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https://lraplinkosministerija-my.sharepoint.com/personal/beata_vilimaite_am_lt/Documents/TL ir TIPK/Po kalbos redaktorės/"/>
    </mc:Choice>
  </mc:AlternateContent>
  <xr:revisionPtr revIDLastSave="12" documentId="8_{89A9583E-7861-4872-9E04-49E83D686B3A}" xr6:coauthVersionLast="47" xr6:coauthVersionMax="47" xr10:uidLastSave="{FEC53E60-DBA3-4B43-BB54-1746D6AA3354}"/>
  <bookViews>
    <workbookView xWindow="-108" yWindow="-108" windowWidth="23256" windowHeight="12576" xr2:uid="{00000000-000D-0000-FFFF-FFFF00000000}"/>
  </bookViews>
  <sheets>
    <sheet name="PI skaičiuoklė" sheetId="10" r:id="rId1"/>
    <sheet name="Išlaidos darbuotojams" sheetId="15" r:id="rId2"/>
    <sheet name="Išlaidos investicijoms" sheetId="14" r:id="rId3"/>
    <sheet name="Išlaidos medžiagoms" sheetId="12" r:id="rId4"/>
    <sheet name="Išlaidos paslaugoms" sheetId="11"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5" l="1"/>
  <c r="C56" i="11"/>
  <c r="C54" i="11"/>
  <c r="C50" i="11"/>
  <c r="C45" i="11"/>
  <c r="C43" i="11"/>
  <c r="C39" i="11"/>
  <c r="C25" i="11"/>
  <c r="I12" i="10" s="1"/>
  <c r="C23" i="11"/>
  <c r="C19" i="11"/>
  <c r="C14" i="11"/>
  <c r="C12" i="11"/>
  <c r="C8" i="11"/>
  <c r="I7" i="10" s="1"/>
  <c r="E57" i="12"/>
  <c r="E55" i="12"/>
  <c r="E51" i="12"/>
  <c r="E46" i="12"/>
  <c r="E44" i="12"/>
  <c r="E40" i="12"/>
  <c r="E25" i="12"/>
  <c r="E23" i="12"/>
  <c r="E19" i="12"/>
  <c r="E14" i="12"/>
  <c r="E12" i="12"/>
  <c r="E8" i="12"/>
  <c r="D54" i="14"/>
  <c r="D52" i="14"/>
  <c r="D48" i="14"/>
  <c r="D43" i="14"/>
  <c r="D41" i="14"/>
  <c r="D37" i="14"/>
  <c r="D25" i="14"/>
  <c r="D23" i="14"/>
  <c r="G13" i="10" s="1"/>
  <c r="D19" i="14"/>
  <c r="G12" i="10" s="1"/>
  <c r="D14" i="14"/>
  <c r="D12" i="14"/>
  <c r="D8" i="14"/>
  <c r="G57" i="15"/>
  <c r="G45" i="15"/>
  <c r="G21" i="15"/>
  <c r="F12" i="10" s="1"/>
  <c r="G9" i="15"/>
  <c r="H12" i="10"/>
  <c r="H13" i="10"/>
  <c r="I13" i="10"/>
  <c r="D51" i="14"/>
  <c r="D50" i="14"/>
  <c r="D47" i="14"/>
  <c r="D46" i="14"/>
  <c r="D40" i="14"/>
  <c r="D39" i="14"/>
  <c r="D36" i="14"/>
  <c r="D35" i="14"/>
  <c r="D22" i="14"/>
  <c r="D21" i="14"/>
  <c r="D18" i="14"/>
  <c r="D17" i="14"/>
  <c r="D11" i="14"/>
  <c r="D10" i="14"/>
  <c r="D7" i="14"/>
  <c r="D6" i="14"/>
  <c r="J12" i="10" l="1"/>
  <c r="K12" i="10" s="1"/>
  <c r="I21" i="10"/>
  <c r="I20" i="10"/>
  <c r="H8" i="10"/>
  <c r="A51" i="11"/>
  <c r="A47" i="11"/>
  <c r="A46" i="11"/>
  <c r="A40" i="11"/>
  <c r="A36" i="11"/>
  <c r="A35" i="11"/>
  <c r="A20" i="11"/>
  <c r="A16" i="11"/>
  <c r="A15" i="11"/>
  <c r="A9" i="11"/>
  <c r="A5" i="11"/>
  <c r="A4" i="11"/>
  <c r="A52" i="12"/>
  <c r="A48" i="12"/>
  <c r="A47" i="12"/>
  <c r="A41" i="12"/>
  <c r="A37" i="12"/>
  <c r="A36" i="12"/>
  <c r="A20" i="12"/>
  <c r="A16" i="12"/>
  <c r="A15" i="12"/>
  <c r="A9" i="12"/>
  <c r="A5" i="12"/>
  <c r="A4" i="12"/>
  <c r="A49" i="14"/>
  <c r="A45" i="14"/>
  <c r="A44" i="14"/>
  <c r="A38" i="14"/>
  <c r="A34" i="14"/>
  <c r="A33" i="14"/>
  <c r="A53" i="15"/>
  <c r="A48" i="15"/>
  <c r="A47" i="15"/>
  <c r="A41" i="15"/>
  <c r="A36" i="15"/>
  <c r="A35" i="15"/>
  <c r="A22" i="15"/>
  <c r="A17" i="15"/>
  <c r="A16" i="15"/>
  <c r="A4" i="15"/>
  <c r="A15" i="14"/>
  <c r="A4" i="14"/>
  <c r="A20" i="14"/>
  <c r="A16" i="14"/>
  <c r="A9" i="14"/>
  <c r="A5" i="14"/>
  <c r="A5" i="15"/>
  <c r="I26" i="10"/>
  <c r="E54" i="12"/>
  <c r="E53" i="12"/>
  <c r="H26" i="10" s="1"/>
  <c r="E50" i="12"/>
  <c r="E49" i="12"/>
  <c r="E43" i="12"/>
  <c r="E42" i="12"/>
  <c r="H21" i="10" s="1"/>
  <c r="E39" i="12"/>
  <c r="E38" i="12"/>
  <c r="H20" i="10" s="1"/>
  <c r="G55" i="15"/>
  <c r="G54" i="15"/>
  <c r="G50" i="15"/>
  <c r="G49" i="15"/>
  <c r="G52" i="15" s="1"/>
  <c r="G58" i="15" s="1"/>
  <c r="G43" i="15"/>
  <c r="G42" i="15"/>
  <c r="G38" i="15"/>
  <c r="G37" i="15"/>
  <c r="G40" i="15" l="1"/>
  <c r="G46" i="15" s="1"/>
  <c r="G21" i="10"/>
  <c r="G20" i="10"/>
  <c r="I25" i="10"/>
  <c r="F26" i="10"/>
  <c r="G26" i="10"/>
  <c r="F25" i="10"/>
  <c r="G24" i="15"/>
  <c r="G23" i="15"/>
  <c r="G19" i="15"/>
  <c r="G18" i="15"/>
  <c r="G12" i="15"/>
  <c r="G11" i="15"/>
  <c r="G7" i="15"/>
  <c r="G6" i="15"/>
  <c r="E22" i="12"/>
  <c r="E21" i="12"/>
  <c r="E18" i="12"/>
  <c r="E17" i="12"/>
  <c r="E11" i="12"/>
  <c r="E10" i="12"/>
  <c r="E7" i="12"/>
  <c r="E6" i="12"/>
  <c r="I8" i="10"/>
  <c r="G14" i="15" l="1"/>
  <c r="G15" i="15" s="1"/>
  <c r="F20" i="10"/>
  <c r="J20" i="10" s="1"/>
  <c r="K20" i="10" s="1"/>
  <c r="G26" i="15"/>
  <c r="F13" i="10" s="1"/>
  <c r="J13" i="10" s="1"/>
  <c r="K13" i="10" s="1"/>
  <c r="L15" i="10" s="1"/>
  <c r="J26" i="10"/>
  <c r="K26" i="10" s="1"/>
  <c r="H25" i="10"/>
  <c r="G25" i="10"/>
  <c r="F21" i="10"/>
  <c r="F8" i="10"/>
  <c r="F7" i="10"/>
  <c r="G27" i="15" l="1"/>
  <c r="J25" i="10"/>
  <c r="K25" i="10" s="1"/>
  <c r="J21" i="10"/>
  <c r="K21" i="10"/>
  <c r="H7" i="10"/>
  <c r="G7" i="10"/>
  <c r="G8" i="10"/>
  <c r="J7" i="10" l="1"/>
  <c r="K7" i="10" s="1"/>
  <c r="J8" i="10"/>
  <c r="K8" i="10" s="1"/>
  <c r="L23" i="10"/>
  <c r="L28" i="10"/>
  <c r="L10" i="10" l="1"/>
  <c r="L17" i="10" s="1"/>
  <c r="L30" i="10"/>
  <c r="L31" i="10" l="1"/>
</calcChain>
</file>

<file path=xl/sharedStrings.xml><?xml version="1.0" encoding="utf-8"?>
<sst xmlns="http://schemas.openxmlformats.org/spreadsheetml/2006/main" count="250" uniqueCount="110">
  <si>
    <t>Ūkio subjektų administracinės naštos ir prisitaikymo prie reguliavimo išlaidų vertinimo pinigine išraiška skaičiuoklė</t>
  </si>
  <si>
    <t>Eil. Nr. </t>
  </si>
  <si>
    <t>Teisės akto  (teisės akto projekto) straipsnis (-iai), punktas   (-ai) ir įpareigojimas</t>
  </si>
  <si>
    <t>Įpareigojimo vykdymo veiksmas</t>
  </si>
  <si>
    <t>Kilmė (Europos Sąjungos arba tarptautinė, nacionalinė)</t>
  </si>
  <si>
    <t>Tikslinė grupė (T) (ūkio subjektų skaičius, vnt.)</t>
  </si>
  <si>
    <t>Išlaidos darbuotojams (D), Eur</t>
  </si>
  <si>
    <t>Išlaidos investicijoms (I), Eur</t>
  </si>
  <si>
    <t>Išlaidos medžiagoms (M), Eur</t>
  </si>
  <si>
    <t>Išlaidos paslaugoms (darbams) įsigyti, Eur, (E)</t>
  </si>
  <si>
    <t>Pridėtinės išlaidos (O), Eur, (0,05*((6)+(7)+(8)+(9)))</t>
  </si>
  <si>
    <t>Įpareigojimo tikslinės grupės veikiančiam ūkio subjektui, vykdančiam ekonominę veiklą rinkos sąlygomis ir įgyvendinančiam įpareigojimą verslo praktikoje pagrįstomis sąnaudomis, sukeliama prisitaikymo prie reguliavimo išlaidų (toliau – prisitaikymo išlaidos) suma (S), Eur ((6) + (7) + (8) + (9) + (10)</t>
  </si>
  <si>
    <t>Įpareigojimo  tikslinei grupei sukeliama prisitaikymo išlaidų suma (PI), Eur, ((5)*(11))</t>
  </si>
  <si>
    <t>1.</t>
  </si>
  <si>
    <t xml:space="preserve">Lietuvos Respublikos aplinkos ministro 2014 m. kovo 6 d. įsakymas Nr. D1-259 "Dėl  Taršos leidimų išdavimo, pakeitimo ir galiojimo panaikinimo taisyklių patvirtinimo" </t>
  </si>
  <si>
    <t>1.1. </t>
  </si>
  <si>
    <t>Įsakymas: 2.17. veiklos vykdytojai, eksploatuojantys kurą deginančius įrenginius, kurių vardinė (nominali) šiluminė galia yra 1 MW ar didesnė, bet nesiekia 20 MW, ir kurie patenka į Išmetamų teršalų iš kurą deginančių įrenginių normų LAND 43-2013, patvirtintų Lietuvos Respublikos aplinkos ministro 2013 m. balandžio 10 d. įsakymu Nr. D1-244 „Dėl Išmetamų teršalų iš kurą deginančių įrenginių normų LAND 43-2013 patvirtinimo“, taikymo sritį, taršos leidimą su specialiąja dalimi „Aplinkos oro taršos valdymas“ privalo turėti:
2.17.1. kai kurą deginančio įrenginio vardinė (nominali) šiluminė galia didesnė kaip 5 MW, – nuo 2024 m. sausio 1 d., su 2025 m. sausio 1 d. įsigaliosiančiomis leidimo sąlygomis, nustatytomis pagal Išmetamų teršalų iš vidutinių kurą deginančių įrenginių normų, patvirtintų Lietuvos Respublikos aplinkos ministro 2017 m. rugsėjo 18 d. įsakymu Nr. D1-778 „Dėl Išmetamų teršalų iš vidutinių kurą deginančių įrenginių normų patvirtinimo“ (toliau – Vidutinių kurą deginančių įrenginių normos), reikalavimus esamiems tokios vardinės (nominalios) šiluminės galios kurą deginantiems įrenginiams;
Taisyklės:17. Kai PAV įstatyme nustatytos procedūros neprivalomos, o veiklos vykdytojas pagal šių Taisyklių reikalavimus turi gauti ar pakeisti leidimo specialiąją dalį – „Nuotekų tvarkymas ir išleidimas“ arba „Aplinkos oro taršos valdymas“, veiklos vykdytojas turi įrodyti AAA, kad: &lt;...&gt; 17.2. veiklos vykdymo metu, įskaitant neįprastų (neatitktinių) veiklos sąlygų metu, į aplinkos orą išmetami teršalai neviršys jiems nustatytos aplinkos oro kokybės normos, nustatytos Teršalų, kurių kiekis aplinkos ore ribojamas pagal Europos Sąjungos kriterijus, sąraše ir Teršalų, kurių kiekis aplinkos ore ribojamas pagal nacionalinius kriterijus, sąraše ir ribinėse aplinkos oro užterštumo vertėse, patvirtintose Lietuvos Respublikos aplinkos ministro ir Lietuvos Respublikos sveikatos apsaugos ministro 2000 m. spalio 30 d. įsakymu Nr. 471/582 „Dėl Teršalų, kurių kiekis aplinkos ore ribojamas pagal Europos Sąjungos kriterijus, sąrašo ir Teršalų, kurių kiekis aplinkos ore ribojamas pagal nacionalinius kriterijus, sąrašo ir ribinių aplinkos oro užterštumo verčių patvirtinimo“. Todėl turi būti atliktas išmetamų teršalų poveikio aplinkos orui įvertinimas (teršalų sklaidos aplinkos ore skaičiavimai), atsižvelgiant į Lietuvos Respublikos aplinkos ministro 2007 m. lapkričio 30 d. įsakymu Nr. D1-653 „Dėl Teršalų sklaidos skaičiavimo modelių, foninio aplinkos oro užterštumo duomenų ir meteorologinių duomenų naudojimo tvarkos ūkinės veiklos poveikiui aplinkos orui įvertinti“ (toliau – Foninio aplinkos oro užterštumo ir meteorologinių duomenų naudojimo tvarka) nustatytus reikalavimus.</t>
  </si>
  <si>
    <t>ES ir nacionalinė</t>
  </si>
  <si>
    <t>1.1.1.</t>
  </si>
  <si>
    <t>Oro taršos modeliavimas</t>
  </si>
  <si>
    <t>1.1.2.</t>
  </si>
  <si>
    <t>Paraiškos rengimas</t>
  </si>
  <si>
    <t>1.1.3.</t>
  </si>
  <si>
    <t>Iš viso prisitaikymo išlaidų pagal įpareigojimą A</t>
  </si>
  <si>
    <t> 1.2.</t>
  </si>
  <si>
    <t>Įsakymas: 2.17. veiklos vykdytojai, eksploatuojantys kurą deginančius įrenginius, kurių vardinė (nominali) šiluminė galia yra 1 MW ar didesnė, bet nesiekia 20 MW, ir kurie patenka į Išmetamų teršalų iš kurą deginančių įrenginių normų LAND 43-2013, patvirtintų Lietuvos Respublikos aplinkos ministro 2013 m. balandžio 10 d. įsakymu Nr. D1-244 „Dėl Išmetamų teršalų iš kurą deginančių įrenginių normų LAND 43-2013 patvirtinimo“, taikymo sritį, taršos leidimą su specialiąja dalimi „Aplinkos oro taršos valdymas“ privalo turėti:
2.17.2. kai kurą deginančio įrenginio vardinė (nominali) šiluminė galia yra 1 MW ar didesnė, bet mažesnė arba lygi 5 MW, – nuo 2029 m. sausio 1 d., su 2030 m. sausio 1 d. įsigaliosiančiomis leidimo sąlygomis, nustatytomis pagal Vidutinių kurą deginančių įrenginių normų reikalavimus esamiems tokios vardinės (nominalios) šiluminės galios kurą deginantiems įrenginiams;
Taisyklės:17. Kai PAV įstatyme nustatytos procedūros neprivalomos, o veiklos vykdytojas pagal šių Taisyklių reikalavimus turi gauti ar pakeisti leidimo specialiąją dalį – „Nuotekų tvarkymas ir išleidimas“ arba „Aplinkos oro taršos valdymas“, veiklos vykdytojas turi įrodyti AAA, kad: &lt;...&gt; 17.2. veiklos vykdymo metu, įskaitant neįprastų (neatitktinių) veiklos sąlygų metu, į aplinkos orą išmetami teršalai neviršys jiems nustatytos aplinkos oro kokybės normos, nustatytos Teršalų, kurių kiekis aplinkos ore ribojamas pagal Europos Sąjungos kriterijus, sąraše ir Teršalų, kurių kiekis aplinkos ore ribojamas pagal nacionalinius kriterijus, sąraše ir ribinėse aplinkos oro užterštumo vertėse, patvirtintose Lietuvos Respublikos aplinkos ministro ir Lietuvos Respublikos sveikatos apsaugos ministro 2000 m. spalio 30 d. įsakymu Nr. 471/582 „Dėl Teršalų, kurių kiekis aplinkos ore ribojamas pagal Europos Sąjungos kriterijus, sąrašo ir Teršalų, kurių kiekis aplinkos ore ribojamas pagal nacionalinius kriterijus, sąrašo ir ribinių aplinkos oro užterštumo verčių patvirtinimo“. Todėl turi būti atliktas išmetamų teršalų poveikio aplinkos orui įvertinimas (teršalų sklaidos aplinkos ore skaičiavimai), atsižvelgiant į Lietuvos Respublikos aplinkos ministro 2007 m. lapkričio 30 d. įsakymu Nr. D1-653 „Dėl Teršalų sklaidos skaičiavimo modelių, foninio aplinkos oro užterštumo duomenų ir meteorologinių duomenų naudojimo tvarkos ūkinės veiklos poveikiui aplinkos orui įvertinti“ (toliau – Foninio aplinkos oro užterštumo ir meteorologinių duomenų naudojimo tvarka) nustatytus reikalavimus.</t>
  </si>
  <si>
    <t>1.2.1.</t>
  </si>
  <si>
    <t>1.2.2.</t>
  </si>
  <si>
    <t>1.2.3.</t>
  </si>
  <si>
    <t>Iš viso prisitaikymo išlaidų pagal įpareigojimą B</t>
  </si>
  <si>
    <t>...</t>
  </si>
  <si>
    <t>Iš viso prisitaikymo išlaidų pagal galiojantį teisės aktą, Eur</t>
  </si>
  <si>
    <t>2.</t>
  </si>
  <si>
    <t>Lietuvos Respublikos aplinkos ministro įsakymo "Dėl Lietuvos Respublikos aplinkos ministro 2014 m. kovo 6 d. įsakymo Nr. D1-259 "Dėl  Taršos leidimų išdavimo, pakeitimo ir galiojimo panaikinimo taisyklių patvirtinimo" pakeitimo" projektas</t>
  </si>
  <si>
    <t>2.1. </t>
  </si>
  <si>
    <t>2.1.1.</t>
  </si>
  <si>
    <t>2.1.2.</t>
  </si>
  <si>
    <t>Veiksmas A2</t>
  </si>
  <si>
    <t> 2.2.</t>
  </si>
  <si>
    <t>2.2.1.</t>
  </si>
  <si>
    <t>2.2.2.</t>
  </si>
  <si>
    <t>Veiksmas B2</t>
  </si>
  <si>
    <t>Iš viso prisitaikymo išlaidų pagal teisės akto projektą, Eur</t>
  </si>
  <si>
    <t>Teisės akto projektu numatomas sukelti prisitaikymo išlaidų pokytis, Eur</t>
  </si>
  <si>
    <t>Pastabos:</t>
  </si>
  <si>
    <t xml:space="preserve"> 1. Prievolė pakeisti leidimo sąlygas yra vienkartinė ir įgyvendinama 2 etapais: 1. iki 2024-12-31 (nurodomas dar nepakeistų leidimų kiekis); 2. iki 2029-12-31.  2 etapo leidimų kiekis proporcingai padalinamas 5 metų laikotarpiui.</t>
  </si>
  <si>
    <t>2. Modeliavimo kaina skaičiuojama pagal rinkoje teikiamos paslaugos įkainių vidurkį.</t>
  </si>
  <si>
    <t>Išlaidų darbuotojams (D) apskaičiavimas (galiojantis teisės aktas)</t>
  </si>
  <si>
    <t xml:space="preserve">Teisės akto straipsnis, punktas ir įpareigojimas </t>
  </si>
  <si>
    <t xml:space="preserve">Darbuotojas </t>
  </si>
  <si>
    <t>Darbuotojų skaičius, vnt.</t>
  </si>
  <si>
    <t>Darbuotojo vidutinio valandinio darbo užmokesčio ir nuo jo darbdavio mokamų mokesčių suma, Eur/val.</t>
  </si>
  <si>
    <t>Įpareigojimo vykdymo veiksmui (toliau – Veiksmas) vykdyti skirtas darbuotojo laikas, val.</t>
  </si>
  <si>
    <t>Veiksmo atlikimo dažnis per metus</t>
  </si>
  <si>
    <t>Iš viso išlaidų darbuotojams (D), Eur</t>
  </si>
  <si>
    <t>A1.1</t>
  </si>
  <si>
    <t>A1.2</t>
  </si>
  <si>
    <t>Iš viso D išlaidų veiksmui A1, Eur</t>
  </si>
  <si>
    <t>Verslo ir administravimo specialistas</t>
  </si>
  <si>
    <t>Vadovas ar jo įgalioto asmens</t>
  </si>
  <si>
    <t>Iš viso D išlaidų veiksmui A2, Eur</t>
  </si>
  <si>
    <t>Iš viso D išlaidų pagal įpareigojimą A, Eur</t>
  </si>
  <si>
    <t>B1.1</t>
  </si>
  <si>
    <t>B1.2</t>
  </si>
  <si>
    <t>Iš viso D išlaidų veiksmui B1, Eur</t>
  </si>
  <si>
    <t>Iš viso D išlaidų veiksmui B2, Eur</t>
  </si>
  <si>
    <t>Iš viso D išlaidų pagal įpareigojimą B, Eur</t>
  </si>
  <si>
    <t>Išlaidų darbuotojams (D) apskaičiavimas (teisės akto projektas)</t>
  </si>
  <si>
    <t xml:space="preserve">Teisės akto projekto straipsnis, punktas ir įpareigojimas </t>
  </si>
  <si>
    <t>A2.1</t>
  </si>
  <si>
    <t>A2.2</t>
  </si>
  <si>
    <t>B2.1</t>
  </si>
  <si>
    <t>B2.2</t>
  </si>
  <si>
    <t>Išlaidų investicijoms (I) apskaičiavimas (galiojantis teisės aktas)</t>
  </si>
  <si>
    <t>Teisės akto straipsnis, punktas ir įpareigojimas</t>
  </si>
  <si>
    <t>Objektas</t>
  </si>
  <si>
    <t>Iš viso išlaidų investicijoms pagal veiksmą A1</t>
  </si>
  <si>
    <t>Iš viso išlaidų investicijoms pagal veiksmą A2</t>
  </si>
  <si>
    <t>Iš viso išlaidų investicijoms pagal įpareigojimą A</t>
  </si>
  <si>
    <t>Iš viso išlaidų investicijoms pagal veiksmą B1</t>
  </si>
  <si>
    <t>Iš viso išlaidų investicijoms pagal veiksmą B2</t>
  </si>
  <si>
    <t>....</t>
  </si>
  <si>
    <t>Iš viso išlaidų investicijoms pagal įpareigojimą B</t>
  </si>
  <si>
    <t>Išlaidų investicijoms (I) apskaičiavimas (teisės akto projektas)</t>
  </si>
  <si>
    <t>Teisės akto projekto straipsnis, punktas ir įpareigojimas</t>
  </si>
  <si>
    <t>Išlaidų medžiagoms (M) apskaičiavimas (galiojantis teisės aktas)</t>
  </si>
  <si>
    <t>Medžiaga arba medžiagų grupė</t>
  </si>
  <si>
    <t>Medžiagos kiekis / metus (svorio ar tūrio matais arba vienetais) (Q)</t>
  </si>
  <si>
    <t>Medžiagos (medžiagų) grupės kaina už kiekio vienetą (K) (Eur už svorio ar tūrio matą arba vienetą), Eur/kiekio matą</t>
  </si>
  <si>
    <t>Iš viso išlaidų medžiagoms pagal veiksmą A1</t>
  </si>
  <si>
    <t>Iš viso išlaidų medžiagoms pagal veiksmą A2</t>
  </si>
  <si>
    <t>…</t>
  </si>
  <si>
    <t>Iš viso išlaidų medžiagoms pagal įpareigojimą A</t>
  </si>
  <si>
    <t>Iš viso išlaidų medžiagoms pagal veiksmą B1</t>
  </si>
  <si>
    <t>Iš viso išlaidų medžiagoms pagal veiksmą B2</t>
  </si>
  <si>
    <t>Iš viso išlaidų medžiagoms pagal įpareigojimą B</t>
  </si>
  <si>
    <t>Išlaidų medžiagoms (M) apskaičiavimas (teisės akto projektas)</t>
  </si>
  <si>
    <t>Išlaidų iš išorės įsigyjamoms paslaugoms (darbams) (E) apskaičiavimas (galiojantis teisės aktas)</t>
  </si>
  <si>
    <t>Iš išorės įsigyjamos paslaugos (darbai)</t>
  </si>
  <si>
    <t>Paslaugų (darbų) kaina (E), Eur</t>
  </si>
  <si>
    <t>Modeliavimo paslauga</t>
  </si>
  <si>
    <t>Iš viso išlaidų iš išorės įsigyjamoms paslaugoms (darbams) pagal veiksmą A1</t>
  </si>
  <si>
    <t>Iš viso išlaidų iš išorės įsigyjamoms paslaugoms (darbams) pagal veiksmą A2</t>
  </si>
  <si>
    <t>Iš viso išlaidų iš išorės įsigyjamoms paslaugoms (darbams) pagal įpareigojimą A</t>
  </si>
  <si>
    <t>Iš viso išlaidų iš išorės įsigyjamoms paslaugoms (darbams) pagal veiksmą B1</t>
  </si>
  <si>
    <t>Iš viso išlaidų iš išorės įsigyjamoms paslaugoms (darbams) pagal veiksmą B2</t>
  </si>
  <si>
    <t>Iš viso išlaidų iš išorės įsigyjamoms paslaugoms (darbams) pagal įpareigojimą B</t>
  </si>
  <si>
    <t>Išlaidų iš išorės įsigyjamoms paslaugoms (darbams) (E) apskaičiavimas (teisės akto projektas)</t>
  </si>
  <si>
    <t>Įsakymas: "„2.17-1. veiklos vykdytojams, eksploatuojantiems kurą deginančius įrenginius, pradėjusius veikti iki 2018 m. gruodžio 20 d., kurių vardinė (nominali) šiluminė galia yra didesnė kaip 5 MW, įskaitant vidaus degimo variklius, ir: 2.17-1.1. turintiems taršos leidimus su specialiąja taršos leidimo dalimi „Aplinkos oro taršos valdymas“ – iki 2024 m. gruodžio 31 d. taršos leidimai pakeičiami, nustatant juose nuo 2025 m. sausio 1 d. įsigaliosiančias taršos leidimo sąlygas, atitinkančias nuo 2025 m. sausio 1 d. vidutiniams kurą deginantiems įrenginiams taikomus VKDĮ normų reikalavimus;" “Taisyklės: "17-1.Teršalų sklaidos aplinkos ore skaičiavimų atlikti neprivaloma, jeigu: 17-1.1.&lt;...&gt; sumažinamas leidime nurodytų išmetamų teršalų skaičius, ir (ar) nurodytiems išmetamiems teršalams leidime nustatomos griežtesnės į aplinkos orą išmetamų teršalų ribinės vertės;"</t>
  </si>
  <si>
    <t>Įsakymas: "2.17-2. veiklos vykdytojams, eksploatuojantiems kurą deginančius įrenginius, pradėjusius veikti iki 2018 m. gruodžio 20 d. , ir kurių vardinė (nominali) šiluminė galia yra 1 MW ar didesnė, bet mažesnė arba lygi 5 MW, įskaitant vidaus degimo variklius, ir: &lt;...&gt; 2.17-2.2. turintiems taršos leidimus su specialiąja taršos leidimo dalimi „Aplinkos oro taršos valdymas“ – iki 2029 m. gruodžio 31 d. taršos leidimai pakeičiami, nustatant juose nuo 2030 m. sausio 1 d. taršos leidimo sąlygas, atitinkančias nuo 2030 m. sausio 1 d. vidutiniams kurą deginantiems įrenginiams taikomus VKDĮ normų reikalavimus;“." Taisyklės: "17-1.Teršalų sklaidos aplinkos ore skaičiavimų atlikti neprivaloma, jeigu: &lt;...&gt; 17-1.1. &lt;...&gt; sumažinamas leidime nurodytų išmetamų teršalų skaičius, ir (ar) nurodytiems išmetamiems teršalams leidime nustatomos griežtesnės į aplinkos orą išmetamų teršalų ribinės vertės; &lt;...&gt;"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</si>
</sst>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charset val="186"/>
      <scheme val="minor"/>
    </font>
    <font>
      <sz val="8"/>
      <color theme="1"/>
      <name val="Calibri"/>
      <family val="2"/>
      <charset val="186"/>
      <scheme val="minor"/>
    </font>
    <font>
      <b/>
      <sz val="8"/>
      <color rgb="FF000000"/>
      <name val="Calibri"/>
      <family val="2"/>
      <charset val="186"/>
      <scheme val="minor"/>
    </font>
    <font>
      <sz val="8"/>
      <color rgb="FF000000"/>
      <name val="Calibri"/>
      <family val="2"/>
      <charset val="186"/>
      <scheme val="minor"/>
    </font>
    <font>
      <i/>
      <sz val="8"/>
      <color rgb="FF000000"/>
      <name val="Calibri"/>
      <family val="2"/>
      <charset val="186"/>
      <scheme val="minor"/>
    </font>
    <font>
      <sz val="10"/>
      <color theme="1"/>
      <name val="Calibri"/>
      <family val="2"/>
      <charset val="186"/>
      <scheme val="minor"/>
    </font>
    <font>
      <b/>
      <sz val="16"/>
      <color theme="1"/>
      <name val="Calibri"/>
      <family val="2"/>
      <charset val="186"/>
      <scheme val="minor"/>
    </font>
    <font>
      <sz val="8"/>
      <name val="Calibri"/>
      <family val="2"/>
      <charset val="186"/>
      <scheme val="minor"/>
    </font>
  </fonts>
  <fills count="10">
    <fill>
      <patternFill patternType="none"/>
    </fill>
    <fill>
      <patternFill patternType="gray125"/>
    </fill>
    <fill>
      <patternFill patternType="solid">
        <fgColor rgb="FFE7E6E6"/>
        <bgColor indexed="64"/>
      </patternFill>
    </fill>
    <fill>
      <patternFill patternType="solid">
        <fgColor rgb="FFF2F2F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7"/>
        <bgColor indexed="64"/>
      </patternFill>
    </fill>
    <fill>
      <patternFill patternType="solid">
        <fgColor theme="2"/>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s>
  <cellStyleXfs count="1">
    <xf numFmtId="0" fontId="0" fillId="0" borderId="0"/>
  </cellStyleXfs>
  <cellXfs count="68">
    <xf numFmtId="0" fontId="0" fillId="0" borderId="0" xfId="0"/>
    <xf numFmtId="0" fontId="0" fillId="0" borderId="0" xfId="0" applyAlignment="1">
      <alignment vertical="top"/>
    </xf>
    <xf numFmtId="0" fontId="1" fillId="0" borderId="0" xfId="0" applyFont="1" applyAlignment="1">
      <alignment vertical="top"/>
    </xf>
    <xf numFmtId="0" fontId="1" fillId="0" borderId="2" xfId="0" applyFont="1" applyBorder="1" applyAlignment="1">
      <alignment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3" fillId="0" borderId="2" xfId="0" applyFont="1" applyBorder="1" applyAlignment="1">
      <alignment horizontal="center" vertical="top" wrapText="1"/>
    </xf>
    <xf numFmtId="0" fontId="3" fillId="0" borderId="5" xfId="0" applyFont="1" applyBorder="1" applyAlignment="1">
      <alignment horizontal="center" vertical="top" wrapText="1"/>
    </xf>
    <xf numFmtId="0" fontId="4" fillId="0" borderId="2" xfId="0" applyFont="1" applyBorder="1" applyAlignment="1">
      <alignment vertical="top" wrapText="1"/>
    </xf>
    <xf numFmtId="0" fontId="3" fillId="3" borderId="5" xfId="0" applyFont="1" applyFill="1" applyBorder="1" applyAlignment="1">
      <alignment vertical="top" wrapText="1"/>
    </xf>
    <xf numFmtId="0" fontId="3" fillId="3" borderId="5" xfId="0" applyFont="1" applyFill="1" applyBorder="1" applyAlignment="1">
      <alignment horizontal="center" vertical="top" wrapText="1"/>
    </xf>
    <xf numFmtId="0" fontId="3" fillId="0" borderId="2" xfId="0" applyFont="1" applyBorder="1" applyAlignment="1">
      <alignment horizontal="right" vertical="top" wrapText="1"/>
    </xf>
    <xf numFmtId="0" fontId="3" fillId="0" borderId="5" xfId="0" applyFont="1" applyBorder="1" applyAlignment="1">
      <alignment vertical="top" wrapText="1"/>
    </xf>
    <xf numFmtId="0" fontId="3" fillId="0" borderId="2" xfId="0" applyFont="1" applyBorder="1" applyAlignment="1">
      <alignment vertical="top" wrapText="1"/>
    </xf>
    <xf numFmtId="0" fontId="3" fillId="2" borderId="5" xfId="0" applyFont="1" applyFill="1" applyBorder="1" applyAlignment="1">
      <alignment vertical="top" wrapText="1"/>
    </xf>
    <xf numFmtId="0" fontId="2" fillId="0" borderId="5" xfId="0" applyFont="1" applyBorder="1" applyAlignment="1">
      <alignment vertical="top" wrapText="1"/>
    </xf>
    <xf numFmtId="0" fontId="2" fillId="0" borderId="5" xfId="0" applyFont="1" applyBorder="1" applyAlignment="1">
      <alignment horizontal="center" vertical="top" wrapText="1"/>
    </xf>
    <xf numFmtId="0" fontId="3" fillId="3" borderId="5" xfId="0" applyFont="1" applyFill="1" applyBorder="1" applyAlignment="1">
      <alignment horizontal="right" vertical="top" wrapText="1"/>
    </xf>
    <xf numFmtId="0" fontId="2" fillId="3" borderId="5" xfId="0" applyFont="1" applyFill="1" applyBorder="1" applyAlignment="1">
      <alignment vertical="top" wrapText="1"/>
    </xf>
    <xf numFmtId="0" fontId="4" fillId="0" borderId="5" xfId="0" applyFont="1" applyBorder="1" applyAlignment="1">
      <alignment vertical="top" wrapText="1"/>
    </xf>
    <xf numFmtId="0" fontId="2" fillId="0" borderId="2" xfId="0" applyFont="1" applyBorder="1" applyAlignment="1">
      <alignment vertical="top" wrapText="1"/>
    </xf>
    <xf numFmtId="0" fontId="3" fillId="0" borderId="2" xfId="0" applyFont="1" applyBorder="1" applyAlignment="1">
      <alignment horizontal="center" vertical="top"/>
    </xf>
    <xf numFmtId="0" fontId="3" fillId="4" borderId="5" xfId="0" applyFont="1" applyFill="1" applyBorder="1" applyAlignment="1">
      <alignment vertical="top" wrapText="1"/>
    </xf>
    <xf numFmtId="0" fontId="3" fillId="2" borderId="5" xfId="0" applyFont="1" applyFill="1" applyBorder="1" applyAlignment="1">
      <alignment horizontal="right" vertical="top" wrapText="1"/>
    </xf>
    <xf numFmtId="0" fontId="3" fillId="0" borderId="8" xfId="0" applyFont="1" applyBorder="1" applyAlignment="1">
      <alignment vertical="top" wrapText="1"/>
    </xf>
    <xf numFmtId="0" fontId="3" fillId="5" borderId="10" xfId="0" applyFont="1" applyFill="1" applyBorder="1" applyAlignment="1">
      <alignment horizontal="center" vertical="top"/>
    </xf>
    <xf numFmtId="0" fontId="2" fillId="5" borderId="1" xfId="0" applyFont="1" applyFill="1" applyBorder="1" applyAlignment="1">
      <alignment horizontal="center" vertical="top" wrapText="1"/>
    </xf>
    <xf numFmtId="0" fontId="2" fillId="6" borderId="1" xfId="0" applyFont="1" applyFill="1" applyBorder="1" applyAlignment="1">
      <alignment vertical="top" wrapText="1"/>
    </xf>
    <xf numFmtId="0" fontId="2" fillId="6" borderId="1" xfId="0" applyFont="1" applyFill="1" applyBorder="1" applyAlignment="1">
      <alignment horizontal="center" vertical="top" wrapText="1"/>
    </xf>
    <xf numFmtId="0" fontId="2" fillId="6" borderId="4" xfId="0" applyFont="1" applyFill="1" applyBorder="1" applyAlignment="1">
      <alignment vertical="top" wrapText="1"/>
    </xf>
    <xf numFmtId="0" fontId="2" fillId="0" borderId="0" xfId="0" applyFont="1" applyAlignment="1">
      <alignment horizontal="right" vertical="top" wrapText="1"/>
    </xf>
    <xf numFmtId="0" fontId="2" fillId="0" borderId="0" xfId="0" applyFont="1" applyAlignment="1">
      <alignment vertical="top" wrapText="1"/>
    </xf>
    <xf numFmtId="0" fontId="2" fillId="0" borderId="2" xfId="0" applyFont="1" applyBorder="1" applyAlignment="1">
      <alignment horizontal="center" vertical="top" wrapText="1"/>
    </xf>
    <xf numFmtId="0" fontId="3" fillId="7" borderId="0" xfId="0" applyFont="1" applyFill="1" applyAlignment="1">
      <alignment vertical="top" wrapText="1"/>
    </xf>
    <xf numFmtId="0" fontId="2" fillId="7" borderId="0" xfId="0" applyFont="1" applyFill="1" applyAlignment="1">
      <alignment vertical="top" wrapText="1"/>
    </xf>
    <xf numFmtId="0" fontId="3" fillId="9" borderId="5" xfId="0" applyFont="1" applyFill="1" applyBorder="1" applyAlignment="1">
      <alignment vertical="top" wrapText="1"/>
    </xf>
    <xf numFmtId="0" fontId="3" fillId="7" borderId="5" xfId="0" applyFont="1" applyFill="1" applyBorder="1" applyAlignment="1">
      <alignment vertical="top" wrapText="1"/>
    </xf>
    <xf numFmtId="0" fontId="7" fillId="3" borderId="5" xfId="0" applyFont="1" applyFill="1" applyBorder="1" applyAlignment="1">
      <alignment vertical="top" wrapText="1"/>
    </xf>
    <xf numFmtId="0" fontId="7" fillId="0" borderId="5" xfId="0" applyFont="1" applyBorder="1" applyAlignment="1">
      <alignment vertical="top" wrapText="1"/>
    </xf>
    <xf numFmtId="0" fontId="7" fillId="9" borderId="5" xfId="0" applyFont="1" applyFill="1" applyBorder="1" applyAlignment="1">
      <alignment vertical="top" wrapText="1"/>
    </xf>
    <xf numFmtId="0" fontId="2" fillId="6" borderId="8" xfId="0" applyFont="1" applyFill="1" applyBorder="1" applyAlignment="1">
      <alignment horizontal="center" vertical="top"/>
    </xf>
    <xf numFmtId="0" fontId="6" fillId="0" borderId="0" xfId="0" applyFont="1" applyAlignment="1">
      <alignment horizontal="center" vertical="top"/>
    </xf>
    <xf numFmtId="0" fontId="6" fillId="0" borderId="9" xfId="0" applyFont="1" applyBorder="1" applyAlignment="1">
      <alignment horizontal="center" vertical="top"/>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3" xfId="0" applyFont="1" applyBorder="1" applyAlignment="1">
      <alignment vertical="top" wrapText="1"/>
    </xf>
    <xf numFmtId="0" fontId="3" fillId="0" borderId="6"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2" fillId="0" borderId="6" xfId="0" applyFont="1" applyBorder="1" applyAlignment="1">
      <alignment horizontal="right" vertical="top" wrapText="1"/>
    </xf>
    <xf numFmtId="0" fontId="2" fillId="0" borderId="7" xfId="0" applyFont="1" applyBorder="1" applyAlignment="1">
      <alignment horizontal="right" vertical="top" wrapText="1"/>
    </xf>
    <xf numFmtId="0" fontId="2" fillId="0" borderId="3" xfId="0" applyFont="1" applyBorder="1" applyAlignment="1">
      <alignment horizontal="right" vertical="top" wrapText="1"/>
    </xf>
    <xf numFmtId="0" fontId="5" fillId="5" borderId="6" xfId="0" applyFont="1" applyFill="1" applyBorder="1" applyAlignment="1">
      <alignment horizontal="center" vertical="top" wrapText="1"/>
    </xf>
    <xf numFmtId="0" fontId="5" fillId="5" borderId="7" xfId="0" applyFont="1" applyFill="1" applyBorder="1" applyAlignment="1">
      <alignment horizontal="center" vertical="top" wrapText="1"/>
    </xf>
    <xf numFmtId="0" fontId="5" fillId="5" borderId="3" xfId="0" applyFont="1" applyFill="1" applyBorder="1" applyAlignment="1">
      <alignment horizontal="center" vertical="top" wrapText="1"/>
    </xf>
    <xf numFmtId="0" fontId="5" fillId="8" borderId="6" xfId="0" applyFont="1" applyFill="1" applyBorder="1" applyAlignment="1">
      <alignment horizontal="center" vertical="top" wrapText="1"/>
    </xf>
    <xf numFmtId="0" fontId="5" fillId="8" borderId="7" xfId="0" applyFont="1" applyFill="1" applyBorder="1" applyAlignment="1">
      <alignment horizontal="center" vertical="top" wrapText="1"/>
    </xf>
    <xf numFmtId="0" fontId="5" fillId="8" borderId="3" xfId="0" applyFont="1" applyFill="1" applyBorder="1" applyAlignment="1">
      <alignment horizontal="center" vertical="top" wrapText="1"/>
    </xf>
    <xf numFmtId="0" fontId="5" fillId="5" borderId="6" xfId="0" applyFont="1" applyFill="1" applyBorder="1" applyAlignment="1">
      <alignment horizontal="center" vertical="top"/>
    </xf>
    <xf numFmtId="0" fontId="5" fillId="5" borderId="7" xfId="0" applyFont="1" applyFill="1" applyBorder="1" applyAlignment="1">
      <alignment horizontal="center" vertical="top"/>
    </xf>
    <xf numFmtId="0" fontId="5" fillId="5" borderId="3" xfId="0" applyFont="1" applyFill="1" applyBorder="1" applyAlignment="1">
      <alignment horizontal="center" vertical="top"/>
    </xf>
    <xf numFmtId="0" fontId="5" fillId="8" borderId="6" xfId="0" applyFont="1" applyFill="1" applyBorder="1" applyAlignment="1">
      <alignment horizontal="center" vertical="top"/>
    </xf>
    <xf numFmtId="0" fontId="5" fillId="8" borderId="7" xfId="0" applyFont="1" applyFill="1" applyBorder="1" applyAlignment="1">
      <alignment horizontal="center" vertical="top"/>
    </xf>
    <xf numFmtId="0" fontId="5" fillId="8" borderId="3" xfId="0" applyFont="1" applyFill="1" applyBorder="1" applyAlignment="1">
      <alignment horizontal="center" vertical="top"/>
    </xf>
    <xf numFmtId="0" fontId="2" fillId="0" borderId="6" xfId="0" applyFont="1" applyBorder="1" applyAlignment="1">
      <alignment horizontal="center" vertical="top" wrapText="1"/>
    </xf>
    <xf numFmtId="0" fontId="2" fillId="0" borderId="3" xfId="0" applyFont="1" applyBorder="1" applyAlignment="1">
      <alignment horizontal="center" vertical="top" wrapText="1"/>
    </xf>
    <xf numFmtId="0" fontId="3" fillId="0" borderId="6" xfId="0" applyFont="1" applyBorder="1" applyAlignment="1">
      <alignment horizontal="center" vertical="top" wrapText="1"/>
    </xf>
    <xf numFmtId="0" fontId="3" fillId="0" borderId="3" xfId="0" applyFont="1" applyBorder="1" applyAlignment="1">
      <alignment horizontal="center" vertical="top"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4"/>
  <sheetViews>
    <sheetView tabSelected="1" workbookViewId="0">
      <pane ySplit="4" topLeftCell="A21" activePane="bottomLeft" state="frozen"/>
      <selection activeCell="B1" sqref="B1"/>
      <selection pane="bottomLeft" activeCell="P24" sqref="P24"/>
    </sheetView>
  </sheetViews>
  <sheetFormatPr defaultColWidth="8.6640625" defaultRowHeight="10.199999999999999" x14ac:dyDescent="0.3"/>
  <cols>
    <col min="1" max="1" width="4.5546875" style="2" customWidth="1"/>
    <col min="2" max="2" width="23.6640625" style="2" customWidth="1"/>
    <col min="3" max="3" width="9.33203125" style="2" customWidth="1"/>
    <col min="4" max="4" width="5" style="2" customWidth="1"/>
    <col min="5" max="5" width="10" style="2" customWidth="1"/>
    <col min="6" max="6" width="9.88671875" style="2" customWidth="1"/>
    <col min="7" max="7" width="8.88671875" style="2" customWidth="1"/>
    <col min="8" max="8" width="9.5546875" style="2" customWidth="1"/>
    <col min="9" max="9" width="12" style="2" customWidth="1"/>
    <col min="10" max="10" width="14.6640625" style="2" customWidth="1"/>
    <col min="11" max="11" width="18.44140625" style="2" customWidth="1"/>
    <col min="12" max="12" width="18.6640625" style="2" customWidth="1"/>
    <col min="13" max="16384" width="8.6640625" style="2"/>
  </cols>
  <sheetData>
    <row r="1" spans="1:12" ht="12" customHeight="1" x14ac:dyDescent="0.3">
      <c r="A1" s="41" t="s">
        <v>0</v>
      </c>
      <c r="B1" s="41"/>
      <c r="C1" s="41"/>
      <c r="D1" s="41"/>
      <c r="E1" s="41"/>
      <c r="F1" s="41"/>
      <c r="G1" s="41"/>
      <c r="H1" s="41"/>
      <c r="I1" s="41"/>
      <c r="J1" s="41"/>
      <c r="K1" s="41"/>
      <c r="L1" s="41"/>
    </row>
    <row r="2" spans="1:12" ht="7.5" customHeight="1" thickBot="1" x14ac:dyDescent="0.35">
      <c r="A2" s="42"/>
      <c r="B2" s="42"/>
      <c r="C2" s="42"/>
      <c r="D2" s="42"/>
      <c r="E2" s="42"/>
      <c r="F2" s="42"/>
      <c r="G2" s="42"/>
      <c r="H2" s="42"/>
      <c r="I2" s="42"/>
      <c r="J2" s="42"/>
      <c r="K2" s="42"/>
      <c r="L2" s="42"/>
    </row>
    <row r="3" spans="1:12" ht="162.75" customHeight="1" thickBot="1" x14ac:dyDescent="0.35">
      <c r="A3" s="40" t="s">
        <v>1</v>
      </c>
      <c r="B3" s="27" t="s">
        <v>2</v>
      </c>
      <c r="C3" s="27" t="s">
        <v>3</v>
      </c>
      <c r="D3" s="27" t="s">
        <v>4</v>
      </c>
      <c r="E3" s="27" t="s">
        <v>5</v>
      </c>
      <c r="F3" s="28" t="s">
        <v>6</v>
      </c>
      <c r="G3" s="28" t="s">
        <v>7</v>
      </c>
      <c r="H3" s="28" t="s">
        <v>8</v>
      </c>
      <c r="I3" s="28" t="s">
        <v>9</v>
      </c>
      <c r="J3" s="29" t="s">
        <v>10</v>
      </c>
      <c r="K3" s="27" t="s">
        <v>11</v>
      </c>
      <c r="L3" s="29" t="s">
        <v>12</v>
      </c>
    </row>
    <row r="4" spans="1:12" ht="10.8" thickBot="1" x14ac:dyDescent="0.35">
      <c r="A4" s="25">
        <v>1</v>
      </c>
      <c r="B4" s="26">
        <v>2</v>
      </c>
      <c r="C4" s="26">
        <v>3</v>
      </c>
      <c r="D4" s="26">
        <v>4</v>
      </c>
      <c r="E4" s="26">
        <v>5</v>
      </c>
      <c r="F4" s="26">
        <v>6</v>
      </c>
      <c r="G4" s="26">
        <v>7</v>
      </c>
      <c r="H4" s="26">
        <v>8</v>
      </c>
      <c r="I4" s="26">
        <v>9</v>
      </c>
      <c r="J4" s="26">
        <v>10</v>
      </c>
      <c r="K4" s="26">
        <v>11</v>
      </c>
      <c r="L4" s="26">
        <v>12</v>
      </c>
    </row>
    <row r="5" spans="1:12" ht="24" customHeight="1" thickBot="1" x14ac:dyDescent="0.35">
      <c r="A5" s="24" t="s">
        <v>13</v>
      </c>
      <c r="B5" s="43" t="s">
        <v>14</v>
      </c>
      <c r="C5" s="44"/>
      <c r="D5" s="44"/>
      <c r="E5" s="44"/>
      <c r="F5" s="44"/>
      <c r="G5" s="44"/>
      <c r="H5" s="44"/>
      <c r="I5" s="44"/>
      <c r="J5" s="44"/>
      <c r="K5" s="44"/>
      <c r="L5" s="45"/>
    </row>
    <row r="6" spans="1:12" ht="409.5" customHeight="1" thickBot="1" x14ac:dyDescent="0.35">
      <c r="A6" s="21" t="s">
        <v>15</v>
      </c>
      <c r="B6" s="19" t="s">
        <v>16</v>
      </c>
      <c r="C6" s="9"/>
      <c r="D6" s="12" t="s">
        <v>17</v>
      </c>
      <c r="E6" s="22">
        <v>29</v>
      </c>
      <c r="F6" s="9"/>
      <c r="G6" s="9"/>
      <c r="H6" s="9"/>
      <c r="I6" s="9"/>
      <c r="J6" s="9"/>
      <c r="K6" s="9"/>
      <c r="L6" s="9"/>
    </row>
    <row r="7" spans="1:12" ht="22.5" customHeight="1" thickBot="1" x14ac:dyDescent="0.35">
      <c r="A7" s="21" t="s">
        <v>18</v>
      </c>
      <c r="B7" s="17"/>
      <c r="C7" s="11" t="s">
        <v>19</v>
      </c>
      <c r="D7" s="9"/>
      <c r="E7" s="9"/>
      <c r="F7" s="12">
        <f>'Išlaidos darbuotojams'!G9</f>
        <v>0</v>
      </c>
      <c r="G7" s="12">
        <f>'Išlaidos investicijoms'!D8</f>
        <v>0</v>
      </c>
      <c r="H7" s="12">
        <f>'Išlaidos medžiagoms'!E8</f>
        <v>0</v>
      </c>
      <c r="I7" s="12">
        <f>'Išlaidos paslaugoms'!C8</f>
        <v>1500</v>
      </c>
      <c r="J7" s="12">
        <f>0.05*(F7+G7+H7+I7)</f>
        <v>75</v>
      </c>
      <c r="K7" s="12">
        <f>SUM(F7:J7)</f>
        <v>1575</v>
      </c>
      <c r="L7" s="37"/>
    </row>
    <row r="8" spans="1:12" ht="22.5" customHeight="1" thickBot="1" x14ac:dyDescent="0.35">
      <c r="A8" s="21" t="s">
        <v>20</v>
      </c>
      <c r="B8" s="17"/>
      <c r="C8" s="11" t="s">
        <v>21</v>
      </c>
      <c r="D8" s="9"/>
      <c r="E8" s="9"/>
      <c r="F8" s="12">
        <f>'Išlaidos darbuotojams'!G14</f>
        <v>399.40000000000003</v>
      </c>
      <c r="G8" s="12">
        <f>'Išlaidos investicijoms'!D12</f>
        <v>0</v>
      </c>
      <c r="H8" s="12">
        <f>'Išlaidos medžiagoms'!E12</f>
        <v>0</v>
      </c>
      <c r="I8" s="12">
        <f>'Išlaidos paslaugoms'!C12</f>
        <v>0</v>
      </c>
      <c r="J8" s="12">
        <f>0.05*(F8+G8+H8+I8)</f>
        <v>19.970000000000002</v>
      </c>
      <c r="K8" s="12">
        <f>SUM(F8:J8)</f>
        <v>419.37000000000006</v>
      </c>
      <c r="L8" s="37"/>
    </row>
    <row r="9" spans="1:12" ht="10.8" thickBot="1" x14ac:dyDescent="0.35">
      <c r="A9" s="21" t="s">
        <v>22</v>
      </c>
      <c r="B9" s="17"/>
      <c r="C9" s="12"/>
      <c r="D9" s="9"/>
      <c r="E9" s="9"/>
      <c r="F9" s="36"/>
      <c r="G9" s="12"/>
      <c r="H9" s="12"/>
      <c r="I9" s="12"/>
      <c r="J9" s="12"/>
      <c r="K9" s="12"/>
      <c r="L9" s="39"/>
    </row>
    <row r="10" spans="1:12" ht="12.6" customHeight="1" thickBot="1" x14ac:dyDescent="0.35">
      <c r="A10" s="21"/>
      <c r="B10" s="46" t="s">
        <v>23</v>
      </c>
      <c r="C10" s="47"/>
      <c r="D10" s="47"/>
      <c r="E10" s="47"/>
      <c r="F10" s="47"/>
      <c r="G10" s="47"/>
      <c r="H10" s="47"/>
      <c r="I10" s="47"/>
      <c r="J10" s="47"/>
      <c r="K10" s="48"/>
      <c r="L10" s="12">
        <f>SUM(K7:K8)*E6</f>
        <v>57836.73</v>
      </c>
    </row>
    <row r="11" spans="1:12" ht="409.2" customHeight="1" thickBot="1" x14ac:dyDescent="0.35">
      <c r="A11" s="21" t="s">
        <v>24</v>
      </c>
      <c r="B11" s="19" t="s">
        <v>25</v>
      </c>
      <c r="C11" s="9"/>
      <c r="D11" s="12" t="s">
        <v>17</v>
      </c>
      <c r="E11" s="22">
        <v>39</v>
      </c>
      <c r="F11" s="9"/>
      <c r="G11" s="9"/>
      <c r="H11" s="9"/>
      <c r="I11" s="9"/>
      <c r="J11" s="9"/>
      <c r="K11" s="9"/>
      <c r="L11" s="9"/>
    </row>
    <row r="12" spans="1:12" ht="23.25" customHeight="1" thickBot="1" x14ac:dyDescent="0.35">
      <c r="A12" s="21" t="s">
        <v>26</v>
      </c>
      <c r="B12" s="17"/>
      <c r="C12" s="11" t="s">
        <v>19</v>
      </c>
      <c r="D12" s="9"/>
      <c r="E12" s="9"/>
      <c r="F12" s="12">
        <f>'Išlaidos darbuotojams'!G21</f>
        <v>0</v>
      </c>
      <c r="G12" s="12">
        <f>'Išlaidos investicijoms'!D19</f>
        <v>0</v>
      </c>
      <c r="H12" s="12">
        <f>'Išlaidos medžiagoms'!E19</f>
        <v>0</v>
      </c>
      <c r="I12" s="12">
        <f>'Išlaidos paslaugoms'!C25</f>
        <v>1500</v>
      </c>
      <c r="J12" s="12">
        <f>0.05*(F12+G12+H12+I12)</f>
        <v>75</v>
      </c>
      <c r="K12" s="12">
        <f>SUM(F12:J12)</f>
        <v>1575</v>
      </c>
      <c r="L12" s="37"/>
    </row>
    <row r="13" spans="1:12" ht="21" thickBot="1" x14ac:dyDescent="0.35">
      <c r="A13" s="21" t="s">
        <v>27</v>
      </c>
      <c r="B13" s="17"/>
      <c r="C13" s="11" t="s">
        <v>21</v>
      </c>
      <c r="D13" s="9"/>
      <c r="E13" s="9"/>
      <c r="F13" s="12">
        <f>'Išlaidos darbuotojams'!G26</f>
        <v>399.40000000000003</v>
      </c>
      <c r="G13" s="12">
        <f>'Išlaidos investicijoms'!D23</f>
        <v>0</v>
      </c>
      <c r="H13" s="12">
        <f>'Išlaidos medžiagoms'!E23</f>
        <v>0</v>
      </c>
      <c r="I13" s="12">
        <f>'Išlaidos medžiagoms'!E23</f>
        <v>0</v>
      </c>
      <c r="J13" s="12">
        <f>0.05*(F13+G13+H13+I13)</f>
        <v>19.970000000000002</v>
      </c>
      <c r="K13" s="12">
        <f>SUM(F13:J13)</f>
        <v>419.37000000000006</v>
      </c>
      <c r="L13" s="37"/>
    </row>
    <row r="14" spans="1:12" ht="10.8" thickBot="1" x14ac:dyDescent="0.35">
      <c r="A14" s="21" t="s">
        <v>28</v>
      </c>
      <c r="B14" s="17"/>
      <c r="C14" s="22"/>
      <c r="D14" s="9"/>
      <c r="E14" s="9"/>
      <c r="F14" s="36"/>
      <c r="G14" s="12"/>
      <c r="H14" s="12"/>
      <c r="I14" s="12"/>
      <c r="J14" s="12"/>
      <c r="K14" s="12"/>
      <c r="L14" s="35"/>
    </row>
    <row r="15" spans="1:12" ht="10.8" thickBot="1" x14ac:dyDescent="0.35">
      <c r="A15" s="21"/>
      <c r="B15" s="46" t="s">
        <v>29</v>
      </c>
      <c r="C15" s="47"/>
      <c r="D15" s="47"/>
      <c r="E15" s="47"/>
      <c r="F15" s="47"/>
      <c r="G15" s="47"/>
      <c r="H15" s="47"/>
      <c r="I15" s="47"/>
      <c r="J15" s="47"/>
      <c r="K15" s="48"/>
      <c r="L15" s="38">
        <f>SUM(K12:K13)*E11</f>
        <v>77780.430000000008</v>
      </c>
    </row>
    <row r="16" spans="1:12" ht="10.8" thickBot="1" x14ac:dyDescent="0.35">
      <c r="A16" s="21"/>
      <c r="B16" s="12" t="s">
        <v>30</v>
      </c>
      <c r="C16" s="12"/>
      <c r="D16" s="12"/>
      <c r="E16" s="12"/>
      <c r="F16" s="12"/>
      <c r="G16" s="12"/>
      <c r="H16" s="12"/>
      <c r="I16" s="12"/>
      <c r="J16" s="12"/>
      <c r="K16" s="12"/>
      <c r="L16" s="12" t="s">
        <v>30</v>
      </c>
    </row>
    <row r="17" spans="1:12" ht="12" customHeight="1" thickBot="1" x14ac:dyDescent="0.35">
      <c r="A17" s="21"/>
      <c r="B17" s="49" t="s">
        <v>31</v>
      </c>
      <c r="C17" s="50"/>
      <c r="D17" s="50"/>
      <c r="E17" s="50"/>
      <c r="F17" s="50"/>
      <c r="G17" s="50"/>
      <c r="H17" s="50"/>
      <c r="I17" s="50"/>
      <c r="J17" s="50"/>
      <c r="K17" s="51"/>
      <c r="L17" s="16">
        <f>SUM(L10,L15)</f>
        <v>135617.16</v>
      </c>
    </row>
    <row r="18" spans="1:12" ht="12" customHeight="1" thickBot="1" x14ac:dyDescent="0.35">
      <c r="A18" s="13" t="s">
        <v>32</v>
      </c>
      <c r="B18" s="43" t="s">
        <v>33</v>
      </c>
      <c r="C18" s="44"/>
      <c r="D18" s="44"/>
      <c r="E18" s="44"/>
      <c r="F18" s="44"/>
      <c r="G18" s="44"/>
      <c r="H18" s="44"/>
      <c r="I18" s="44"/>
      <c r="J18" s="44"/>
      <c r="K18" s="44"/>
      <c r="L18" s="45"/>
    </row>
    <row r="19" spans="1:12" ht="265.8" thickBot="1" x14ac:dyDescent="0.35">
      <c r="A19" s="21" t="s">
        <v>34</v>
      </c>
      <c r="B19" s="19" t="s">
        <v>108</v>
      </c>
      <c r="C19" s="14"/>
      <c r="D19" s="12" t="s">
        <v>17</v>
      </c>
      <c r="E19" s="22">
        <v>29</v>
      </c>
      <c r="F19" s="9"/>
      <c r="G19" s="9"/>
      <c r="H19" s="9"/>
      <c r="I19" s="9"/>
      <c r="J19" s="9"/>
      <c r="K19" s="9"/>
      <c r="L19" s="9"/>
    </row>
    <row r="20" spans="1:12" ht="21" thickBot="1" x14ac:dyDescent="0.35">
      <c r="A20" s="21" t="s">
        <v>35</v>
      </c>
      <c r="B20" s="17"/>
      <c r="C20" s="11" t="s">
        <v>21</v>
      </c>
      <c r="D20" s="9"/>
      <c r="E20" s="9"/>
      <c r="F20" s="12">
        <f>'Išlaidos darbuotojams'!G40</f>
        <v>355.3</v>
      </c>
      <c r="G20" s="12">
        <f>'Išlaidos investicijoms'!D37</f>
        <v>0</v>
      </c>
      <c r="H20" s="12">
        <f>'Išlaidos medžiagoms'!E40</f>
        <v>0</v>
      </c>
      <c r="I20" s="12">
        <f>'Išlaidos paslaugoms'!C39</f>
        <v>0</v>
      </c>
      <c r="J20" s="12">
        <f>0.05*(F20+G20+H20+I20)</f>
        <v>17.765000000000001</v>
      </c>
      <c r="K20" s="12">
        <f>SUM(F20:J20)</f>
        <v>373.065</v>
      </c>
      <c r="L20" s="9"/>
    </row>
    <row r="21" spans="1:12" ht="10.8" thickBot="1" x14ac:dyDescent="0.35">
      <c r="A21" s="21" t="s">
        <v>36</v>
      </c>
      <c r="B21" s="17"/>
      <c r="C21" s="22" t="s">
        <v>37</v>
      </c>
      <c r="D21" s="9"/>
      <c r="E21" s="9"/>
      <c r="F21" s="12">
        <f>'Išlaidos darbuotojams'!G45</f>
        <v>0</v>
      </c>
      <c r="G21" s="12">
        <f>'Išlaidos investicijoms'!D41</f>
        <v>0</v>
      </c>
      <c r="H21" s="12">
        <f>'Išlaidos medžiagoms'!E44</f>
        <v>0</v>
      </c>
      <c r="I21" s="12">
        <f>'Išlaidos paslaugoms'!C43</f>
        <v>0</v>
      </c>
      <c r="J21" s="12">
        <f>0.05*(F21+G21+H21+I21)</f>
        <v>0</v>
      </c>
      <c r="K21" s="12">
        <f>SUM(F21:J21)</f>
        <v>0</v>
      </c>
      <c r="L21" s="9"/>
    </row>
    <row r="22" spans="1:12" ht="10.8" thickBot="1" x14ac:dyDescent="0.35">
      <c r="A22" s="21" t="s">
        <v>30</v>
      </c>
      <c r="B22" s="17"/>
      <c r="C22" s="22" t="s">
        <v>30</v>
      </c>
      <c r="D22" s="9"/>
      <c r="E22" s="9"/>
      <c r="F22" s="36"/>
      <c r="G22" s="12"/>
      <c r="H22" s="12"/>
      <c r="I22" s="12"/>
      <c r="J22" s="12"/>
      <c r="K22" s="12"/>
      <c r="L22" s="9"/>
    </row>
    <row r="23" spans="1:12" ht="18.899999999999999" customHeight="1" thickBot="1" x14ac:dyDescent="0.35">
      <c r="A23" s="21"/>
      <c r="B23" s="46" t="s">
        <v>23</v>
      </c>
      <c r="C23" s="47"/>
      <c r="D23" s="47"/>
      <c r="E23" s="47"/>
      <c r="F23" s="47"/>
      <c r="G23" s="47"/>
      <c r="H23" s="47"/>
      <c r="I23" s="47"/>
      <c r="J23" s="47"/>
      <c r="K23" s="48"/>
      <c r="L23" s="38">
        <f>SUM(K20:K21)*E19</f>
        <v>10818.885</v>
      </c>
    </row>
    <row r="24" spans="1:12" ht="162" customHeight="1" thickBot="1" x14ac:dyDescent="0.35">
      <c r="A24" s="21" t="s">
        <v>38</v>
      </c>
      <c r="B24" s="19" t="s">
        <v>109</v>
      </c>
      <c r="C24" s="14"/>
      <c r="D24" s="12" t="s">
        <v>17</v>
      </c>
      <c r="E24" s="22">
        <v>39</v>
      </c>
      <c r="F24" s="9"/>
      <c r="G24" s="9"/>
      <c r="H24" s="9"/>
      <c r="I24" s="9"/>
      <c r="J24" s="9"/>
      <c r="K24" s="9"/>
      <c r="L24" s="9"/>
    </row>
    <row r="25" spans="1:12" ht="21" thickBot="1" x14ac:dyDescent="0.35">
      <c r="A25" s="21" t="s">
        <v>39</v>
      </c>
      <c r="B25" s="23"/>
      <c r="C25" s="11" t="s">
        <v>21</v>
      </c>
      <c r="D25" s="9"/>
      <c r="E25" s="9"/>
      <c r="F25" s="12">
        <f>'Išlaidos darbuotojams'!G52</f>
        <v>355.3</v>
      </c>
      <c r="G25" s="12">
        <f>'Išlaidos investicijoms'!D48</f>
        <v>0</v>
      </c>
      <c r="H25" s="12">
        <f>'Išlaidos medžiagoms'!E51</f>
        <v>0</v>
      </c>
      <c r="I25" s="12">
        <f>'Išlaidos paslaugoms'!C50</f>
        <v>0</v>
      </c>
      <c r="J25" s="12">
        <f>0.05*(F25+G25+H25+I25)</f>
        <v>17.765000000000001</v>
      </c>
      <c r="K25" s="12">
        <f>SUM(F25:J25)</f>
        <v>373.065</v>
      </c>
      <c r="L25" s="9"/>
    </row>
    <row r="26" spans="1:12" ht="10.8" thickBot="1" x14ac:dyDescent="0.35">
      <c r="A26" s="21" t="s">
        <v>40</v>
      </c>
      <c r="B26" s="23"/>
      <c r="C26" s="22" t="s">
        <v>41</v>
      </c>
      <c r="D26" s="9"/>
      <c r="E26" s="9"/>
      <c r="F26" s="12">
        <f>'Išlaidos darbuotojams'!G57</f>
        <v>0</v>
      </c>
      <c r="G26" s="12">
        <f>'Išlaidos investicijoms'!D52</f>
        <v>0</v>
      </c>
      <c r="H26" s="12">
        <f>'Išlaidos medžiagoms'!E55</f>
        <v>0</v>
      </c>
      <c r="I26" s="12">
        <f>'Išlaidos paslaugoms'!C54</f>
        <v>0</v>
      </c>
      <c r="J26" s="12">
        <f>0.05*(F26+G26+H26+I26)</f>
        <v>0</v>
      </c>
      <c r="K26" s="12">
        <f>SUM(F26:J26)</f>
        <v>0</v>
      </c>
      <c r="L26" s="9"/>
    </row>
    <row r="27" spans="1:12" ht="10.8" thickBot="1" x14ac:dyDescent="0.35">
      <c r="A27" s="21" t="s">
        <v>30</v>
      </c>
      <c r="B27" s="23"/>
      <c r="C27" s="22" t="s">
        <v>30</v>
      </c>
      <c r="D27" s="9"/>
      <c r="E27" s="9"/>
      <c r="F27" s="36"/>
      <c r="G27" s="12"/>
      <c r="H27" s="12"/>
      <c r="I27" s="12"/>
      <c r="J27" s="12"/>
      <c r="K27" s="12"/>
      <c r="L27" s="9"/>
    </row>
    <row r="28" spans="1:12" ht="10.8" thickBot="1" x14ac:dyDescent="0.35">
      <c r="A28" s="21"/>
      <c r="B28" s="46" t="s">
        <v>29</v>
      </c>
      <c r="C28" s="47"/>
      <c r="D28" s="47"/>
      <c r="E28" s="47"/>
      <c r="F28" s="47"/>
      <c r="G28" s="47"/>
      <c r="H28" s="47"/>
      <c r="I28" s="47"/>
      <c r="J28" s="47"/>
      <c r="K28" s="48"/>
      <c r="L28" s="38">
        <f>SUM(K25:K26)*E24</f>
        <v>14549.535</v>
      </c>
    </row>
    <row r="29" spans="1:12" ht="12" customHeight="1" thickBot="1" x14ac:dyDescent="0.35">
      <c r="A29" s="21"/>
      <c r="B29" s="12" t="s">
        <v>30</v>
      </c>
      <c r="C29" s="12"/>
      <c r="D29" s="12"/>
      <c r="E29" s="12"/>
      <c r="F29" s="12"/>
      <c r="G29" s="12"/>
      <c r="H29" s="12"/>
      <c r="I29" s="12"/>
      <c r="J29" s="12"/>
      <c r="K29" s="12"/>
      <c r="L29" s="12"/>
    </row>
    <row r="30" spans="1:12" ht="12" customHeight="1" thickBot="1" x14ac:dyDescent="0.35">
      <c r="A30" s="21"/>
      <c r="B30" s="49" t="s">
        <v>42</v>
      </c>
      <c r="C30" s="50"/>
      <c r="D30" s="50"/>
      <c r="E30" s="50"/>
      <c r="F30" s="50"/>
      <c r="G30" s="50"/>
      <c r="H30" s="50"/>
      <c r="I30" s="50"/>
      <c r="J30" s="50"/>
      <c r="K30" s="51"/>
      <c r="L30" s="16">
        <f>SUM(L23,L28)</f>
        <v>25368.42</v>
      </c>
    </row>
    <row r="31" spans="1:12" ht="10.8" thickBot="1" x14ac:dyDescent="0.35">
      <c r="A31" s="21"/>
      <c r="B31" s="49" t="s">
        <v>43</v>
      </c>
      <c r="C31" s="50"/>
      <c r="D31" s="50"/>
      <c r="E31" s="50"/>
      <c r="F31" s="50"/>
      <c r="G31" s="50"/>
      <c r="H31" s="50"/>
      <c r="I31" s="50"/>
      <c r="J31" s="50"/>
      <c r="K31" s="51"/>
      <c r="L31" s="16">
        <f>+L30-L17</f>
        <v>-110248.74</v>
      </c>
    </row>
    <row r="32" spans="1:12" x14ac:dyDescent="0.3">
      <c r="B32" s="2" t="s">
        <v>44</v>
      </c>
    </row>
    <row r="33" spans="2:2" x14ac:dyDescent="0.3">
      <c r="B33" s="2" t="s">
        <v>45</v>
      </c>
    </row>
    <row r="34" spans="2:2" x14ac:dyDescent="0.3">
      <c r="B34" s="2" t="s">
        <v>46</v>
      </c>
    </row>
  </sheetData>
  <mergeCells count="10">
    <mergeCell ref="A1:L2"/>
    <mergeCell ref="B5:L5"/>
    <mergeCell ref="B10:K10"/>
    <mergeCell ref="B31:K31"/>
    <mergeCell ref="B15:K15"/>
    <mergeCell ref="B17:K17"/>
    <mergeCell ref="B18:L18"/>
    <mergeCell ref="B23:K23"/>
    <mergeCell ref="B28:K28"/>
    <mergeCell ref="B30:K30"/>
  </mergeCells>
  <pageMargins left="0" right="0"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8"/>
  <sheetViews>
    <sheetView topLeftCell="A32" workbookViewId="0">
      <selection activeCell="B61" sqref="B61"/>
    </sheetView>
  </sheetViews>
  <sheetFormatPr defaultColWidth="8.6640625" defaultRowHeight="10.199999999999999" x14ac:dyDescent="0.3"/>
  <cols>
    <col min="1" max="1" width="30.6640625" style="2" customWidth="1"/>
    <col min="2" max="2" width="10" style="2" customWidth="1"/>
    <col min="3" max="3" width="11.109375" style="2" customWidth="1"/>
    <col min="4" max="4" width="14.109375" style="2" customWidth="1"/>
    <col min="5" max="5" width="14.44140625" style="2" customWidth="1"/>
    <col min="6" max="6" width="13.33203125" style="2" customWidth="1"/>
    <col min="7" max="7" width="13.88671875" style="2" customWidth="1"/>
    <col min="8" max="16384" width="8.6640625" style="2"/>
  </cols>
  <sheetData>
    <row r="1" spans="1:7" ht="23.25" customHeight="1" thickBot="1" x14ac:dyDescent="0.35">
      <c r="A1" s="52" t="s">
        <v>47</v>
      </c>
      <c r="B1" s="53"/>
      <c r="C1" s="53"/>
      <c r="D1" s="53"/>
      <c r="E1" s="53"/>
      <c r="F1" s="53"/>
      <c r="G1" s="54"/>
    </row>
    <row r="2" spans="1:7" ht="68.25" customHeight="1" thickBot="1" x14ac:dyDescent="0.35">
      <c r="A2" s="4" t="s">
        <v>48</v>
      </c>
      <c r="B2" s="5" t="s">
        <v>49</v>
      </c>
      <c r="C2" s="5" t="s">
        <v>50</v>
      </c>
      <c r="D2" s="5" t="s">
        <v>51</v>
      </c>
      <c r="E2" s="5" t="s">
        <v>52</v>
      </c>
      <c r="F2" s="5" t="s">
        <v>53</v>
      </c>
      <c r="G2" s="5" t="s">
        <v>54</v>
      </c>
    </row>
    <row r="3" spans="1:7" ht="10.8" thickBot="1" x14ac:dyDescent="0.35">
      <c r="A3" s="6">
        <v>1</v>
      </c>
      <c r="B3" s="7">
        <v>2</v>
      </c>
      <c r="C3" s="6">
        <v>3</v>
      </c>
      <c r="D3" s="7">
        <v>4</v>
      </c>
      <c r="E3" s="6">
        <v>5</v>
      </c>
      <c r="F3" s="7">
        <v>6</v>
      </c>
      <c r="G3" s="6">
        <v>7</v>
      </c>
    </row>
    <row r="4" spans="1:7" ht="409.6" thickBot="1" x14ac:dyDescent="0.35">
      <c r="A4" s="8" t="str">
        <f>'PI skaičiuoklė'!B6</f>
        <v>Įsakymas: 2.17. veiklos vykdytojai, eksploatuojantys kurą deginančius įrenginius, kurių vardinė (nominali) šiluminė galia yra 1 MW ar didesnė, bet nesiekia 20 MW, ir kurie patenka į Išmetamų teršalų iš kurą deginančių įrenginių normų LAND 43-2013, patvirtintų Lietuvos Respublikos aplinkos ministro 2013 m. balandžio 10 d. įsakymu Nr. D1-244 „Dėl Išmetamų teršalų iš kurą deginančių įrenginių normų LAND 43-2013 patvirtinimo“, taikymo sritį, taršos leidimą su specialiąja dalimi „Aplinkos oro taršos valdymas“ privalo turėti:
2.17.1. kai kurą deginančio įrenginio vardinė (nominali) šiluminė galia didesnė kaip 5 MW, – nuo 2024 m. sausio 1 d., su 2025 m. sausio 1 d. įsigaliosiančiomis leidimo sąlygomis, nustatytomis pagal Išmetamų teršalų iš vidutinių kurą deginančių įrenginių normų, patvirtintų Lietuvos Respublikos aplinkos ministro 2017 m. rugsėjo 18 d. įsakymu Nr. D1-778 „Dėl Išmetamų teršalų iš vidutinių kurą deginančių įrenginių normų patvirtinimo“ (toliau – Vidutinių kurą deginančių įrenginių normos), reikalavimus esamiems tokios vardinės (nominalios) šiluminės galios kurą deginantiems įrenginiams;
Taisyklės:17. Kai PAV įstatyme nustatytos procedūros neprivalomos, o veiklos vykdytojas pagal šių Taisyklių reikalavimus turi gauti ar pakeisti leidimo specialiąją dalį – „Nuotekų tvarkymas ir išleidimas“ arba „Aplinkos oro taršos valdymas“, veiklos vykdytojas turi įrodyti AAA, kad: &lt;...&gt; 17.2. veiklos vykdymo metu, įskaitant neįprastų (neatitktinių) veiklos sąlygų metu, į aplinkos orą išmetami teršalai neviršys jiems nustatytos aplinkos oro kokybės normos, nustatytos Teršalų, kurių kiekis aplinkos ore ribojamas pagal Europos Sąjungos kriterijus, sąraše ir Teršalų, kurių kiekis aplinkos ore ribojamas pagal nacionalinius kriterijus, sąraše ir ribinėse aplinkos oro užterštumo vertėse, patvirtintose Lietuvos Respublikos aplinkos ministro ir Lietuvos Respublikos sveikatos apsaugos ministro 2000 m. spalio 30 d. įsakymu Nr. 471/582 „Dėl Teršalų, kurių kiekis aplinkos ore ribojamas pagal Europos Sąjungos kriterijus, sąrašo ir Teršalų, kurių kiekis aplinkos ore ribojamas pagal nacionalinius kriterijus, sąrašo ir ribinių aplinkos oro užterštumo verčių patvirtinimo“. Todėl turi būti atliktas išmetamų teršalų poveikio aplinkos orui įvertinimas (teršalų sklaidos aplinkos ore skaičiavimai), atsižvelgiant į Lietuvos Respublikos aplinkos ministro 2007 m. lapkričio 30 d. įsakymu Nr. D1-653 „Dėl Teršalų sklaidos skaičiavimo modelių, foninio aplinkos oro užterštumo duomenų ir meteorologinių duomenų naudojimo tvarkos ūkinės veiklos poveikiui aplinkos orui įvertinti“ (toliau – Foninio aplinkos oro užterštumo ir meteorologinių duomenų naudojimo tvarka) nustatytus reikalavimus.</v>
      </c>
      <c r="B4" s="9"/>
      <c r="C4" s="10"/>
      <c r="D4" s="10"/>
      <c r="E4" s="10"/>
      <c r="F4" s="10"/>
      <c r="G4" s="10"/>
    </row>
    <row r="5" spans="1:7" ht="10.8" thickBot="1" x14ac:dyDescent="0.35">
      <c r="A5" s="11" t="str">
        <f>'PI skaičiuoklė'!C7</f>
        <v>Oro taršos modeliavimas</v>
      </c>
      <c r="B5" s="9"/>
      <c r="C5" s="10"/>
      <c r="D5" s="10"/>
      <c r="E5" s="10"/>
      <c r="F5" s="10"/>
      <c r="G5" s="10"/>
    </row>
    <row r="6" spans="1:7" ht="11.1" customHeight="1" thickBot="1" x14ac:dyDescent="0.35">
      <c r="A6" s="3"/>
      <c r="B6" s="12" t="s">
        <v>55</v>
      </c>
      <c r="C6" s="12">
        <v>0</v>
      </c>
      <c r="D6" s="12">
        <v>0</v>
      </c>
      <c r="E6" s="12">
        <v>0</v>
      </c>
      <c r="F6" s="12">
        <v>0</v>
      </c>
      <c r="G6" s="12">
        <f>+C6*D6*E6*F6</f>
        <v>0</v>
      </c>
    </row>
    <row r="7" spans="1:7" ht="10.8" thickBot="1" x14ac:dyDescent="0.35">
      <c r="A7" s="13"/>
      <c r="B7" s="12" t="s">
        <v>56</v>
      </c>
      <c r="C7" s="12">
        <v>0</v>
      </c>
      <c r="D7" s="12">
        <v>0</v>
      </c>
      <c r="E7" s="12">
        <v>0</v>
      </c>
      <c r="F7" s="12">
        <v>0</v>
      </c>
      <c r="G7" s="12">
        <f t="shared" ref="G7" si="0">+C7*D7*E7*F7</f>
        <v>0</v>
      </c>
    </row>
    <row r="8" spans="1:7" ht="10.8" thickBot="1" x14ac:dyDescent="0.35">
      <c r="A8" s="13"/>
      <c r="B8" s="12" t="s">
        <v>30</v>
      </c>
      <c r="C8" s="12"/>
      <c r="D8" s="12"/>
      <c r="E8" s="12"/>
      <c r="F8" s="12"/>
      <c r="G8" s="12"/>
    </row>
    <row r="9" spans="1:7" ht="14.1" customHeight="1" thickBot="1" x14ac:dyDescent="0.35">
      <c r="A9" s="46" t="s">
        <v>57</v>
      </c>
      <c r="B9" s="47"/>
      <c r="C9" s="47"/>
      <c r="D9" s="47"/>
      <c r="E9" s="47"/>
      <c r="F9" s="48"/>
      <c r="G9" s="12">
        <f>SUM(G6:G8)</f>
        <v>0</v>
      </c>
    </row>
    <row r="10" spans="1:7" ht="10.8" thickBot="1" x14ac:dyDescent="0.35">
      <c r="A10" s="11" t="str">
        <f>'PI skaičiuoklė'!C8</f>
        <v>Paraiškos rengimas</v>
      </c>
      <c r="B10" s="14"/>
      <c r="C10" s="14"/>
      <c r="D10" s="14"/>
      <c r="E10" s="14"/>
      <c r="F10" s="14"/>
      <c r="G10" s="14"/>
    </row>
    <row r="11" spans="1:7" ht="31.2" thickBot="1" x14ac:dyDescent="0.35">
      <c r="A11" s="3"/>
      <c r="B11" s="12" t="s">
        <v>58</v>
      </c>
      <c r="C11" s="12">
        <v>1</v>
      </c>
      <c r="D11" s="12">
        <v>8.82</v>
      </c>
      <c r="E11" s="12">
        <v>45</v>
      </c>
      <c r="F11" s="12">
        <v>1</v>
      </c>
      <c r="G11" s="12">
        <f>+C11*D11*E11*F11</f>
        <v>396.90000000000003</v>
      </c>
    </row>
    <row r="12" spans="1:7" ht="31.2" thickBot="1" x14ac:dyDescent="0.35">
      <c r="A12" s="13"/>
      <c r="B12" s="12" t="s">
        <v>59</v>
      </c>
      <c r="C12" s="12">
        <v>1</v>
      </c>
      <c r="D12" s="12">
        <v>12.5</v>
      </c>
      <c r="E12" s="12">
        <v>0.2</v>
      </c>
      <c r="F12" s="12">
        <v>1</v>
      </c>
      <c r="G12" s="12">
        <f t="shared" ref="G12" si="1">+C12*D12*E12*F12</f>
        <v>2.5</v>
      </c>
    </row>
    <row r="13" spans="1:7" ht="10.8" thickBot="1" x14ac:dyDescent="0.35">
      <c r="A13" s="13"/>
      <c r="B13" s="12" t="s">
        <v>30</v>
      </c>
      <c r="C13" s="12"/>
      <c r="D13" s="12"/>
      <c r="E13" s="12"/>
      <c r="F13" s="12"/>
      <c r="G13" s="12"/>
    </row>
    <row r="14" spans="1:7" ht="10.8" thickBot="1" x14ac:dyDescent="0.35">
      <c r="A14" s="46" t="s">
        <v>60</v>
      </c>
      <c r="B14" s="47"/>
      <c r="C14" s="47"/>
      <c r="D14" s="47"/>
      <c r="E14" s="47"/>
      <c r="F14" s="48"/>
      <c r="G14" s="12">
        <f>SUM(G11:G13)</f>
        <v>399.40000000000003</v>
      </c>
    </row>
    <row r="15" spans="1:7" ht="10.8" thickBot="1" x14ac:dyDescent="0.35">
      <c r="A15" s="49" t="s">
        <v>61</v>
      </c>
      <c r="B15" s="50"/>
      <c r="C15" s="50"/>
      <c r="D15" s="50"/>
      <c r="E15" s="50"/>
      <c r="F15" s="51"/>
      <c r="G15" s="15">
        <f>SUM(G9,G14)</f>
        <v>399.40000000000003</v>
      </c>
    </row>
    <row r="16" spans="1:7" ht="409.6" thickBot="1" x14ac:dyDescent="0.35">
      <c r="A16" s="8" t="str">
        <f>'PI skaičiuoklė'!B11</f>
        <v>Įsakymas: 2.17. veiklos vykdytojai, eksploatuojantys kurą deginančius įrenginius, kurių vardinė (nominali) šiluminė galia yra 1 MW ar didesnė, bet nesiekia 20 MW, ir kurie patenka į Išmetamų teršalų iš kurą deginančių įrenginių normų LAND 43-2013, patvirtintų Lietuvos Respublikos aplinkos ministro 2013 m. balandžio 10 d. įsakymu Nr. D1-244 „Dėl Išmetamų teršalų iš kurą deginančių įrenginių normų LAND 43-2013 patvirtinimo“, taikymo sritį, taršos leidimą su specialiąja dalimi „Aplinkos oro taršos valdymas“ privalo turėti:
2.17.2. kai kurą deginančio įrenginio vardinė (nominali) šiluminė galia yra 1 MW ar didesnė, bet mažesnė arba lygi 5 MW, – nuo 2029 m. sausio 1 d., su 2030 m. sausio 1 d. įsigaliosiančiomis leidimo sąlygomis, nustatytomis pagal Vidutinių kurą deginančių įrenginių normų reikalavimus esamiems tokios vardinės (nominalios) šiluminės galios kurą deginantiems įrenginiams;
Taisyklės:17. Kai PAV įstatyme nustatytos procedūros neprivalomos, o veiklos vykdytojas pagal šių Taisyklių reikalavimus turi gauti ar pakeisti leidimo specialiąją dalį – „Nuotekų tvarkymas ir išleidimas“ arba „Aplinkos oro taršos valdymas“, veiklos vykdytojas turi įrodyti AAA, kad: &lt;...&gt; 17.2. veiklos vykdymo metu, įskaitant neįprastų (neatitktinių) veiklos sąlygų metu, į aplinkos orą išmetami teršalai neviršys jiems nustatytos aplinkos oro kokybės normos, nustatytos Teršalų, kurių kiekis aplinkos ore ribojamas pagal Europos Sąjungos kriterijus, sąraše ir Teršalų, kurių kiekis aplinkos ore ribojamas pagal nacionalinius kriterijus, sąraše ir ribinėse aplinkos oro užterštumo vertėse, patvirtintose Lietuvos Respublikos aplinkos ministro ir Lietuvos Respublikos sveikatos apsaugos ministro 2000 m. spalio 30 d. įsakymu Nr. 471/582 „Dėl Teršalų, kurių kiekis aplinkos ore ribojamas pagal Europos Sąjungos kriterijus, sąrašo ir Teršalų, kurių kiekis aplinkos ore ribojamas pagal nacionalinius kriterijus, sąrašo ir ribinių aplinkos oro užterštumo verčių patvirtinimo“. Todėl turi būti atliktas išmetamų teršalų poveikio aplinkos orui įvertinimas (teršalų sklaidos aplinkos ore skaičiavimai), atsižvelgiant į Lietuvos Respublikos aplinkos ministro 2007 m. lapkričio 30 d. įsakymu Nr. D1-653 „Dėl Teršalų sklaidos skaičiavimo modelių, foninio aplinkos oro užterštumo duomenų ir meteorologinių duomenų naudojimo tvarkos ūkinės veiklos poveikiui aplinkos orui įvertinti“ (toliau – Foninio aplinkos oro užterštumo ir meteorologinių duomenų naudojimo tvarka) nustatytus reikalavimus.</v>
      </c>
      <c r="B16" s="9"/>
      <c r="C16" s="9"/>
      <c r="D16" s="9"/>
      <c r="E16" s="9"/>
      <c r="F16" s="9"/>
      <c r="G16" s="9"/>
    </row>
    <row r="17" spans="1:7" ht="10.8" thickBot="1" x14ac:dyDescent="0.35">
      <c r="A17" s="11" t="str">
        <f>'PI skaičiuoklė'!C12</f>
        <v>Oro taršos modeliavimas</v>
      </c>
      <c r="B17" s="9"/>
      <c r="C17" s="9"/>
      <c r="D17" s="9"/>
      <c r="E17" s="9"/>
      <c r="F17" s="9"/>
      <c r="G17" s="9"/>
    </row>
    <row r="18" spans="1:7" ht="10.8" thickBot="1" x14ac:dyDescent="0.35">
      <c r="A18" s="3"/>
      <c r="B18" s="12" t="s">
        <v>62</v>
      </c>
      <c r="C18" s="12">
        <v>0</v>
      </c>
      <c r="D18" s="12">
        <v>0</v>
      </c>
      <c r="E18" s="12">
        <v>0</v>
      </c>
      <c r="F18" s="12">
        <v>0</v>
      </c>
      <c r="G18" s="12">
        <f t="shared" ref="G18:G19" si="2">+C18*D18*E18*F18</f>
        <v>0</v>
      </c>
    </row>
    <row r="19" spans="1:7" ht="10.8" thickBot="1" x14ac:dyDescent="0.35">
      <c r="A19" s="13"/>
      <c r="B19" s="12" t="s">
        <v>63</v>
      </c>
      <c r="C19" s="12">
        <v>0</v>
      </c>
      <c r="D19" s="12">
        <v>0</v>
      </c>
      <c r="E19" s="12">
        <v>0</v>
      </c>
      <c r="F19" s="12">
        <v>0</v>
      </c>
      <c r="G19" s="12">
        <f t="shared" si="2"/>
        <v>0</v>
      </c>
    </row>
    <row r="20" spans="1:7" ht="10.8" thickBot="1" x14ac:dyDescent="0.35">
      <c r="A20" s="13"/>
      <c r="B20" s="12" t="s">
        <v>30</v>
      </c>
      <c r="C20" s="12"/>
      <c r="D20" s="12"/>
      <c r="E20" s="12"/>
      <c r="F20" s="12"/>
      <c r="G20" s="12"/>
    </row>
    <row r="21" spans="1:7" ht="10.8" thickBot="1" x14ac:dyDescent="0.35">
      <c r="A21" s="46" t="s">
        <v>64</v>
      </c>
      <c r="B21" s="47"/>
      <c r="C21" s="47"/>
      <c r="D21" s="47"/>
      <c r="E21" s="47"/>
      <c r="F21" s="48"/>
      <c r="G21" s="12">
        <f>SUM(G18:G20)</f>
        <v>0</v>
      </c>
    </row>
    <row r="22" spans="1:7" ht="10.8" thickBot="1" x14ac:dyDescent="0.35">
      <c r="A22" s="11" t="str">
        <f>'PI skaičiuoklė'!C13</f>
        <v>Paraiškos rengimas</v>
      </c>
      <c r="B22" s="9"/>
      <c r="C22" s="9"/>
      <c r="D22" s="9"/>
      <c r="E22" s="9"/>
      <c r="F22" s="9"/>
      <c r="G22" s="9"/>
    </row>
    <row r="23" spans="1:7" ht="31.2" thickBot="1" x14ac:dyDescent="0.35">
      <c r="A23" s="3"/>
      <c r="B23" s="12" t="s">
        <v>58</v>
      </c>
      <c r="C23" s="12">
        <v>1</v>
      </c>
      <c r="D23" s="12">
        <v>8.82</v>
      </c>
      <c r="E23" s="12">
        <v>45</v>
      </c>
      <c r="F23" s="12">
        <v>1</v>
      </c>
      <c r="G23" s="12">
        <f t="shared" ref="G23:G24" si="3">+C23*D23*E23*F23</f>
        <v>396.90000000000003</v>
      </c>
    </row>
    <row r="24" spans="1:7" ht="31.2" thickBot="1" x14ac:dyDescent="0.35">
      <c r="A24" s="13"/>
      <c r="B24" s="12" t="s">
        <v>59</v>
      </c>
      <c r="C24" s="12">
        <v>1</v>
      </c>
      <c r="D24" s="12">
        <v>12.5</v>
      </c>
      <c r="E24" s="12">
        <v>0.2</v>
      </c>
      <c r="F24" s="12">
        <v>1</v>
      </c>
      <c r="G24" s="12">
        <f t="shared" si="3"/>
        <v>2.5</v>
      </c>
    </row>
    <row r="25" spans="1:7" ht="10.8" thickBot="1" x14ac:dyDescent="0.35">
      <c r="A25" s="13"/>
      <c r="B25" s="12" t="s">
        <v>30</v>
      </c>
      <c r="C25" s="12"/>
      <c r="D25" s="12"/>
      <c r="E25" s="12"/>
      <c r="F25" s="12"/>
      <c r="G25" s="12"/>
    </row>
    <row r="26" spans="1:7" ht="10.8" thickBot="1" x14ac:dyDescent="0.35">
      <c r="A26" s="46" t="s">
        <v>65</v>
      </c>
      <c r="B26" s="47"/>
      <c r="C26" s="47"/>
      <c r="D26" s="47"/>
      <c r="E26" s="47"/>
      <c r="F26" s="48"/>
      <c r="G26" s="12">
        <f>SUM(G23:G25)</f>
        <v>399.40000000000003</v>
      </c>
    </row>
    <row r="27" spans="1:7" ht="10.8" thickBot="1" x14ac:dyDescent="0.35">
      <c r="A27" s="49" t="s">
        <v>66</v>
      </c>
      <c r="B27" s="50"/>
      <c r="C27" s="50"/>
      <c r="D27" s="50"/>
      <c r="E27" s="50"/>
      <c r="F27" s="51"/>
      <c r="G27" s="15">
        <f>SUM(G21,G26)</f>
        <v>399.40000000000003</v>
      </c>
    </row>
    <row r="28" spans="1:7" x14ac:dyDescent="0.3">
      <c r="A28" s="30"/>
      <c r="B28" s="30"/>
      <c r="C28" s="30"/>
      <c r="D28" s="30"/>
      <c r="E28" s="30"/>
      <c r="F28" s="30"/>
      <c r="G28" s="31"/>
    </row>
    <row r="29" spans="1:7" x14ac:dyDescent="0.3">
      <c r="A29" s="30"/>
      <c r="B29" s="30"/>
      <c r="C29" s="30"/>
      <c r="D29" s="30"/>
      <c r="E29" s="30"/>
      <c r="F29" s="30"/>
      <c r="G29" s="31"/>
    </row>
    <row r="31" spans="1:7" ht="10.8" thickBot="1" x14ac:dyDescent="0.35"/>
    <row r="32" spans="1:7" ht="23.25" customHeight="1" thickBot="1" x14ac:dyDescent="0.35">
      <c r="A32" s="55" t="s">
        <v>67</v>
      </c>
      <c r="B32" s="56"/>
      <c r="C32" s="56"/>
      <c r="D32" s="56"/>
      <c r="E32" s="56"/>
      <c r="F32" s="56"/>
      <c r="G32" s="57"/>
    </row>
    <row r="33" spans="1:7" ht="67.5" customHeight="1" thickBot="1" x14ac:dyDescent="0.35">
      <c r="A33" s="4" t="s">
        <v>68</v>
      </c>
      <c r="B33" s="5" t="s">
        <v>49</v>
      </c>
      <c r="C33" s="5" t="s">
        <v>50</v>
      </c>
      <c r="D33" s="5" t="s">
        <v>51</v>
      </c>
      <c r="E33" s="5" t="s">
        <v>52</v>
      </c>
      <c r="F33" s="5" t="s">
        <v>53</v>
      </c>
      <c r="G33" s="5" t="s">
        <v>54</v>
      </c>
    </row>
    <row r="34" spans="1:7" ht="10.8" thickBot="1" x14ac:dyDescent="0.35">
      <c r="A34" s="6">
        <v>1</v>
      </c>
      <c r="B34" s="7">
        <v>2</v>
      </c>
      <c r="C34" s="6">
        <v>3</v>
      </c>
      <c r="D34" s="7">
        <v>4</v>
      </c>
      <c r="E34" s="6">
        <v>5</v>
      </c>
      <c r="F34" s="7">
        <v>6</v>
      </c>
      <c r="G34" s="6">
        <v>7</v>
      </c>
    </row>
    <row r="35" spans="1:7" ht="194.4" thickBot="1" x14ac:dyDescent="0.35">
      <c r="A35" s="8" t="str">
        <f>'PI skaičiuoklė'!B19</f>
        <v>Įsakymas: "„2.17-1. veiklos vykdytojams, eksploatuojantiems kurą deginančius įrenginius, pradėjusius veikti iki 2018 m. gruodžio 20 d., kurių vardinė (nominali) šiluminė galia yra didesnė kaip 5 MW, įskaitant vidaus degimo variklius, ir: 2.17-1.1. turintiems taršos leidimus su specialiąja taršos leidimo dalimi „Aplinkos oro taršos valdymas“ – iki 2024 m. gruodžio 31 d. taršos leidimai pakeičiami, nustatant juose nuo 2025 m. sausio 1 d. įsigaliosiančias taršos leidimo sąlygas, atitinkančias nuo 2025 m. sausio 1 d. vidutiniams kurą deginantiems įrenginiams taikomus VKDĮ normų reikalavimus;" “Taisyklės: "17-1.Teršalų sklaidos aplinkos ore skaičiavimų atlikti neprivaloma, jeigu: 17-1.1.&lt;...&gt; sumažinamas leidime nurodytų išmetamų teršalų skaičius, ir (ar) nurodytiems išmetamiems teršalams leidime nustatomos griežtesnės į aplinkos orą išmetamų teršalų ribinės vertės;"</v>
      </c>
      <c r="B35" s="9"/>
      <c r="C35" s="10"/>
      <c r="D35" s="10"/>
      <c r="E35" s="10"/>
      <c r="F35" s="10"/>
      <c r="G35" s="10"/>
    </row>
    <row r="36" spans="1:7" ht="10.8" thickBot="1" x14ac:dyDescent="0.35">
      <c r="A36" s="11" t="str">
        <f>'PI skaičiuoklė'!C20</f>
        <v>Paraiškos rengimas</v>
      </c>
      <c r="B36" s="9"/>
      <c r="C36" s="10"/>
      <c r="D36" s="10"/>
      <c r="E36" s="10"/>
      <c r="F36" s="10"/>
      <c r="G36" s="10"/>
    </row>
    <row r="37" spans="1:7" ht="31.2" thickBot="1" x14ac:dyDescent="0.35">
      <c r="A37" s="3"/>
      <c r="B37" s="12" t="s">
        <v>58</v>
      </c>
      <c r="C37" s="12">
        <v>1</v>
      </c>
      <c r="D37" s="12">
        <v>8.82</v>
      </c>
      <c r="E37" s="12">
        <v>40</v>
      </c>
      <c r="F37" s="12">
        <v>1</v>
      </c>
      <c r="G37" s="12">
        <f>+C37*D37*E37*F37</f>
        <v>352.8</v>
      </c>
    </row>
    <row r="38" spans="1:7" ht="31.2" thickBot="1" x14ac:dyDescent="0.35">
      <c r="A38" s="13"/>
      <c r="B38" s="12" t="s">
        <v>59</v>
      </c>
      <c r="C38" s="12">
        <v>1</v>
      </c>
      <c r="D38" s="12">
        <v>12.5</v>
      </c>
      <c r="E38" s="12">
        <v>0.2</v>
      </c>
      <c r="F38" s="12">
        <v>1</v>
      </c>
      <c r="G38" s="12">
        <f t="shared" ref="G38" si="4">+C38*D38*E38*F38</f>
        <v>2.5</v>
      </c>
    </row>
    <row r="39" spans="1:7" ht="10.8" thickBot="1" x14ac:dyDescent="0.35">
      <c r="A39" s="13"/>
      <c r="B39" s="12" t="s">
        <v>30</v>
      </c>
      <c r="C39" s="12"/>
      <c r="D39" s="12"/>
      <c r="E39" s="12"/>
      <c r="F39" s="12"/>
      <c r="G39" s="12"/>
    </row>
    <row r="40" spans="1:7" ht="10.8" thickBot="1" x14ac:dyDescent="0.35">
      <c r="A40" s="46" t="s">
        <v>57</v>
      </c>
      <c r="B40" s="47"/>
      <c r="C40" s="47"/>
      <c r="D40" s="47"/>
      <c r="E40" s="47"/>
      <c r="F40" s="48"/>
      <c r="G40" s="12">
        <f>SUM(G37:G39)</f>
        <v>355.3</v>
      </c>
    </row>
    <row r="41" spans="1:7" ht="10.8" thickBot="1" x14ac:dyDescent="0.35">
      <c r="A41" s="11" t="str">
        <f>'PI skaičiuoklė'!C21</f>
        <v>Veiksmas A2</v>
      </c>
      <c r="B41" s="14"/>
      <c r="C41" s="14"/>
      <c r="D41" s="14"/>
      <c r="E41" s="14"/>
      <c r="F41" s="14"/>
      <c r="G41" s="14"/>
    </row>
    <row r="42" spans="1:7" ht="10.8" thickBot="1" x14ac:dyDescent="0.35">
      <c r="A42" s="3"/>
      <c r="B42" s="12" t="s">
        <v>69</v>
      </c>
      <c r="C42" s="12">
        <v>0</v>
      </c>
      <c r="D42" s="12">
        <v>0</v>
      </c>
      <c r="E42" s="12">
        <v>0</v>
      </c>
      <c r="F42" s="12">
        <v>0</v>
      </c>
      <c r="G42" s="12">
        <f>+C42*D42*E42*F42</f>
        <v>0</v>
      </c>
    </row>
    <row r="43" spans="1:7" ht="10.8" thickBot="1" x14ac:dyDescent="0.35">
      <c r="A43" s="13"/>
      <c r="B43" s="12" t="s">
        <v>70</v>
      </c>
      <c r="C43" s="12">
        <v>0</v>
      </c>
      <c r="D43" s="12">
        <v>0</v>
      </c>
      <c r="E43" s="12">
        <v>0</v>
      </c>
      <c r="F43" s="12">
        <v>0</v>
      </c>
      <c r="G43" s="12">
        <f t="shared" ref="G43" si="5">+C43*D43*E43*F43</f>
        <v>0</v>
      </c>
    </row>
    <row r="44" spans="1:7" ht="10.8" thickBot="1" x14ac:dyDescent="0.35">
      <c r="A44" s="13"/>
      <c r="B44" s="12" t="s">
        <v>30</v>
      </c>
      <c r="C44" s="12"/>
      <c r="D44" s="12"/>
      <c r="E44" s="12"/>
      <c r="F44" s="12"/>
      <c r="G44" s="12"/>
    </row>
    <row r="45" spans="1:7" ht="10.8" thickBot="1" x14ac:dyDescent="0.35">
      <c r="A45" s="46" t="s">
        <v>60</v>
      </c>
      <c r="B45" s="47"/>
      <c r="C45" s="47"/>
      <c r="D45" s="47"/>
      <c r="E45" s="47"/>
      <c r="F45" s="48"/>
      <c r="G45" s="12">
        <f>SUM(G42:G44)</f>
        <v>0</v>
      </c>
    </row>
    <row r="46" spans="1:7" ht="10.8" thickBot="1" x14ac:dyDescent="0.35">
      <c r="A46" s="49" t="s">
        <v>61</v>
      </c>
      <c r="B46" s="50"/>
      <c r="C46" s="50"/>
      <c r="D46" s="50"/>
      <c r="E46" s="50"/>
      <c r="F46" s="51"/>
      <c r="G46" s="15">
        <f>SUM(G40,G45)</f>
        <v>355.3</v>
      </c>
    </row>
    <row r="47" spans="1:7" ht="204.6" thickBot="1" x14ac:dyDescent="0.35">
      <c r="A47" s="8" t="str">
        <f>'PI skaičiuoklė'!B24</f>
        <v>Įsakymas: "2.17-2. veiklos vykdytojams, eksploatuojantiems kurą deginančius įrenginius, pradėjusius veikti iki 2018 m. gruodžio 20 d. , ir kurių vardinė (nominali) šiluminė galia yra 1 MW ar didesnė, bet mažesnė arba lygi 5 MW, įskaitant vidaus degimo variklius, ir: &lt;...&gt; 2.17-2.2. turintiems taršos leidimus su specialiąja taršos leidimo dalimi „Aplinkos oro taršos valdymas“ – iki 2029 m. gruodžio 31 d. taršos leidimai pakeičiami, nustatant juose nuo 2030 m. sausio 1 d. taršos leidimo sąlygas, atitinkančias nuo 2030 m. sausio 1 d. vidutiniams kurą deginantiems įrenginiams taikomus VKDĮ normų reikalavimus;“." Taisyklės: "17-1.Teršalų sklaidos aplinkos ore skaičiavimų atlikti neprivaloma, jeigu: &lt;...&gt; 17-1.1. &lt;...&gt; sumažinamas leidime nurodytų išmetamų teršalų skaičius, ir (ar) nurodytiems išmetamiems teršalams leidime nustatomos griežtesnės į aplinkos orą išmetamų teršalų ribinės vertės; &lt;...&gt;"</v>
      </c>
      <c r="B47" s="9"/>
      <c r="C47" s="9"/>
      <c r="D47" s="9"/>
      <c r="E47" s="9"/>
      <c r="F47" s="9"/>
      <c r="G47" s="9"/>
    </row>
    <row r="48" spans="1:7" ht="10.8" thickBot="1" x14ac:dyDescent="0.35">
      <c r="A48" s="11" t="str">
        <f>'PI skaičiuoklė'!C25</f>
        <v>Paraiškos rengimas</v>
      </c>
      <c r="B48" s="9"/>
      <c r="C48" s="9"/>
      <c r="D48" s="9"/>
      <c r="E48" s="9"/>
      <c r="F48" s="9"/>
      <c r="G48" s="9"/>
    </row>
    <row r="49" spans="1:7" ht="31.2" thickBot="1" x14ac:dyDescent="0.35">
      <c r="A49" s="3"/>
      <c r="B49" s="12" t="s">
        <v>58</v>
      </c>
      <c r="C49" s="12">
        <v>1</v>
      </c>
      <c r="D49" s="12">
        <v>8.82</v>
      </c>
      <c r="E49" s="12">
        <v>40</v>
      </c>
      <c r="F49" s="12">
        <v>1</v>
      </c>
      <c r="G49" s="12">
        <f t="shared" ref="G49:G50" si="6">+C49*D49*E49*F49</f>
        <v>352.8</v>
      </c>
    </row>
    <row r="50" spans="1:7" ht="31.2" thickBot="1" x14ac:dyDescent="0.35">
      <c r="A50" s="13"/>
      <c r="B50" s="12" t="s">
        <v>59</v>
      </c>
      <c r="C50" s="12">
        <v>1</v>
      </c>
      <c r="D50" s="12">
        <v>12.5</v>
      </c>
      <c r="E50" s="12">
        <v>0.2</v>
      </c>
      <c r="F50" s="12">
        <v>1</v>
      </c>
      <c r="G50" s="12">
        <f t="shared" si="6"/>
        <v>2.5</v>
      </c>
    </row>
    <row r="51" spans="1:7" ht="10.8" thickBot="1" x14ac:dyDescent="0.35">
      <c r="A51" s="13"/>
      <c r="B51" s="12" t="s">
        <v>30</v>
      </c>
      <c r="C51" s="12"/>
      <c r="D51" s="12"/>
      <c r="E51" s="12"/>
      <c r="F51" s="12"/>
      <c r="G51" s="12"/>
    </row>
    <row r="52" spans="1:7" ht="10.8" thickBot="1" x14ac:dyDescent="0.35">
      <c r="A52" s="46" t="s">
        <v>64</v>
      </c>
      <c r="B52" s="47"/>
      <c r="C52" s="47"/>
      <c r="D52" s="47"/>
      <c r="E52" s="47"/>
      <c r="F52" s="48"/>
      <c r="G52" s="12">
        <f>SUM(G49:G51)</f>
        <v>355.3</v>
      </c>
    </row>
    <row r="53" spans="1:7" ht="10.8" thickBot="1" x14ac:dyDescent="0.35">
      <c r="A53" s="11" t="str">
        <f>'PI skaičiuoklė'!C26</f>
        <v>Veiksmas B2</v>
      </c>
      <c r="B53" s="9"/>
      <c r="C53" s="9"/>
      <c r="D53" s="9"/>
      <c r="E53" s="9"/>
      <c r="F53" s="9"/>
      <c r="G53" s="9"/>
    </row>
    <row r="54" spans="1:7" ht="10.8" thickBot="1" x14ac:dyDescent="0.35">
      <c r="A54" s="3"/>
      <c r="B54" s="12" t="s">
        <v>71</v>
      </c>
      <c r="C54" s="12">
        <v>0</v>
      </c>
      <c r="D54" s="12">
        <v>0</v>
      </c>
      <c r="E54" s="12">
        <v>0</v>
      </c>
      <c r="F54" s="12">
        <v>0</v>
      </c>
      <c r="G54" s="12">
        <f t="shared" ref="G54:G55" si="7">+C54*D54*E54*F54</f>
        <v>0</v>
      </c>
    </row>
    <row r="55" spans="1:7" ht="10.8" thickBot="1" x14ac:dyDescent="0.35">
      <c r="A55" s="13"/>
      <c r="B55" s="12" t="s">
        <v>72</v>
      </c>
      <c r="C55" s="12">
        <v>0</v>
      </c>
      <c r="D55" s="12">
        <v>0</v>
      </c>
      <c r="E55" s="12">
        <v>0</v>
      </c>
      <c r="F55" s="12">
        <v>0</v>
      </c>
      <c r="G55" s="12">
        <f t="shared" si="7"/>
        <v>0</v>
      </c>
    </row>
    <row r="56" spans="1:7" ht="10.8" thickBot="1" x14ac:dyDescent="0.35">
      <c r="A56" s="13"/>
      <c r="B56" s="12" t="s">
        <v>30</v>
      </c>
      <c r="C56" s="12"/>
      <c r="D56" s="12"/>
      <c r="E56" s="12"/>
      <c r="F56" s="12"/>
      <c r="G56" s="12"/>
    </row>
    <row r="57" spans="1:7" ht="10.8" thickBot="1" x14ac:dyDescent="0.35">
      <c r="A57" s="46" t="s">
        <v>65</v>
      </c>
      <c r="B57" s="47"/>
      <c r="C57" s="47"/>
      <c r="D57" s="47"/>
      <c r="E57" s="47"/>
      <c r="F57" s="48"/>
      <c r="G57" s="12">
        <f>SUM(G54:G56)</f>
        <v>0</v>
      </c>
    </row>
    <row r="58" spans="1:7" ht="10.8" thickBot="1" x14ac:dyDescent="0.35">
      <c r="A58" s="49" t="s">
        <v>66</v>
      </c>
      <c r="B58" s="50"/>
      <c r="C58" s="50"/>
      <c r="D58" s="50"/>
      <c r="E58" s="50"/>
      <c r="F58" s="51"/>
      <c r="G58" s="15">
        <f>SUM(G52,G57)</f>
        <v>355.3</v>
      </c>
    </row>
  </sheetData>
  <mergeCells count="14">
    <mergeCell ref="A52:F52"/>
    <mergeCell ref="A57:F57"/>
    <mergeCell ref="A58:F58"/>
    <mergeCell ref="A1:G1"/>
    <mergeCell ref="A32:G32"/>
    <mergeCell ref="A40:F40"/>
    <mergeCell ref="A45:F45"/>
    <mergeCell ref="A46:F46"/>
    <mergeCell ref="A27:F27"/>
    <mergeCell ref="A9:F9"/>
    <mergeCell ref="A14:F14"/>
    <mergeCell ref="A15:F15"/>
    <mergeCell ref="A21:F21"/>
    <mergeCell ref="A26:F26"/>
  </mergeCells>
  <pageMargins left="0.70866141732283472" right="0.70866141732283472" top="1.1417322834645669" bottom="0.9448818897637796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4"/>
  <sheetViews>
    <sheetView topLeftCell="A28" workbookViewId="0">
      <selection activeCell="D54" sqref="D54"/>
    </sheetView>
  </sheetViews>
  <sheetFormatPr defaultColWidth="8.6640625" defaultRowHeight="14.4" x14ac:dyDescent="0.3"/>
  <cols>
    <col min="1" max="1" width="17.44140625" style="1" customWidth="1"/>
    <col min="2" max="2" width="8.88671875" style="1" customWidth="1"/>
    <col min="3" max="3" width="9.33203125" style="1" customWidth="1"/>
    <col min="4" max="4" width="21" style="1" customWidth="1"/>
    <col min="5" max="16384" width="8.6640625" style="1"/>
  </cols>
  <sheetData>
    <row r="1" spans="1:4" ht="15" thickBot="1" x14ac:dyDescent="0.35">
      <c r="A1" s="58" t="s">
        <v>73</v>
      </c>
      <c r="B1" s="59"/>
      <c r="C1" s="59"/>
      <c r="D1" s="60"/>
    </row>
    <row r="2" spans="1:4" ht="24.6" customHeight="1" thickBot="1" x14ac:dyDescent="0.35">
      <c r="A2" s="4" t="s">
        <v>74</v>
      </c>
      <c r="B2" s="64" t="s">
        <v>75</v>
      </c>
      <c r="C2" s="65"/>
      <c r="D2" s="5" t="s">
        <v>7</v>
      </c>
    </row>
    <row r="3" spans="1:4" ht="15" thickBot="1" x14ac:dyDescent="0.35">
      <c r="A3" s="6">
        <v>1</v>
      </c>
      <c r="B3" s="66">
        <v>2</v>
      </c>
      <c r="C3" s="67"/>
      <c r="D3" s="6">
        <v>3</v>
      </c>
    </row>
    <row r="4" spans="1:4" ht="409.6" thickBot="1" x14ac:dyDescent="0.35">
      <c r="A4" s="8" t="str">
        <f>'PI skaičiuoklė'!B6</f>
        <v>Įsakymas: 2.17. veiklos vykdytojai, eksploatuojantys kurą deginančius įrenginius, kurių vardinė (nominali) šiluminė galia yra 1 MW ar didesnė, bet nesiekia 20 MW, ir kurie patenka į Išmetamų teršalų iš kurą deginančių įrenginių normų LAND 43-2013, patvirtintų Lietuvos Respublikos aplinkos ministro 2013 m. balandžio 10 d. įsakymu Nr. D1-244 „Dėl Išmetamų teršalų iš kurą deginančių įrenginių normų LAND 43-2013 patvirtinimo“, taikymo sritį, taršos leidimą su specialiąja dalimi „Aplinkos oro taršos valdymas“ privalo turėti:
2.17.1. kai kurą deginančio įrenginio vardinė (nominali) šiluminė galia didesnė kaip 5 MW, – nuo 2024 m. sausio 1 d., su 2025 m. sausio 1 d. įsigaliosiančiomis leidimo sąlygomis, nustatytomis pagal Išmetamų teršalų iš vidutinių kurą deginančių įrenginių normų, patvirtintų Lietuvos Respublikos aplinkos ministro 2017 m. rugsėjo 18 d. įsakymu Nr. D1-778 „Dėl Išmetamų teršalų iš vidutinių kurą deginančių įrenginių normų patvirtinimo“ (toliau – Vidutinių kurą deginančių įrenginių normos), reikalavimus esamiems tokios vardinės (nominalios) šiluminės galios kurą deginantiems įrenginiams;
Taisyklės:17. Kai PAV įstatyme nustatytos procedūros neprivalomos, o veiklos vykdytojas pagal šių Taisyklių reikalavimus turi gauti ar pakeisti leidimo specialiąją dalį – „Nuotekų tvarkymas ir išleidimas“ arba „Aplinkos oro taršos valdymas“, veiklos vykdytojas turi įrodyti AAA, kad: &lt;...&gt; 17.2. veiklos vykdymo metu, įskaitant neįprastų (neatitktinių) veiklos sąlygų metu, į aplinkos orą išmetami teršalai neviršys jiems nustatytos aplinkos oro kokybės normos, nustatytos Teršalų, kurių kiekis aplinkos ore ribojamas pagal Europos Sąjungos kriterijus, sąraše ir Teršalų, kurių kiekis aplinkos ore ribojamas pagal nacionalinius kriterijus, sąraše ir ribinėse aplinkos oro užterštumo vertėse, patvirtintose Lietuvos Respublikos aplinkos ministro ir Lietuvos Respublikos sveikatos apsaugos ministro 2000 m. spalio 30 d. įsakymu Nr. 471/582 „Dėl Teršalų, kurių kiekis aplinkos ore ribojamas pagal Europos Sąjungos kriterijus, sąrašo ir Teršalų, kurių kiekis aplinkos ore ribojamas pagal nacionalinius kriterijus, sąrašo ir ribinių aplinkos oro užterštumo verčių patvirtinimo“. Todėl turi būti atliktas išmetamų teršalų poveikio aplinkos orui įvertinimas (teršalų sklaidos aplinkos ore skaičiavimai), atsižvelgiant į Lietuvos Respublikos aplinkos ministro 2007 m. lapkričio 30 d. įsakymu Nr. D1-653 „Dėl Teršalų sklaidos skaičiavimo modelių, foninio aplinkos oro užterštumo duomenų ir meteorologinių duomenų naudojimo tvarkos ūkinės veiklos poveikiui aplinkos orui įvertinti“ (toliau – Foninio aplinkos oro užterštumo ir meteorologinių duomenų naudojimo tvarka) nustatytus reikalavimus.</v>
      </c>
      <c r="B4" s="9"/>
      <c r="C4" s="9"/>
      <c r="D4" s="9"/>
    </row>
    <row r="5" spans="1:4" ht="15" thickBot="1" x14ac:dyDescent="0.35">
      <c r="A5" s="11" t="str">
        <f>'PI skaičiuoklė'!C7</f>
        <v>Oro taršos modeliavimas</v>
      </c>
      <c r="B5" s="9"/>
      <c r="C5" s="9"/>
      <c r="D5" s="9"/>
    </row>
    <row r="6" spans="1:4" ht="15" thickBot="1" x14ac:dyDescent="0.35">
      <c r="A6" s="13"/>
      <c r="B6" s="12" t="s">
        <v>55</v>
      </c>
      <c r="C6" s="12">
        <v>0</v>
      </c>
      <c r="D6" s="12">
        <f>+C6</f>
        <v>0</v>
      </c>
    </row>
    <row r="7" spans="1:4" ht="15" thickBot="1" x14ac:dyDescent="0.35">
      <c r="A7" s="13"/>
      <c r="B7" s="12" t="s">
        <v>56</v>
      </c>
      <c r="C7" s="12">
        <v>0</v>
      </c>
      <c r="D7" s="12">
        <f>+C7</f>
        <v>0</v>
      </c>
    </row>
    <row r="8" spans="1:4" ht="20.100000000000001" customHeight="1" thickBot="1" x14ac:dyDescent="0.35">
      <c r="A8" s="46" t="s">
        <v>76</v>
      </c>
      <c r="B8" s="47"/>
      <c r="C8" s="47"/>
      <c r="D8" s="9">
        <f>SUM(D6:D7)</f>
        <v>0</v>
      </c>
    </row>
    <row r="9" spans="1:4" ht="15" thickBot="1" x14ac:dyDescent="0.35">
      <c r="A9" s="11" t="str">
        <f>'PI skaičiuoklė'!C8</f>
        <v>Paraiškos rengimas</v>
      </c>
      <c r="B9" s="9"/>
      <c r="C9" s="9"/>
      <c r="D9" s="9"/>
    </row>
    <row r="10" spans="1:4" ht="15" thickBot="1" x14ac:dyDescent="0.35">
      <c r="A10" s="13"/>
      <c r="B10" s="12" t="s">
        <v>69</v>
      </c>
      <c r="C10" s="12">
        <v>0</v>
      </c>
      <c r="D10" s="12">
        <f>+C10</f>
        <v>0</v>
      </c>
    </row>
    <row r="11" spans="1:4" ht="15" thickBot="1" x14ac:dyDescent="0.35">
      <c r="A11" s="13"/>
      <c r="B11" s="12" t="s">
        <v>70</v>
      </c>
      <c r="C11" s="12">
        <v>0</v>
      </c>
      <c r="D11" s="12">
        <f>+C11</f>
        <v>0</v>
      </c>
    </row>
    <row r="12" spans="1:4" ht="15" thickBot="1" x14ac:dyDescent="0.35">
      <c r="A12" s="46" t="s">
        <v>77</v>
      </c>
      <c r="B12" s="47"/>
      <c r="C12" s="47"/>
      <c r="D12" s="9">
        <f>SUM(D10:D11)</f>
        <v>0</v>
      </c>
    </row>
    <row r="13" spans="1:4" ht="15" thickBot="1" x14ac:dyDescent="0.35">
      <c r="A13" s="11" t="s">
        <v>30</v>
      </c>
      <c r="B13" s="12"/>
      <c r="C13" s="12"/>
      <c r="D13" s="12" t="s">
        <v>30</v>
      </c>
    </row>
    <row r="14" spans="1:4" ht="15" thickBot="1" x14ac:dyDescent="0.35">
      <c r="A14" s="49" t="s">
        <v>78</v>
      </c>
      <c r="B14" s="50"/>
      <c r="C14" s="50"/>
      <c r="D14" s="9">
        <f>SUM(D8,D12)</f>
        <v>0</v>
      </c>
    </row>
    <row r="15" spans="1:4" ht="23.4" customHeight="1" thickBot="1" x14ac:dyDescent="0.35">
      <c r="A15" s="8" t="str">
        <f>'PI skaičiuoklė'!B11</f>
        <v>Įsakymas: 2.17. veiklos vykdytojai, eksploatuojantys kurą deginančius įrenginius, kurių vardinė (nominali) šiluminė galia yra 1 MW ar didesnė, bet nesiekia 20 MW, ir kurie patenka į Išmetamų teršalų iš kurą deginančių įrenginių normų LAND 43-2013, patvirtintų Lietuvos Respublikos aplinkos ministro 2013 m. balandžio 10 d. įsakymu Nr. D1-244 „Dėl Išmetamų teršalų iš kurą deginančių įrenginių normų LAND 43-2013 patvirtinimo“, taikymo sritį, taršos leidimą su specialiąja dalimi „Aplinkos oro taršos valdymas“ privalo turėti:
2.17.2. kai kurą deginančio įrenginio vardinė (nominali) šiluminė galia yra 1 MW ar didesnė, bet mažesnė arba lygi 5 MW, – nuo 2029 m. sausio 1 d., su 2030 m. sausio 1 d. įsigaliosiančiomis leidimo sąlygomis, nustatytomis pagal Vidutinių kurą deginančių įrenginių normų reikalavimus esamiems tokios vardinės (nominalios) šiluminės galios kurą deginantiems įrenginiams;
Taisyklės:17. Kai PAV įstatyme nustatytos procedūros neprivalomos, o veiklos vykdytojas pagal šių Taisyklių reikalavimus turi gauti ar pakeisti leidimo specialiąją dalį – „Nuotekų tvarkymas ir išleidimas“ arba „Aplinkos oro taršos valdymas“, veiklos vykdytojas turi įrodyti AAA, kad: &lt;...&gt; 17.2. veiklos vykdymo metu, įskaitant neįprastų (neatitktinių) veiklos sąlygų metu, į aplinkos orą išmetami teršalai neviršys jiems nustatytos aplinkos oro kokybės normos, nustatytos Teršalų, kurių kiekis aplinkos ore ribojamas pagal Europos Sąjungos kriterijus, sąraše ir Teršalų, kurių kiekis aplinkos ore ribojamas pagal nacionalinius kriterijus, sąraše ir ribinėse aplinkos oro užterštumo vertėse, patvirtintose Lietuvos Respublikos aplinkos ministro ir Lietuvos Respublikos sveikatos apsaugos ministro 2000 m. spalio 30 d. įsakymu Nr. 471/582 „Dėl Teršalų, kurių kiekis aplinkos ore ribojamas pagal Europos Sąjungos kriterijus, sąrašo ir Teršalų, kurių kiekis aplinkos ore ribojamas pagal nacionalinius kriterijus, sąrašo ir ribinių aplinkos oro užterštumo verčių patvirtinimo“. Todėl turi būti atliktas išmetamų teršalų poveikio aplinkos orui įvertinimas (teršalų sklaidos aplinkos ore skaičiavimai), atsižvelgiant į Lietuvos Respublikos aplinkos ministro 2007 m. lapkričio 30 d. įsakymu Nr. D1-653 „Dėl Teršalų sklaidos skaičiavimo modelių, foninio aplinkos oro užterštumo duomenų ir meteorologinių duomenų naudojimo tvarkos ūkinės veiklos poveikiui aplinkos orui įvertinti“ (toliau – Foninio aplinkos oro užterštumo ir meteorologinių duomenų naudojimo tvarka) nustatytus reikalavimus.</v>
      </c>
      <c r="B15" s="12"/>
      <c r="C15" s="12"/>
      <c r="D15" s="12"/>
    </row>
    <row r="16" spans="1:4" ht="15" thickBot="1" x14ac:dyDescent="0.35">
      <c r="A16" s="11" t="str">
        <f>'PI skaičiuoklė'!C12</f>
        <v>Oro taršos modeliavimas</v>
      </c>
      <c r="B16" s="9"/>
      <c r="C16" s="9"/>
      <c r="D16" s="9"/>
    </row>
    <row r="17" spans="1:4" ht="15" thickBot="1" x14ac:dyDescent="0.35">
      <c r="A17" s="13"/>
      <c r="B17" s="12" t="s">
        <v>62</v>
      </c>
      <c r="C17" s="12">
        <v>0</v>
      </c>
      <c r="D17" s="12">
        <f>+C17</f>
        <v>0</v>
      </c>
    </row>
    <row r="18" spans="1:4" ht="15" thickBot="1" x14ac:dyDescent="0.35">
      <c r="A18" s="13"/>
      <c r="B18" s="12" t="s">
        <v>63</v>
      </c>
      <c r="C18" s="12">
        <v>0</v>
      </c>
      <c r="D18" s="12">
        <f>+C18</f>
        <v>0</v>
      </c>
    </row>
    <row r="19" spans="1:4" ht="15" thickBot="1" x14ac:dyDescent="0.35">
      <c r="A19" s="46" t="s">
        <v>79</v>
      </c>
      <c r="B19" s="47"/>
      <c r="C19" s="47"/>
      <c r="D19" s="9">
        <f>SUM(D17:D18)</f>
        <v>0</v>
      </c>
    </row>
    <row r="20" spans="1:4" ht="15" thickBot="1" x14ac:dyDescent="0.35">
      <c r="A20" s="11" t="str">
        <f>'PI skaičiuoklė'!C13</f>
        <v>Paraiškos rengimas</v>
      </c>
      <c r="B20" s="9"/>
      <c r="C20" s="9"/>
      <c r="D20" s="9"/>
    </row>
    <row r="21" spans="1:4" ht="15" thickBot="1" x14ac:dyDescent="0.35">
      <c r="A21" s="13"/>
      <c r="B21" s="12" t="s">
        <v>71</v>
      </c>
      <c r="C21" s="12">
        <v>0</v>
      </c>
      <c r="D21" s="12">
        <f>+C21</f>
        <v>0</v>
      </c>
    </row>
    <row r="22" spans="1:4" ht="15" thickBot="1" x14ac:dyDescent="0.35">
      <c r="A22" s="13"/>
      <c r="B22" s="12" t="s">
        <v>72</v>
      </c>
      <c r="C22" s="12">
        <v>0</v>
      </c>
      <c r="D22" s="12">
        <f>+C22</f>
        <v>0</v>
      </c>
    </row>
    <row r="23" spans="1:4" ht="15" thickBot="1" x14ac:dyDescent="0.35">
      <c r="A23" s="46" t="s">
        <v>80</v>
      </c>
      <c r="B23" s="47"/>
      <c r="C23" s="47"/>
      <c r="D23" s="9">
        <f>SUM(D21:D22)</f>
        <v>0</v>
      </c>
    </row>
    <row r="24" spans="1:4" ht="15" thickBot="1" x14ac:dyDescent="0.35">
      <c r="A24" s="13"/>
      <c r="B24" s="12" t="s">
        <v>30</v>
      </c>
      <c r="C24" s="12"/>
      <c r="D24" s="12" t="s">
        <v>81</v>
      </c>
    </row>
    <row r="25" spans="1:4" ht="15" thickBot="1" x14ac:dyDescent="0.35">
      <c r="A25" s="49" t="s">
        <v>82</v>
      </c>
      <c r="B25" s="50"/>
      <c r="C25" s="50"/>
      <c r="D25" s="9">
        <f>SUM(D19,D23)</f>
        <v>0</v>
      </c>
    </row>
    <row r="29" spans="1:4" ht="15" thickBot="1" x14ac:dyDescent="0.35"/>
    <row r="30" spans="1:4" ht="15" thickBot="1" x14ac:dyDescent="0.35">
      <c r="A30" s="61" t="s">
        <v>83</v>
      </c>
      <c r="B30" s="62"/>
      <c r="C30" s="62"/>
      <c r="D30" s="63"/>
    </row>
    <row r="31" spans="1:4" ht="31.2" thickBot="1" x14ac:dyDescent="0.35">
      <c r="A31" s="4" t="s">
        <v>84</v>
      </c>
      <c r="B31" s="64" t="s">
        <v>75</v>
      </c>
      <c r="C31" s="65"/>
      <c r="D31" s="5" t="s">
        <v>7</v>
      </c>
    </row>
    <row r="32" spans="1:4" ht="15" thickBot="1" x14ac:dyDescent="0.35">
      <c r="A32" s="6">
        <v>1</v>
      </c>
      <c r="B32" s="66">
        <v>2</v>
      </c>
      <c r="C32" s="67"/>
      <c r="D32" s="6">
        <v>3</v>
      </c>
    </row>
    <row r="33" spans="1:4" ht="388.2" thickBot="1" x14ac:dyDescent="0.35">
      <c r="A33" s="8" t="str">
        <f>'PI skaičiuoklė'!B19</f>
        <v>Įsakymas: "„2.17-1. veiklos vykdytojams, eksploatuojantiems kurą deginančius įrenginius, pradėjusius veikti iki 2018 m. gruodžio 20 d., kurių vardinė (nominali) šiluminė galia yra didesnė kaip 5 MW, įskaitant vidaus degimo variklius, ir: 2.17-1.1. turintiems taršos leidimus su specialiąja taršos leidimo dalimi „Aplinkos oro taršos valdymas“ – iki 2024 m. gruodžio 31 d. taršos leidimai pakeičiami, nustatant juose nuo 2025 m. sausio 1 d. įsigaliosiančias taršos leidimo sąlygas, atitinkančias nuo 2025 m. sausio 1 d. vidutiniams kurą deginantiems įrenginiams taikomus VKDĮ normų reikalavimus;" “Taisyklės: "17-1.Teršalų sklaidos aplinkos ore skaičiavimų atlikti neprivaloma, jeigu: 17-1.1.&lt;...&gt; sumažinamas leidime nurodytų išmetamų teršalų skaičius, ir (ar) nurodytiems išmetamiems teršalams leidime nustatomos griežtesnės į aplinkos orą išmetamų teršalų ribinės vertės;"</v>
      </c>
      <c r="B33" s="9"/>
      <c r="C33" s="9"/>
      <c r="D33" s="9"/>
    </row>
    <row r="34" spans="1:4" ht="15" thickBot="1" x14ac:dyDescent="0.35">
      <c r="A34" s="11" t="str">
        <f>'PI skaičiuoklė'!C20</f>
        <v>Paraiškos rengimas</v>
      </c>
      <c r="B34" s="9"/>
      <c r="C34" s="9"/>
      <c r="D34" s="9"/>
    </row>
    <row r="35" spans="1:4" ht="15" thickBot="1" x14ac:dyDescent="0.35">
      <c r="A35" s="13"/>
      <c r="B35" s="12" t="s">
        <v>55</v>
      </c>
      <c r="C35" s="12">
        <v>0</v>
      </c>
      <c r="D35" s="12">
        <f>+C35</f>
        <v>0</v>
      </c>
    </row>
    <row r="36" spans="1:4" ht="15" thickBot="1" x14ac:dyDescent="0.35">
      <c r="A36" s="13"/>
      <c r="B36" s="12" t="s">
        <v>56</v>
      </c>
      <c r="C36" s="12">
        <v>0</v>
      </c>
      <c r="D36" s="12">
        <f>+C36</f>
        <v>0</v>
      </c>
    </row>
    <row r="37" spans="1:4" ht="15" thickBot="1" x14ac:dyDescent="0.35">
      <c r="A37" s="46" t="s">
        <v>76</v>
      </c>
      <c r="B37" s="47"/>
      <c r="C37" s="47"/>
      <c r="D37" s="9">
        <f>SUM(D35:D36)</f>
        <v>0</v>
      </c>
    </row>
    <row r="38" spans="1:4" ht="15" thickBot="1" x14ac:dyDescent="0.35">
      <c r="A38" s="11" t="str">
        <f>'PI skaičiuoklė'!C21</f>
        <v>Veiksmas A2</v>
      </c>
      <c r="B38" s="9"/>
      <c r="C38" s="9"/>
      <c r="D38" s="9"/>
    </row>
    <row r="39" spans="1:4" ht="15" thickBot="1" x14ac:dyDescent="0.35">
      <c r="A39" s="13"/>
      <c r="B39" s="12" t="s">
        <v>69</v>
      </c>
      <c r="C39" s="12">
        <v>0</v>
      </c>
      <c r="D39" s="12">
        <f>+C39</f>
        <v>0</v>
      </c>
    </row>
    <row r="40" spans="1:4" ht="15" thickBot="1" x14ac:dyDescent="0.35">
      <c r="A40" s="13"/>
      <c r="B40" s="12" t="s">
        <v>70</v>
      </c>
      <c r="C40" s="12">
        <v>0</v>
      </c>
      <c r="D40" s="12">
        <f>+C40</f>
        <v>0</v>
      </c>
    </row>
    <row r="41" spans="1:4" ht="15" thickBot="1" x14ac:dyDescent="0.35">
      <c r="A41" s="46" t="s">
        <v>77</v>
      </c>
      <c r="B41" s="47"/>
      <c r="C41" s="47"/>
      <c r="D41" s="9">
        <f>SUM(D39:D40)</f>
        <v>0</v>
      </c>
    </row>
    <row r="42" spans="1:4" ht="15" thickBot="1" x14ac:dyDescent="0.35">
      <c r="A42" s="11" t="s">
        <v>30</v>
      </c>
      <c r="B42" s="12"/>
      <c r="C42" s="12"/>
      <c r="D42" s="12" t="s">
        <v>30</v>
      </c>
    </row>
    <row r="43" spans="1:4" ht="15" thickBot="1" x14ac:dyDescent="0.35">
      <c r="A43" s="49" t="s">
        <v>78</v>
      </c>
      <c r="B43" s="50"/>
      <c r="C43" s="50"/>
      <c r="D43" s="9">
        <f>SUM(D37,D41)</f>
        <v>0</v>
      </c>
    </row>
    <row r="44" spans="1:4" ht="388.2" thickBot="1" x14ac:dyDescent="0.35">
      <c r="A44" s="8" t="str">
        <f>'PI skaičiuoklė'!B24</f>
        <v>Įsakymas: "2.17-2. veiklos vykdytojams, eksploatuojantiems kurą deginančius įrenginius, pradėjusius veikti iki 2018 m. gruodžio 20 d. , ir kurių vardinė (nominali) šiluminė galia yra 1 MW ar didesnė, bet mažesnė arba lygi 5 MW, įskaitant vidaus degimo variklius, ir: &lt;...&gt; 2.17-2.2. turintiems taršos leidimus su specialiąja taršos leidimo dalimi „Aplinkos oro taršos valdymas“ – iki 2029 m. gruodžio 31 d. taršos leidimai pakeičiami, nustatant juose nuo 2030 m. sausio 1 d. taršos leidimo sąlygas, atitinkančias nuo 2030 m. sausio 1 d. vidutiniams kurą deginantiems įrenginiams taikomus VKDĮ normų reikalavimus;“." Taisyklės: "17-1.Teršalų sklaidos aplinkos ore skaičiavimų atlikti neprivaloma, jeigu: &lt;...&gt; 17-1.1. &lt;...&gt; sumažinamas leidime nurodytų išmetamų teršalų skaičius, ir (ar) nurodytiems išmetamiems teršalams leidime nustatomos griežtesnės į aplinkos orą išmetamų teršalų ribinės vertės; &lt;...&gt;"</v>
      </c>
      <c r="B44" s="12"/>
      <c r="C44" s="12"/>
      <c r="D44" s="12"/>
    </row>
    <row r="45" spans="1:4" ht="15" thickBot="1" x14ac:dyDescent="0.35">
      <c r="A45" s="11" t="str">
        <f>'PI skaičiuoklė'!C25</f>
        <v>Paraiškos rengimas</v>
      </c>
      <c r="B45" s="9"/>
      <c r="C45" s="9"/>
      <c r="D45" s="9"/>
    </row>
    <row r="46" spans="1:4" ht="15" thickBot="1" x14ac:dyDescent="0.35">
      <c r="A46" s="13"/>
      <c r="B46" s="12" t="s">
        <v>62</v>
      </c>
      <c r="C46" s="12">
        <v>0</v>
      </c>
      <c r="D46" s="12">
        <f>+C46</f>
        <v>0</v>
      </c>
    </row>
    <row r="47" spans="1:4" ht="15" thickBot="1" x14ac:dyDescent="0.35">
      <c r="A47" s="13"/>
      <c r="B47" s="12" t="s">
        <v>63</v>
      </c>
      <c r="C47" s="12">
        <v>0</v>
      </c>
      <c r="D47" s="12">
        <f>+C47</f>
        <v>0</v>
      </c>
    </row>
    <row r="48" spans="1:4" ht="15" thickBot="1" x14ac:dyDescent="0.35">
      <c r="A48" s="46" t="s">
        <v>79</v>
      </c>
      <c r="B48" s="47"/>
      <c r="C48" s="47"/>
      <c r="D48" s="9">
        <f>SUM(D46:D47)</f>
        <v>0</v>
      </c>
    </row>
    <row r="49" spans="1:4" ht="15" thickBot="1" x14ac:dyDescent="0.35">
      <c r="A49" s="11" t="str">
        <f>'PI skaičiuoklė'!C26</f>
        <v>Veiksmas B2</v>
      </c>
      <c r="B49" s="9"/>
      <c r="C49" s="9"/>
      <c r="D49" s="9"/>
    </row>
    <row r="50" spans="1:4" ht="15" thickBot="1" x14ac:dyDescent="0.35">
      <c r="A50" s="13"/>
      <c r="B50" s="12" t="s">
        <v>71</v>
      </c>
      <c r="C50" s="12">
        <v>0</v>
      </c>
      <c r="D50" s="12">
        <f>+C50</f>
        <v>0</v>
      </c>
    </row>
    <row r="51" spans="1:4" ht="15" thickBot="1" x14ac:dyDescent="0.35">
      <c r="A51" s="13"/>
      <c r="B51" s="12" t="s">
        <v>72</v>
      </c>
      <c r="C51" s="12">
        <v>0</v>
      </c>
      <c r="D51" s="12">
        <f>+C51</f>
        <v>0</v>
      </c>
    </row>
    <row r="52" spans="1:4" ht="15" thickBot="1" x14ac:dyDescent="0.35">
      <c r="A52" s="46" t="s">
        <v>80</v>
      </c>
      <c r="B52" s="47"/>
      <c r="C52" s="47"/>
      <c r="D52" s="9">
        <f>SUM(D50:D51)</f>
        <v>0</v>
      </c>
    </row>
    <row r="53" spans="1:4" ht="15" thickBot="1" x14ac:dyDescent="0.35">
      <c r="A53" s="13"/>
      <c r="B53" s="12" t="s">
        <v>30</v>
      </c>
      <c r="C53" s="12"/>
      <c r="D53" s="12" t="s">
        <v>81</v>
      </c>
    </row>
    <row r="54" spans="1:4" ht="15" thickBot="1" x14ac:dyDescent="0.35">
      <c r="A54" s="49" t="s">
        <v>82</v>
      </c>
      <c r="B54" s="50"/>
      <c r="C54" s="50"/>
      <c r="D54" s="9">
        <f>SUM(D48,D52)</f>
        <v>0</v>
      </c>
    </row>
  </sheetData>
  <mergeCells count="18">
    <mergeCell ref="B31:C31"/>
    <mergeCell ref="B32:C32"/>
    <mergeCell ref="A48:C48"/>
    <mergeCell ref="A52:C52"/>
    <mergeCell ref="A54:C54"/>
    <mergeCell ref="A1:D1"/>
    <mergeCell ref="A30:D30"/>
    <mergeCell ref="A37:C37"/>
    <mergeCell ref="A41:C41"/>
    <mergeCell ref="A43:C43"/>
    <mergeCell ref="A25:C25"/>
    <mergeCell ref="A8:C8"/>
    <mergeCell ref="A12:C12"/>
    <mergeCell ref="A14:C14"/>
    <mergeCell ref="A19:C19"/>
    <mergeCell ref="A23:C23"/>
    <mergeCell ref="B2:C2"/>
    <mergeCell ref="B3:C3"/>
  </mergeCells>
  <pageMargins left="0.70866141732283472" right="0.70866141732283472" top="0.78740157480314965" bottom="0.78740157480314965"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57"/>
  <sheetViews>
    <sheetView topLeftCell="A22" workbookViewId="0">
      <selection activeCell="B66" sqref="B66"/>
    </sheetView>
  </sheetViews>
  <sheetFormatPr defaultColWidth="8.6640625" defaultRowHeight="10.199999999999999" x14ac:dyDescent="0.3"/>
  <cols>
    <col min="1" max="1" width="28.5546875" style="2" customWidth="1"/>
    <col min="2" max="2" width="13" style="2" customWidth="1"/>
    <col min="3" max="3" width="22.5546875" style="2" customWidth="1"/>
    <col min="4" max="4" width="37.44140625" style="2" customWidth="1"/>
    <col min="5" max="5" width="14.5546875" style="2" customWidth="1"/>
    <col min="6" max="16384" width="8.6640625" style="2"/>
  </cols>
  <sheetData>
    <row r="1" spans="1:5" ht="14.4" thickBot="1" x14ac:dyDescent="0.35">
      <c r="A1" s="58" t="s">
        <v>85</v>
      </c>
      <c r="B1" s="59"/>
      <c r="C1" s="59"/>
      <c r="D1" s="59"/>
      <c r="E1" s="60"/>
    </row>
    <row r="2" spans="1:5" ht="36.75" customHeight="1" thickBot="1" x14ac:dyDescent="0.35">
      <c r="A2" s="4" t="s">
        <v>74</v>
      </c>
      <c r="B2" s="5" t="s">
        <v>86</v>
      </c>
      <c r="C2" s="5" t="s">
        <v>87</v>
      </c>
      <c r="D2" s="5" t="s">
        <v>88</v>
      </c>
      <c r="E2" s="5" t="s">
        <v>8</v>
      </c>
    </row>
    <row r="3" spans="1:5" ht="11.25" customHeight="1" thickBot="1" x14ac:dyDescent="0.35">
      <c r="A3" s="32">
        <v>1</v>
      </c>
      <c r="B3" s="16">
        <v>2</v>
      </c>
      <c r="C3" s="16">
        <v>3</v>
      </c>
      <c r="D3" s="16">
        <v>4</v>
      </c>
      <c r="E3" s="16">
        <v>5</v>
      </c>
    </row>
    <row r="4" spans="1:5" ht="409.6" thickBot="1" x14ac:dyDescent="0.35">
      <c r="A4" s="8" t="str">
        <f>'PI skaičiuoklė'!B6</f>
        <v>Įsakymas: 2.17. veiklos vykdytojai, eksploatuojantys kurą deginančius įrenginius, kurių vardinė (nominali) šiluminė galia yra 1 MW ar didesnė, bet nesiekia 20 MW, ir kurie patenka į Išmetamų teršalų iš kurą deginančių įrenginių normų LAND 43-2013, patvirtintų Lietuvos Respublikos aplinkos ministro 2013 m. balandžio 10 d. įsakymu Nr. D1-244 „Dėl Išmetamų teršalų iš kurą deginančių įrenginių normų LAND 43-2013 patvirtinimo“, taikymo sritį, taršos leidimą su specialiąja dalimi „Aplinkos oro taršos valdymas“ privalo turėti:
2.17.1. kai kurą deginančio įrenginio vardinė (nominali) šiluminė galia didesnė kaip 5 MW, – nuo 2024 m. sausio 1 d., su 2025 m. sausio 1 d. įsigaliosiančiomis leidimo sąlygomis, nustatytomis pagal Išmetamų teršalų iš vidutinių kurą deginančių įrenginių normų, patvirtintų Lietuvos Respublikos aplinkos ministro 2017 m. rugsėjo 18 d. įsakymu Nr. D1-778 „Dėl Išmetamų teršalų iš vidutinių kurą deginančių įrenginių normų patvirtinimo“ (toliau – Vidutinių kurą deginančių įrenginių normos), reikalavimus esamiems tokios vardinės (nominalios) šiluminės galios kurą deginantiems įrenginiams;
Taisyklės:17. Kai PAV įstatyme nustatytos procedūros neprivalomos, o veiklos vykdytojas pagal šių Taisyklių reikalavimus turi gauti ar pakeisti leidimo specialiąją dalį – „Nuotekų tvarkymas ir išleidimas“ arba „Aplinkos oro taršos valdymas“, veiklos vykdytojas turi įrodyti AAA, kad: &lt;...&gt; 17.2. veiklos vykdymo metu, įskaitant neįprastų (neatitktinių) veiklos sąlygų metu, į aplinkos orą išmetami teršalai neviršys jiems nustatytos aplinkos oro kokybės normos, nustatytos Teršalų, kurių kiekis aplinkos ore ribojamas pagal Europos Sąjungos kriterijus, sąraše ir Teršalų, kurių kiekis aplinkos ore ribojamas pagal nacionalinius kriterijus, sąraše ir ribinėse aplinkos oro užterštumo vertėse, patvirtintose Lietuvos Respublikos aplinkos ministro ir Lietuvos Respublikos sveikatos apsaugos ministro 2000 m. spalio 30 d. įsakymu Nr. 471/582 „Dėl Teršalų, kurių kiekis aplinkos ore ribojamas pagal Europos Sąjungos kriterijus, sąrašo ir Teršalų, kurių kiekis aplinkos ore ribojamas pagal nacionalinius kriterijus, sąrašo ir ribinių aplinkos oro užterštumo verčių patvirtinimo“. Todėl turi būti atliktas išmetamų teršalų poveikio aplinkos orui įvertinimas (teršalų sklaidos aplinkos ore skaičiavimai), atsižvelgiant į Lietuvos Respublikos aplinkos ministro 2007 m. lapkričio 30 d. įsakymu Nr. D1-653 „Dėl Teršalų sklaidos skaičiavimo modelių, foninio aplinkos oro užterštumo duomenų ir meteorologinių duomenų naudojimo tvarkos ūkinės veiklos poveikiui aplinkos orui įvertinti“ (toliau – Foninio aplinkos oro užterštumo ir meteorologinių duomenų naudojimo tvarka) nustatytus reikalavimus.</v>
      </c>
      <c r="B4" s="9"/>
      <c r="C4" s="9"/>
      <c r="D4" s="9"/>
      <c r="E4" s="9"/>
    </row>
    <row r="5" spans="1:5" ht="10.8" thickBot="1" x14ac:dyDescent="0.35">
      <c r="A5" s="11" t="str">
        <f>'PI skaičiuoklė'!C7</f>
        <v>Oro taršos modeliavimas</v>
      </c>
      <c r="B5" s="9"/>
      <c r="C5" s="9"/>
      <c r="D5" s="9"/>
      <c r="E5" s="9"/>
    </row>
    <row r="6" spans="1:5" ht="10.8" thickBot="1" x14ac:dyDescent="0.35">
      <c r="A6" s="13"/>
      <c r="B6" s="12" t="s">
        <v>55</v>
      </c>
      <c r="C6" s="12">
        <v>0</v>
      </c>
      <c r="D6" s="12">
        <v>0</v>
      </c>
      <c r="E6" s="12">
        <f>+C6*D6</f>
        <v>0</v>
      </c>
    </row>
    <row r="7" spans="1:5" ht="10.8" thickBot="1" x14ac:dyDescent="0.35">
      <c r="A7" s="13"/>
      <c r="B7" s="12" t="s">
        <v>56</v>
      </c>
      <c r="C7" s="12">
        <v>0</v>
      </c>
      <c r="D7" s="12">
        <v>0</v>
      </c>
      <c r="E7" s="12">
        <f>+C7*D7</f>
        <v>0</v>
      </c>
    </row>
    <row r="8" spans="1:5" ht="14.1" customHeight="1" thickBot="1" x14ac:dyDescent="0.35">
      <c r="A8" s="46" t="s">
        <v>89</v>
      </c>
      <c r="B8" s="47"/>
      <c r="C8" s="47"/>
      <c r="D8" s="48"/>
      <c r="E8" s="12">
        <f>SUM(E6:E7)</f>
        <v>0</v>
      </c>
    </row>
    <row r="9" spans="1:5" ht="10.8" thickBot="1" x14ac:dyDescent="0.35">
      <c r="A9" s="11" t="str">
        <f>'PI skaičiuoklė'!C8</f>
        <v>Paraiškos rengimas</v>
      </c>
      <c r="B9" s="9"/>
      <c r="C9" s="9"/>
      <c r="D9" s="9"/>
      <c r="E9" s="9"/>
    </row>
    <row r="10" spans="1:5" ht="10.8" thickBot="1" x14ac:dyDescent="0.35">
      <c r="A10" s="13"/>
      <c r="B10" s="12" t="s">
        <v>69</v>
      </c>
      <c r="C10" s="12">
        <v>0</v>
      </c>
      <c r="D10" s="12">
        <v>0</v>
      </c>
      <c r="E10" s="12">
        <f t="shared" ref="E10:E11" si="0">+C10*D10</f>
        <v>0</v>
      </c>
    </row>
    <row r="11" spans="1:5" ht="10.8" thickBot="1" x14ac:dyDescent="0.35">
      <c r="A11" s="13"/>
      <c r="B11" s="12" t="s">
        <v>70</v>
      </c>
      <c r="C11" s="12">
        <v>0</v>
      </c>
      <c r="D11" s="12">
        <v>0</v>
      </c>
      <c r="E11" s="12">
        <f t="shared" si="0"/>
        <v>0</v>
      </c>
    </row>
    <row r="12" spans="1:5" ht="10.8" thickBot="1" x14ac:dyDescent="0.35">
      <c r="A12" s="46" t="s">
        <v>90</v>
      </c>
      <c r="B12" s="47"/>
      <c r="C12" s="47"/>
      <c r="D12" s="48"/>
      <c r="E12" s="12">
        <f>SUM(E10:E11)</f>
        <v>0</v>
      </c>
    </row>
    <row r="13" spans="1:5" ht="10.8" thickBot="1" x14ac:dyDescent="0.35">
      <c r="A13" s="13"/>
      <c r="B13" s="12" t="s">
        <v>30</v>
      </c>
      <c r="C13" s="12">
        <v>0</v>
      </c>
      <c r="D13" s="12"/>
      <c r="E13" s="12" t="s">
        <v>91</v>
      </c>
    </row>
    <row r="14" spans="1:5" ht="10.8" thickBot="1" x14ac:dyDescent="0.35">
      <c r="A14" s="49" t="s">
        <v>92</v>
      </c>
      <c r="B14" s="50"/>
      <c r="C14" s="50"/>
      <c r="D14" s="51"/>
      <c r="E14" s="9">
        <f>SUM(E8,E12)</f>
        <v>0</v>
      </c>
    </row>
    <row r="15" spans="1:5" ht="409.6" thickBot="1" x14ac:dyDescent="0.35">
      <c r="A15" s="8" t="str">
        <f>'PI skaičiuoklė'!B11</f>
        <v>Įsakymas: 2.17. veiklos vykdytojai, eksploatuojantys kurą deginančius įrenginius, kurių vardinė (nominali) šiluminė galia yra 1 MW ar didesnė, bet nesiekia 20 MW, ir kurie patenka į Išmetamų teršalų iš kurą deginančių įrenginių normų LAND 43-2013, patvirtintų Lietuvos Respublikos aplinkos ministro 2013 m. balandžio 10 d. įsakymu Nr. D1-244 „Dėl Išmetamų teršalų iš kurą deginančių įrenginių normų LAND 43-2013 patvirtinimo“, taikymo sritį, taršos leidimą su specialiąja dalimi „Aplinkos oro taršos valdymas“ privalo turėti:
2.17.2. kai kurą deginančio įrenginio vardinė (nominali) šiluminė galia yra 1 MW ar didesnė, bet mažesnė arba lygi 5 MW, – nuo 2029 m. sausio 1 d., su 2030 m. sausio 1 d. įsigaliosiančiomis leidimo sąlygomis, nustatytomis pagal Vidutinių kurą deginančių įrenginių normų reikalavimus esamiems tokios vardinės (nominalios) šiluminės galios kurą deginantiems įrenginiams;
Taisyklės:17. Kai PAV įstatyme nustatytos procedūros neprivalomos, o veiklos vykdytojas pagal šių Taisyklių reikalavimus turi gauti ar pakeisti leidimo specialiąją dalį – „Nuotekų tvarkymas ir išleidimas“ arba „Aplinkos oro taršos valdymas“, veiklos vykdytojas turi įrodyti AAA, kad: &lt;...&gt; 17.2. veiklos vykdymo metu, įskaitant neįprastų (neatitktinių) veiklos sąlygų metu, į aplinkos orą išmetami teršalai neviršys jiems nustatytos aplinkos oro kokybės normos, nustatytos Teršalų, kurių kiekis aplinkos ore ribojamas pagal Europos Sąjungos kriterijus, sąraše ir Teršalų, kurių kiekis aplinkos ore ribojamas pagal nacionalinius kriterijus, sąraše ir ribinėse aplinkos oro užterštumo vertėse, patvirtintose Lietuvos Respublikos aplinkos ministro ir Lietuvos Respublikos sveikatos apsaugos ministro 2000 m. spalio 30 d. įsakymu Nr. 471/582 „Dėl Teršalų, kurių kiekis aplinkos ore ribojamas pagal Europos Sąjungos kriterijus, sąrašo ir Teršalų, kurių kiekis aplinkos ore ribojamas pagal nacionalinius kriterijus, sąrašo ir ribinių aplinkos oro užterštumo verčių patvirtinimo“. Todėl turi būti atliktas išmetamų teršalų poveikio aplinkos orui įvertinimas (teršalų sklaidos aplinkos ore skaičiavimai), atsižvelgiant į Lietuvos Respublikos aplinkos ministro 2007 m. lapkričio 30 d. įsakymu Nr. D1-653 „Dėl Teršalų sklaidos skaičiavimo modelių, foninio aplinkos oro užterštumo duomenų ir meteorologinių duomenų naudojimo tvarkos ūkinės veiklos poveikiui aplinkos orui įvertinti“ (toliau – Foninio aplinkos oro užterštumo ir meteorologinių duomenų naudojimo tvarka) nustatytus reikalavimus.</v>
      </c>
      <c r="B15" s="9"/>
      <c r="C15" s="9"/>
      <c r="D15" s="9"/>
      <c r="E15" s="9"/>
    </row>
    <row r="16" spans="1:5" ht="10.8" thickBot="1" x14ac:dyDescent="0.35">
      <c r="A16" s="11" t="str">
        <f>'PI skaičiuoklė'!C12</f>
        <v>Oro taršos modeliavimas</v>
      </c>
      <c r="B16" s="9"/>
      <c r="C16" s="9"/>
      <c r="D16" s="9"/>
      <c r="E16" s="9"/>
    </row>
    <row r="17" spans="1:5" ht="10.8" thickBot="1" x14ac:dyDescent="0.35">
      <c r="A17" s="13"/>
      <c r="B17" s="12" t="s">
        <v>62</v>
      </c>
      <c r="C17" s="12">
        <v>0</v>
      </c>
      <c r="D17" s="12">
        <v>0</v>
      </c>
      <c r="E17" s="12">
        <f t="shared" ref="E17:E18" si="1">+C17*D17</f>
        <v>0</v>
      </c>
    </row>
    <row r="18" spans="1:5" ht="10.8" thickBot="1" x14ac:dyDescent="0.35">
      <c r="A18" s="13"/>
      <c r="B18" s="12" t="s">
        <v>63</v>
      </c>
      <c r="C18" s="12">
        <v>0</v>
      </c>
      <c r="D18" s="12">
        <v>0</v>
      </c>
      <c r="E18" s="12">
        <f t="shared" si="1"/>
        <v>0</v>
      </c>
    </row>
    <row r="19" spans="1:5" ht="10.8" thickBot="1" x14ac:dyDescent="0.35">
      <c r="A19" s="46" t="s">
        <v>93</v>
      </c>
      <c r="B19" s="47"/>
      <c r="C19" s="47"/>
      <c r="D19" s="48"/>
      <c r="E19" s="12">
        <f>SUM(E17:E18)</f>
        <v>0</v>
      </c>
    </row>
    <row r="20" spans="1:5" ht="10.8" thickBot="1" x14ac:dyDescent="0.35">
      <c r="A20" s="11" t="str">
        <f>'PI skaičiuoklė'!C13</f>
        <v>Paraiškos rengimas</v>
      </c>
      <c r="B20" s="9"/>
      <c r="C20" s="9"/>
      <c r="D20" s="9"/>
      <c r="E20" s="9"/>
    </row>
    <row r="21" spans="1:5" ht="10.8" thickBot="1" x14ac:dyDescent="0.35">
      <c r="A21" s="13"/>
      <c r="B21" s="12" t="s">
        <v>71</v>
      </c>
      <c r="C21" s="12">
        <v>0</v>
      </c>
      <c r="D21" s="12">
        <v>0</v>
      </c>
      <c r="E21" s="12">
        <f t="shared" ref="E21:E22" si="2">+C21*D21</f>
        <v>0</v>
      </c>
    </row>
    <row r="22" spans="1:5" ht="10.8" thickBot="1" x14ac:dyDescent="0.35">
      <c r="A22" s="13"/>
      <c r="B22" s="12" t="s">
        <v>72</v>
      </c>
      <c r="C22" s="12">
        <v>0</v>
      </c>
      <c r="D22" s="12">
        <v>0</v>
      </c>
      <c r="E22" s="12">
        <f t="shared" si="2"/>
        <v>0</v>
      </c>
    </row>
    <row r="23" spans="1:5" ht="10.8" thickBot="1" x14ac:dyDescent="0.35">
      <c r="A23" s="46" t="s">
        <v>94</v>
      </c>
      <c r="B23" s="47"/>
      <c r="C23" s="47"/>
      <c r="D23" s="48"/>
      <c r="E23" s="12">
        <f>SUM(E21:E22)</f>
        <v>0</v>
      </c>
    </row>
    <row r="24" spans="1:5" ht="10.8" thickBot="1" x14ac:dyDescent="0.35">
      <c r="A24" s="13"/>
      <c r="B24" s="12" t="s">
        <v>30</v>
      </c>
      <c r="C24" s="12"/>
      <c r="D24" s="12"/>
      <c r="E24" s="12" t="s">
        <v>81</v>
      </c>
    </row>
    <row r="25" spans="1:5" ht="10.8" thickBot="1" x14ac:dyDescent="0.35">
      <c r="A25" s="49" t="s">
        <v>95</v>
      </c>
      <c r="B25" s="50"/>
      <c r="C25" s="50"/>
      <c r="D25" s="51"/>
      <c r="E25" s="9">
        <f>SUM(E19,E23)</f>
        <v>0</v>
      </c>
    </row>
    <row r="26" spans="1:5" x14ac:dyDescent="0.3">
      <c r="A26" s="30"/>
      <c r="B26" s="30"/>
      <c r="C26" s="30"/>
      <c r="D26" s="30"/>
      <c r="E26" s="33"/>
    </row>
    <row r="27" spans="1:5" x14ac:dyDescent="0.3">
      <c r="A27" s="30"/>
      <c r="B27" s="30"/>
      <c r="C27" s="30"/>
      <c r="D27" s="30"/>
      <c r="E27" s="33"/>
    </row>
    <row r="28" spans="1:5" x14ac:dyDescent="0.3">
      <c r="A28" s="30"/>
      <c r="B28" s="30"/>
      <c r="C28" s="30"/>
      <c r="D28" s="30"/>
      <c r="E28" s="33"/>
    </row>
    <row r="29" spans="1:5" x14ac:dyDescent="0.3">
      <c r="A29" s="30"/>
      <c r="B29" s="30"/>
      <c r="C29" s="30"/>
      <c r="D29" s="30"/>
      <c r="E29" s="33"/>
    </row>
    <row r="30" spans="1:5" x14ac:dyDescent="0.3">
      <c r="A30" s="30"/>
      <c r="B30" s="30"/>
      <c r="C30" s="30"/>
      <c r="D30" s="30"/>
      <c r="E30" s="33"/>
    </row>
    <row r="32" spans="1:5" ht="10.8" thickBot="1" x14ac:dyDescent="0.35"/>
    <row r="33" spans="1:5" ht="14.4" thickBot="1" x14ac:dyDescent="0.35">
      <c r="A33" s="61" t="s">
        <v>96</v>
      </c>
      <c r="B33" s="62"/>
      <c r="C33" s="62"/>
      <c r="D33" s="62"/>
      <c r="E33" s="63"/>
    </row>
    <row r="34" spans="1:5" ht="21" thickBot="1" x14ac:dyDescent="0.35">
      <c r="A34" s="4" t="s">
        <v>84</v>
      </c>
      <c r="B34" s="5" t="s">
        <v>86</v>
      </c>
      <c r="C34" s="5" t="s">
        <v>87</v>
      </c>
      <c r="D34" s="5" t="s">
        <v>88</v>
      </c>
      <c r="E34" s="5" t="s">
        <v>8</v>
      </c>
    </row>
    <row r="35" spans="1:5" ht="10.8" thickBot="1" x14ac:dyDescent="0.35">
      <c r="A35" s="32">
        <v>1</v>
      </c>
      <c r="B35" s="16">
        <v>2</v>
      </c>
      <c r="C35" s="16">
        <v>3</v>
      </c>
      <c r="D35" s="16">
        <v>4</v>
      </c>
      <c r="E35" s="16">
        <v>5</v>
      </c>
    </row>
    <row r="36" spans="1:5" ht="214.8" thickBot="1" x14ac:dyDescent="0.35">
      <c r="A36" s="8" t="str">
        <f>'PI skaičiuoklė'!B19</f>
        <v>Įsakymas: "„2.17-1. veiklos vykdytojams, eksploatuojantiems kurą deginančius įrenginius, pradėjusius veikti iki 2018 m. gruodžio 20 d., kurių vardinė (nominali) šiluminė galia yra didesnė kaip 5 MW, įskaitant vidaus degimo variklius, ir: 2.17-1.1. turintiems taršos leidimus su specialiąja taršos leidimo dalimi „Aplinkos oro taršos valdymas“ – iki 2024 m. gruodžio 31 d. taršos leidimai pakeičiami, nustatant juose nuo 2025 m. sausio 1 d. įsigaliosiančias taršos leidimo sąlygas, atitinkančias nuo 2025 m. sausio 1 d. vidutiniams kurą deginantiems įrenginiams taikomus VKDĮ normų reikalavimus;" “Taisyklės: "17-1.Teršalų sklaidos aplinkos ore skaičiavimų atlikti neprivaloma, jeigu: 17-1.1.&lt;...&gt; sumažinamas leidime nurodytų išmetamų teršalų skaičius, ir (ar) nurodytiems išmetamiems teršalams leidime nustatomos griežtesnės į aplinkos orą išmetamų teršalų ribinės vertės;"</v>
      </c>
      <c r="B36" s="9"/>
      <c r="C36" s="9"/>
      <c r="D36" s="9"/>
      <c r="E36" s="9"/>
    </row>
    <row r="37" spans="1:5" ht="10.8" thickBot="1" x14ac:dyDescent="0.35">
      <c r="A37" s="11" t="str">
        <f>'PI skaičiuoklė'!C20</f>
        <v>Paraiškos rengimas</v>
      </c>
      <c r="B37" s="9"/>
      <c r="C37" s="9"/>
      <c r="D37" s="9"/>
      <c r="E37" s="9"/>
    </row>
    <row r="38" spans="1:5" ht="10.8" thickBot="1" x14ac:dyDescent="0.35">
      <c r="A38" s="13"/>
      <c r="B38" s="12" t="s">
        <v>55</v>
      </c>
      <c r="C38" s="12">
        <v>0</v>
      </c>
      <c r="D38" s="12">
        <v>0</v>
      </c>
      <c r="E38" s="12">
        <f>+C38*D38</f>
        <v>0</v>
      </c>
    </row>
    <row r="39" spans="1:5" ht="10.8" thickBot="1" x14ac:dyDescent="0.35">
      <c r="A39" s="13"/>
      <c r="B39" s="12" t="s">
        <v>56</v>
      </c>
      <c r="C39" s="12">
        <v>0</v>
      </c>
      <c r="D39" s="12">
        <v>0</v>
      </c>
      <c r="E39" s="12">
        <f>+C39*D39</f>
        <v>0</v>
      </c>
    </row>
    <row r="40" spans="1:5" ht="10.8" thickBot="1" x14ac:dyDescent="0.35">
      <c r="A40" s="46" t="s">
        <v>89</v>
      </c>
      <c r="B40" s="47"/>
      <c r="C40" s="47"/>
      <c r="D40" s="48"/>
      <c r="E40" s="12">
        <f>SUM(E38:E39)</f>
        <v>0</v>
      </c>
    </row>
    <row r="41" spans="1:5" ht="10.8" thickBot="1" x14ac:dyDescent="0.35">
      <c r="A41" s="11" t="str">
        <f>'PI skaičiuoklė'!C21</f>
        <v>Veiksmas A2</v>
      </c>
      <c r="B41" s="9"/>
      <c r="C41" s="9"/>
      <c r="D41" s="9"/>
      <c r="E41" s="9"/>
    </row>
    <row r="42" spans="1:5" ht="10.8" thickBot="1" x14ac:dyDescent="0.35">
      <c r="A42" s="13"/>
      <c r="B42" s="12" t="s">
        <v>69</v>
      </c>
      <c r="C42" s="12">
        <v>0</v>
      </c>
      <c r="D42" s="12">
        <v>0</v>
      </c>
      <c r="E42" s="12">
        <f t="shared" ref="E42:E43" si="3">+C42*D42</f>
        <v>0</v>
      </c>
    </row>
    <row r="43" spans="1:5" ht="10.8" thickBot="1" x14ac:dyDescent="0.35">
      <c r="A43" s="13"/>
      <c r="B43" s="12" t="s">
        <v>70</v>
      </c>
      <c r="C43" s="12">
        <v>0</v>
      </c>
      <c r="D43" s="12">
        <v>0</v>
      </c>
      <c r="E43" s="12">
        <f t="shared" si="3"/>
        <v>0</v>
      </c>
    </row>
    <row r="44" spans="1:5" ht="10.8" thickBot="1" x14ac:dyDescent="0.35">
      <c r="A44" s="46" t="s">
        <v>90</v>
      </c>
      <c r="B44" s="47"/>
      <c r="C44" s="47"/>
      <c r="D44" s="48"/>
      <c r="E44" s="12">
        <f>SUM(E42:E43)</f>
        <v>0</v>
      </c>
    </row>
    <row r="45" spans="1:5" ht="10.8" thickBot="1" x14ac:dyDescent="0.35">
      <c r="A45" s="13"/>
      <c r="B45" s="12" t="s">
        <v>30</v>
      </c>
      <c r="C45" s="12"/>
      <c r="D45" s="12"/>
      <c r="E45" s="12" t="s">
        <v>91</v>
      </c>
    </row>
    <row r="46" spans="1:5" ht="10.8" thickBot="1" x14ac:dyDescent="0.35">
      <c r="A46" s="49" t="s">
        <v>92</v>
      </c>
      <c r="B46" s="50"/>
      <c r="C46" s="50"/>
      <c r="D46" s="51"/>
      <c r="E46" s="9">
        <f>SUM(E40,E44)</f>
        <v>0</v>
      </c>
    </row>
    <row r="47" spans="1:5" ht="225" thickBot="1" x14ac:dyDescent="0.35">
      <c r="A47" s="8" t="str">
        <f>'PI skaičiuoklė'!B24</f>
        <v>Įsakymas: "2.17-2. veiklos vykdytojams, eksploatuojantiems kurą deginančius įrenginius, pradėjusius veikti iki 2018 m. gruodžio 20 d. , ir kurių vardinė (nominali) šiluminė galia yra 1 MW ar didesnė, bet mažesnė arba lygi 5 MW, įskaitant vidaus degimo variklius, ir: &lt;...&gt; 2.17-2.2. turintiems taršos leidimus su specialiąja taršos leidimo dalimi „Aplinkos oro taršos valdymas“ – iki 2029 m. gruodžio 31 d. taršos leidimai pakeičiami, nustatant juose nuo 2030 m. sausio 1 d. taršos leidimo sąlygas, atitinkančias nuo 2030 m. sausio 1 d. vidutiniams kurą deginantiems įrenginiams taikomus VKDĮ normų reikalavimus;“." Taisyklės: "17-1.Teršalų sklaidos aplinkos ore skaičiavimų atlikti neprivaloma, jeigu: &lt;...&gt; 17-1.1. &lt;...&gt; sumažinamas leidime nurodytų išmetamų teršalų skaičius, ir (ar) nurodytiems išmetamiems teršalams leidime nustatomos griežtesnės į aplinkos orą išmetamų teršalų ribinės vertės; &lt;...&gt;"</v>
      </c>
      <c r="B47" s="9"/>
      <c r="C47" s="9"/>
      <c r="D47" s="9"/>
      <c r="E47" s="9"/>
    </row>
    <row r="48" spans="1:5" ht="10.8" thickBot="1" x14ac:dyDescent="0.35">
      <c r="A48" s="11" t="str">
        <f>'PI skaičiuoklė'!C25</f>
        <v>Paraiškos rengimas</v>
      </c>
      <c r="B48" s="9"/>
      <c r="C48" s="9"/>
      <c r="D48" s="9"/>
      <c r="E48" s="9"/>
    </row>
    <row r="49" spans="1:5" ht="10.8" thickBot="1" x14ac:dyDescent="0.35">
      <c r="A49" s="13"/>
      <c r="B49" s="12" t="s">
        <v>62</v>
      </c>
      <c r="C49" s="12">
        <v>0</v>
      </c>
      <c r="D49" s="12">
        <v>0</v>
      </c>
      <c r="E49" s="12">
        <f t="shared" ref="E49:E50" si="4">+C49*D49</f>
        <v>0</v>
      </c>
    </row>
    <row r="50" spans="1:5" ht="10.8" thickBot="1" x14ac:dyDescent="0.35">
      <c r="A50" s="13"/>
      <c r="B50" s="12" t="s">
        <v>63</v>
      </c>
      <c r="C50" s="12">
        <v>0</v>
      </c>
      <c r="D50" s="12">
        <v>0</v>
      </c>
      <c r="E50" s="12">
        <f t="shared" si="4"/>
        <v>0</v>
      </c>
    </row>
    <row r="51" spans="1:5" ht="10.8" thickBot="1" x14ac:dyDescent="0.35">
      <c r="A51" s="46" t="s">
        <v>93</v>
      </c>
      <c r="B51" s="47"/>
      <c r="C51" s="47"/>
      <c r="D51" s="48"/>
      <c r="E51" s="12">
        <f>SUM(E49:E50)</f>
        <v>0</v>
      </c>
    </row>
    <row r="52" spans="1:5" ht="10.8" thickBot="1" x14ac:dyDescent="0.35">
      <c r="A52" s="11" t="str">
        <f>'PI skaičiuoklė'!C26</f>
        <v>Veiksmas B2</v>
      </c>
      <c r="B52" s="9"/>
      <c r="C52" s="9"/>
      <c r="D52" s="9"/>
      <c r="E52" s="9"/>
    </row>
    <row r="53" spans="1:5" ht="10.8" thickBot="1" x14ac:dyDescent="0.35">
      <c r="A53" s="13"/>
      <c r="B53" s="12" t="s">
        <v>71</v>
      </c>
      <c r="C53" s="12">
        <v>0</v>
      </c>
      <c r="D53" s="12">
        <v>0</v>
      </c>
      <c r="E53" s="12">
        <f t="shared" ref="E53:E54" si="5">+C53*D53</f>
        <v>0</v>
      </c>
    </row>
    <row r="54" spans="1:5" ht="10.8" thickBot="1" x14ac:dyDescent="0.35">
      <c r="A54" s="13"/>
      <c r="B54" s="12" t="s">
        <v>72</v>
      </c>
      <c r="C54" s="12">
        <v>0</v>
      </c>
      <c r="D54" s="12">
        <v>0</v>
      </c>
      <c r="E54" s="12">
        <f t="shared" si="5"/>
        <v>0</v>
      </c>
    </row>
    <row r="55" spans="1:5" ht="10.8" thickBot="1" x14ac:dyDescent="0.35">
      <c r="A55" s="46" t="s">
        <v>94</v>
      </c>
      <c r="B55" s="47"/>
      <c r="C55" s="47"/>
      <c r="D55" s="48"/>
      <c r="E55" s="12">
        <f>SUM(E53:E54)</f>
        <v>0</v>
      </c>
    </row>
    <row r="56" spans="1:5" ht="10.8" thickBot="1" x14ac:dyDescent="0.35">
      <c r="A56" s="13"/>
      <c r="B56" s="12" t="s">
        <v>30</v>
      </c>
      <c r="C56" s="12"/>
      <c r="D56" s="12"/>
      <c r="E56" s="12" t="s">
        <v>81</v>
      </c>
    </row>
    <row r="57" spans="1:5" ht="10.8" thickBot="1" x14ac:dyDescent="0.35">
      <c r="A57" s="49" t="s">
        <v>95</v>
      </c>
      <c r="B57" s="50"/>
      <c r="C57" s="50"/>
      <c r="D57" s="51"/>
      <c r="E57" s="9">
        <f>SUM(E51,E55)</f>
        <v>0</v>
      </c>
    </row>
  </sheetData>
  <mergeCells count="14">
    <mergeCell ref="A51:D51"/>
    <mergeCell ref="A55:D55"/>
    <mergeCell ref="A57:D57"/>
    <mergeCell ref="A1:E1"/>
    <mergeCell ref="A33:E33"/>
    <mergeCell ref="A40:D40"/>
    <mergeCell ref="A44:D44"/>
    <mergeCell ref="A46:D46"/>
    <mergeCell ref="A25:D25"/>
    <mergeCell ref="A8:D8"/>
    <mergeCell ref="A12:D12"/>
    <mergeCell ref="A14:D14"/>
    <mergeCell ref="A19:D19"/>
    <mergeCell ref="A23:D23"/>
  </mergeCells>
  <pageMargins left="0.70866141732283472" right="0.70866141732283472" top="1.3385826771653544" bottom="1.3385826771653544"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56"/>
  <sheetViews>
    <sheetView topLeftCell="A12" workbookViewId="0">
      <selection activeCell="C18" sqref="C18"/>
    </sheetView>
  </sheetViews>
  <sheetFormatPr defaultColWidth="8.6640625" defaultRowHeight="10.199999999999999" x14ac:dyDescent="0.3"/>
  <cols>
    <col min="1" max="1" width="32.109375" style="2" customWidth="1"/>
    <col min="2" max="2" width="27" style="2" customWidth="1"/>
    <col min="3" max="3" width="13.44140625" style="2" customWidth="1"/>
    <col min="4" max="16384" width="8.6640625" style="2"/>
  </cols>
  <sheetData>
    <row r="1" spans="1:3" ht="30.75" customHeight="1" thickBot="1" x14ac:dyDescent="0.35">
      <c r="A1" s="52" t="s">
        <v>97</v>
      </c>
      <c r="B1" s="53"/>
      <c r="C1" s="54"/>
    </row>
    <row r="2" spans="1:3" ht="26.4" customHeight="1" thickBot="1" x14ac:dyDescent="0.35">
      <c r="A2" s="4" t="s">
        <v>74</v>
      </c>
      <c r="B2" s="5" t="s">
        <v>98</v>
      </c>
      <c r="C2" s="5" t="s">
        <v>99</v>
      </c>
    </row>
    <row r="3" spans="1:3" ht="11.25" customHeight="1" thickBot="1" x14ac:dyDescent="0.35">
      <c r="A3" s="32">
        <v>1</v>
      </c>
      <c r="B3" s="16">
        <v>2</v>
      </c>
      <c r="C3" s="16">
        <v>3</v>
      </c>
    </row>
    <row r="4" spans="1:3" ht="16.5" customHeight="1" thickBot="1" x14ac:dyDescent="0.35">
      <c r="A4" s="8" t="str">
        <f>'PI skaičiuoklė'!B6</f>
        <v>Įsakymas: 2.17. veiklos vykdytojai, eksploatuojantys kurą deginančius įrenginius, kurių vardinė (nominali) šiluminė galia yra 1 MW ar didesnė, bet nesiekia 20 MW, ir kurie patenka į Išmetamų teršalų iš kurą deginančių įrenginių normų LAND 43-2013, patvirtintų Lietuvos Respublikos aplinkos ministro 2013 m. balandžio 10 d. įsakymu Nr. D1-244 „Dėl Išmetamų teršalų iš kurą deginančių įrenginių normų LAND 43-2013 patvirtinimo“, taikymo sritį, taršos leidimą su specialiąja dalimi „Aplinkos oro taršos valdymas“ privalo turėti:
2.17.1. kai kurą deginančio įrenginio vardinė (nominali) šiluminė galia didesnė kaip 5 MW, – nuo 2024 m. sausio 1 d., su 2025 m. sausio 1 d. įsigaliosiančiomis leidimo sąlygomis, nustatytomis pagal Išmetamų teršalų iš vidutinių kurą deginančių įrenginių normų, patvirtintų Lietuvos Respublikos aplinkos ministro 2017 m. rugsėjo 18 d. įsakymu Nr. D1-778 „Dėl Išmetamų teršalų iš vidutinių kurą deginančių įrenginių normų patvirtinimo“ (toliau – Vidutinių kurą deginančių įrenginių normos), reikalavimus esamiems tokios vardinės (nominalios) šiluminės galios kurą deginantiems įrenginiams;
Taisyklės:17. Kai PAV įstatyme nustatytos procedūros neprivalomos, o veiklos vykdytojas pagal šių Taisyklių reikalavimus turi gauti ar pakeisti leidimo specialiąją dalį – „Nuotekų tvarkymas ir išleidimas“ arba „Aplinkos oro taršos valdymas“, veiklos vykdytojas turi įrodyti AAA, kad: &lt;...&gt; 17.2. veiklos vykdymo metu, įskaitant neįprastų (neatitktinių) veiklos sąlygų metu, į aplinkos orą išmetami teršalai neviršys jiems nustatytos aplinkos oro kokybės normos, nustatytos Teršalų, kurių kiekis aplinkos ore ribojamas pagal Europos Sąjungos kriterijus, sąraše ir Teršalų, kurių kiekis aplinkos ore ribojamas pagal nacionalinius kriterijus, sąraše ir ribinėse aplinkos oro užterštumo vertėse, patvirtintose Lietuvos Respublikos aplinkos ministro ir Lietuvos Respublikos sveikatos apsaugos ministro 2000 m. spalio 30 d. įsakymu Nr. 471/582 „Dėl Teršalų, kurių kiekis aplinkos ore ribojamas pagal Europos Sąjungos kriterijus, sąrašo ir Teršalų, kurių kiekis aplinkos ore ribojamas pagal nacionalinius kriterijus, sąrašo ir ribinių aplinkos oro užterštumo verčių patvirtinimo“. Todėl turi būti atliktas išmetamų teršalų poveikio aplinkos orui įvertinimas (teršalų sklaidos aplinkos ore skaičiavimai), atsižvelgiant į Lietuvos Respublikos aplinkos ministro 2007 m. lapkričio 30 d. įsakymu Nr. D1-653 „Dėl Teršalų sklaidos skaičiavimo modelių, foninio aplinkos oro užterštumo duomenų ir meteorologinių duomenų naudojimo tvarkos ūkinės veiklos poveikiui aplinkos orui įvertinti“ (toliau – Foninio aplinkos oro užterštumo ir meteorologinių duomenų naudojimo tvarka) nustatytus reikalavimus.</v>
      </c>
      <c r="B4" s="9"/>
      <c r="C4" s="9"/>
    </row>
    <row r="5" spans="1:3" ht="10.8" thickBot="1" x14ac:dyDescent="0.35">
      <c r="A5" s="11" t="str">
        <f>'PI skaičiuoklė'!C7</f>
        <v>Oro taršos modeliavimas</v>
      </c>
      <c r="B5" s="9"/>
      <c r="C5" s="9"/>
    </row>
    <row r="6" spans="1:3" ht="10.8" thickBot="1" x14ac:dyDescent="0.35">
      <c r="A6" s="13"/>
      <c r="B6" s="12" t="s">
        <v>100</v>
      </c>
      <c r="C6" s="12">
        <v>1500</v>
      </c>
    </row>
    <row r="7" spans="1:3" ht="10.8" thickBot="1" x14ac:dyDescent="0.35">
      <c r="A7" s="13"/>
      <c r="B7" s="12" t="s">
        <v>56</v>
      </c>
      <c r="C7" s="12">
        <v>0</v>
      </c>
    </row>
    <row r="8" spans="1:3" ht="12" customHeight="1" thickBot="1" x14ac:dyDescent="0.35">
      <c r="A8" s="46" t="s">
        <v>101</v>
      </c>
      <c r="B8" s="48"/>
      <c r="C8" s="12">
        <f>SUM(C6:C7)</f>
        <v>1500</v>
      </c>
    </row>
    <row r="9" spans="1:3" ht="10.8" thickBot="1" x14ac:dyDescent="0.35">
      <c r="A9" s="11" t="str">
        <f>'PI skaičiuoklė'!C8</f>
        <v>Paraiškos rengimas</v>
      </c>
      <c r="B9" s="9"/>
      <c r="C9" s="9"/>
    </row>
    <row r="10" spans="1:3" ht="10.8" thickBot="1" x14ac:dyDescent="0.35">
      <c r="A10" s="13"/>
      <c r="B10" s="12" t="s">
        <v>69</v>
      </c>
      <c r="C10" s="12">
        <v>0</v>
      </c>
    </row>
    <row r="11" spans="1:3" ht="10.8" thickBot="1" x14ac:dyDescent="0.35">
      <c r="A11" s="13"/>
      <c r="B11" s="12" t="s">
        <v>70</v>
      </c>
      <c r="C11" s="12">
        <v>0</v>
      </c>
    </row>
    <row r="12" spans="1:3" ht="18.899999999999999" customHeight="1" thickBot="1" x14ac:dyDescent="0.35">
      <c r="A12" s="46" t="s">
        <v>102</v>
      </c>
      <c r="B12" s="48"/>
      <c r="C12" s="12">
        <f>SUM(C10:C11)</f>
        <v>0</v>
      </c>
    </row>
    <row r="13" spans="1:3" ht="10.8" thickBot="1" x14ac:dyDescent="0.35">
      <c r="A13" s="13"/>
      <c r="B13" s="12" t="s">
        <v>30</v>
      </c>
      <c r="C13" s="12"/>
    </row>
    <row r="14" spans="1:3" ht="15" customHeight="1" thickBot="1" x14ac:dyDescent="0.35">
      <c r="A14" s="49" t="s">
        <v>103</v>
      </c>
      <c r="B14" s="51"/>
      <c r="C14" s="18">
        <f>SUM(C8,C12)</f>
        <v>1500</v>
      </c>
    </row>
    <row r="15" spans="1:3" ht="11.4" customHeight="1" thickBot="1" x14ac:dyDescent="0.35">
      <c r="A15" s="8" t="str">
        <f>'PI skaičiuoklė'!B11</f>
        <v>Įsakymas: 2.17. veiklos vykdytojai, eksploatuojantys kurą deginančius įrenginius, kurių vardinė (nominali) šiluminė galia yra 1 MW ar didesnė, bet nesiekia 20 MW, ir kurie patenka į Išmetamų teršalų iš kurą deginančių įrenginių normų LAND 43-2013, patvirtintų Lietuvos Respublikos aplinkos ministro 2013 m. balandžio 10 d. įsakymu Nr. D1-244 „Dėl Išmetamų teršalų iš kurą deginančių įrenginių normų LAND 43-2013 patvirtinimo“, taikymo sritį, taršos leidimą su specialiąja dalimi „Aplinkos oro taršos valdymas“ privalo turėti:
2.17.2. kai kurą deginančio įrenginio vardinė (nominali) šiluminė galia yra 1 MW ar didesnė, bet mažesnė arba lygi 5 MW, – nuo 2029 m. sausio 1 d., su 2030 m. sausio 1 d. įsigaliosiančiomis leidimo sąlygomis, nustatytomis pagal Vidutinių kurą deginančių įrenginių normų reikalavimus esamiems tokios vardinės (nominalios) šiluminės galios kurą deginantiems įrenginiams;
Taisyklės:17. Kai PAV įstatyme nustatytos procedūros neprivalomos, o veiklos vykdytojas pagal šių Taisyklių reikalavimus turi gauti ar pakeisti leidimo specialiąją dalį – „Nuotekų tvarkymas ir išleidimas“ arba „Aplinkos oro taršos valdymas“, veiklos vykdytojas turi įrodyti AAA, kad: &lt;...&gt; 17.2. veiklos vykdymo metu, įskaitant neįprastų (neatitktinių) veiklos sąlygų metu, į aplinkos orą išmetami teršalai neviršys jiems nustatytos aplinkos oro kokybės normos, nustatytos Teršalų, kurių kiekis aplinkos ore ribojamas pagal Europos Sąjungos kriterijus, sąraše ir Teršalų, kurių kiekis aplinkos ore ribojamas pagal nacionalinius kriterijus, sąraše ir ribinėse aplinkos oro užterštumo vertėse, patvirtintose Lietuvos Respublikos aplinkos ministro ir Lietuvos Respublikos sveikatos apsaugos ministro 2000 m. spalio 30 d. įsakymu Nr. 471/582 „Dėl Teršalų, kurių kiekis aplinkos ore ribojamas pagal Europos Sąjungos kriterijus, sąrašo ir Teršalų, kurių kiekis aplinkos ore ribojamas pagal nacionalinius kriterijus, sąrašo ir ribinių aplinkos oro užterštumo verčių patvirtinimo“. Todėl turi būti atliktas išmetamų teršalų poveikio aplinkos orui įvertinimas (teršalų sklaidos aplinkos ore skaičiavimai), atsižvelgiant į Lietuvos Respublikos aplinkos ministro 2007 m. lapkričio 30 d. įsakymu Nr. D1-653 „Dėl Teršalų sklaidos skaičiavimo modelių, foninio aplinkos oro užterštumo duomenų ir meteorologinių duomenų naudojimo tvarkos ūkinės veiklos poveikiui aplinkos orui įvertinti“ (toliau – Foninio aplinkos oro užterštumo ir meteorologinių duomenų naudojimo tvarka) nustatytus reikalavimus.</v>
      </c>
      <c r="B15" s="9"/>
      <c r="C15" s="9"/>
    </row>
    <row r="16" spans="1:3" ht="10.8" thickBot="1" x14ac:dyDescent="0.35">
      <c r="A16" s="11" t="str">
        <f>'PI skaičiuoklė'!C12</f>
        <v>Oro taršos modeliavimas</v>
      </c>
      <c r="B16" s="9"/>
      <c r="C16" s="9"/>
    </row>
    <row r="17" spans="1:3" ht="10.8" thickBot="1" x14ac:dyDescent="0.35">
      <c r="A17" s="20"/>
      <c r="B17" s="12" t="s">
        <v>100</v>
      </c>
      <c r="C17" s="12">
        <v>1500</v>
      </c>
    </row>
    <row r="18" spans="1:3" ht="10.8" thickBot="1" x14ac:dyDescent="0.35">
      <c r="A18" s="13"/>
      <c r="B18" s="12" t="s">
        <v>63</v>
      </c>
      <c r="C18" s="12">
        <v>0</v>
      </c>
    </row>
    <row r="19" spans="1:3" ht="15" customHeight="1" thickBot="1" x14ac:dyDescent="0.35">
      <c r="A19" s="46" t="s">
        <v>104</v>
      </c>
      <c r="B19" s="48"/>
      <c r="C19" s="12">
        <f>SUM(C17:C18)</f>
        <v>1500</v>
      </c>
    </row>
    <row r="20" spans="1:3" ht="10.8" thickBot="1" x14ac:dyDescent="0.35">
      <c r="A20" s="11" t="str">
        <f>'PI skaičiuoklė'!C13</f>
        <v>Paraiškos rengimas</v>
      </c>
      <c r="B20" s="9"/>
      <c r="C20" s="9"/>
    </row>
    <row r="21" spans="1:3" ht="10.8" thickBot="1" x14ac:dyDescent="0.35">
      <c r="A21" s="13"/>
      <c r="B21" s="12" t="s">
        <v>71</v>
      </c>
      <c r="C21" s="12">
        <v>0</v>
      </c>
    </row>
    <row r="22" spans="1:3" ht="10.8" thickBot="1" x14ac:dyDescent="0.35">
      <c r="A22" s="13"/>
      <c r="B22" s="12" t="s">
        <v>72</v>
      </c>
      <c r="C22" s="12">
        <v>0</v>
      </c>
    </row>
    <row r="23" spans="1:3" ht="16.5" customHeight="1" thickBot="1" x14ac:dyDescent="0.35">
      <c r="A23" s="46" t="s">
        <v>105</v>
      </c>
      <c r="B23" s="48"/>
      <c r="C23" s="12">
        <f>SUM(C21:C22)</f>
        <v>0</v>
      </c>
    </row>
    <row r="24" spans="1:3" ht="10.8" thickBot="1" x14ac:dyDescent="0.35">
      <c r="A24" s="13"/>
      <c r="B24" s="12" t="s">
        <v>30</v>
      </c>
      <c r="C24" s="12" t="s">
        <v>30</v>
      </c>
    </row>
    <row r="25" spans="1:3" ht="15" customHeight="1" thickBot="1" x14ac:dyDescent="0.35">
      <c r="A25" s="49" t="s">
        <v>106</v>
      </c>
      <c r="B25" s="51"/>
      <c r="C25" s="18">
        <f>SUM(C19,C23)</f>
        <v>1500</v>
      </c>
    </row>
    <row r="26" spans="1:3" ht="15" customHeight="1" x14ac:dyDescent="0.3">
      <c r="A26" s="30"/>
      <c r="B26" s="30"/>
      <c r="C26" s="34"/>
    </row>
    <row r="27" spans="1:3" ht="15" customHeight="1" x14ac:dyDescent="0.3">
      <c r="A27" s="30"/>
      <c r="B27" s="30"/>
      <c r="C27" s="34"/>
    </row>
    <row r="28" spans="1:3" ht="15" customHeight="1" x14ac:dyDescent="0.3">
      <c r="A28" s="30"/>
      <c r="B28" s="30"/>
      <c r="C28" s="34"/>
    </row>
    <row r="29" spans="1:3" ht="15" customHeight="1" x14ac:dyDescent="0.3">
      <c r="A29" s="30"/>
      <c r="B29" s="30"/>
      <c r="C29" s="34"/>
    </row>
    <row r="31" spans="1:3" ht="10.8" thickBot="1" x14ac:dyDescent="0.35"/>
    <row r="32" spans="1:3" ht="28.5" customHeight="1" thickBot="1" x14ac:dyDescent="0.35">
      <c r="A32" s="55" t="s">
        <v>107</v>
      </c>
      <c r="B32" s="56"/>
      <c r="C32" s="57"/>
    </row>
    <row r="33" spans="1:3" ht="21" thickBot="1" x14ac:dyDescent="0.35">
      <c r="A33" s="4" t="s">
        <v>84</v>
      </c>
      <c r="B33" s="5" t="s">
        <v>98</v>
      </c>
      <c r="C33" s="5" t="s">
        <v>99</v>
      </c>
    </row>
    <row r="34" spans="1:3" ht="10.8" thickBot="1" x14ac:dyDescent="0.35">
      <c r="A34" s="32">
        <v>1</v>
      </c>
      <c r="B34" s="16">
        <v>2</v>
      </c>
      <c r="C34" s="16">
        <v>3</v>
      </c>
    </row>
    <row r="35" spans="1:3" ht="194.4" thickBot="1" x14ac:dyDescent="0.35">
      <c r="A35" s="8" t="str">
        <f>'PI skaičiuoklė'!B19</f>
        <v>Įsakymas: "„2.17-1. veiklos vykdytojams, eksploatuojantiems kurą deginančius įrenginius, pradėjusius veikti iki 2018 m. gruodžio 20 d., kurių vardinė (nominali) šiluminė galia yra didesnė kaip 5 MW, įskaitant vidaus degimo variklius, ir: 2.17-1.1. turintiems taršos leidimus su specialiąja taršos leidimo dalimi „Aplinkos oro taršos valdymas“ – iki 2024 m. gruodžio 31 d. taršos leidimai pakeičiami, nustatant juose nuo 2025 m. sausio 1 d. įsigaliosiančias taršos leidimo sąlygas, atitinkančias nuo 2025 m. sausio 1 d. vidutiniams kurą deginantiems įrenginiams taikomus VKDĮ normų reikalavimus;" “Taisyklės: "17-1.Teršalų sklaidos aplinkos ore skaičiavimų atlikti neprivaloma, jeigu: 17-1.1.&lt;...&gt; sumažinamas leidime nurodytų išmetamų teršalų skaičius, ir (ar) nurodytiems išmetamiems teršalams leidime nustatomos griežtesnės į aplinkos orą išmetamų teršalų ribinės vertės;"</v>
      </c>
      <c r="B35" s="9"/>
      <c r="C35" s="9"/>
    </row>
    <row r="36" spans="1:3" ht="10.8" thickBot="1" x14ac:dyDescent="0.35">
      <c r="A36" s="11" t="str">
        <f>'PI skaičiuoklė'!C20</f>
        <v>Paraiškos rengimas</v>
      </c>
      <c r="B36" s="9"/>
      <c r="C36" s="9"/>
    </row>
    <row r="37" spans="1:3" ht="10.8" thickBot="1" x14ac:dyDescent="0.35">
      <c r="A37" s="13"/>
      <c r="B37" s="12" t="s">
        <v>55</v>
      </c>
      <c r="C37" s="12">
        <v>0</v>
      </c>
    </row>
    <row r="38" spans="1:3" ht="10.8" thickBot="1" x14ac:dyDescent="0.35">
      <c r="A38" s="13"/>
      <c r="B38" s="12" t="s">
        <v>56</v>
      </c>
      <c r="C38" s="12">
        <v>0</v>
      </c>
    </row>
    <row r="39" spans="1:3" ht="10.8" thickBot="1" x14ac:dyDescent="0.35">
      <c r="A39" s="46" t="s">
        <v>101</v>
      </c>
      <c r="B39" s="48"/>
      <c r="C39" s="12">
        <f>SUM(C37:C38)</f>
        <v>0</v>
      </c>
    </row>
    <row r="40" spans="1:3" ht="10.8" thickBot="1" x14ac:dyDescent="0.35">
      <c r="A40" s="11" t="str">
        <f>'PI skaičiuoklė'!C21</f>
        <v>Veiksmas A2</v>
      </c>
      <c r="B40" s="9"/>
      <c r="C40" s="9"/>
    </row>
    <row r="41" spans="1:3" ht="10.8" thickBot="1" x14ac:dyDescent="0.35">
      <c r="A41" s="13"/>
      <c r="B41" s="12" t="s">
        <v>69</v>
      </c>
      <c r="C41" s="12">
        <v>0</v>
      </c>
    </row>
    <row r="42" spans="1:3" ht="10.8" thickBot="1" x14ac:dyDescent="0.35">
      <c r="A42" s="13"/>
      <c r="B42" s="12" t="s">
        <v>70</v>
      </c>
      <c r="C42" s="12">
        <v>0</v>
      </c>
    </row>
    <row r="43" spans="1:3" ht="10.8" thickBot="1" x14ac:dyDescent="0.35">
      <c r="A43" s="46" t="s">
        <v>102</v>
      </c>
      <c r="B43" s="48"/>
      <c r="C43" s="12">
        <f>SUM(C41:C42)</f>
        <v>0</v>
      </c>
    </row>
    <row r="44" spans="1:3" ht="10.8" thickBot="1" x14ac:dyDescent="0.35">
      <c r="A44" s="13"/>
      <c r="B44" s="12" t="s">
        <v>30</v>
      </c>
      <c r="C44" s="12"/>
    </row>
    <row r="45" spans="1:3" ht="10.8" thickBot="1" x14ac:dyDescent="0.35">
      <c r="A45" s="49" t="s">
        <v>103</v>
      </c>
      <c r="B45" s="51"/>
      <c r="C45" s="18">
        <f>SUM(C39,C43)</f>
        <v>0</v>
      </c>
    </row>
    <row r="46" spans="1:3" ht="194.4" thickBot="1" x14ac:dyDescent="0.35">
      <c r="A46" s="8" t="str">
        <f>'PI skaičiuoklė'!B24</f>
        <v>Įsakymas: "2.17-2. veiklos vykdytojams, eksploatuojantiems kurą deginančius įrenginius, pradėjusius veikti iki 2018 m. gruodžio 20 d. , ir kurių vardinė (nominali) šiluminė galia yra 1 MW ar didesnė, bet mažesnė arba lygi 5 MW, įskaitant vidaus degimo variklius, ir: &lt;...&gt; 2.17-2.2. turintiems taršos leidimus su specialiąja taršos leidimo dalimi „Aplinkos oro taršos valdymas“ – iki 2029 m. gruodžio 31 d. taršos leidimai pakeičiami, nustatant juose nuo 2030 m. sausio 1 d. taršos leidimo sąlygas, atitinkančias nuo 2030 m. sausio 1 d. vidutiniams kurą deginantiems įrenginiams taikomus VKDĮ normų reikalavimus;“." Taisyklės: "17-1.Teršalų sklaidos aplinkos ore skaičiavimų atlikti neprivaloma, jeigu: &lt;...&gt; 17-1.1. &lt;...&gt; sumažinamas leidime nurodytų išmetamų teršalų skaičius, ir (ar) nurodytiems išmetamiems teršalams leidime nustatomos griežtesnės į aplinkos orą išmetamų teršalų ribinės vertės; &lt;...&gt;"</v>
      </c>
      <c r="B46" s="9"/>
      <c r="C46" s="9"/>
    </row>
    <row r="47" spans="1:3" ht="10.8" thickBot="1" x14ac:dyDescent="0.35">
      <c r="A47" s="11" t="str">
        <f>'PI skaičiuoklė'!C25</f>
        <v>Paraiškos rengimas</v>
      </c>
      <c r="B47" s="9"/>
      <c r="C47" s="9"/>
    </row>
    <row r="48" spans="1:3" ht="10.8" thickBot="1" x14ac:dyDescent="0.35">
      <c r="A48" s="20"/>
      <c r="B48" s="12" t="s">
        <v>62</v>
      </c>
      <c r="C48" s="12">
        <v>0</v>
      </c>
    </row>
    <row r="49" spans="1:3" ht="10.8" thickBot="1" x14ac:dyDescent="0.35">
      <c r="A49" s="13"/>
      <c r="B49" s="12" t="s">
        <v>63</v>
      </c>
      <c r="C49" s="12">
        <v>0</v>
      </c>
    </row>
    <row r="50" spans="1:3" ht="10.8" thickBot="1" x14ac:dyDescent="0.35">
      <c r="A50" s="46" t="s">
        <v>104</v>
      </c>
      <c r="B50" s="48"/>
      <c r="C50" s="12">
        <f>SUM(C48:C49)</f>
        <v>0</v>
      </c>
    </row>
    <row r="51" spans="1:3" ht="10.8" thickBot="1" x14ac:dyDescent="0.35">
      <c r="A51" s="11" t="str">
        <f>'PI skaičiuoklė'!C26</f>
        <v>Veiksmas B2</v>
      </c>
      <c r="B51" s="9"/>
      <c r="C51" s="9"/>
    </row>
    <row r="52" spans="1:3" ht="10.8" thickBot="1" x14ac:dyDescent="0.35">
      <c r="A52" s="13"/>
      <c r="B52" s="12" t="s">
        <v>71</v>
      </c>
      <c r="C52" s="12">
        <v>0</v>
      </c>
    </row>
    <row r="53" spans="1:3" ht="10.8" thickBot="1" x14ac:dyDescent="0.35">
      <c r="A53" s="13"/>
      <c r="B53" s="12" t="s">
        <v>72</v>
      </c>
      <c r="C53" s="12">
        <v>0</v>
      </c>
    </row>
    <row r="54" spans="1:3" ht="10.8" thickBot="1" x14ac:dyDescent="0.35">
      <c r="A54" s="46" t="s">
        <v>105</v>
      </c>
      <c r="B54" s="48"/>
      <c r="C54" s="12">
        <f>SUM(C52:C53)</f>
        <v>0</v>
      </c>
    </row>
    <row r="55" spans="1:3" ht="10.8" thickBot="1" x14ac:dyDescent="0.35">
      <c r="A55" s="13"/>
      <c r="B55" s="12" t="s">
        <v>30</v>
      </c>
      <c r="C55" s="12" t="s">
        <v>30</v>
      </c>
    </row>
    <row r="56" spans="1:3" ht="10.8" thickBot="1" x14ac:dyDescent="0.35">
      <c r="A56" s="49" t="s">
        <v>106</v>
      </c>
      <c r="B56" s="51"/>
      <c r="C56" s="18">
        <f>SUM(C50,C54)</f>
        <v>0</v>
      </c>
    </row>
  </sheetData>
  <mergeCells count="14">
    <mergeCell ref="A50:B50"/>
    <mergeCell ref="A54:B54"/>
    <mergeCell ref="A56:B56"/>
    <mergeCell ref="A1:C1"/>
    <mergeCell ref="A32:C32"/>
    <mergeCell ref="A39:B39"/>
    <mergeCell ref="A43:B43"/>
    <mergeCell ref="A45:B45"/>
    <mergeCell ref="A25:B25"/>
    <mergeCell ref="A8:B8"/>
    <mergeCell ref="A12:B12"/>
    <mergeCell ref="A14:B14"/>
    <mergeCell ref="A19:B19"/>
    <mergeCell ref="A23:B2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02F31A8F31CD2D458B1820EC8E9439A8" ma:contentTypeVersion="4" ma:contentTypeDescription="Kurkite naują dokumentą." ma:contentTypeScope="" ma:versionID="0b8e69b05e37bb016ce66936420bb9f9">
  <xsd:schema xmlns:xsd="http://www.w3.org/2001/XMLSchema" xmlns:xs="http://www.w3.org/2001/XMLSchema" xmlns:p="http://schemas.microsoft.com/office/2006/metadata/properties" xmlns:ns3="2e073065-020e-4dce-99c7-95e5c43123bb" targetNamespace="http://schemas.microsoft.com/office/2006/metadata/properties" ma:root="true" ma:fieldsID="e3781e86f90e9808efb857dffe9517c8" ns3:_="">
    <xsd:import namespace="2e073065-020e-4dce-99c7-95e5c43123b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073065-020e-4dce-99c7-95e5c43123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49A1B8-5C13-4E29-B3DA-24B0C0F80DF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45079EF-3808-467A-9E62-6FF5AE093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073065-020e-4dce-99c7-95e5c43123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C1A6D7-905F-475A-B17F-3B15D109AA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PI skaičiuoklė</vt:lpstr>
      <vt:lpstr>Išlaidos darbuotojams</vt:lpstr>
      <vt:lpstr>Išlaidos investicijoms</vt:lpstr>
      <vt:lpstr>Išlaidos medžiagoms</vt:lpstr>
      <vt:lpstr>Išlaidos paslaugoms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Danguolė Salžiūnienė</dc:creator>
  <cp:keywords/>
  <dc:description/>
  <cp:lastModifiedBy>Beata Vilimaitė Šilobritienė</cp:lastModifiedBy>
  <cp:revision/>
  <dcterms:created xsi:type="dcterms:W3CDTF">2017-11-29T09:20:31Z</dcterms:created>
  <dcterms:modified xsi:type="dcterms:W3CDTF">2023-10-17T06:38:40Z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0x01010002F31A8F31CD2D458B1820EC8E9439A8</vt:lpwstr>
  </property>
</Properties>
</file>