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https://vitckm-my.sharepoint.com/personal/sigita_bugeniene_lrkm_lt/Documents/Documents/NKPAI/po_Indres/Derinimui/Pastabos_2024/2024-06 Teikimas vyriausybei/"/>
    </mc:Choice>
  </mc:AlternateContent>
  <xr:revisionPtr revIDLastSave="0" documentId="8_{E18EB78C-650E-46C1-A576-8BADF8DB69D5}" xr6:coauthVersionLast="47" xr6:coauthVersionMax="47" xr10:uidLastSave="{00000000-0000-0000-0000-000000000000}"/>
  <bookViews>
    <workbookView xWindow="-120" yWindow="-120" windowWidth="29040" windowHeight="15720"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83" i="10" l="1"/>
  <c r="F54" i="10"/>
  <c r="F48" i="10"/>
  <c r="I15" i="10"/>
  <c r="I14" i="10"/>
  <c r="H15" i="10"/>
  <c r="I78" i="10"/>
  <c r="I77" i="10"/>
  <c r="I76" i="10"/>
  <c r="I72" i="10"/>
  <c r="I71" i="10"/>
  <c r="I70" i="10"/>
  <c r="I66" i="10"/>
  <c r="I65" i="10"/>
  <c r="I64" i="10"/>
  <c r="I60" i="10"/>
  <c r="I59" i="10"/>
  <c r="I54" i="10"/>
  <c r="I48" i="10"/>
  <c r="I40" i="10"/>
  <c r="I39" i="10"/>
  <c r="I38" i="10"/>
  <c r="I34" i="10"/>
  <c r="I33" i="10"/>
  <c r="I32" i="10"/>
  <c r="I28" i="10"/>
  <c r="I27" i="10"/>
  <c r="I26" i="10"/>
  <c r="I21" i="10"/>
  <c r="I20" i="10"/>
  <c r="I19" i="10"/>
  <c r="I9" i="10"/>
  <c r="A187" i="11"/>
  <c r="A183" i="11"/>
  <c r="A179" i="11"/>
  <c r="A178" i="11"/>
  <c r="A172" i="11"/>
  <c r="A168" i="11"/>
  <c r="A164" i="11"/>
  <c r="A163" i="11"/>
  <c r="A157" i="11"/>
  <c r="A153" i="11"/>
  <c r="A149" i="11"/>
  <c r="A148" i="11"/>
  <c r="A142" i="11"/>
  <c r="A138" i="11"/>
  <c r="A134" i="11"/>
  <c r="A133" i="11"/>
  <c r="C190" i="11"/>
  <c r="C186" i="11"/>
  <c r="C192" i="11" s="1"/>
  <c r="C182" i="11"/>
  <c r="C175" i="11"/>
  <c r="C171" i="11"/>
  <c r="C177" i="11" s="1"/>
  <c r="C167" i="11"/>
  <c r="C160" i="11"/>
  <c r="C156" i="11"/>
  <c r="C162" i="11" s="1"/>
  <c r="C152" i="11"/>
  <c r="C145" i="11"/>
  <c r="C141" i="11"/>
  <c r="C137" i="11"/>
  <c r="I58" i="10" s="1"/>
  <c r="A127" i="11"/>
  <c r="C130" i="11"/>
  <c r="A112" i="11"/>
  <c r="C115" i="11"/>
  <c r="A88" i="11"/>
  <c r="A84" i="11"/>
  <c r="A80" i="11"/>
  <c r="A79" i="11"/>
  <c r="A73" i="11"/>
  <c r="A69" i="11"/>
  <c r="A65" i="11"/>
  <c r="A64" i="11"/>
  <c r="A58" i="11"/>
  <c r="A54" i="11"/>
  <c r="A50" i="11"/>
  <c r="A49" i="11"/>
  <c r="A43" i="11"/>
  <c r="A39" i="11"/>
  <c r="A35" i="11"/>
  <c r="A34" i="11"/>
  <c r="C91" i="11"/>
  <c r="C87" i="11"/>
  <c r="C83" i="11"/>
  <c r="C76" i="11"/>
  <c r="C72" i="11"/>
  <c r="C68" i="11"/>
  <c r="C61" i="11"/>
  <c r="C57" i="11"/>
  <c r="C53" i="11"/>
  <c r="C46" i="11"/>
  <c r="C42" i="11"/>
  <c r="C38" i="11"/>
  <c r="A28" i="11"/>
  <c r="C31" i="11"/>
  <c r="A13" i="11"/>
  <c r="C16" i="11"/>
  <c r="H78" i="10"/>
  <c r="H77" i="10"/>
  <c r="H76" i="10"/>
  <c r="H72" i="10"/>
  <c r="H71" i="10"/>
  <c r="H70" i="10"/>
  <c r="H66" i="10"/>
  <c r="H65" i="10"/>
  <c r="H64" i="10"/>
  <c r="H60" i="10"/>
  <c r="H59" i="10"/>
  <c r="H58" i="10"/>
  <c r="H54" i="10"/>
  <c r="H48" i="10"/>
  <c r="H40" i="10"/>
  <c r="H39" i="10"/>
  <c r="H38" i="10"/>
  <c r="H34" i="10"/>
  <c r="H33" i="10"/>
  <c r="H32" i="10"/>
  <c r="H28" i="10"/>
  <c r="H27" i="10"/>
  <c r="H26" i="10"/>
  <c r="H19" i="10"/>
  <c r="H21" i="10"/>
  <c r="H20" i="10"/>
  <c r="H9" i="10"/>
  <c r="A188" i="12"/>
  <c r="A184" i="12"/>
  <c r="A180" i="12"/>
  <c r="A179" i="12"/>
  <c r="A173" i="12"/>
  <c r="A169" i="12"/>
  <c r="A165" i="12"/>
  <c r="A164" i="12"/>
  <c r="A158" i="12"/>
  <c r="A154" i="12"/>
  <c r="A150" i="12"/>
  <c r="A149" i="12"/>
  <c r="A143" i="12"/>
  <c r="A139" i="12"/>
  <c r="A135" i="12"/>
  <c r="A134" i="12"/>
  <c r="E148" i="12"/>
  <c r="E190" i="12"/>
  <c r="E189" i="12"/>
  <c r="E191" i="12" s="1"/>
  <c r="E186" i="12"/>
  <c r="E185" i="12"/>
  <c r="E187" i="12" s="1"/>
  <c r="E182" i="12"/>
  <c r="E181" i="12"/>
  <c r="E183" i="12" s="1"/>
  <c r="E193" i="12" s="1"/>
  <c r="E176" i="12"/>
  <c r="E175" i="12"/>
  <c r="E174" i="12"/>
  <c r="E172" i="12"/>
  <c r="E171" i="12"/>
  <c r="E170" i="12"/>
  <c r="E168" i="12"/>
  <c r="E178" i="12" s="1"/>
  <c r="E167" i="12"/>
  <c r="E166" i="12"/>
  <c r="E160" i="12"/>
  <c r="E159" i="12"/>
  <c r="E161" i="12" s="1"/>
  <c r="E156" i="12"/>
  <c r="E155" i="12"/>
  <c r="E157" i="12" s="1"/>
  <c r="E152" i="12"/>
  <c r="E151" i="12"/>
  <c r="E153" i="12" s="1"/>
  <c r="E146" i="12"/>
  <c r="E145" i="12"/>
  <c r="E144" i="12"/>
  <c r="E142" i="12"/>
  <c r="E141" i="12"/>
  <c r="E140" i="12"/>
  <c r="E138" i="12"/>
  <c r="E137" i="12"/>
  <c r="E136" i="12"/>
  <c r="A128" i="12"/>
  <c r="E130" i="12"/>
  <c r="E129" i="12"/>
  <c r="E131" i="12" s="1"/>
  <c r="A113" i="12"/>
  <c r="E115" i="12"/>
  <c r="E114" i="12"/>
  <c r="A119" i="12"/>
  <c r="A104" i="12"/>
  <c r="A79" i="12"/>
  <c r="A64" i="12"/>
  <c r="A49" i="12"/>
  <c r="A34" i="12"/>
  <c r="A19" i="12"/>
  <c r="A4" i="12"/>
  <c r="A88" i="12"/>
  <c r="A84" i="12"/>
  <c r="A80" i="12"/>
  <c r="A73" i="12"/>
  <c r="A69" i="12"/>
  <c r="A65" i="12"/>
  <c r="A58" i="12"/>
  <c r="A54" i="12"/>
  <c r="A50" i="12"/>
  <c r="A43" i="12"/>
  <c r="A39" i="12"/>
  <c r="A35" i="12"/>
  <c r="E90" i="12"/>
  <c r="E89" i="12"/>
  <c r="E86" i="12"/>
  <c r="E85" i="12"/>
  <c r="E82" i="12"/>
  <c r="E81" i="12"/>
  <c r="E75" i="12"/>
  <c r="E74" i="12"/>
  <c r="E71" i="12"/>
  <c r="E70" i="12"/>
  <c r="E67" i="12"/>
  <c r="E66" i="12"/>
  <c r="E60" i="12"/>
  <c r="E59" i="12"/>
  <c r="E56" i="12"/>
  <c r="E55" i="12"/>
  <c r="E52" i="12"/>
  <c r="E51" i="12"/>
  <c r="E45" i="12"/>
  <c r="E44" i="12"/>
  <c r="E41" i="12"/>
  <c r="E40" i="12"/>
  <c r="E37" i="12"/>
  <c r="E36" i="12"/>
  <c r="A28" i="12"/>
  <c r="E30" i="12"/>
  <c r="E29" i="12"/>
  <c r="A13" i="12"/>
  <c r="E15" i="12"/>
  <c r="E14" i="12"/>
  <c r="G78" i="10"/>
  <c r="G77" i="10"/>
  <c r="G76" i="10"/>
  <c r="G72" i="10"/>
  <c r="G71" i="10"/>
  <c r="G70" i="10"/>
  <c r="G66" i="10"/>
  <c r="G65" i="10"/>
  <c r="G64" i="10"/>
  <c r="G60" i="10"/>
  <c r="G59" i="10"/>
  <c r="G58" i="10"/>
  <c r="G54" i="10"/>
  <c r="G47" i="10"/>
  <c r="G48" i="10"/>
  <c r="G46" i="10"/>
  <c r="G40" i="10"/>
  <c r="G39" i="10"/>
  <c r="G38" i="10"/>
  <c r="G34" i="10"/>
  <c r="G33" i="10"/>
  <c r="G32" i="10"/>
  <c r="G28" i="10"/>
  <c r="G27" i="10"/>
  <c r="G26" i="10"/>
  <c r="G21" i="10"/>
  <c r="G20" i="10"/>
  <c r="G19" i="10"/>
  <c r="G15" i="10"/>
  <c r="G9" i="10"/>
  <c r="A174" i="14"/>
  <c r="A170" i="14"/>
  <c r="A166" i="14"/>
  <c r="A165" i="14"/>
  <c r="A160" i="14"/>
  <c r="A156" i="14"/>
  <c r="A152" i="14"/>
  <c r="A151" i="14"/>
  <c r="A146" i="14"/>
  <c r="A142" i="14"/>
  <c r="A138" i="14"/>
  <c r="A137" i="14"/>
  <c r="A132" i="14"/>
  <c r="A128" i="14"/>
  <c r="A124" i="14"/>
  <c r="A123" i="14"/>
  <c r="D176" i="14"/>
  <c r="D175" i="14"/>
  <c r="D177" i="14" s="1"/>
  <c r="D172" i="14"/>
  <c r="D171" i="14"/>
  <c r="D173" i="14" s="1"/>
  <c r="D168" i="14"/>
  <c r="D167" i="14"/>
  <c r="D169" i="14" s="1"/>
  <c r="D178" i="14" s="1"/>
  <c r="D163" i="14"/>
  <c r="D162" i="14"/>
  <c r="D161" i="14"/>
  <c r="D159" i="14"/>
  <c r="D158" i="14"/>
  <c r="D157" i="14"/>
  <c r="D155" i="14"/>
  <c r="D164" i="14" s="1"/>
  <c r="D154" i="14"/>
  <c r="D153" i="14"/>
  <c r="D148" i="14"/>
  <c r="D147" i="14"/>
  <c r="D144" i="14"/>
  <c r="D143" i="14"/>
  <c r="D140" i="14"/>
  <c r="D139" i="14"/>
  <c r="D141" i="14" s="1"/>
  <c r="D134" i="14"/>
  <c r="D133" i="14"/>
  <c r="D135" i="14" s="1"/>
  <c r="D130" i="14"/>
  <c r="D129" i="14"/>
  <c r="D131" i="14" s="1"/>
  <c r="D126" i="14"/>
  <c r="D125" i="14"/>
  <c r="D127" i="14" s="1"/>
  <c r="A118" i="14"/>
  <c r="D120" i="14"/>
  <c r="D119" i="14"/>
  <c r="D121" i="14" s="1"/>
  <c r="A104" i="14"/>
  <c r="D106" i="14"/>
  <c r="D105" i="14"/>
  <c r="A83" i="14"/>
  <c r="A79" i="14"/>
  <c r="A75" i="14"/>
  <c r="A74" i="14"/>
  <c r="A69" i="14"/>
  <c r="A65" i="14"/>
  <c r="A61" i="14"/>
  <c r="A60" i="14"/>
  <c r="A55" i="14"/>
  <c r="A51" i="14"/>
  <c r="A47" i="14"/>
  <c r="A46" i="14"/>
  <c r="A41" i="14"/>
  <c r="A37" i="14"/>
  <c r="A33" i="14"/>
  <c r="A32" i="14"/>
  <c r="D85" i="14"/>
  <c r="D84" i="14"/>
  <c r="D81" i="14"/>
  <c r="D80" i="14"/>
  <c r="D77" i="14"/>
  <c r="D76" i="14"/>
  <c r="D71" i="14"/>
  <c r="D70" i="14"/>
  <c r="D67" i="14"/>
  <c r="D66" i="14"/>
  <c r="D63" i="14"/>
  <c r="D62" i="14"/>
  <c r="D57" i="14"/>
  <c r="D56" i="14"/>
  <c r="D53" i="14"/>
  <c r="D52" i="14"/>
  <c r="D49" i="14"/>
  <c r="D48" i="14"/>
  <c r="D43" i="14"/>
  <c r="D42" i="14"/>
  <c r="D39" i="14"/>
  <c r="D38" i="14"/>
  <c r="D35" i="14"/>
  <c r="D34" i="14"/>
  <c r="A27" i="14"/>
  <c r="D29" i="14"/>
  <c r="D28" i="14"/>
  <c r="A13" i="14"/>
  <c r="D15" i="14"/>
  <c r="D14" i="14"/>
  <c r="F78" i="10"/>
  <c r="F77" i="10"/>
  <c r="F76" i="10"/>
  <c r="F72" i="10"/>
  <c r="F71" i="10"/>
  <c r="F66" i="10"/>
  <c r="F60" i="10"/>
  <c r="F59" i="10"/>
  <c r="F40" i="10"/>
  <c r="F39" i="10"/>
  <c r="F38" i="10"/>
  <c r="F34" i="10"/>
  <c r="F28" i="10"/>
  <c r="F27" i="10"/>
  <c r="F26" i="10"/>
  <c r="F21" i="10"/>
  <c r="F15" i="10"/>
  <c r="F9" i="10"/>
  <c r="A209" i="15"/>
  <c r="A204" i="15"/>
  <c r="A199" i="15"/>
  <c r="A198" i="15"/>
  <c r="A192" i="15"/>
  <c r="A187" i="15"/>
  <c r="A182" i="15"/>
  <c r="A181" i="15"/>
  <c r="A175" i="15"/>
  <c r="A170" i="15"/>
  <c r="A165" i="15"/>
  <c r="A164" i="15"/>
  <c r="A158" i="15"/>
  <c r="A153" i="15"/>
  <c r="A148" i="15"/>
  <c r="A147" i="15"/>
  <c r="G211" i="15"/>
  <c r="G210" i="15"/>
  <c r="G213" i="15" s="1"/>
  <c r="G206" i="15"/>
  <c r="G205" i="15"/>
  <c r="G208" i="15" s="1"/>
  <c r="G201" i="15"/>
  <c r="G200" i="15"/>
  <c r="G203" i="15" s="1"/>
  <c r="G214" i="15" s="1"/>
  <c r="G194" i="15"/>
  <c r="G193" i="15"/>
  <c r="G196" i="15" s="1"/>
  <c r="G189" i="15"/>
  <c r="G188" i="15"/>
  <c r="G177" i="15"/>
  <c r="G176" i="15"/>
  <c r="G179" i="15" s="1"/>
  <c r="G172" i="15"/>
  <c r="G171" i="15"/>
  <c r="G167" i="15"/>
  <c r="G166" i="15"/>
  <c r="G169" i="15" s="1"/>
  <c r="F64" i="10" s="1"/>
  <c r="G160" i="15"/>
  <c r="G159" i="15"/>
  <c r="G162" i="15" s="1"/>
  <c r="G155" i="15"/>
  <c r="G154" i="15"/>
  <c r="G150" i="15"/>
  <c r="G149" i="15"/>
  <c r="A141" i="15"/>
  <c r="A124" i="15"/>
  <c r="G143" i="15"/>
  <c r="G142" i="15"/>
  <c r="G145" i="15" s="1"/>
  <c r="G126" i="15"/>
  <c r="G125" i="15"/>
  <c r="A100" i="15"/>
  <c r="A95" i="15"/>
  <c r="A90" i="15"/>
  <c r="A89" i="15"/>
  <c r="A83" i="15"/>
  <c r="A73" i="15"/>
  <c r="A78" i="15"/>
  <c r="A72" i="15"/>
  <c r="A66" i="15"/>
  <c r="A61" i="15"/>
  <c r="A56" i="15"/>
  <c r="A55" i="15"/>
  <c r="A49" i="15"/>
  <c r="A44" i="15"/>
  <c r="A39" i="15"/>
  <c r="A38" i="15"/>
  <c r="G102" i="15"/>
  <c r="G101" i="15"/>
  <c r="G104" i="15" s="1"/>
  <c r="G97" i="15"/>
  <c r="G96" i="15"/>
  <c r="G92" i="15"/>
  <c r="G91" i="15"/>
  <c r="G85" i="15"/>
  <c r="G84" i="15"/>
  <c r="G80" i="15"/>
  <c r="G79" i="15"/>
  <c r="G75" i="15"/>
  <c r="G74" i="15"/>
  <c r="G68" i="15"/>
  <c r="G67" i="15"/>
  <c r="G63" i="15"/>
  <c r="G62" i="15"/>
  <c r="G58" i="15"/>
  <c r="G57" i="15"/>
  <c r="G51" i="15"/>
  <c r="G50" i="15"/>
  <c r="G46" i="15"/>
  <c r="G45" i="15"/>
  <c r="G41" i="15"/>
  <c r="G40" i="15"/>
  <c r="A32" i="15"/>
  <c r="G34" i="15"/>
  <c r="G33" i="15"/>
  <c r="A15" i="15"/>
  <c r="G17" i="15"/>
  <c r="G16" i="15"/>
  <c r="A10" i="15"/>
  <c r="G11" i="15"/>
  <c r="G12" i="15"/>
  <c r="C126" i="11"/>
  <c r="C122" i="11"/>
  <c r="C111" i="11"/>
  <c r="C107" i="11"/>
  <c r="C117" i="11" s="1"/>
  <c r="C27" i="11"/>
  <c r="I13" i="10"/>
  <c r="C12" i="11"/>
  <c r="C8" i="11"/>
  <c r="D116" i="14"/>
  <c r="D115" i="14"/>
  <c r="D112" i="14"/>
  <c r="D111" i="14"/>
  <c r="D102" i="14"/>
  <c r="D101" i="14"/>
  <c r="D98" i="14"/>
  <c r="D97" i="14"/>
  <c r="D25" i="14"/>
  <c r="D24" i="14"/>
  <c r="D21" i="14"/>
  <c r="D20" i="14"/>
  <c r="D11" i="14"/>
  <c r="D10" i="14"/>
  <c r="D7" i="14"/>
  <c r="D6" i="14"/>
  <c r="C147" i="11" l="1"/>
  <c r="G186" i="15"/>
  <c r="F70" i="10" s="1"/>
  <c r="J70" i="10" s="1"/>
  <c r="K70" i="10" s="1"/>
  <c r="C132" i="11"/>
  <c r="C18" i="11"/>
  <c r="C78" i="11"/>
  <c r="C93" i="11"/>
  <c r="C63" i="11"/>
  <c r="C48" i="11"/>
  <c r="J40" i="10"/>
  <c r="K40" i="10" s="1"/>
  <c r="J34" i="10"/>
  <c r="K34" i="10" s="1"/>
  <c r="J28" i="10"/>
  <c r="K28" i="10" s="1"/>
  <c r="J21" i="10"/>
  <c r="K21" i="10" s="1"/>
  <c r="J15" i="10"/>
  <c r="K15" i="10" s="1"/>
  <c r="J9" i="10"/>
  <c r="K9" i="10" s="1"/>
  <c r="E163" i="12"/>
  <c r="E68" i="12"/>
  <c r="E72" i="12"/>
  <c r="E42" i="12"/>
  <c r="E53" i="12"/>
  <c r="E76" i="12"/>
  <c r="E87" i="12"/>
  <c r="E116" i="12"/>
  <c r="E38" i="12"/>
  <c r="E46" i="12"/>
  <c r="E31" i="12"/>
  <c r="E83" i="12"/>
  <c r="E91" i="12"/>
  <c r="E61" i="12"/>
  <c r="E57" i="12"/>
  <c r="E16" i="12"/>
  <c r="J27" i="10"/>
  <c r="K27" i="10" s="1"/>
  <c r="D136" i="14"/>
  <c r="D149" i="14"/>
  <c r="D145" i="14"/>
  <c r="D150" i="14" s="1"/>
  <c r="D107" i="14"/>
  <c r="D50" i="14"/>
  <c r="D78" i="14"/>
  <c r="D86" i="14"/>
  <c r="D36" i="14"/>
  <c r="D44" i="14"/>
  <c r="D64" i="14"/>
  <c r="D72" i="14"/>
  <c r="D68" i="14"/>
  <c r="D30" i="14"/>
  <c r="D40" i="14"/>
  <c r="D82" i="14"/>
  <c r="D87" i="14" s="1"/>
  <c r="D58" i="14"/>
  <c r="D54" i="14"/>
  <c r="D16" i="14"/>
  <c r="D12" i="14"/>
  <c r="D103" i="14"/>
  <c r="D117" i="14"/>
  <c r="D8" i="14"/>
  <c r="D22" i="14"/>
  <c r="D99" i="14"/>
  <c r="D108" i="14" s="1"/>
  <c r="D113" i="14"/>
  <c r="D26" i="14"/>
  <c r="G14" i="10" s="1"/>
  <c r="G191" i="15"/>
  <c r="G174" i="15"/>
  <c r="F65" i="10" s="1"/>
  <c r="J65" i="10" s="1"/>
  <c r="K65" i="10" s="1"/>
  <c r="G180" i="15"/>
  <c r="G157" i="15"/>
  <c r="G152" i="15"/>
  <c r="G70" i="15"/>
  <c r="G94" i="15"/>
  <c r="G53" i="15"/>
  <c r="G77" i="15"/>
  <c r="F32" i="10" s="1"/>
  <c r="J32" i="10" s="1"/>
  <c r="K32" i="10" s="1"/>
  <c r="G87" i="15"/>
  <c r="G99" i="15"/>
  <c r="G128" i="15"/>
  <c r="G82" i="15"/>
  <c r="F33" i="10" s="1"/>
  <c r="G65" i="15"/>
  <c r="G60" i="15"/>
  <c r="G48" i="15"/>
  <c r="F20" i="10" s="1"/>
  <c r="G19" i="15"/>
  <c r="G43" i="15"/>
  <c r="F19" i="10" s="1"/>
  <c r="G36" i="15"/>
  <c r="J78" i="10"/>
  <c r="K78" i="10" s="1"/>
  <c r="J72" i="10"/>
  <c r="K72" i="10" s="1"/>
  <c r="J66" i="10"/>
  <c r="K66" i="10" s="1"/>
  <c r="J76" i="10"/>
  <c r="K76" i="10" s="1"/>
  <c r="J77" i="10"/>
  <c r="K77" i="10" s="1"/>
  <c r="J71" i="10"/>
  <c r="K71" i="10" s="1"/>
  <c r="J26" i="10"/>
  <c r="K26" i="10" s="1"/>
  <c r="I47" i="10"/>
  <c r="I46" i="10"/>
  <c r="A123" i="11"/>
  <c r="A119" i="11"/>
  <c r="A118" i="11"/>
  <c r="A108" i="11"/>
  <c r="A104" i="11"/>
  <c r="A103" i="11"/>
  <c r="A24" i="11"/>
  <c r="A20" i="11"/>
  <c r="A19" i="11"/>
  <c r="A9" i="11"/>
  <c r="A5" i="11"/>
  <c r="A4" i="11"/>
  <c r="A124" i="12"/>
  <c r="A120" i="12"/>
  <c r="A109" i="12"/>
  <c r="A105" i="12"/>
  <c r="A24" i="12"/>
  <c r="A20" i="12"/>
  <c r="A9" i="12"/>
  <c r="A5" i="12"/>
  <c r="A114" i="14"/>
  <c r="A110" i="14"/>
  <c r="A109" i="14"/>
  <c r="A100" i="14"/>
  <c r="A96" i="14"/>
  <c r="A95" i="14"/>
  <c r="A136" i="15"/>
  <c r="A131" i="15"/>
  <c r="A130" i="15"/>
  <c r="A119" i="15"/>
  <c r="A114" i="15"/>
  <c r="A113" i="15"/>
  <c r="A27" i="15"/>
  <c r="A22" i="15"/>
  <c r="A21" i="15"/>
  <c r="A4" i="15"/>
  <c r="A18" i="14"/>
  <c r="A4" i="14"/>
  <c r="A23" i="14"/>
  <c r="A19" i="14"/>
  <c r="A9" i="14"/>
  <c r="A5" i="14"/>
  <c r="A5" i="15"/>
  <c r="I53" i="10"/>
  <c r="E126" i="12"/>
  <c r="E125" i="12"/>
  <c r="E122" i="12"/>
  <c r="E121" i="12"/>
  <c r="E111" i="12"/>
  <c r="E110" i="12"/>
  <c r="E107" i="12"/>
  <c r="E106" i="12"/>
  <c r="G138" i="15"/>
  <c r="G137" i="15"/>
  <c r="G133" i="15"/>
  <c r="G132" i="15"/>
  <c r="G121" i="15"/>
  <c r="G120" i="15"/>
  <c r="G116" i="15"/>
  <c r="G115" i="15"/>
  <c r="L80" i="10" l="1"/>
  <c r="L74" i="10"/>
  <c r="G197" i="15"/>
  <c r="F58" i="10"/>
  <c r="J58" i="10" s="1"/>
  <c r="K58" i="10" s="1"/>
  <c r="G163" i="15"/>
  <c r="E48" i="12"/>
  <c r="E78" i="12"/>
  <c r="E63" i="12"/>
  <c r="E93" i="12"/>
  <c r="E127" i="12"/>
  <c r="J64" i="10" s="1"/>
  <c r="K64" i="10" s="1"/>
  <c r="L68" i="10" s="1"/>
  <c r="E108" i="12"/>
  <c r="E123" i="12"/>
  <c r="E133" i="12" s="1"/>
  <c r="E112" i="12"/>
  <c r="J39" i="10" s="1"/>
  <c r="K39" i="10" s="1"/>
  <c r="D122" i="14"/>
  <c r="D59" i="14"/>
  <c r="G13" i="10"/>
  <c r="D31" i="14"/>
  <c r="D17" i="14"/>
  <c r="D73" i="14"/>
  <c r="D45" i="14"/>
  <c r="G88" i="15"/>
  <c r="G105" i="15"/>
  <c r="G54" i="15"/>
  <c r="G71" i="15"/>
  <c r="G118" i="15"/>
  <c r="G135" i="15"/>
  <c r="G123" i="15"/>
  <c r="G140" i="15"/>
  <c r="J59" i="10"/>
  <c r="K59" i="10" s="1"/>
  <c r="L30" i="10"/>
  <c r="I52" i="10"/>
  <c r="G53" i="10"/>
  <c r="G29" i="15"/>
  <c r="G28" i="15"/>
  <c r="G24" i="15"/>
  <c r="G23" i="15"/>
  <c r="G7" i="15"/>
  <c r="G6" i="15"/>
  <c r="E26" i="12"/>
  <c r="E25" i="12"/>
  <c r="E22" i="12"/>
  <c r="E21" i="12"/>
  <c r="E11" i="12"/>
  <c r="E10" i="12"/>
  <c r="E7" i="12"/>
  <c r="E6" i="12"/>
  <c r="I8" i="10"/>
  <c r="H46" i="10" l="1"/>
  <c r="E118" i="12"/>
  <c r="E12" i="12"/>
  <c r="H8" i="10" s="1"/>
  <c r="J19" i="10"/>
  <c r="K19" i="10" s="1"/>
  <c r="E27" i="12"/>
  <c r="J54" i="10"/>
  <c r="K54" i="10" s="1"/>
  <c r="J33" i="10"/>
  <c r="K33" i="10" s="1"/>
  <c r="L36" i="10" s="1"/>
  <c r="H47" i="10"/>
  <c r="E8" i="12"/>
  <c r="E23" i="12"/>
  <c r="J38" i="10"/>
  <c r="K38" i="10" s="1"/>
  <c r="L42" i="10" s="1"/>
  <c r="H53" i="10"/>
  <c r="G129" i="15"/>
  <c r="J48" i="10" s="1"/>
  <c r="K48" i="10" s="1"/>
  <c r="F52" i="10"/>
  <c r="G146" i="15"/>
  <c r="F46" i="10"/>
  <c r="J46" i="10" s="1"/>
  <c r="K46" i="10" s="1"/>
  <c r="G9" i="15"/>
  <c r="F7" i="10" s="1"/>
  <c r="G26" i="15"/>
  <c r="G14" i="15"/>
  <c r="G31" i="15"/>
  <c r="F14" i="10" s="1"/>
  <c r="F53" i="10"/>
  <c r="H52" i="10"/>
  <c r="G52" i="10"/>
  <c r="F47" i="10"/>
  <c r="I7" i="10"/>
  <c r="F13" i="10" l="1"/>
  <c r="G37" i="15"/>
  <c r="E18" i="12"/>
  <c r="E33" i="12"/>
  <c r="J60" i="10"/>
  <c r="K60" i="10" s="1"/>
  <c r="L62" i="10" s="1"/>
  <c r="J53" i="10"/>
  <c r="K53" i="10" s="1"/>
  <c r="H14" i="10"/>
  <c r="H13" i="10"/>
  <c r="G20" i="15"/>
  <c r="F8" i="10"/>
  <c r="J52" i="10"/>
  <c r="K52" i="10" s="1"/>
  <c r="J47" i="10"/>
  <c r="K47" i="10" s="1"/>
  <c r="L50" i="10" s="1"/>
  <c r="H7" i="10"/>
  <c r="G7" i="10"/>
  <c r="G8" i="10"/>
  <c r="L56" i="10" l="1"/>
  <c r="L82" i="10" s="1"/>
  <c r="J8" i="10"/>
  <c r="K8" i="10" s="1"/>
  <c r="J14" i="10"/>
  <c r="K14" i="10" s="1"/>
  <c r="J13" i="10"/>
  <c r="K13" i="10" s="1"/>
  <c r="J20" i="10"/>
  <c r="K20" i="10" s="1"/>
  <c r="L23" i="10" s="1"/>
  <c r="J7" i="10"/>
  <c r="K7" i="10" s="1"/>
  <c r="L11" i="10" l="1"/>
  <c r="L17" i="10"/>
  <c r="L43" i="10" s="1"/>
</calcChain>
</file>

<file path=xl/sharedStrings.xml><?xml version="1.0" encoding="utf-8"?>
<sst xmlns="http://schemas.openxmlformats.org/spreadsheetml/2006/main" count="776" uniqueCount="283">
  <si>
    <t>Eil. Nr. </t>
  </si>
  <si>
    <t>Tikslinė grupė (T) (ūkio subjektų skaičius, vnt.)</t>
  </si>
  <si>
    <t>Išlaidos darbuotojams (D), Eur</t>
  </si>
  <si>
    <t>Išlaidos investicijoms (I), Eur</t>
  </si>
  <si>
    <t>Išlaidos medžiagoms (M), Eur</t>
  </si>
  <si>
    <t>1.</t>
  </si>
  <si>
    <t>1.1. </t>
  </si>
  <si>
    <t>1.1.1.</t>
  </si>
  <si>
    <t>Veiksmas A1</t>
  </si>
  <si>
    <t>1.1.2.</t>
  </si>
  <si>
    <t>Veiksmas A2</t>
  </si>
  <si>
    <t>...</t>
  </si>
  <si>
    <t> 1.2.</t>
  </si>
  <si>
    <t>1.2.1.</t>
  </si>
  <si>
    <t>1.2.2.</t>
  </si>
  <si>
    <t>Veiksmas B2</t>
  </si>
  <si>
    <t>....</t>
  </si>
  <si>
    <t>Straipsnis (-iai), punktas (-ai) ir įpareigojimas</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</si>
  <si>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</si>
  <si>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</si>
  <si>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</si>
  <si>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</si>
  <si>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</si>
  <si>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</si>
  <si>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</si>
  <si>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</si>
  <si>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</si>
  <si>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</si>
  <si>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</si>
  <si>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</si>
  <si>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</si>
  <si>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</si>
  <si>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</si>
  <si>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</si>
  <si>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</si>
  <si>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</si>
  <si>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</si>
  <si>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</si>
  <si>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</si>
  <si>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</si>
  <si>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</si>
  <si>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</si>
  <si>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</si>
  <si>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</si>
  <si>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</si>
  <si>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</si>
  <si>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</si>
  <si>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</si>
  <si>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</si>
  <si>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</si>
  <si>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</si>
  <si>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</si>
  <si>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</si>
  <si>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</si>
  <si>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</si>
  <si>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</si>
  <si>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</si>
  <si>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</si>
  <si>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</si>
  <si>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</si>
  <si>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</si>
  <si>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</si>
  <si>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</si>
  <si>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</si>
  <si>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</si>
  <si>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</si>
  <si>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</si>
  <si>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</si>
  <si>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</si>
  <si>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</si>
  <si>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</si>
  <si>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</si>
  <si>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</si>
  <si>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</si>
  <si>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Išlaidų darbuotojams (D) apskaičiavimas (galiojantis teisės aktas)</t>
  </si>
  <si>
    <t>Išlaidų darbuotojams (D) apskaičiavimas (teisės akto projektas)</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</si>
  <si>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</si>
  <si>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</si>
  <si>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</si>
  <si>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</si>
  <si>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</si>
  <si>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</si>
  <si>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</si>
  <si>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</si>
  <si>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</si>
  <si>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</si>
  <si>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</si>
  <si>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</si>
  <si>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</si>
  <si>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</si>
  <si>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</si>
  <si>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</si>
  <si>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</si>
  <si>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</si>
  <si>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Ūkio subjektų administracinės naštos ir prisitaikymo prie reguliavimo išlaidų vertinimo pinigine išraiška skaičiuoklė</t>
  </si>
  <si>
    <t>Pridėtinės išlaidos (O), Eur, (0,05*((6)+(7)+(8)+(9)))</t>
  </si>
  <si>
    <t>Veiksmas A3</t>
  </si>
  <si>
    <t>1.1.3.</t>
  </si>
  <si>
    <t>1.3. </t>
  </si>
  <si>
    <t>1.3.1.</t>
  </si>
  <si>
    <t>1.3.2.</t>
  </si>
  <si>
    <t>1.3.3.</t>
  </si>
  <si>
    <t>1.4. </t>
  </si>
  <si>
    <t>1.4.1.</t>
  </si>
  <si>
    <t>1.4.2.</t>
  </si>
  <si>
    <t>1.4.3.</t>
  </si>
  <si>
    <t>1.5. </t>
  </si>
  <si>
    <t>1.5.1.</t>
  </si>
  <si>
    <t>1.5.2.</t>
  </si>
  <si>
    <t>1.5.3.</t>
  </si>
  <si>
    <t>Iš viso prisitaikymo išlaidų pagal įpareigojimą C</t>
  </si>
  <si>
    <t>Iš viso prisitaikymo išlaidų pagal įpareigojimą D</t>
  </si>
  <si>
    <t>Iš viso prisitaikymo išlaidų pagal įpareigojimą E</t>
  </si>
  <si>
    <t>1.6. </t>
  </si>
  <si>
    <t>1.6.1.</t>
  </si>
  <si>
    <t>1.6.2.</t>
  </si>
  <si>
    <t>1.6.3.</t>
  </si>
  <si>
    <t>Iš viso prisitaikymo išlaidų pagal įpareigojimą F</t>
  </si>
  <si>
    <t>Veiksmas C2</t>
  </si>
  <si>
    <t>Veiksmas C3</t>
  </si>
  <si>
    <t>Veiksmas D1</t>
  </si>
  <si>
    <t>Veiksmas D2</t>
  </si>
  <si>
    <t>Veiksmas D3</t>
  </si>
  <si>
    <t>Veiksmas E2</t>
  </si>
  <si>
    <t>Veiksmas E3</t>
  </si>
  <si>
    <t>Veiksmas F1</t>
  </si>
  <si>
    <t>Veiksmas F2</t>
  </si>
  <si>
    <t>Veiksmas F3</t>
  </si>
  <si>
    <t>2.3. </t>
  </si>
  <si>
    <t>2.3.1.</t>
  </si>
  <si>
    <t>2.3.2.</t>
  </si>
  <si>
    <t>2.4. </t>
  </si>
  <si>
    <t>2.4.1.</t>
  </si>
  <si>
    <t>2.4.2.</t>
  </si>
  <si>
    <t>2.1.3.</t>
  </si>
  <si>
    <t>2.3.3.</t>
  </si>
  <si>
    <t>2.4.3.</t>
  </si>
  <si>
    <t>Veiksmas B3</t>
  </si>
  <si>
    <t>2.5. </t>
  </si>
  <si>
    <t>2.5.1.</t>
  </si>
  <si>
    <t>2.5.2.</t>
  </si>
  <si>
    <t>2.6. </t>
  </si>
  <si>
    <t>2.6.1.</t>
  </si>
  <si>
    <t>2.6.2.</t>
  </si>
  <si>
    <t>Iš viso D išlaidų veiksmui A3, Eur</t>
  </si>
  <si>
    <t>Iš viso D išlaidų veiksmui B3, Eur</t>
  </si>
  <si>
    <t>C1.1</t>
  </si>
  <si>
    <t>C1.2</t>
  </si>
  <si>
    <t>C2.1</t>
  </si>
  <si>
    <t>C2.2</t>
  </si>
  <si>
    <t>Iš viso D išlaidų veiksmui C1, Eur</t>
  </si>
  <si>
    <t>Iš viso D išlaidų veiksmui C2, Eur</t>
  </si>
  <si>
    <t>Iš viso D išlaidų veiksmui C3, Eur</t>
  </si>
  <si>
    <t>Iš viso D išlaidų veiksmui D1, Eur</t>
  </si>
  <si>
    <t>Iš viso D išlaidų veiksmui D2, Eur</t>
  </si>
  <si>
    <t>Iš viso D išlaidų veiksmui D3, Eur</t>
  </si>
  <si>
    <t>D1.1</t>
  </si>
  <si>
    <t>D1.2</t>
  </si>
  <si>
    <t>D2.1</t>
  </si>
  <si>
    <t>D2.2</t>
  </si>
  <si>
    <t>Iš viso D išlaidų pagal įpareigojimą C, Eur</t>
  </si>
  <si>
    <t>Iš viso D išlaidų pagal įpareigojimą D, Eur</t>
  </si>
  <si>
    <t>E1.1</t>
  </si>
  <si>
    <t>E1.2</t>
  </si>
  <si>
    <t>E2.2</t>
  </si>
  <si>
    <t>E2.1</t>
  </si>
  <si>
    <t>Iš viso D išlaidų veiksmui E1, Eur</t>
  </si>
  <si>
    <t>Iš viso D išlaidų veiksmui E2, Eur</t>
  </si>
  <si>
    <t>Iš viso D išlaidų veiksmui E3, Eur</t>
  </si>
  <si>
    <t>Iš viso D išlaidų pagal įpareigojimą E, Eur</t>
  </si>
  <si>
    <t>F1.1</t>
  </si>
  <si>
    <t>F1.2</t>
  </si>
  <si>
    <t>F2.1</t>
  </si>
  <si>
    <t>F2.2</t>
  </si>
  <si>
    <t>Iš viso D išlaidų veiksmui F1, Eur</t>
  </si>
  <si>
    <t>Iš viso D išlaidų veiksmui F2, Eur</t>
  </si>
  <si>
    <t>Iš viso D išlaidų pagal įpareigojimą F, Eur</t>
  </si>
  <si>
    <t>Iš viso D išlaidų veiksmui F3, Eur</t>
  </si>
  <si>
    <t>Iš viso D išlaidų veiksmuiB3, Eur</t>
  </si>
  <si>
    <t>B3.1</t>
  </si>
  <si>
    <t>B3.2</t>
  </si>
  <si>
    <t>A3.1</t>
  </si>
  <si>
    <t>A3.2</t>
  </si>
  <si>
    <t>F3.1</t>
  </si>
  <si>
    <t>F3.2</t>
  </si>
  <si>
    <t>Iš viso D išlaidų veiksmuiF3, Eur</t>
  </si>
  <si>
    <t>C3.1</t>
  </si>
  <si>
    <t>C3.2</t>
  </si>
  <si>
    <t>Iš viso D išlaidų veiksmuiC3, Eur</t>
  </si>
  <si>
    <t>D3.1</t>
  </si>
  <si>
    <t>D3.2</t>
  </si>
  <si>
    <t>Iš viso D išlaidų veiksmuiD3, Eur</t>
  </si>
  <si>
    <t>E3.1</t>
  </si>
  <si>
    <t>E3.2</t>
  </si>
  <si>
    <t>Iš viso D išlaidų veiksmuiE3, Eur</t>
  </si>
  <si>
    <t>Iš viso išlaidų investicijoms pagal veiksmą A3</t>
  </si>
  <si>
    <t>Iš viso išlaidų investicijoms pagal veiksmą B3</t>
  </si>
  <si>
    <t>Iš viso išlaidų investicijoms pagal veiksmą C1</t>
  </si>
  <si>
    <t>Iš viso išlaidų investicijoms pagal veiksmą C2</t>
  </si>
  <si>
    <t>Iš viso išlaidų investicijoms pagal veiksmą C3</t>
  </si>
  <si>
    <t>Iš viso išlaidų investicijoms pagal veiksmą D1</t>
  </si>
  <si>
    <t>Iš viso išlaidų investicijoms pagal veiksmą D2</t>
  </si>
  <si>
    <t>Iš viso išlaidų investicijoms pagal veiksmą D3</t>
  </si>
  <si>
    <t>Iš viso išlaidų investicijoms pagal įpareigojimą C</t>
  </si>
  <si>
    <t>Iš viso išlaidų investicijoms pagal įpareigojimą D</t>
  </si>
  <si>
    <t>Iš viso išlaidų investicijoms pagal veiksmą E1</t>
  </si>
  <si>
    <t>Iš viso išlaidų investicijoms pagal veiksmą E2</t>
  </si>
  <si>
    <t>Iš viso išlaidų investicijoms pagal veiksmą E3</t>
  </si>
  <si>
    <t>Iš viso išlaidų investicijoms pagal įpareigojimą E</t>
  </si>
  <si>
    <t>Iš viso išlaidų investicijoms pagal veiksmą F1</t>
  </si>
  <si>
    <t>Iš viso išlaidų investicijoms pagal veiksmą F2</t>
  </si>
  <si>
    <t>Iš viso išlaidų investicijoms pagal veiksmą F3</t>
  </si>
  <si>
    <t>Iš viso išlaidų investicijoms pagal įpareigojimą F</t>
  </si>
  <si>
    <t>Iš viso išlaidų medžiagoms pagal veiksmą A3</t>
  </si>
  <si>
    <t>Iš viso išlaidų medžiagoms pagal veiksmą B3</t>
  </si>
  <si>
    <t>Iš viso išlaidų medžiagoms pagal veiksmą C1</t>
  </si>
  <si>
    <t>Iš viso išlaidų medžiagoms pagal veiksmą C2</t>
  </si>
  <si>
    <t>Iš viso išlaidų medžiagoms pagal veiksmą C3</t>
  </si>
  <si>
    <t>Iš viso išlaidų medžiagoms pagal įpareigojimą C</t>
  </si>
  <si>
    <t>Iš viso išlaidų medžiagoms pagal veiksmą D1</t>
  </si>
  <si>
    <t>Iš viso išlaidų medžiagoms pagal veiksmą D2</t>
  </si>
  <si>
    <t>Iš viso išlaidų medžiagoms pagal veiksmą D3</t>
  </si>
  <si>
    <t>Iš viso išlaidų medžiagoms pagal įpareigojimą D</t>
  </si>
  <si>
    <t>Iš viso išlaidų medžiagoms pagal veiksmą E1</t>
  </si>
  <si>
    <t>Iš viso išlaidų medžiagoms pagal veiksmą E2</t>
  </si>
  <si>
    <t>Iš viso išlaidų medžiagoms pagal veiksmą E3</t>
  </si>
  <si>
    <t>Iš viso išlaidų medžiagoms pagal įpareigojimą E</t>
  </si>
  <si>
    <t>Iš viso išlaidų medžiagoms pagal veiksmą F1</t>
  </si>
  <si>
    <t>Iš viso išlaidų medžiagoms pagal veiksmą F2</t>
  </si>
  <si>
    <t>Iš viso išlaidų medžiagoms pagal veiksmą F3</t>
  </si>
  <si>
    <t>Iš viso išlaidų medžiagoms pagal įpareigojimą F</t>
  </si>
  <si>
    <t>Iš viso išlaidų iš išorės įsigyjamoms paslaugoms (darbams) pagal veiksmą A3</t>
  </si>
  <si>
    <t>Iš viso išlaidų iš išorės įsigyjamoms paslaugoms (darbams) pagal veiksmą B3</t>
  </si>
  <si>
    <t>Iš viso išlaidų iš išorės įsigyjamoms paslaugoms (darbams) pagal veiksmą C1</t>
  </si>
  <si>
    <t>Iš viso išlaidų iš išorės įsigyjamoms paslaugoms (darbams) pagal veiksmą C2</t>
  </si>
  <si>
    <t>Iš viso išlaidų iš išorės įsigyjamoms paslaugoms (darbams) pagal veiksmą C3</t>
  </si>
  <si>
    <t>Iš viso išlaidų iš išorės įsigyjamoms paslaugoms (darbams) pagal įpareigojimą C</t>
  </si>
  <si>
    <t>Iš viso išlaidų iš išorės įsigyjamoms paslaugoms (darbams) pagal veiksmą D1</t>
  </si>
  <si>
    <t>Iš viso išlaidų iš išorės įsigyjamoms paslaugoms (darbams) pagal veiksmą D2</t>
  </si>
  <si>
    <t>Iš viso išlaidų iš išorės įsigyjamoms paslaugoms (darbams) pagal veiksmą D3</t>
  </si>
  <si>
    <t>Iš viso išlaidų iš išorės įsigyjamoms paslaugoms (darbams) pagal įpareigojimą D</t>
  </si>
  <si>
    <t>Iš viso išlaidų iš išorės įsigyjamoms paslaugoms (darbams) pagal veiksmą E1</t>
  </si>
  <si>
    <t>Iš viso išlaidų iš išorės įsigyjamoms paslaugoms (darbams) pagal veiksmą E2</t>
  </si>
  <si>
    <t>Iš viso išlaidų iš išorės įsigyjamoms paslaugoms (darbams) pagal veiksmą E3</t>
  </si>
  <si>
    <t>Iš viso išlaidų iš išorės įsigyjamoms paslaugoms (darbams) pagal įpareigojimą E</t>
  </si>
  <si>
    <t>Iš viso išlaidų iš išorės įsigyjamoms paslaugoms (darbams) pagal veiksmą F1</t>
  </si>
  <si>
    <t>Iš viso išlaidų iš išorės įsigyjamoms paslaugoms (darbams) pagal veiksmą F2</t>
  </si>
  <si>
    <t>Iš viso išlaidų iš išorės įsigyjamoms paslaugoms (darbams) pagal veiksmą F3</t>
  </si>
  <si>
    <t>Iš viso išlaidų iš išorės įsigyjamoms paslaugoms (darbams) pagal įpareigojimą F</t>
  </si>
  <si>
    <t>Lietuvos Respublikos nekilnojamojo kultūros paveldo apsaugos įstatymas</t>
  </si>
  <si>
    <t xml:space="preserve">Nacionalinė </t>
  </si>
  <si>
    <t>Informavimas raštu</t>
  </si>
  <si>
    <t>Nėra</t>
  </si>
  <si>
    <t>LIETUVOS RESPUBLIKOS NEKILNOJAMOJO KULTŪROS PAVELDO APSAUGOS ĮSTATYMO NR. IX-2452 PAKEITIMO ĮSTATYMO PROJEKTAS</t>
  </si>
  <si>
    <t xml:space="preserve">Statytojas (užsakovas) </t>
  </si>
  <si>
    <t>Prašymas išduoti statybą leidžiantį dokumentą ir statinio statybos leidimo išdavimas</t>
  </si>
  <si>
    <t>Prašymas išduoti tvarkybą leidžiantį dokumentą ir tvarkybos leidimo išdavimas</t>
  </si>
  <si>
    <t xml:space="preserve">B1.1 </t>
  </si>
  <si>
    <t>Prašymas išduoti specialiuosius paveldosaugos reikalavimus</t>
  </si>
  <si>
    <t>Prašymas išduoti tvarkomųjų paveldosaugos darbų projektavimo sąlygas</t>
  </si>
  <si>
    <t>Prašymas išduoti tvarkybą/statybą leidžiantį dokumentą ir tvarkybos/statinio statybos leidimo išdavimas</t>
  </si>
  <si>
    <t>Išlaikyti profesinių žinių egzaminą</t>
  </si>
  <si>
    <t>Kvalifikuoti darbininkai, amatininkai</t>
  </si>
  <si>
    <t>Išklausyti nekilnojamojo kultūros paveldo apsaugos specialistų kvalifikacijos tobulinimo kursus</t>
  </si>
  <si>
    <t>A</t>
  </si>
  <si>
    <t>165 vnt. - ūkio subjektų skaičius, kurie galimai turėtų informuoti apie planuojamus atlikti darbus objekte, kuriam pradėti apskaitos procesai (nustatyta pagal KPD 2023 m. apskaitos plano duomenis, objektui skaičiuojamas 1 ūkio subjektas, vietovei - 100).</t>
  </si>
  <si>
    <t>207 vnt. - projektų dalis nuo visų tvarkybos darbų projektų, dėl kurių ūkio subjektams reikėjo gauti ir statybą leidžiantį dokumentą  (KPD duomenimis, 2023 m., išduoti 296 tvarkybos leidimai, kurių daliai (vid. 70%) buvo reikalinga gauti ir statybą leidžiantį dokumentą)</t>
  </si>
  <si>
    <t>B,C</t>
  </si>
  <si>
    <t>D</t>
  </si>
  <si>
    <t>440 - SSVA 2023 m. atestuotų specialistų, galinčių atlikti statybos ir tvarkomuosius statybos darbus kultūros paveldo objektų teritorijose ir apsaugos zonose, kultūros paveldo vietovėje, skaičius. (yra spraga teisiniame reguliavime, nes KM atestuoja tik tvarkomiesiems paveldosaugos darbams, o SSVA - tik teritorijose ir apsaugos zonose, todėl neaišku, kas gali atlikti tvarkomuosius statybos ar statybos darbus kultūros paveldo objekte, o įvairios institucijos aiškina skirtingai. KM yra pateikusi nuomonę, kad šį SSVA atestatą turintys asmenys, gali dirbti kultūros paveldo objektuose, tačiau VTPSI - nepripažįsta. Tikėtina, jog ne visi turintys SSVA atestatą papildomai norės turėti KM, leidžiantį dirbti ir kultūros paveldo objekte, net tik jo teritorijoje, tačiau, kokia tai dalis - sunku prognozuoti, todėl naudojam visą skaičių).</t>
  </si>
  <si>
    <t>35 straipsnio 2 dalis: "Vadovauti nekilnojamojo kultūros paveldo objektų tvarkybos projektavimui ir (ar) atlikti tvarkybos projekto sprendinių įgyvendinimo priežiūrą turi teisę šio straipsnio 15 dalyje nustatytus kvalifikacinius reikalavimus atitinkantys ir šio straipsnio 12 ir 13 dalyse nustatyta tvarka atestuoti, ir gavę nekilnojamojo kultūros paveldo apsaugos specialisto kvalifikacijos atestatą, tvarkybos projektų vadovai, o jiems padėti gali neatestuoti pagalbininkai."</t>
  </si>
  <si>
    <t>Išlaikyti teisinių žinių egzaminą</t>
  </si>
  <si>
    <t>Kvalifikuoti specialistai</t>
  </si>
  <si>
    <t>E</t>
  </si>
  <si>
    <t>Įstatymo redakcijoje suteikiama teisė tvarkybos projektų vadovo kvalifikaciją turintiems specialistams vykdyti tvarkybos projekto sprendinių įgyvendinimo priežiūrą. Šiuo metu galiojančioje įstatymo redakcijoje tam reikia gauti papildomą kvalifikaciją, išlaikius egzaminus. Vid. per metus dėl šio atestato išdavimo kreipėsi 18 asm. (2022-2023 m. laikotarpiu)</t>
  </si>
  <si>
    <t xml:space="preserve">16 straipsnio "Laikinosios apsaugos priemonės" 3 dalis: "Asmuo, planuojantis atlikti statybos darbus objekte ar teritorijoje, dėl kurio priimtas sprendimas inicijuoti atskleidimo procedūras, privalo iki šių darbų pradžios likus ne mažiau kaip prieš 10 darbo dienų, raštu informuoti atskleidimo procedūras pradėjusią instituciją ir gauti jos raštišką pritarimą." </t>
  </si>
  <si>
    <t>Kultūros ministerijos kultūros paveldo politikos grupės vadovė Sigita Bugenienė</t>
  </si>
  <si>
    <t>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reikia pateikti du skirtingus prašymus per skirtingas IS (KPEPIS ir Infostatyba) ir gauti du skirtingus leidimus</t>
  </si>
  <si>
    <t>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reikalinga pateikti du skirtingus prašymus per skirtingas IS ir gauti dvejas skirtingas sąlygas</t>
  </si>
  <si>
    <r>
      <t>23</t>
    </r>
    <r>
      <rPr>
        <i/>
        <vertAlign val="superscript"/>
        <sz val="8"/>
        <rFont val="Verdana"/>
        <family val="2"/>
        <charset val="186"/>
      </rPr>
      <t>1</t>
    </r>
    <r>
      <rPr>
        <i/>
        <sz val="8"/>
        <rFont val="Verdana"/>
        <family val="2"/>
        <charset val="186"/>
      </rPr>
      <t xml:space="preserve"> straipsnio 7 dalis: "Vadovauti kultūros paveldo objektų ir kultūros paveldo statinių tvarkybos darbų projektavimui ir tvarkybos darbų projekto vykdymo priežiūrai siekiantys atestuoti specialistai privalo atitikti šiuos kvalifikacinius reikalavimus:&lt;...&gt;"</t>
    </r>
  </si>
  <si>
    <t>35 straipsnio "Teisė vykdyti su nekilnojamojo kultūros paveldo tvarkyba susijusią veiklą" 4 dalis "Atlikti tvarkybos darbus turi teisę šio straipsnio 18 dalyje nustatytus kvalifikacinius reikalavimus atitinkantys specialistai, gavę nekilnojamojo kultūros paveldo specialisto kvalifikacijos atestatą pagal kultūros ministro patvirtintas tvarkybos darbų specializacijas (toliau – kvalifikacijos atestatas), o jiems padėti gali neatestuoti pagalbininkai" ir 20 dalis:
"Šio straipsnio 14-19 dalyse nurodyti specialistai privalo Atestavimo komisijoje išlaikyti profesinių ir teisinių žinių egzaminą, išskyrus specialistus, siekiančius vykdyti kultūros paveldo objekto tvarkomuosius statybos darbus ir statybos darbus nekilnojamojo kultūros paveldo objektuose, kurie privalo išlaikyti tik profesinių žinių egzaminą, ir būti išklausę nekilnojamojo kultūros paveldo apsaugos specialistų kvalifikacijos tobulinimo kursų paskaitas, kaip nurodyta kultūros ministro įsakymu patvirtintame kursų organizavimo apraše."</t>
  </si>
  <si>
    <t>34 straipsnio "Nekilnojamojo kultūros paveldo tvarkyba ir pritaikymas" 5 dalis: "Kai statinio projektas rengiamas kartu su tvarkybos projektu (tais atvejais kai planuojami ir tvarkybos darbai), išduodamas vienas bendras tvarkybos ir statybos leidimas šio įstatymo ir Statybos įstatymo nustatyta tvarka." Vykdant tvarkomuosius statybos darbus ir tvarkomuosius paveldosaugos darbus kultūros paveldo objekte pateikiamas vienas bendras prašymas per IS Infostatybą ir išduodamas vienas bendras leidimas</t>
  </si>
  <si>
    <t>34 straipsnio "Nekilnojamojo kultūros paveldo tvarkyba ir pritaikymas" 6 dalis: "Specialieji paveldosaugos reikalavimai tvarkybos projektui ar statinio projektui išduodami šio ir Statybos įstatymo nustatyta tvarka" ir 7 dalis: "Specialiesiems paveldosaugos reikalavimams gauti nekilnojamojo kultūros paveldo objekto valdytojas, arba jo įgaliotas asmuo pateikia savivaldybės merui ar jo įgaliotam savivaldybės administracijos direktoriui arba administracijos direktorius paveda tai atlikti kitiems savivaldybės administracijos valstybės tarnautojams (toliau – meras ar įgaliotas savivaldybės administracijos valstybės tarnautojas) prašymą ir atliktų taikomųjų ir (ar) archeologinių tyrimų ataskaitas. Vykdant tvarkomuosius statybos darbus ir tvarkomuosius paveldosaugos darbus kultūros paveldo objekte pateikiamas vienas bendras prašymas per IS Infostatyba specialiesiems paveldosaugos reikalavimams ir išduodamas vienas bendras dokumentas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</si>
</sst>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186"/>
      <scheme val="minor"/>
    </font>
    <font>
      <sz val="8"/>
      <color theme="1"/>
      <name val="Verdana"/>
      <family val="2"/>
      <charset val="186"/>
    </font>
    <font>
      <b/>
      <sz val="8"/>
      <color rgb="FF000000"/>
      <name val="Verdana"/>
      <family val="2"/>
      <charset val="186"/>
    </font>
    <font>
      <sz val="8"/>
      <color rgb="FF000000"/>
      <name val="Verdana"/>
      <family val="2"/>
      <charset val="186"/>
    </font>
    <font>
      <i/>
      <sz val="8"/>
      <color rgb="FF000000"/>
      <name val="Verdana"/>
      <family val="2"/>
      <charset val="186"/>
    </font>
    <font>
      <sz val="8"/>
      <name val="Verdana"/>
      <family val="2"/>
      <charset val="186"/>
    </font>
    <font>
      <b/>
      <sz val="8"/>
      <color theme="1"/>
      <name val="Verdana"/>
      <family val="2"/>
      <charset val="186"/>
    </font>
    <font>
      <b/>
      <sz val="12"/>
      <color theme="1"/>
      <name val="Verdana"/>
      <family val="2"/>
      <charset val="186"/>
    </font>
    <font>
      <b/>
      <sz val="8"/>
      <color theme="0"/>
      <name val="Verdana"/>
      <family val="2"/>
      <charset val="186"/>
    </font>
    <font>
      <sz val="8"/>
      <color theme="0"/>
      <name val="Verdana"/>
      <family val="2"/>
      <charset val="186"/>
    </font>
    <font>
      <sz val="11"/>
      <color rgb="FFFF0000"/>
      <name val="Calibri"/>
      <family val="2"/>
      <charset val="186"/>
      <scheme val="minor"/>
    </font>
    <font>
      <i/>
      <sz val="8"/>
      <color rgb="FFFF0000"/>
      <name val="Verdana"/>
      <family val="2"/>
      <charset val="186"/>
    </font>
    <font>
      <sz val="8"/>
      <color rgb="FFFF0000"/>
      <name val="Verdana"/>
      <family val="2"/>
      <charset val="186"/>
    </font>
    <font>
      <i/>
      <sz val="8"/>
      <name val="Verdana"/>
      <family val="2"/>
      <charset val="186"/>
    </font>
    <font>
      <i/>
      <vertAlign val="superscript"/>
      <sz val="8"/>
      <name val="Verdana"/>
      <family val="2"/>
      <charset val="186"/>
    </font>
    <font>
      <b/>
      <sz val="8"/>
      <name val="Verdana"/>
      <family val="2"/>
      <charset val="186"/>
    </font>
    <font>
      <strike/>
      <sz val="8"/>
      <name val="Verdana"/>
      <family val="2"/>
      <charset val="186"/>
    </font>
  </fonts>
  <fills count="12">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rgb="FFFFFFFF"/>
        <bgColor indexed="64"/>
      </patternFill>
    </fill>
    <fill>
      <patternFill patternType="solid">
        <fgColor theme="0"/>
        <bgColor indexed="64"/>
      </patternFill>
    </fill>
    <fill>
      <patternFill patternType="solid">
        <fgColor rgb="FFF2F1F0"/>
        <bgColor indexed="64"/>
      </patternFill>
    </fill>
    <fill>
      <patternFill patternType="solid">
        <fgColor rgb="FF390A6F"/>
        <bgColor indexed="64"/>
      </patternFill>
    </fill>
    <fill>
      <patternFill patternType="solid">
        <fgColor rgb="FF44BBA4"/>
        <bgColor indexed="64"/>
      </patternFill>
    </fill>
    <fill>
      <patternFill patternType="solid">
        <fgColor rgb="FFCCD3FF"/>
        <bgColor indexed="64"/>
      </patternFill>
    </fill>
    <fill>
      <patternFill patternType="solid">
        <fgColor rgb="FF7E47FF"/>
        <bgColor indexed="64"/>
      </patternFill>
    </fill>
    <fill>
      <patternFill patternType="solid">
        <fgColor rgb="FFFFFF00"/>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s>
  <cellStyleXfs count="1">
    <xf numFmtId="0" fontId="0" fillId="0" borderId="0"/>
  </cellStyleXfs>
  <cellXfs count="95">
    <xf numFmtId="0" fontId="0" fillId="0" borderId="0" xfId="0"/>
    <xf numFmtId="0" fontId="1" fillId="0" borderId="0" xfId="0" applyFont="1" applyAlignment="1">
      <alignment vertical="top"/>
    </xf>
    <xf numFmtId="0" fontId="3" fillId="0" borderId="2" xfId="0" applyFont="1" applyBorder="1" applyAlignment="1">
      <alignment horizontal="center" vertical="top"/>
    </xf>
    <xf numFmtId="0" fontId="4" fillId="0" borderId="5" xfId="0" applyFont="1" applyBorder="1" applyAlignment="1">
      <alignment vertical="top" wrapText="1"/>
    </xf>
    <xf numFmtId="0" fontId="3" fillId="3" borderId="5" xfId="0" applyFont="1" applyFill="1" applyBorder="1" applyAlignment="1">
      <alignment vertical="top" wrapText="1"/>
    </xf>
    <xf numFmtId="0" fontId="3" fillId="0" borderId="5" xfId="0" applyFont="1" applyBorder="1" applyAlignment="1">
      <alignment vertical="top" wrapText="1"/>
    </xf>
    <xf numFmtId="0" fontId="3" fillId="4" borderId="5" xfId="0" applyFont="1" applyFill="1" applyBorder="1" applyAlignment="1">
      <alignment vertical="top" wrapText="1"/>
    </xf>
    <xf numFmtId="0" fontId="3" fillId="3" borderId="5" xfId="0" applyFont="1" applyFill="1" applyBorder="1" applyAlignment="1">
      <alignment horizontal="right" vertical="top" wrapText="1"/>
    </xf>
    <xf numFmtId="0" fontId="3" fillId="0" borderId="2" xfId="0" applyFont="1" applyBorder="1" applyAlignment="1">
      <alignment horizontal="right" vertical="top" wrapText="1"/>
    </xf>
    <xf numFmtId="0" fontId="5" fillId="3" borderId="5" xfId="0" applyFont="1" applyFill="1" applyBorder="1" applyAlignment="1">
      <alignment vertical="top" wrapText="1"/>
    </xf>
    <xf numFmtId="0" fontId="3" fillId="5" borderId="5" xfId="0" applyFont="1" applyFill="1" applyBorder="1" applyAlignment="1">
      <alignment vertical="top" wrapText="1"/>
    </xf>
    <xf numFmtId="0" fontId="5" fillId="0" borderId="5" xfId="0" applyFont="1" applyBorder="1" applyAlignment="1">
      <alignment vertical="top" wrapText="1"/>
    </xf>
    <xf numFmtId="0" fontId="2" fillId="0" borderId="5" xfId="0" applyFont="1" applyBorder="1" applyAlignment="1">
      <alignment horizontal="center" vertical="top" wrapText="1"/>
    </xf>
    <xf numFmtId="0" fontId="3" fillId="0" borderId="2" xfId="0" applyFont="1" applyBorder="1" applyAlignment="1">
      <alignment vertical="top" wrapText="1"/>
    </xf>
    <xf numFmtId="0" fontId="3" fillId="2" borderId="5" xfId="0" applyFont="1" applyFill="1" applyBorder="1" applyAlignment="1">
      <alignment vertical="top" wrapText="1"/>
    </xf>
    <xf numFmtId="0" fontId="8" fillId="7" borderId="8" xfId="0" applyFont="1" applyFill="1" applyBorder="1" applyAlignment="1">
      <alignment horizontal="left" vertical="top"/>
    </xf>
    <xf numFmtId="0" fontId="8" fillId="7" borderId="1" xfId="0" applyFont="1" applyFill="1" applyBorder="1" applyAlignment="1">
      <alignment vertical="top" wrapText="1"/>
    </xf>
    <xf numFmtId="0" fontId="8" fillId="7" borderId="1" xfId="0" applyFont="1" applyFill="1" applyBorder="1" applyAlignment="1">
      <alignment horizontal="center" vertical="top" wrapText="1"/>
    </xf>
    <xf numFmtId="0" fontId="8" fillId="7" borderId="4" xfId="0" applyFont="1" applyFill="1" applyBorder="1" applyAlignment="1">
      <alignment vertical="top" wrapText="1"/>
    </xf>
    <xf numFmtId="0" fontId="9" fillId="8" borderId="10" xfId="0" applyFont="1" applyFill="1" applyBorder="1" applyAlignment="1">
      <alignment horizontal="center" vertical="top"/>
    </xf>
    <xf numFmtId="0" fontId="8" fillId="8" borderId="1" xfId="0" applyFont="1" applyFill="1" applyBorder="1" applyAlignment="1">
      <alignment horizontal="center" vertical="top" wrapText="1"/>
    </xf>
    <xf numFmtId="0" fontId="2" fillId="9" borderId="8" xfId="0" applyFont="1" applyFill="1" applyBorder="1" applyAlignment="1">
      <alignment vertical="top" wrapText="1"/>
    </xf>
    <xf numFmtId="0" fontId="8" fillId="10" borderId="2" xfId="0" applyFont="1" applyFill="1" applyBorder="1" applyAlignment="1">
      <alignment vertical="top" wrapText="1"/>
    </xf>
    <xf numFmtId="0" fontId="4" fillId="0" borderId="2" xfId="0" applyFont="1" applyBorder="1" applyAlignment="1">
      <alignment vertical="top" wrapText="1"/>
    </xf>
    <xf numFmtId="0" fontId="3" fillId="3" borderId="5" xfId="0" applyFont="1" applyFill="1" applyBorder="1" applyAlignment="1">
      <alignment horizontal="center" vertical="top" wrapText="1"/>
    </xf>
    <xf numFmtId="0" fontId="1" fillId="0" borderId="2" xfId="0" applyFont="1" applyBorder="1" applyAlignment="1">
      <alignment vertical="top" wrapText="1"/>
    </xf>
    <xf numFmtId="0" fontId="2" fillId="0" borderId="5" xfId="0" applyFont="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3" fillId="5" borderId="0" xfId="0" applyFont="1" applyFill="1" applyAlignment="1">
      <alignment vertical="top" wrapText="1"/>
    </xf>
    <xf numFmtId="0" fontId="2" fillId="6" borderId="8" xfId="0" applyFont="1" applyFill="1" applyBorder="1" applyAlignment="1">
      <alignment horizontal="center" vertical="top" wrapText="1"/>
    </xf>
    <xf numFmtId="0" fontId="2" fillId="6" borderId="3" xfId="0" applyFont="1" applyFill="1" applyBorder="1" applyAlignment="1">
      <alignment horizontal="center" vertical="top" wrapText="1"/>
    </xf>
    <xf numFmtId="0" fontId="8" fillId="8" borderId="2" xfId="0" applyFont="1" applyFill="1" applyBorder="1" applyAlignment="1">
      <alignment horizontal="center" vertical="top" wrapText="1"/>
    </xf>
    <xf numFmtId="0" fontId="8" fillId="8" borderId="5" xfId="0" applyFont="1" applyFill="1" applyBorder="1" applyAlignment="1">
      <alignment horizontal="center" vertical="top" wrapText="1"/>
    </xf>
    <xf numFmtId="0" fontId="2" fillId="3" borderId="5" xfId="0" applyFont="1" applyFill="1" applyBorder="1" applyAlignment="1">
      <alignment vertical="top" wrapText="1"/>
    </xf>
    <xf numFmtId="0" fontId="2" fillId="0" borderId="2" xfId="0" applyFont="1" applyBorder="1" applyAlignment="1">
      <alignment vertical="top" wrapText="1"/>
    </xf>
    <xf numFmtId="0" fontId="2" fillId="5" borderId="0" xfId="0" applyFont="1" applyFill="1" applyAlignment="1">
      <alignment vertical="top" wrapText="1"/>
    </xf>
    <xf numFmtId="0" fontId="3" fillId="6" borderId="5" xfId="0" applyFont="1" applyFill="1" applyBorder="1" applyAlignment="1">
      <alignment horizontal="right" vertical="top" wrapText="1"/>
    </xf>
    <xf numFmtId="0" fontId="3" fillId="6" borderId="5" xfId="0" applyFont="1" applyFill="1" applyBorder="1" applyAlignment="1">
      <alignment vertical="top" wrapText="1"/>
    </xf>
    <xf numFmtId="0" fontId="5" fillId="6" borderId="5" xfId="0" applyFont="1" applyFill="1" applyBorder="1" applyAlignment="1">
      <alignment vertical="top" wrapText="1"/>
    </xf>
    <xf numFmtId="0" fontId="12" fillId="3" borderId="5" xfId="0" applyFont="1" applyFill="1" applyBorder="1" applyAlignment="1">
      <alignment vertical="top" wrapText="1"/>
    </xf>
    <xf numFmtId="0" fontId="12" fillId="0" borderId="5" xfId="0" applyFont="1" applyBorder="1" applyAlignment="1">
      <alignment vertical="top" wrapText="1"/>
    </xf>
    <xf numFmtId="0" fontId="12" fillId="0" borderId="2" xfId="0" applyFont="1" applyBorder="1" applyAlignment="1">
      <alignment horizontal="right" vertical="top" wrapText="1"/>
    </xf>
    <xf numFmtId="0" fontId="11" fillId="0" borderId="2" xfId="0" applyFont="1" applyBorder="1" applyAlignment="1">
      <alignment vertical="top" wrapText="1"/>
    </xf>
    <xf numFmtId="0" fontId="10" fillId="0" borderId="0" xfId="0" applyFont="1"/>
    <xf numFmtId="0" fontId="3" fillId="11" borderId="5" xfId="0" applyFont="1" applyFill="1" applyBorder="1" applyAlignment="1">
      <alignment vertical="top" wrapText="1"/>
    </xf>
    <xf numFmtId="0" fontId="13" fillId="0" borderId="5" xfId="0" applyFont="1" applyBorder="1" applyAlignment="1">
      <alignment vertical="top" wrapText="1"/>
    </xf>
    <xf numFmtId="0" fontId="5" fillId="3" borderId="5" xfId="0" applyFont="1" applyFill="1" applyBorder="1" applyAlignment="1">
      <alignment horizontal="right" vertical="top" wrapText="1"/>
    </xf>
    <xf numFmtId="0" fontId="5" fillId="0" borderId="2" xfId="0" applyFont="1" applyBorder="1" applyAlignment="1">
      <alignment horizontal="right" vertical="top" wrapText="1"/>
    </xf>
    <xf numFmtId="0" fontId="5" fillId="4" borderId="5" xfId="0" applyFont="1" applyFill="1" applyBorder="1" applyAlignment="1">
      <alignment vertical="top" wrapText="1"/>
    </xf>
    <xf numFmtId="0" fontId="5" fillId="5" borderId="5" xfId="0" applyFont="1" applyFill="1" applyBorder="1" applyAlignment="1">
      <alignment vertical="top" wrapText="1"/>
    </xf>
    <xf numFmtId="0" fontId="5" fillId="0" borderId="2" xfId="0" applyFont="1" applyBorder="1" applyAlignment="1">
      <alignment horizontal="center" vertical="top"/>
    </xf>
    <xf numFmtId="0" fontId="5" fillId="6" borderId="5" xfId="0" applyFont="1" applyFill="1" applyBorder="1" applyAlignment="1">
      <alignment horizontal="right" vertical="top" wrapText="1"/>
    </xf>
    <xf numFmtId="0" fontId="15" fillId="0" borderId="5" xfId="0" applyFont="1" applyBorder="1" applyAlignment="1">
      <alignment horizontal="center" vertical="top" wrapText="1"/>
    </xf>
    <xf numFmtId="0" fontId="15" fillId="9" borderId="5" xfId="0" applyFont="1" applyFill="1" applyBorder="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16" fillId="0" borderId="0" xfId="0" applyFont="1" applyAlignment="1">
      <alignment vertical="top" wrapText="1"/>
    </xf>
    <xf numFmtId="0" fontId="13" fillId="0" borderId="0" xfId="0" applyFont="1" applyAlignment="1">
      <alignment vertical="top" wrapText="1"/>
    </xf>
    <xf numFmtId="0" fontId="5" fillId="0" borderId="6" xfId="0" applyFont="1" applyBorder="1" applyAlignment="1">
      <alignment horizontal="right" vertical="top" wrapText="1"/>
    </xf>
    <xf numFmtId="0" fontId="5" fillId="0" borderId="7" xfId="0" applyFont="1" applyBorder="1" applyAlignment="1">
      <alignment horizontal="right" vertical="top" wrapText="1"/>
    </xf>
    <xf numFmtId="0" fontId="5" fillId="0" borderId="3" xfId="0" applyFont="1" applyBorder="1" applyAlignment="1">
      <alignment horizontal="right" vertical="top" wrapText="1"/>
    </xf>
    <xf numFmtId="0" fontId="7" fillId="6" borderId="0" xfId="0" applyFont="1" applyFill="1" applyAlignment="1">
      <alignment horizontal="left" vertical="top"/>
    </xf>
    <xf numFmtId="0" fontId="7" fillId="6" borderId="9" xfId="0" applyFont="1" applyFill="1" applyBorder="1" applyAlignment="1">
      <alignment horizontal="left" vertical="top"/>
    </xf>
    <xf numFmtId="0" fontId="2" fillId="9" borderId="6" xfId="0" applyFont="1" applyFill="1" applyBorder="1" applyAlignment="1">
      <alignment vertical="top" wrapText="1"/>
    </xf>
    <xf numFmtId="0" fontId="2" fillId="9" borderId="7" xfId="0" applyFont="1" applyFill="1" applyBorder="1" applyAlignment="1">
      <alignment vertical="top" wrapText="1"/>
    </xf>
    <xf numFmtId="0" fontId="2" fillId="9" borderId="3" xfId="0" applyFont="1" applyFill="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15" fillId="0" borderId="6" xfId="0" applyFont="1" applyBorder="1" applyAlignment="1">
      <alignment horizontal="right" vertical="top" wrapText="1"/>
    </xf>
    <xf numFmtId="0" fontId="15" fillId="0" borderId="7" xfId="0" applyFont="1" applyBorder="1" applyAlignment="1">
      <alignment horizontal="right" vertical="top" wrapText="1"/>
    </xf>
    <xf numFmtId="0" fontId="15"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8" fillId="10" borderId="6" xfId="0" applyFont="1" applyFill="1" applyBorder="1" applyAlignment="1">
      <alignment vertical="top" wrapText="1"/>
    </xf>
    <xf numFmtId="0" fontId="8" fillId="10" borderId="7" xfId="0" applyFont="1" applyFill="1" applyBorder="1" applyAlignment="1">
      <alignment vertical="top" wrapText="1"/>
    </xf>
    <xf numFmtId="0" fontId="8" fillId="10" borderId="3" xfId="0" applyFont="1" applyFill="1" applyBorder="1" applyAlignment="1">
      <alignment vertical="top" wrapText="1"/>
    </xf>
    <xf numFmtId="0" fontId="6" fillId="9" borderId="6" xfId="0" applyFont="1" applyFill="1" applyBorder="1" applyAlignment="1">
      <alignment horizontal="center" vertical="top" wrapText="1"/>
    </xf>
    <xf numFmtId="0" fontId="6" fillId="9" borderId="7" xfId="0" applyFont="1" applyFill="1" applyBorder="1" applyAlignment="1">
      <alignment horizontal="center" vertical="top" wrapText="1"/>
    </xf>
    <xf numFmtId="0" fontId="6" fillId="9" borderId="3" xfId="0" applyFont="1" applyFill="1" applyBorder="1" applyAlignment="1">
      <alignment horizontal="center" vertical="top" wrapText="1"/>
    </xf>
    <xf numFmtId="0" fontId="8" fillId="10" borderId="6" xfId="0" applyFont="1" applyFill="1" applyBorder="1" applyAlignment="1">
      <alignment horizontal="center" vertical="top" wrapText="1"/>
    </xf>
    <xf numFmtId="0" fontId="8" fillId="10" borderId="7"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9" borderId="6" xfId="0" applyFont="1" applyFill="1" applyBorder="1" applyAlignment="1">
      <alignment horizontal="center" vertical="top"/>
    </xf>
    <xf numFmtId="0" fontId="6" fillId="9" borderId="7" xfId="0" applyFont="1" applyFill="1" applyBorder="1" applyAlignment="1">
      <alignment horizontal="center" vertical="top"/>
    </xf>
    <xf numFmtId="0" fontId="6" fillId="9" borderId="3" xfId="0" applyFont="1" applyFill="1" applyBorder="1" applyAlignment="1">
      <alignment horizontal="center" vertical="top"/>
    </xf>
    <xf numFmtId="0" fontId="8" fillId="10" borderId="6" xfId="0" applyFont="1" applyFill="1" applyBorder="1" applyAlignment="1">
      <alignment horizontal="center" vertical="top"/>
    </xf>
    <xf numFmtId="0" fontId="8" fillId="10" borderId="7" xfId="0" applyFont="1" applyFill="1" applyBorder="1" applyAlignment="1">
      <alignment horizontal="center" vertical="top"/>
    </xf>
    <xf numFmtId="0" fontId="8" fillId="10" borderId="3" xfId="0" applyFont="1" applyFill="1" applyBorder="1" applyAlignment="1">
      <alignment horizontal="center" vertical="top"/>
    </xf>
    <xf numFmtId="0" fontId="2" fillId="6" borderId="6" xfId="0" applyFont="1" applyFill="1" applyBorder="1" applyAlignment="1">
      <alignment horizontal="center" vertical="top" wrapText="1"/>
    </xf>
    <xf numFmtId="0" fontId="2" fillId="6" borderId="3" xfId="0" applyFont="1" applyFill="1" applyBorder="1" applyAlignment="1">
      <alignment horizontal="center" vertical="top" wrapText="1"/>
    </xf>
    <xf numFmtId="0" fontId="8" fillId="8" borderId="6" xfId="0" applyFont="1" applyFill="1" applyBorder="1" applyAlignment="1">
      <alignment horizontal="center" vertical="top" wrapText="1"/>
    </xf>
    <xf numFmtId="0" fontId="8" fillId="8" borderId="3"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colors>
    <mruColors>
      <color rgb="FFF2F1F0"/>
      <color rgb="FF44BBA4"/>
      <color rgb="FF7E47FF"/>
      <color rgb="FFCCD3FF"/>
      <color rgb="FF390A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90A6F"/>
  </sheetPr>
  <dimension ref="A1:N98"/>
  <sheetViews>
    <sheetView tabSelected="1" zoomScale="85" zoomScaleNormal="85" workbookViewId="0">
      <pane ySplit="4" topLeftCell="A94" activePane="bottomLeft" state="frozen"/>
      <selection activeCell="B1" sqref="B1"/>
      <selection pane="bottomLeft" activeCell="B57" sqref="B57"/>
    </sheetView>
  </sheetViews>
  <sheetFormatPr defaultColWidth="8.7109375" defaultRowHeight="10.5" x14ac:dyDescent="0.25"/>
  <cols>
    <col min="1" max="1" width="7.7109375" style="1" bestFit="1" customWidth="1"/>
    <col min="2" max="2" width="36" style="1" customWidth="1"/>
    <col min="3" max="4" width="20.5703125" style="1" customWidth="1"/>
    <col min="5" max="5" width="15.5703125" style="1" customWidth="1"/>
    <col min="6" max="6" width="12.85546875" style="1" customWidth="1"/>
    <col min="7" max="7" width="13" style="1" customWidth="1"/>
    <col min="8" max="8" width="13.42578125" style="1" customWidth="1"/>
    <col min="9" max="9" width="19.5703125" style="1" customWidth="1"/>
    <col min="10" max="10" width="24.7109375" style="1" customWidth="1"/>
    <col min="11" max="11" width="54.7109375" style="1" customWidth="1"/>
    <col min="12" max="12" width="21.85546875" style="1" customWidth="1"/>
    <col min="13" max="13" width="8.7109375" style="1"/>
    <col min="14" max="14" width="12.42578125" style="1" customWidth="1"/>
    <col min="15" max="16384" width="8.7109375" style="1"/>
  </cols>
  <sheetData>
    <row r="1" spans="1:12" ht="12" customHeight="1" x14ac:dyDescent="0.25">
      <c r="A1" s="62" t="s">
        <v>94</v>
      </c>
      <c r="B1" s="62"/>
      <c r="C1" s="62"/>
      <c r="D1" s="62"/>
      <c r="E1" s="62"/>
      <c r="F1" s="62"/>
      <c r="G1" s="62"/>
      <c r="H1" s="62"/>
      <c r="I1" s="62"/>
      <c r="J1" s="62"/>
      <c r="K1" s="62"/>
      <c r="L1" s="62"/>
    </row>
    <row r="2" spans="1:12" ht="7.5" customHeight="1" thickBot="1" x14ac:dyDescent="0.3">
      <c r="A2" s="63"/>
      <c r="B2" s="63"/>
      <c r="C2" s="63"/>
      <c r="D2" s="63"/>
      <c r="E2" s="63"/>
      <c r="F2" s="63"/>
      <c r="G2" s="63"/>
      <c r="H2" s="63"/>
      <c r="I2" s="63"/>
      <c r="J2" s="63"/>
      <c r="K2" s="63"/>
      <c r="L2" s="63"/>
    </row>
    <row r="3" spans="1:12" ht="72.75" customHeight="1" thickBot="1" x14ac:dyDescent="0.3">
      <c r="A3" s="15" t="s">
        <v>0</v>
      </c>
      <c r="B3" s="16" t="s">
        <v>65</v>
      </c>
      <c r="C3" s="16" t="s">
        <v>66</v>
      </c>
      <c r="D3" s="16" t="s">
        <v>68</v>
      </c>
      <c r="E3" s="16" t="s">
        <v>1</v>
      </c>
      <c r="F3" s="17" t="s">
        <v>2</v>
      </c>
      <c r="G3" s="17" t="s">
        <v>3</v>
      </c>
      <c r="H3" s="17" t="s">
        <v>4</v>
      </c>
      <c r="I3" s="17" t="s">
        <v>58</v>
      </c>
      <c r="J3" s="18" t="s">
        <v>95</v>
      </c>
      <c r="K3" s="16" t="s">
        <v>67</v>
      </c>
      <c r="L3" s="18" t="s">
        <v>59</v>
      </c>
    </row>
    <row r="4" spans="1:12" ht="15" customHeight="1" thickBot="1" x14ac:dyDescent="0.3">
      <c r="A4" s="19">
        <v>1</v>
      </c>
      <c r="B4" s="20">
        <v>2</v>
      </c>
      <c r="C4" s="20">
        <v>3</v>
      </c>
      <c r="D4" s="20">
        <v>4</v>
      </c>
      <c r="E4" s="20">
        <v>5</v>
      </c>
      <c r="F4" s="20">
        <v>6</v>
      </c>
      <c r="G4" s="20">
        <v>7</v>
      </c>
      <c r="H4" s="20">
        <v>8</v>
      </c>
      <c r="I4" s="20">
        <v>9</v>
      </c>
      <c r="J4" s="20">
        <v>10</v>
      </c>
      <c r="K4" s="20">
        <v>11</v>
      </c>
      <c r="L4" s="20">
        <v>12</v>
      </c>
    </row>
    <row r="5" spans="1:12" ht="15" customHeight="1" thickBot="1" x14ac:dyDescent="0.3">
      <c r="A5" s="21" t="s">
        <v>5</v>
      </c>
      <c r="B5" s="64" t="s">
        <v>249</v>
      </c>
      <c r="C5" s="65"/>
      <c r="D5" s="65"/>
      <c r="E5" s="65"/>
      <c r="F5" s="65"/>
      <c r="G5" s="65"/>
      <c r="H5" s="65"/>
      <c r="I5" s="65"/>
      <c r="J5" s="65"/>
      <c r="K5" s="65"/>
      <c r="L5" s="66"/>
    </row>
    <row r="6" spans="1:12" ht="27" customHeight="1" thickBot="1" x14ac:dyDescent="0.3">
      <c r="A6" s="2" t="s">
        <v>6</v>
      </c>
      <c r="B6" s="3" t="s">
        <v>252</v>
      </c>
      <c r="C6" s="38"/>
      <c r="D6" s="5"/>
      <c r="E6" s="6">
        <v>0</v>
      </c>
      <c r="F6" s="38"/>
      <c r="G6" s="38"/>
      <c r="H6" s="38"/>
      <c r="I6" s="38"/>
      <c r="J6" s="38"/>
      <c r="K6" s="38"/>
      <c r="L6" s="38"/>
    </row>
    <row r="7" spans="1:12" ht="22.5" customHeight="1" thickBot="1" x14ac:dyDescent="0.3">
      <c r="A7" s="2" t="s">
        <v>7</v>
      </c>
      <c r="B7" s="37"/>
      <c r="C7" s="8" t="s">
        <v>8</v>
      </c>
      <c r="D7" s="38"/>
      <c r="E7" s="38"/>
      <c r="F7" s="5">
        <f>'Išlaidos darbuotojams'!G9</f>
        <v>0</v>
      </c>
      <c r="G7" s="5">
        <f>'Išlaidos investicijoms'!D8</f>
        <v>0</v>
      </c>
      <c r="H7" s="5">
        <f>'Išlaidos medžiagoms'!E8</f>
        <v>0</v>
      </c>
      <c r="I7" s="5">
        <f>'Išlaidos paslaugoms'!C8</f>
        <v>0</v>
      </c>
      <c r="J7" s="5">
        <f>0.05*(F7+G7+H7+I7)</f>
        <v>0</v>
      </c>
      <c r="K7" s="5">
        <f>SUM(F7:J7)</f>
        <v>0</v>
      </c>
      <c r="L7" s="39"/>
    </row>
    <row r="8" spans="1:12" ht="11.25" thickBot="1" x14ac:dyDescent="0.3">
      <c r="A8" s="2" t="s">
        <v>9</v>
      </c>
      <c r="B8" s="37"/>
      <c r="C8" s="8" t="s">
        <v>10</v>
      </c>
      <c r="D8" s="38"/>
      <c r="E8" s="38"/>
      <c r="F8" s="5">
        <f>'Išlaidos darbuotojams'!G14</f>
        <v>0</v>
      </c>
      <c r="G8" s="5">
        <f>'Išlaidos investicijoms'!D12</f>
        <v>0</v>
      </c>
      <c r="H8" s="5">
        <f>'Išlaidos medžiagoms'!E12</f>
        <v>0</v>
      </c>
      <c r="I8" s="5">
        <f>'Išlaidos paslaugoms'!C12</f>
        <v>0</v>
      </c>
      <c r="J8" s="5">
        <f t="shared" ref="J8:J9" si="0">0.05*(F8+G8+H8+I8)</f>
        <v>0</v>
      </c>
      <c r="K8" s="5">
        <f>SUM(F8:J8)</f>
        <v>0</v>
      </c>
      <c r="L8" s="39"/>
    </row>
    <row r="9" spans="1:12" ht="11.25" thickBot="1" x14ac:dyDescent="0.3">
      <c r="A9" s="2" t="s">
        <v>97</v>
      </c>
      <c r="B9" s="37"/>
      <c r="C9" s="8" t="s">
        <v>96</v>
      </c>
      <c r="D9" s="38"/>
      <c r="E9" s="38"/>
      <c r="F9" s="5">
        <f>'Išlaidos darbuotojams'!G19</f>
        <v>0</v>
      </c>
      <c r="G9" s="5">
        <f>'Išlaidos investicijoms'!D16</f>
        <v>0</v>
      </c>
      <c r="H9" s="5">
        <f>'Išlaidos medžiagoms'!E16</f>
        <v>0</v>
      </c>
      <c r="I9" s="5">
        <f>'Išlaidos paslaugoms'!C16</f>
        <v>0</v>
      </c>
      <c r="J9" s="5">
        <f t="shared" si="0"/>
        <v>0</v>
      </c>
      <c r="K9" s="5">
        <f>SUM(F9:J9)</f>
        <v>0</v>
      </c>
      <c r="L9" s="39"/>
    </row>
    <row r="10" spans="1:12" ht="11.25" thickBot="1" x14ac:dyDescent="0.3">
      <c r="A10" s="2" t="s">
        <v>11</v>
      </c>
      <c r="B10" s="37"/>
      <c r="C10" s="5" t="s">
        <v>11</v>
      </c>
      <c r="D10" s="38"/>
      <c r="E10" s="38"/>
      <c r="F10" s="10"/>
      <c r="G10" s="5"/>
      <c r="H10" s="5"/>
      <c r="I10" s="5"/>
      <c r="J10" s="5"/>
      <c r="K10" s="5"/>
      <c r="L10" s="39"/>
    </row>
    <row r="11" spans="1:12" ht="12.6" customHeight="1" thickBot="1" x14ac:dyDescent="0.3">
      <c r="A11" s="2"/>
      <c r="B11" s="67" t="s">
        <v>69</v>
      </c>
      <c r="C11" s="68"/>
      <c r="D11" s="68"/>
      <c r="E11" s="68"/>
      <c r="F11" s="68"/>
      <c r="G11" s="68"/>
      <c r="H11" s="68"/>
      <c r="I11" s="68"/>
      <c r="J11" s="68"/>
      <c r="K11" s="69"/>
      <c r="L11" s="5">
        <f>SUM(K7:K9)*E6</f>
        <v>0</v>
      </c>
    </row>
    <row r="12" spans="1:12" ht="182.25" customHeight="1" thickBot="1" x14ac:dyDescent="0.3">
      <c r="A12" s="2" t="s">
        <v>12</v>
      </c>
      <c r="B12" s="46" t="s">
        <v>277</v>
      </c>
      <c r="C12" s="4"/>
      <c r="D12" s="5" t="s">
        <v>250</v>
      </c>
      <c r="E12" s="6">
        <v>207</v>
      </c>
      <c r="F12" s="4"/>
      <c r="G12" s="4"/>
      <c r="H12" s="4"/>
      <c r="I12" s="4"/>
      <c r="J12" s="4"/>
      <c r="K12" s="4"/>
      <c r="L12" s="38"/>
    </row>
    <row r="13" spans="1:12" ht="66.75" customHeight="1" thickBot="1" x14ac:dyDescent="0.3">
      <c r="A13" s="2" t="s">
        <v>13</v>
      </c>
      <c r="B13" s="47"/>
      <c r="C13" s="11" t="s">
        <v>255</v>
      </c>
      <c r="D13" s="9"/>
      <c r="E13" s="9"/>
      <c r="F13" s="11">
        <f>'Išlaidos darbuotojams'!G26</f>
        <v>92.4</v>
      </c>
      <c r="G13" s="11">
        <f>'Išlaidos investicijoms'!D22</f>
        <v>0</v>
      </c>
      <c r="H13" s="11">
        <f>'Išlaidos medžiagoms'!E23</f>
        <v>0</v>
      </c>
      <c r="I13" s="11">
        <f>'Išlaidos paslaugoms'!C23</f>
        <v>0</v>
      </c>
      <c r="J13" s="11">
        <f>0.05*(F13+G13+H13+I13)</f>
        <v>4.62</v>
      </c>
      <c r="K13" s="11">
        <f>SUM(F13:J13)</f>
        <v>97.02000000000001</v>
      </c>
      <c r="L13" s="39"/>
    </row>
    <row r="14" spans="1:12" ht="53.25" thickBot="1" x14ac:dyDescent="0.3">
      <c r="A14" s="2" t="s">
        <v>14</v>
      </c>
      <c r="B14" s="47"/>
      <c r="C14" s="11" t="s">
        <v>256</v>
      </c>
      <c r="D14" s="9"/>
      <c r="E14" s="9"/>
      <c r="F14" s="11">
        <f>'Išlaidos darbuotojams'!G31</f>
        <v>92.4</v>
      </c>
      <c r="G14" s="11">
        <f>'Išlaidos investicijoms'!D26</f>
        <v>0</v>
      </c>
      <c r="H14" s="11">
        <f>'Išlaidos medžiagoms'!E27</f>
        <v>0</v>
      </c>
      <c r="I14" s="11">
        <f>'Išlaidos paslaugoms'!C27</f>
        <v>0</v>
      </c>
      <c r="J14" s="11">
        <f>0.05*(F14+G14+H14+I14)</f>
        <v>4.62</v>
      </c>
      <c r="K14" s="11">
        <f>SUM(F14:J14)</f>
        <v>97.02000000000001</v>
      </c>
      <c r="L14" s="39"/>
    </row>
    <row r="15" spans="1:12" ht="11.25" thickBot="1" x14ac:dyDescent="0.3">
      <c r="A15" s="2" t="s">
        <v>97</v>
      </c>
      <c r="B15" s="47"/>
      <c r="C15" s="48" t="s">
        <v>137</v>
      </c>
      <c r="D15" s="9"/>
      <c r="E15" s="9"/>
      <c r="F15" s="11">
        <f>'Išlaidos darbuotojams'!G36</f>
        <v>0</v>
      </c>
      <c r="G15" s="11">
        <f>'Išlaidos investicijoms'!D30</f>
        <v>0</v>
      </c>
      <c r="H15" s="11">
        <f>'Išlaidos medžiagoms'!E31</f>
        <v>0</v>
      </c>
      <c r="I15" s="11">
        <f>'Išlaidos paslaugoms'!C31</f>
        <v>0</v>
      </c>
      <c r="J15" s="11">
        <f>0.05*(F15+G15+H15+I15)</f>
        <v>0</v>
      </c>
      <c r="K15" s="11">
        <f>SUM(F15:J15)</f>
        <v>0</v>
      </c>
      <c r="L15" s="39"/>
    </row>
    <row r="16" spans="1:12" ht="11.25" thickBot="1" x14ac:dyDescent="0.3">
      <c r="A16" s="2" t="s">
        <v>11</v>
      </c>
      <c r="B16" s="47"/>
      <c r="C16" s="49" t="s">
        <v>50</v>
      </c>
      <c r="D16" s="9"/>
      <c r="E16" s="9"/>
      <c r="F16" s="50"/>
      <c r="G16" s="11"/>
      <c r="H16" s="11"/>
      <c r="I16" s="11"/>
      <c r="J16" s="11"/>
      <c r="K16" s="11"/>
      <c r="L16" s="38"/>
    </row>
    <row r="17" spans="1:12" ht="11.25" thickBot="1" x14ac:dyDescent="0.3">
      <c r="A17" s="2"/>
      <c r="B17" s="59" t="s">
        <v>70</v>
      </c>
      <c r="C17" s="60"/>
      <c r="D17" s="60"/>
      <c r="E17" s="60"/>
      <c r="F17" s="60"/>
      <c r="G17" s="60"/>
      <c r="H17" s="60"/>
      <c r="I17" s="60"/>
      <c r="J17" s="60"/>
      <c r="K17" s="61"/>
      <c r="L17" s="11">
        <f>SUM(K13:K15)*E12</f>
        <v>40166.280000000006</v>
      </c>
    </row>
    <row r="18" spans="1:12" ht="175.5" customHeight="1" thickBot="1" x14ac:dyDescent="0.3">
      <c r="A18" s="2" t="s">
        <v>98</v>
      </c>
      <c r="B18" s="46" t="s">
        <v>278</v>
      </c>
      <c r="C18" s="9"/>
      <c r="D18" s="11" t="s">
        <v>250</v>
      </c>
      <c r="E18" s="49">
        <v>207</v>
      </c>
      <c r="F18" s="9"/>
      <c r="G18" s="9"/>
      <c r="H18" s="9"/>
      <c r="I18" s="9"/>
      <c r="J18" s="9"/>
      <c r="K18" s="9"/>
      <c r="L18" s="38"/>
    </row>
    <row r="19" spans="1:12" ht="55.5" customHeight="1" thickBot="1" x14ac:dyDescent="0.3">
      <c r="A19" s="2" t="s">
        <v>99</v>
      </c>
      <c r="B19" s="47"/>
      <c r="C19" s="11" t="s">
        <v>258</v>
      </c>
      <c r="D19" s="9"/>
      <c r="E19" s="9"/>
      <c r="F19" s="11">
        <f>'Išlaidos darbuotojams'!G43</f>
        <v>92.4</v>
      </c>
      <c r="G19" s="11">
        <f>'Išlaidos investicijoms'!D36</f>
        <v>0</v>
      </c>
      <c r="H19" s="11">
        <f>'Išlaidos medžiagoms'!E38</f>
        <v>0</v>
      </c>
      <c r="I19" s="11">
        <f>'Išlaidos paslaugoms'!C38</f>
        <v>0</v>
      </c>
      <c r="J19" s="11">
        <f>0.05*(F19+G19+H19+I19)</f>
        <v>4.62</v>
      </c>
      <c r="K19" s="11">
        <f>SUM(F19:J19)</f>
        <v>97.02000000000001</v>
      </c>
      <c r="L19" s="39"/>
    </row>
    <row r="20" spans="1:12" ht="54" customHeight="1" thickBot="1" x14ac:dyDescent="0.3">
      <c r="A20" s="2" t="s">
        <v>100</v>
      </c>
      <c r="B20" s="47"/>
      <c r="C20" s="11" t="s">
        <v>259</v>
      </c>
      <c r="D20" s="9"/>
      <c r="E20" s="9"/>
      <c r="F20" s="11">
        <f>'Išlaidos darbuotojams'!G48</f>
        <v>92.4</v>
      </c>
      <c r="G20" s="11">
        <f>'Išlaidos investicijoms'!D40</f>
        <v>0</v>
      </c>
      <c r="H20" s="11">
        <f>'Išlaidos medžiagoms'!E42</f>
        <v>0</v>
      </c>
      <c r="I20" s="11">
        <f>'Išlaidos paslaugoms'!C42</f>
        <v>0</v>
      </c>
      <c r="J20" s="11">
        <f>0.05*(F20+G20+H20+I20)</f>
        <v>4.62</v>
      </c>
      <c r="K20" s="11">
        <f>SUM(F20:J20)</f>
        <v>97.02000000000001</v>
      </c>
      <c r="L20" s="39"/>
    </row>
    <row r="21" spans="1:12" ht="11.25" thickBot="1" x14ac:dyDescent="0.3">
      <c r="A21" s="2" t="s">
        <v>101</v>
      </c>
      <c r="B21" s="7"/>
      <c r="C21" s="8" t="s">
        <v>119</v>
      </c>
      <c r="D21" s="4"/>
      <c r="E21" s="4"/>
      <c r="F21" s="5">
        <f>'Išlaidos darbuotojams'!G53</f>
        <v>0</v>
      </c>
      <c r="G21" s="5">
        <f>'Išlaidos investicijoms'!D44</f>
        <v>0</v>
      </c>
      <c r="H21" s="5">
        <f>'Išlaidos medžiagoms'!E46</f>
        <v>0</v>
      </c>
      <c r="I21" s="5">
        <f>'Išlaidos paslaugoms'!C46</f>
        <v>0</v>
      </c>
      <c r="J21" s="5">
        <f>0.05*(F21+G21+H21+I21)</f>
        <v>0</v>
      </c>
      <c r="K21" s="5">
        <f>SUM(F21:J21)</f>
        <v>0</v>
      </c>
      <c r="L21" s="39"/>
    </row>
    <row r="22" spans="1:12" ht="11.25" thickBot="1" x14ac:dyDescent="0.3">
      <c r="A22" s="2" t="s">
        <v>11</v>
      </c>
      <c r="B22" s="7"/>
      <c r="C22" s="5" t="s">
        <v>11</v>
      </c>
      <c r="D22" s="4"/>
      <c r="E22" s="4"/>
      <c r="F22" s="10"/>
      <c r="G22" s="5"/>
      <c r="H22" s="5"/>
      <c r="I22" s="5"/>
      <c r="J22" s="5"/>
      <c r="K22" s="5"/>
      <c r="L22" s="39"/>
    </row>
    <row r="23" spans="1:12" ht="12.6" customHeight="1" thickBot="1" x14ac:dyDescent="0.3">
      <c r="A23" s="2"/>
      <c r="B23" s="67" t="s">
        <v>110</v>
      </c>
      <c r="C23" s="68"/>
      <c r="D23" s="68"/>
      <c r="E23" s="68"/>
      <c r="F23" s="68"/>
      <c r="G23" s="68"/>
      <c r="H23" s="68"/>
      <c r="I23" s="68"/>
      <c r="J23" s="68"/>
      <c r="K23" s="69"/>
      <c r="L23" s="5">
        <f>SUM(K19:K21)*E18</f>
        <v>40166.280000000006</v>
      </c>
    </row>
    <row r="24" spans="1:12" ht="11.25" thickBot="1" x14ac:dyDescent="0.3">
      <c r="A24" s="2"/>
      <c r="B24" s="5" t="s">
        <v>11</v>
      </c>
      <c r="C24" s="5"/>
      <c r="D24" s="5"/>
      <c r="E24" s="5"/>
      <c r="F24" s="5"/>
      <c r="G24" s="5"/>
      <c r="H24" s="5"/>
      <c r="I24" s="5"/>
      <c r="J24" s="5"/>
      <c r="K24" s="5"/>
      <c r="L24" s="5" t="s">
        <v>11</v>
      </c>
    </row>
    <row r="25" spans="1:12" ht="11.25" thickBot="1" x14ac:dyDescent="0.3">
      <c r="A25" s="2" t="s">
        <v>102</v>
      </c>
      <c r="B25" s="46" t="s">
        <v>252</v>
      </c>
      <c r="C25" s="4"/>
      <c r="D25" s="5"/>
      <c r="E25" s="6">
        <v>0</v>
      </c>
      <c r="F25" s="4"/>
      <c r="G25" s="4"/>
      <c r="H25" s="4"/>
      <c r="I25" s="4"/>
      <c r="J25" s="4"/>
      <c r="K25" s="4"/>
      <c r="L25" s="4"/>
    </row>
    <row r="26" spans="1:12" ht="22.5" customHeight="1" thickBot="1" x14ac:dyDescent="0.3">
      <c r="A26" s="2" t="s">
        <v>103</v>
      </c>
      <c r="B26" s="7"/>
      <c r="C26" s="8" t="s">
        <v>120</v>
      </c>
      <c r="D26" s="4"/>
      <c r="E26" s="4"/>
      <c r="F26" s="5">
        <f>'Išlaidos darbuotojams'!G60</f>
        <v>0</v>
      </c>
      <c r="G26" s="5">
        <f>'Išlaidos investicijoms'!D50</f>
        <v>0</v>
      </c>
      <c r="H26" s="5">
        <f>'Išlaidos medžiagoms'!E53</f>
        <v>0</v>
      </c>
      <c r="I26" s="5">
        <f>'Išlaidos paslaugoms'!C53</f>
        <v>0</v>
      </c>
      <c r="J26" s="5">
        <f>0.05*(F26+G26+H26+I26)</f>
        <v>0</v>
      </c>
      <c r="K26" s="5">
        <f>SUM(F26:J26)</f>
        <v>0</v>
      </c>
      <c r="L26" s="9"/>
    </row>
    <row r="27" spans="1:12" ht="11.25" thickBot="1" x14ac:dyDescent="0.3">
      <c r="A27" s="2" t="s">
        <v>104</v>
      </c>
      <c r="B27" s="7"/>
      <c r="C27" s="8" t="s">
        <v>121</v>
      </c>
      <c r="D27" s="4"/>
      <c r="E27" s="4"/>
      <c r="F27" s="5">
        <f>'Išlaidos darbuotojams'!G65</f>
        <v>0</v>
      </c>
      <c r="G27" s="5">
        <f>'Išlaidos investicijoms'!D54</f>
        <v>0</v>
      </c>
      <c r="H27" s="5">
        <f>'Išlaidos medžiagoms'!E57</f>
        <v>0</v>
      </c>
      <c r="I27" s="5">
        <f>'Išlaidos paslaugoms'!C57</f>
        <v>0</v>
      </c>
      <c r="J27" s="5">
        <f t="shared" ref="J27:J28" si="1">0.05*(F27+G27+H27+I27)</f>
        <v>0</v>
      </c>
      <c r="K27" s="5">
        <f t="shared" ref="K27:K28" si="2">SUM(F27:J27)</f>
        <v>0</v>
      </c>
      <c r="L27" s="9"/>
    </row>
    <row r="28" spans="1:12" ht="11.25" thickBot="1" x14ac:dyDescent="0.3">
      <c r="A28" s="2" t="s">
        <v>105</v>
      </c>
      <c r="B28" s="7"/>
      <c r="C28" s="8" t="s">
        <v>122</v>
      </c>
      <c r="D28" s="4"/>
      <c r="E28" s="4"/>
      <c r="F28" s="5">
        <f>'Išlaidos darbuotojams'!G70</f>
        <v>0</v>
      </c>
      <c r="G28" s="5">
        <f>'Išlaidos investicijoms'!D58</f>
        <v>0</v>
      </c>
      <c r="H28" s="5">
        <f>'Išlaidos medžiagoms'!E61</f>
        <v>0</v>
      </c>
      <c r="I28" s="5">
        <f>'Išlaidos paslaugoms'!C61</f>
        <v>0</v>
      </c>
      <c r="J28" s="5">
        <f t="shared" si="1"/>
        <v>0</v>
      </c>
      <c r="K28" s="5">
        <f t="shared" si="2"/>
        <v>0</v>
      </c>
      <c r="L28" s="9"/>
    </row>
    <row r="29" spans="1:12" ht="11.25" thickBot="1" x14ac:dyDescent="0.3">
      <c r="A29" s="2" t="s">
        <v>11</v>
      </c>
      <c r="B29" s="7"/>
      <c r="C29" s="5" t="s">
        <v>11</v>
      </c>
      <c r="D29" s="4"/>
      <c r="E29" s="4"/>
      <c r="F29" s="10"/>
      <c r="G29" s="5"/>
      <c r="H29" s="5"/>
      <c r="I29" s="5"/>
      <c r="J29" s="5"/>
      <c r="K29" s="5"/>
      <c r="L29" s="39"/>
    </row>
    <row r="30" spans="1:12" ht="12.6" customHeight="1" thickBot="1" x14ac:dyDescent="0.3">
      <c r="A30" s="2"/>
      <c r="B30" s="67" t="s">
        <v>111</v>
      </c>
      <c r="C30" s="68"/>
      <c r="D30" s="68"/>
      <c r="E30" s="68"/>
      <c r="F30" s="68"/>
      <c r="G30" s="68"/>
      <c r="H30" s="68"/>
      <c r="I30" s="68"/>
      <c r="J30" s="68"/>
      <c r="K30" s="69"/>
      <c r="L30" s="5">
        <f>SUM(K26:K27)*E25</f>
        <v>0</v>
      </c>
    </row>
    <row r="31" spans="1:12" ht="84" customHeight="1" thickBot="1" x14ac:dyDescent="0.3">
      <c r="A31" s="2" t="s">
        <v>106</v>
      </c>
      <c r="B31" s="46" t="s">
        <v>279</v>
      </c>
      <c r="C31" s="4"/>
      <c r="D31" s="5" t="s">
        <v>250</v>
      </c>
      <c r="E31" s="6">
        <v>18</v>
      </c>
      <c r="F31" s="4"/>
      <c r="G31" s="4"/>
      <c r="H31" s="4"/>
      <c r="I31" s="4"/>
      <c r="J31" s="4"/>
      <c r="K31" s="4"/>
      <c r="L31" s="38"/>
    </row>
    <row r="32" spans="1:12" ht="22.5" customHeight="1" thickBot="1" x14ac:dyDescent="0.3">
      <c r="A32" s="2" t="s">
        <v>107</v>
      </c>
      <c r="B32" s="7"/>
      <c r="C32" s="48" t="s">
        <v>271</v>
      </c>
      <c r="D32" s="4"/>
      <c r="E32" s="4"/>
      <c r="F32" s="5">
        <f>'Išlaidos darbuotojams'!G77</f>
        <v>23.1</v>
      </c>
      <c r="G32" s="5">
        <f>'Išlaidos investicijoms'!D64</f>
        <v>0</v>
      </c>
      <c r="H32" s="5">
        <f>'Išlaidos medžiagoms'!E68</f>
        <v>0</v>
      </c>
      <c r="I32" s="5">
        <f>'Išlaidos paslaugoms'!C68</f>
        <v>0</v>
      </c>
      <c r="J32" s="5">
        <f>0.05*(F32+G32+H32+I32)</f>
        <v>1.155</v>
      </c>
      <c r="K32" s="5">
        <f>SUM(F32:J32)</f>
        <v>24.255000000000003</v>
      </c>
      <c r="L32" s="39"/>
    </row>
    <row r="33" spans="1:12" ht="21.75" thickBot="1" x14ac:dyDescent="0.3">
      <c r="A33" s="2" t="s">
        <v>108</v>
      </c>
      <c r="B33" s="7"/>
      <c r="C33" s="48" t="s">
        <v>261</v>
      </c>
      <c r="D33" s="4"/>
      <c r="E33" s="4"/>
      <c r="F33" s="5">
        <f>'Išlaidos darbuotojams'!G82</f>
        <v>23.1</v>
      </c>
      <c r="G33" s="5">
        <f>'Išlaidos investicijoms'!D68</f>
        <v>0</v>
      </c>
      <c r="H33" s="5">
        <f>'Išlaidos medžiagoms'!E72</f>
        <v>0</v>
      </c>
      <c r="I33" s="5">
        <f>'Išlaidos paslaugoms'!C72</f>
        <v>0</v>
      </c>
      <c r="J33" s="5">
        <f t="shared" ref="J33:J34" si="3">0.05*(F33+G33+H33+I33)</f>
        <v>1.155</v>
      </c>
      <c r="K33" s="5">
        <f t="shared" ref="K33:K34" si="4">SUM(F33:J33)</f>
        <v>24.255000000000003</v>
      </c>
      <c r="L33" s="39"/>
    </row>
    <row r="34" spans="1:12" ht="11.25" thickBot="1" x14ac:dyDescent="0.3">
      <c r="A34" s="2" t="s">
        <v>109</v>
      </c>
      <c r="B34" s="7"/>
      <c r="C34" s="8" t="s">
        <v>124</v>
      </c>
      <c r="D34" s="4"/>
      <c r="E34" s="4"/>
      <c r="F34" s="5">
        <f>'Išlaidos darbuotojams'!G87</f>
        <v>0</v>
      </c>
      <c r="G34" s="5">
        <f>'Išlaidos investicijoms'!D72</f>
        <v>0</v>
      </c>
      <c r="H34" s="5">
        <f>'Išlaidos medžiagoms'!E76</f>
        <v>0</v>
      </c>
      <c r="I34" s="5">
        <f>'Išlaidos paslaugoms'!C76</f>
        <v>0</v>
      </c>
      <c r="J34" s="5">
        <f t="shared" si="3"/>
        <v>0</v>
      </c>
      <c r="K34" s="5">
        <f t="shared" si="4"/>
        <v>0</v>
      </c>
      <c r="L34" s="39"/>
    </row>
    <row r="35" spans="1:12" ht="11.25" thickBot="1" x14ac:dyDescent="0.3">
      <c r="A35" s="2" t="s">
        <v>11</v>
      </c>
      <c r="B35" s="7"/>
      <c r="C35" s="5" t="s">
        <v>11</v>
      </c>
      <c r="D35" s="4"/>
      <c r="E35" s="4"/>
      <c r="F35" s="10"/>
      <c r="G35" s="5"/>
      <c r="H35" s="5"/>
      <c r="I35" s="5"/>
      <c r="J35" s="5"/>
      <c r="K35" s="5"/>
      <c r="L35" s="39"/>
    </row>
    <row r="36" spans="1:12" ht="12.6" customHeight="1" thickBot="1" x14ac:dyDescent="0.3">
      <c r="A36" s="2"/>
      <c r="B36" s="67" t="s">
        <v>112</v>
      </c>
      <c r="C36" s="68"/>
      <c r="D36" s="68"/>
      <c r="E36" s="68"/>
      <c r="F36" s="68"/>
      <c r="G36" s="68"/>
      <c r="H36" s="68"/>
      <c r="I36" s="68"/>
      <c r="J36" s="68"/>
      <c r="K36" s="69"/>
      <c r="L36" s="5">
        <f>SUM(K32:K34)*E31</f>
        <v>873.18000000000006</v>
      </c>
    </row>
    <row r="37" spans="1:12" ht="21.75" thickBot="1" x14ac:dyDescent="0.3">
      <c r="A37" s="2" t="s">
        <v>113</v>
      </c>
      <c r="B37" s="3" t="s">
        <v>17</v>
      </c>
      <c r="C37" s="4"/>
      <c r="D37" s="5"/>
      <c r="E37" s="6">
        <v>0</v>
      </c>
      <c r="F37" s="4"/>
      <c r="G37" s="4"/>
      <c r="H37" s="4"/>
      <c r="I37" s="4"/>
      <c r="J37" s="4"/>
      <c r="K37" s="4"/>
      <c r="L37" s="4"/>
    </row>
    <row r="38" spans="1:12" ht="22.5" customHeight="1" thickBot="1" x14ac:dyDescent="0.3">
      <c r="A38" s="2" t="s">
        <v>114</v>
      </c>
      <c r="B38" s="7"/>
      <c r="C38" s="8" t="s">
        <v>125</v>
      </c>
      <c r="D38" s="4"/>
      <c r="E38" s="4"/>
      <c r="F38" s="5">
        <f>'Išlaidos darbuotojams'!G94</f>
        <v>0</v>
      </c>
      <c r="G38" s="5">
        <f>'Išlaidos investicijoms'!D78</f>
        <v>0</v>
      </c>
      <c r="H38" s="5">
        <f>'Išlaidos medžiagoms'!E83</f>
        <v>0</v>
      </c>
      <c r="I38" s="5">
        <f>'Išlaidos paslaugoms'!C83</f>
        <v>0</v>
      </c>
      <c r="J38" s="5">
        <f>0.05*(F38+G38+H38+I38)</f>
        <v>0</v>
      </c>
      <c r="K38" s="5">
        <f>SUM(F38:J38)</f>
        <v>0</v>
      </c>
      <c r="L38" s="39"/>
    </row>
    <row r="39" spans="1:12" ht="11.25" thickBot="1" x14ac:dyDescent="0.3">
      <c r="A39" s="2" t="s">
        <v>115</v>
      </c>
      <c r="B39" s="7"/>
      <c r="C39" s="8" t="s">
        <v>126</v>
      </c>
      <c r="D39" s="4"/>
      <c r="E39" s="4"/>
      <c r="F39" s="5">
        <f>'Išlaidos darbuotojams'!G99</f>
        <v>0</v>
      </c>
      <c r="G39" s="5">
        <f>'Išlaidos investicijoms'!D82</f>
        <v>0</v>
      </c>
      <c r="H39" s="5">
        <f>'Išlaidos medžiagoms'!E87</f>
        <v>0</v>
      </c>
      <c r="I39" s="5">
        <f>'Išlaidos paslaugoms'!C87</f>
        <v>0</v>
      </c>
      <c r="J39" s="5">
        <f t="shared" ref="J39:J40" si="5">0.05*(F39+G39+H39+I39)</f>
        <v>0</v>
      </c>
      <c r="K39" s="5">
        <f t="shared" ref="K39:K40" si="6">SUM(F39:J39)</f>
        <v>0</v>
      </c>
      <c r="L39" s="39"/>
    </row>
    <row r="40" spans="1:12" ht="11.25" thickBot="1" x14ac:dyDescent="0.3">
      <c r="A40" s="2" t="s">
        <v>116</v>
      </c>
      <c r="B40" s="7"/>
      <c r="C40" s="8" t="s">
        <v>127</v>
      </c>
      <c r="D40" s="4"/>
      <c r="E40" s="4"/>
      <c r="F40" s="5">
        <f>'Išlaidos darbuotojams'!G104</f>
        <v>0</v>
      </c>
      <c r="G40" s="5">
        <f>'Išlaidos investicijoms'!D86</f>
        <v>0</v>
      </c>
      <c r="H40" s="5">
        <f>'Išlaidos medžiagoms'!E91</f>
        <v>0</v>
      </c>
      <c r="I40" s="5">
        <f>'Išlaidos paslaugoms'!C91</f>
        <v>0</v>
      </c>
      <c r="J40" s="5">
        <f t="shared" si="5"/>
        <v>0</v>
      </c>
      <c r="K40" s="5">
        <f t="shared" si="6"/>
        <v>0</v>
      </c>
      <c r="L40" s="39"/>
    </row>
    <row r="41" spans="1:12" ht="11.25" thickBot="1" x14ac:dyDescent="0.3">
      <c r="A41" s="2" t="s">
        <v>11</v>
      </c>
      <c r="B41" s="7"/>
      <c r="C41" s="5" t="s">
        <v>11</v>
      </c>
      <c r="D41" s="4"/>
      <c r="E41" s="4"/>
      <c r="F41" s="10"/>
      <c r="G41" s="5"/>
      <c r="H41" s="5"/>
      <c r="I41" s="5"/>
      <c r="J41" s="5"/>
      <c r="K41" s="5"/>
      <c r="L41" s="39"/>
    </row>
    <row r="42" spans="1:12" ht="12.6" customHeight="1" thickBot="1" x14ac:dyDescent="0.3">
      <c r="A42" s="2"/>
      <c r="B42" s="67" t="s">
        <v>117</v>
      </c>
      <c r="C42" s="68"/>
      <c r="D42" s="68"/>
      <c r="E42" s="68"/>
      <c r="F42" s="68"/>
      <c r="G42" s="68"/>
      <c r="H42" s="68"/>
      <c r="I42" s="68"/>
      <c r="J42" s="68"/>
      <c r="K42" s="69"/>
      <c r="L42" s="5">
        <f>SUM(K38:K40)*E37</f>
        <v>0</v>
      </c>
    </row>
    <row r="43" spans="1:12" ht="12" customHeight="1" thickBot="1" x14ac:dyDescent="0.3">
      <c r="A43" s="2"/>
      <c r="B43" s="73" t="s">
        <v>71</v>
      </c>
      <c r="C43" s="74"/>
      <c r="D43" s="74"/>
      <c r="E43" s="74"/>
      <c r="F43" s="74"/>
      <c r="G43" s="74"/>
      <c r="H43" s="74"/>
      <c r="I43" s="74"/>
      <c r="J43" s="74"/>
      <c r="K43" s="75"/>
      <c r="L43" s="12">
        <f>SUM(L11,L17,L23,L30,L36,L42)</f>
        <v>81205.740000000005</v>
      </c>
    </row>
    <row r="44" spans="1:12" ht="12" customHeight="1" thickBot="1" x14ac:dyDescent="0.3">
      <c r="A44" s="22" t="s">
        <v>51</v>
      </c>
      <c r="B44" s="76" t="s">
        <v>253</v>
      </c>
      <c r="C44" s="77"/>
      <c r="D44" s="77"/>
      <c r="E44" s="77"/>
      <c r="F44" s="77"/>
      <c r="G44" s="77"/>
      <c r="H44" s="77"/>
      <c r="I44" s="77"/>
      <c r="J44" s="77"/>
      <c r="K44" s="77"/>
      <c r="L44" s="78"/>
    </row>
    <row r="45" spans="1:12" ht="105.75" thickBot="1" x14ac:dyDescent="0.3">
      <c r="A45" s="2" t="s">
        <v>52</v>
      </c>
      <c r="B45" s="3" t="s">
        <v>275</v>
      </c>
      <c r="C45" s="38"/>
      <c r="D45" s="5" t="s">
        <v>250</v>
      </c>
      <c r="E45" s="6">
        <v>165</v>
      </c>
      <c r="F45" s="4"/>
      <c r="G45" s="4"/>
      <c r="H45" s="4"/>
      <c r="I45" s="4"/>
      <c r="J45" s="4"/>
      <c r="K45" s="4"/>
      <c r="L45" s="4"/>
    </row>
    <row r="46" spans="1:12" ht="11.25" thickBot="1" x14ac:dyDescent="0.3">
      <c r="A46" s="2" t="s">
        <v>53</v>
      </c>
      <c r="B46" s="37"/>
      <c r="C46" s="5" t="s">
        <v>251</v>
      </c>
      <c r="D46" s="4"/>
      <c r="E46" s="4"/>
      <c r="F46" s="5">
        <f>'Išlaidos darbuotojams'!G118</f>
        <v>17.82</v>
      </c>
      <c r="G46" s="5">
        <f>'Išlaidos investicijoms'!D99</f>
        <v>0</v>
      </c>
      <c r="H46" s="5">
        <f>'Išlaidos medžiagoms'!E108</f>
        <v>0</v>
      </c>
      <c r="I46" s="5">
        <f>'Išlaidos paslaugoms'!C107</f>
        <v>0</v>
      </c>
      <c r="J46" s="5">
        <f>0.05*(F46+G46+H46+I46)</f>
        <v>0.89100000000000001</v>
      </c>
      <c r="K46" s="5">
        <f>SUM(F46:J46)</f>
        <v>18.710999999999999</v>
      </c>
      <c r="L46" s="4"/>
    </row>
    <row r="47" spans="1:12" ht="11.25" thickBot="1" x14ac:dyDescent="0.3">
      <c r="A47" s="2" t="s">
        <v>54</v>
      </c>
      <c r="B47" s="37"/>
      <c r="C47" s="6" t="s">
        <v>10</v>
      </c>
      <c r="D47" s="4"/>
      <c r="E47" s="4"/>
      <c r="F47" s="5">
        <f>'Išlaidos darbuotojams'!G123</f>
        <v>0</v>
      </c>
      <c r="G47" s="5">
        <f>'Išlaidos investicijoms'!D103</f>
        <v>0</v>
      </c>
      <c r="H47" s="5">
        <f>'Išlaidos medžiagoms'!E112</f>
        <v>0</v>
      </c>
      <c r="I47" s="5">
        <f>'Išlaidos paslaugoms'!C111</f>
        <v>0</v>
      </c>
      <c r="J47" s="5">
        <f>0.05*(F47+G47+H47+I47)</f>
        <v>0</v>
      </c>
      <c r="K47" s="5">
        <f>SUM(F47:J47)</f>
        <v>0</v>
      </c>
      <c r="L47" s="4"/>
    </row>
    <row r="48" spans="1:12" ht="11.25" thickBot="1" x14ac:dyDescent="0.3">
      <c r="A48" s="2" t="s">
        <v>134</v>
      </c>
      <c r="B48" s="37"/>
      <c r="C48" s="6" t="s">
        <v>96</v>
      </c>
      <c r="D48" s="4"/>
      <c r="E48" s="4"/>
      <c r="F48" s="5">
        <f>'Išlaidos darbuotojams'!G128</f>
        <v>0</v>
      </c>
      <c r="G48" s="5">
        <f>'Išlaidos investicijoms'!D107</f>
        <v>0</v>
      </c>
      <c r="H48" s="5">
        <f>'Išlaidos medžiagoms'!E116</f>
        <v>0</v>
      </c>
      <c r="I48" s="5">
        <f>'Išlaidos paslaugoms'!C115</f>
        <v>0</v>
      </c>
      <c r="J48" s="5">
        <f>0.05*(F48+G48+H48+I48)</f>
        <v>0</v>
      </c>
      <c r="K48" s="5">
        <f>SUM(F48:J48)</f>
        <v>0</v>
      </c>
      <c r="L48" s="4"/>
    </row>
    <row r="49" spans="1:12" ht="11.25" thickBot="1" x14ac:dyDescent="0.3">
      <c r="A49" s="2" t="s">
        <v>11</v>
      </c>
      <c r="B49" s="37"/>
      <c r="C49" s="6" t="s">
        <v>11</v>
      </c>
      <c r="D49" s="4"/>
      <c r="E49" s="4"/>
      <c r="F49" s="10"/>
      <c r="G49" s="5"/>
      <c r="H49" s="5"/>
      <c r="I49" s="5"/>
      <c r="J49" s="5"/>
      <c r="K49" s="5"/>
      <c r="L49" s="4"/>
    </row>
    <row r="50" spans="1:12" ht="18.95" customHeight="1" thickBot="1" x14ac:dyDescent="0.3">
      <c r="A50" s="2"/>
      <c r="B50" s="67" t="s">
        <v>69</v>
      </c>
      <c r="C50" s="68"/>
      <c r="D50" s="68"/>
      <c r="E50" s="68"/>
      <c r="F50" s="68"/>
      <c r="G50" s="68"/>
      <c r="H50" s="68"/>
      <c r="I50" s="68"/>
      <c r="J50" s="68"/>
      <c r="K50" s="69"/>
      <c r="L50" s="11">
        <f>SUM(K46:K48)*E45</f>
        <v>3087.3149999999996</v>
      </c>
    </row>
    <row r="51" spans="1:12" ht="154.5" customHeight="1" thickBot="1" x14ac:dyDescent="0.3">
      <c r="A51" s="2" t="s">
        <v>55</v>
      </c>
      <c r="B51" s="46" t="s">
        <v>281</v>
      </c>
      <c r="C51" s="38"/>
      <c r="D51" s="5" t="s">
        <v>250</v>
      </c>
      <c r="E51" s="6">
        <v>207</v>
      </c>
      <c r="F51" s="4"/>
      <c r="G51" s="4"/>
      <c r="H51" s="4"/>
      <c r="I51" s="4"/>
      <c r="J51" s="4"/>
      <c r="K51" s="4"/>
      <c r="L51" s="4"/>
    </row>
    <row r="52" spans="1:12" ht="75.75" customHeight="1" thickBot="1" x14ac:dyDescent="0.3">
      <c r="A52" s="2" t="s">
        <v>56</v>
      </c>
      <c r="B52" s="37"/>
      <c r="C52" s="11" t="s">
        <v>260</v>
      </c>
      <c r="D52" s="4"/>
      <c r="E52" s="4"/>
      <c r="F52" s="5">
        <f>'Išlaidos darbuotojams'!G135</f>
        <v>92.4</v>
      </c>
      <c r="G52" s="5">
        <f>'Išlaidos investicijoms'!D113</f>
        <v>0</v>
      </c>
      <c r="H52" s="5">
        <f>'Išlaidos medžiagoms'!E123</f>
        <v>0</v>
      </c>
      <c r="I52" s="5">
        <f>'Išlaidos paslaugoms'!C122</f>
        <v>0</v>
      </c>
      <c r="J52" s="5">
        <f>0.05*(F52+G52+H52+I52)</f>
        <v>4.62</v>
      </c>
      <c r="K52" s="5">
        <f>SUM(F52:J52)</f>
        <v>97.02000000000001</v>
      </c>
      <c r="L52" s="4"/>
    </row>
    <row r="53" spans="1:12" ht="11.25" thickBot="1" x14ac:dyDescent="0.3">
      <c r="A53" s="2" t="s">
        <v>57</v>
      </c>
      <c r="B53" s="37"/>
      <c r="C53" s="6" t="s">
        <v>15</v>
      </c>
      <c r="D53" s="4"/>
      <c r="E53" s="4"/>
      <c r="F53" s="5">
        <f>'Išlaidos darbuotojams'!G140</f>
        <v>0</v>
      </c>
      <c r="G53" s="5">
        <f>'Išlaidos investicijoms'!D117</f>
        <v>0</v>
      </c>
      <c r="H53" s="5">
        <f>'Išlaidos medžiagoms'!E127</f>
        <v>0</v>
      </c>
      <c r="I53" s="5">
        <f>'Išlaidos paslaugoms'!C126</f>
        <v>0</v>
      </c>
      <c r="J53" s="5">
        <f>0.05*(F53+G53+H53+I53)</f>
        <v>0</v>
      </c>
      <c r="K53" s="5">
        <f>SUM(F53:J53)</f>
        <v>0</v>
      </c>
      <c r="L53" s="4"/>
    </row>
    <row r="54" spans="1:12" ht="11.25" thickBot="1" x14ac:dyDescent="0.3">
      <c r="A54" s="2" t="s">
        <v>134</v>
      </c>
      <c r="B54" s="37"/>
      <c r="C54" s="6" t="s">
        <v>137</v>
      </c>
      <c r="D54" s="4"/>
      <c r="E54" s="4"/>
      <c r="F54" s="5">
        <f>'Išlaidos darbuotojams'!G145</f>
        <v>0</v>
      </c>
      <c r="G54" s="5">
        <f>'Išlaidos investicijoms'!D121</f>
        <v>0</v>
      </c>
      <c r="H54" s="5">
        <f>'Išlaidos medžiagoms'!E131</f>
        <v>0</v>
      </c>
      <c r="I54" s="5">
        <f>'Išlaidos paslaugoms'!C130</f>
        <v>0</v>
      </c>
      <c r="J54" s="5">
        <f>0.05*(F54+G54+H54+I54)</f>
        <v>0</v>
      </c>
      <c r="K54" s="5">
        <f>SUM(F54:J54)</f>
        <v>0</v>
      </c>
      <c r="L54" s="4"/>
    </row>
    <row r="55" spans="1:12" ht="11.25" thickBot="1" x14ac:dyDescent="0.3">
      <c r="A55" s="2" t="s">
        <v>11</v>
      </c>
      <c r="B55" s="37"/>
      <c r="C55" s="6" t="s">
        <v>11</v>
      </c>
      <c r="D55" s="4"/>
      <c r="E55" s="4"/>
      <c r="F55" s="10"/>
      <c r="G55" s="5"/>
      <c r="H55" s="5"/>
      <c r="I55" s="5"/>
      <c r="J55" s="5"/>
      <c r="K55" s="5"/>
      <c r="L55" s="4"/>
    </row>
    <row r="56" spans="1:12" ht="11.25" thickBot="1" x14ac:dyDescent="0.3">
      <c r="A56" s="2"/>
      <c r="B56" s="67" t="s">
        <v>70</v>
      </c>
      <c r="C56" s="68"/>
      <c r="D56" s="68"/>
      <c r="E56" s="68"/>
      <c r="F56" s="68"/>
      <c r="G56" s="68"/>
      <c r="H56" s="68"/>
      <c r="I56" s="68"/>
      <c r="J56" s="68"/>
      <c r="K56" s="69"/>
      <c r="L56" s="11">
        <f>SUM(K52:K54)*E51</f>
        <v>20083.140000000003</v>
      </c>
    </row>
    <row r="57" spans="1:12" s="55" customFormat="1" ht="258" customHeight="1" thickBot="1" x14ac:dyDescent="0.3">
      <c r="A57" s="51" t="s">
        <v>128</v>
      </c>
      <c r="B57" s="46" t="s">
        <v>282</v>
      </c>
      <c r="C57" s="39"/>
      <c r="D57" s="11" t="s">
        <v>250</v>
      </c>
      <c r="E57" s="49">
        <v>207</v>
      </c>
      <c r="F57" s="9"/>
      <c r="G57" s="9"/>
      <c r="H57" s="9"/>
      <c r="I57" s="9"/>
      <c r="J57" s="9"/>
      <c r="K57" s="9"/>
      <c r="L57" s="9"/>
    </row>
    <row r="58" spans="1:12" s="55" customFormat="1" ht="42.75" thickBot="1" x14ac:dyDescent="0.3">
      <c r="A58" s="51" t="s">
        <v>129</v>
      </c>
      <c r="B58" s="52"/>
      <c r="C58" s="11" t="s">
        <v>258</v>
      </c>
      <c r="D58" s="39"/>
      <c r="E58" s="39"/>
      <c r="F58" s="11">
        <f>'Išlaidos darbuotojams'!G152</f>
        <v>92.4</v>
      </c>
      <c r="G58" s="11">
        <f>'Išlaidos investicijoms'!D127</f>
        <v>0</v>
      </c>
      <c r="H58" s="11">
        <f>'Išlaidos medžiagoms'!E138</f>
        <v>0</v>
      </c>
      <c r="I58" s="11">
        <f>'Išlaidos paslaugoms'!C137</f>
        <v>0</v>
      </c>
      <c r="J58" s="11">
        <f>0.05*(F58+G58+H58+I58)</f>
        <v>4.62</v>
      </c>
      <c r="K58" s="11">
        <f>SUM(F58:J58)</f>
        <v>97.02000000000001</v>
      </c>
      <c r="L58" s="9"/>
    </row>
    <row r="59" spans="1:12" s="55" customFormat="1" ht="11.25" thickBot="1" x14ac:dyDescent="0.3">
      <c r="A59" s="51" t="s">
        <v>130</v>
      </c>
      <c r="B59" s="52"/>
      <c r="C59" s="49" t="s">
        <v>118</v>
      </c>
      <c r="D59" s="39"/>
      <c r="E59" s="39"/>
      <c r="F59" s="11">
        <f>'Išlaidos darbuotojams'!G157</f>
        <v>0</v>
      </c>
      <c r="G59" s="11">
        <f>'Išlaidos investicijoms'!D131</f>
        <v>0</v>
      </c>
      <c r="H59" s="11">
        <f>'Išlaidos medžiagoms'!E142</f>
        <v>0</v>
      </c>
      <c r="I59" s="11">
        <f>'Išlaidos paslaugoms'!C141</f>
        <v>0</v>
      </c>
      <c r="J59" s="11">
        <f>0.05*(F59+G59+H59+I59)</f>
        <v>0</v>
      </c>
      <c r="K59" s="11">
        <f>SUM(F59:J59)</f>
        <v>0</v>
      </c>
      <c r="L59" s="9"/>
    </row>
    <row r="60" spans="1:12" s="55" customFormat="1" ht="11.25" thickBot="1" x14ac:dyDescent="0.3">
      <c r="A60" s="51" t="s">
        <v>135</v>
      </c>
      <c r="B60" s="52"/>
      <c r="C60" s="49" t="s">
        <v>119</v>
      </c>
      <c r="D60" s="39"/>
      <c r="E60" s="39"/>
      <c r="F60" s="11">
        <f>'Išlaidos darbuotojams'!G162</f>
        <v>0</v>
      </c>
      <c r="G60" s="11">
        <f>'Išlaidos investicijoms'!D135</f>
        <v>0</v>
      </c>
      <c r="H60" s="11">
        <f>'Išlaidos medžiagoms'!E146</f>
        <v>0</v>
      </c>
      <c r="I60" s="11">
        <f>'Išlaidos paslaugoms'!C145</f>
        <v>0</v>
      </c>
      <c r="J60" s="11">
        <f>0.05*(F60+G60+H60+I60)</f>
        <v>0</v>
      </c>
      <c r="K60" s="11">
        <f>SUM(F60:J60)</f>
        <v>0</v>
      </c>
      <c r="L60" s="9"/>
    </row>
    <row r="61" spans="1:12" s="55" customFormat="1" ht="11.25" thickBot="1" x14ac:dyDescent="0.3">
      <c r="A61" s="51" t="s">
        <v>11</v>
      </c>
      <c r="B61" s="52"/>
      <c r="C61" s="49" t="s">
        <v>11</v>
      </c>
      <c r="D61" s="39"/>
      <c r="E61" s="39"/>
      <c r="F61" s="50"/>
      <c r="G61" s="11"/>
      <c r="H61" s="11"/>
      <c r="I61" s="11"/>
      <c r="J61" s="11"/>
      <c r="K61" s="11"/>
      <c r="L61" s="9"/>
    </row>
    <row r="62" spans="1:12" s="55" customFormat="1" ht="18.95" customHeight="1" thickBot="1" x14ac:dyDescent="0.3">
      <c r="A62" s="51"/>
      <c r="B62" s="59" t="s">
        <v>110</v>
      </c>
      <c r="C62" s="60"/>
      <c r="D62" s="60"/>
      <c r="E62" s="60"/>
      <c r="F62" s="60"/>
      <c r="G62" s="60"/>
      <c r="H62" s="60"/>
      <c r="I62" s="60"/>
      <c r="J62" s="60"/>
      <c r="K62" s="61"/>
      <c r="L62" s="11">
        <f>SUM(K58:K60)*E57</f>
        <v>20083.140000000003</v>
      </c>
    </row>
    <row r="63" spans="1:12" s="55" customFormat="1" ht="292.5" customHeight="1" thickBot="1" x14ac:dyDescent="0.3">
      <c r="A63" s="51" t="s">
        <v>131</v>
      </c>
      <c r="B63" s="46" t="s">
        <v>280</v>
      </c>
      <c r="C63" s="39"/>
      <c r="D63" s="11" t="s">
        <v>250</v>
      </c>
      <c r="E63" s="49">
        <v>440</v>
      </c>
      <c r="F63" s="9"/>
      <c r="G63" s="9"/>
      <c r="H63" s="9"/>
      <c r="I63" s="9"/>
      <c r="J63" s="9"/>
      <c r="K63" s="9"/>
      <c r="L63" s="9"/>
    </row>
    <row r="64" spans="1:12" s="55" customFormat="1" ht="87.75" customHeight="1" thickBot="1" x14ac:dyDescent="0.3">
      <c r="A64" s="51" t="s">
        <v>132</v>
      </c>
      <c r="B64" s="47"/>
      <c r="C64" s="49" t="s">
        <v>263</v>
      </c>
      <c r="D64" s="9"/>
      <c r="E64" s="9"/>
      <c r="F64" s="11">
        <f>'Išlaidos darbuotojams'!G169</f>
        <v>91.35</v>
      </c>
      <c r="G64" s="11">
        <f>'Išlaidos investicijoms'!D141</f>
        <v>0</v>
      </c>
      <c r="H64" s="11">
        <f>'Išlaidos medžiagoms'!E153</f>
        <v>0</v>
      </c>
      <c r="I64" s="11">
        <f>'Išlaidos paslaugoms'!C152</f>
        <v>0</v>
      </c>
      <c r="J64" s="11">
        <f>0.05*(F64+G64+H64+I64)</f>
        <v>4.5674999999999999</v>
      </c>
      <c r="K64" s="11">
        <f>SUM(F64:J64)</f>
        <v>95.91749999999999</v>
      </c>
      <c r="L64" s="9"/>
    </row>
    <row r="65" spans="1:14" s="55" customFormat="1" ht="26.25" customHeight="1" thickBot="1" x14ac:dyDescent="0.3">
      <c r="A65" s="51" t="s">
        <v>133</v>
      </c>
      <c r="B65" s="47"/>
      <c r="C65" s="49" t="s">
        <v>261</v>
      </c>
      <c r="D65" s="9"/>
      <c r="E65" s="9"/>
      <c r="F65" s="11">
        <f>'Išlaidos darbuotojams'!G174</f>
        <v>12.18</v>
      </c>
      <c r="G65" s="11">
        <f>'Išlaidos investicijoms'!D145</f>
        <v>0</v>
      </c>
      <c r="H65" s="11">
        <f>'Išlaidos medžiagoms'!E157</f>
        <v>0</v>
      </c>
      <c r="I65" s="11">
        <f>'Išlaidos paslaugoms'!C156</f>
        <v>0</v>
      </c>
      <c r="J65" s="11">
        <f>0.05*(F65+G65+H65+I65)</f>
        <v>0.60899999999999999</v>
      </c>
      <c r="K65" s="11">
        <f>SUM(F65:J65)</f>
        <v>12.789</v>
      </c>
      <c r="L65" s="9"/>
    </row>
    <row r="66" spans="1:14" s="55" customFormat="1" ht="11.25" thickBot="1" x14ac:dyDescent="0.3">
      <c r="A66" s="51" t="s">
        <v>136</v>
      </c>
      <c r="B66" s="47"/>
      <c r="C66" s="49" t="s">
        <v>122</v>
      </c>
      <c r="D66" s="9"/>
      <c r="E66" s="9"/>
      <c r="F66" s="11">
        <f>'Išlaidos darbuotojams'!G179</f>
        <v>0</v>
      </c>
      <c r="G66" s="11">
        <f>'Išlaidos investicijoms'!D149</f>
        <v>0</v>
      </c>
      <c r="H66" s="11">
        <f>'Išlaidos medžiagoms'!E161</f>
        <v>0</v>
      </c>
      <c r="I66" s="11">
        <f>'Išlaidos paslaugoms'!C160</f>
        <v>0</v>
      </c>
      <c r="J66" s="11">
        <f>0.05*(F66+G66+H66+I66)</f>
        <v>0</v>
      </c>
      <c r="K66" s="11">
        <f>SUM(F66:J66)</f>
        <v>0</v>
      </c>
      <c r="L66" s="9"/>
    </row>
    <row r="67" spans="1:14" s="55" customFormat="1" ht="11.25" thickBot="1" x14ac:dyDescent="0.3">
      <c r="A67" s="51" t="s">
        <v>11</v>
      </c>
      <c r="B67" s="47"/>
      <c r="C67" s="49" t="s">
        <v>11</v>
      </c>
      <c r="D67" s="9"/>
      <c r="E67" s="9"/>
      <c r="F67" s="50"/>
      <c r="G67" s="11"/>
      <c r="H67" s="11"/>
      <c r="I67" s="11"/>
      <c r="J67" s="11"/>
      <c r="K67" s="11"/>
      <c r="L67" s="9"/>
    </row>
    <row r="68" spans="1:14" s="55" customFormat="1" ht="18.95" customHeight="1" thickBot="1" x14ac:dyDescent="0.3">
      <c r="A68" s="51"/>
      <c r="B68" s="59" t="s">
        <v>111</v>
      </c>
      <c r="C68" s="60"/>
      <c r="D68" s="60"/>
      <c r="E68" s="60"/>
      <c r="F68" s="60"/>
      <c r="G68" s="60"/>
      <c r="H68" s="60"/>
      <c r="I68" s="60"/>
      <c r="J68" s="60"/>
      <c r="K68" s="61"/>
      <c r="L68" s="11">
        <f>SUM(K64:K66)*E63</f>
        <v>47830.859999999993</v>
      </c>
    </row>
    <row r="69" spans="1:14" s="55" customFormat="1" ht="159" customHeight="1" thickBot="1" x14ac:dyDescent="0.3">
      <c r="A69" s="51" t="s">
        <v>138</v>
      </c>
      <c r="B69" s="46" t="s">
        <v>270</v>
      </c>
      <c r="C69" s="39"/>
      <c r="D69" s="11" t="s">
        <v>250</v>
      </c>
      <c r="E69" s="49">
        <v>18</v>
      </c>
      <c r="F69" s="9"/>
      <c r="G69" s="9"/>
      <c r="H69" s="9"/>
      <c r="I69" s="9"/>
      <c r="J69" s="9"/>
      <c r="K69" s="9"/>
      <c r="L69" s="9"/>
      <c r="N69" s="58"/>
    </row>
    <row r="70" spans="1:14" s="55" customFormat="1" ht="11.25" thickBot="1" x14ac:dyDescent="0.3">
      <c r="A70" s="51" t="s">
        <v>139</v>
      </c>
      <c r="B70" s="47"/>
      <c r="C70" s="49"/>
      <c r="D70" s="9"/>
      <c r="E70" s="9"/>
      <c r="F70" s="11">
        <f>'Išlaidos darbuotojams'!G186</f>
        <v>0</v>
      </c>
      <c r="G70" s="11">
        <f>'Išlaidos investicijoms'!D155</f>
        <v>0</v>
      </c>
      <c r="H70" s="11">
        <f>'Išlaidos medžiagoms'!E168</f>
        <v>0</v>
      </c>
      <c r="I70" s="11">
        <f>'Išlaidos paslaugoms'!C167</f>
        <v>0</v>
      </c>
      <c r="J70" s="11">
        <f>0.05*(F70+G70+H70+I70)</f>
        <v>0</v>
      </c>
      <c r="K70" s="11">
        <f>SUM(F70:J70)</f>
        <v>0</v>
      </c>
      <c r="L70" s="9"/>
    </row>
    <row r="71" spans="1:14" s="55" customFormat="1" ht="11.25" thickBot="1" x14ac:dyDescent="0.3">
      <c r="A71" s="51" t="s">
        <v>140</v>
      </c>
      <c r="B71" s="47"/>
      <c r="C71" s="49" t="s">
        <v>123</v>
      </c>
      <c r="D71" s="9"/>
      <c r="E71" s="9"/>
      <c r="F71" s="11">
        <f>'Išlaidos darbuotojams'!G191</f>
        <v>0</v>
      </c>
      <c r="G71" s="11">
        <f>'Išlaidos investicijoms'!D159</f>
        <v>0</v>
      </c>
      <c r="H71" s="11">
        <f>'Išlaidos medžiagoms'!E172</f>
        <v>0</v>
      </c>
      <c r="I71" s="11">
        <f>'Išlaidos paslaugoms'!C171</f>
        <v>0</v>
      </c>
      <c r="J71" s="11">
        <f>0.05*(F71+G71+H71+I71)</f>
        <v>0</v>
      </c>
      <c r="K71" s="11">
        <f>SUM(F71:J71)</f>
        <v>0</v>
      </c>
      <c r="L71" s="9"/>
    </row>
    <row r="72" spans="1:14" s="55" customFormat="1" ht="11.25" thickBot="1" x14ac:dyDescent="0.3">
      <c r="A72" s="51" t="s">
        <v>140</v>
      </c>
      <c r="B72" s="47"/>
      <c r="C72" s="49" t="s">
        <v>124</v>
      </c>
      <c r="D72" s="9"/>
      <c r="E72" s="9"/>
      <c r="F72" s="11">
        <f>'Išlaidos darbuotojams'!G196</f>
        <v>0</v>
      </c>
      <c r="G72" s="11">
        <f>'Išlaidos investicijoms'!D163</f>
        <v>0</v>
      </c>
      <c r="H72" s="11">
        <f>'Išlaidos medžiagoms'!E176</f>
        <v>0</v>
      </c>
      <c r="I72" s="11">
        <f>'Išlaidos paslaugoms'!C175</f>
        <v>0</v>
      </c>
      <c r="J72" s="11">
        <f>0.05*(F72+G72+H72+I72)</f>
        <v>0</v>
      </c>
      <c r="K72" s="11">
        <f>SUM(F72:J72)</f>
        <v>0</v>
      </c>
      <c r="L72" s="9"/>
    </row>
    <row r="73" spans="1:14" s="55" customFormat="1" ht="11.25" thickBot="1" x14ac:dyDescent="0.3">
      <c r="A73" s="51" t="s">
        <v>11</v>
      </c>
      <c r="B73" s="47"/>
      <c r="C73" s="49" t="s">
        <v>11</v>
      </c>
      <c r="D73" s="9"/>
      <c r="E73" s="9"/>
      <c r="F73" s="50"/>
      <c r="G73" s="11"/>
      <c r="H73" s="11"/>
      <c r="I73" s="11"/>
      <c r="J73" s="11"/>
      <c r="K73" s="11"/>
      <c r="L73" s="9"/>
    </row>
    <row r="74" spans="1:14" s="55" customFormat="1" ht="18.95" customHeight="1" thickBot="1" x14ac:dyDescent="0.3">
      <c r="A74" s="51"/>
      <c r="B74" s="59" t="s">
        <v>112</v>
      </c>
      <c r="C74" s="60"/>
      <c r="D74" s="60"/>
      <c r="E74" s="60"/>
      <c r="F74" s="60"/>
      <c r="G74" s="60"/>
      <c r="H74" s="60"/>
      <c r="I74" s="60"/>
      <c r="J74" s="60"/>
      <c r="K74" s="61"/>
      <c r="L74" s="11">
        <f>SUM(K70:K72)*E69</f>
        <v>0</v>
      </c>
    </row>
    <row r="75" spans="1:14" s="55" customFormat="1" ht="21.75" thickBot="1" x14ac:dyDescent="0.3">
      <c r="A75" s="51" t="s">
        <v>141</v>
      </c>
      <c r="B75" s="46" t="s">
        <v>17</v>
      </c>
      <c r="C75" s="39"/>
      <c r="D75" s="11"/>
      <c r="E75" s="49">
        <v>0</v>
      </c>
      <c r="F75" s="9"/>
      <c r="G75" s="9"/>
      <c r="H75" s="9"/>
      <c r="I75" s="9"/>
      <c r="J75" s="9"/>
      <c r="K75" s="9"/>
      <c r="L75" s="9"/>
    </row>
    <row r="76" spans="1:14" s="55" customFormat="1" ht="11.25" thickBot="1" x14ac:dyDescent="0.3">
      <c r="A76" s="51" t="s">
        <v>142</v>
      </c>
      <c r="B76" s="47"/>
      <c r="C76" s="49" t="s">
        <v>125</v>
      </c>
      <c r="D76" s="9"/>
      <c r="E76" s="9"/>
      <c r="F76" s="11">
        <f>'Išlaidos darbuotojams'!G203</f>
        <v>0</v>
      </c>
      <c r="G76" s="11">
        <f>'Išlaidos investicijoms'!D169</f>
        <v>0</v>
      </c>
      <c r="H76" s="11">
        <f>'Išlaidos medžiagoms'!E183</f>
        <v>0</v>
      </c>
      <c r="I76" s="11">
        <f>'Išlaidos paslaugoms'!C182</f>
        <v>0</v>
      </c>
      <c r="J76" s="11">
        <f>0.05*(F76+G76+H76+I76)</f>
        <v>0</v>
      </c>
      <c r="K76" s="11">
        <f>SUM(F76:J76)</f>
        <v>0</v>
      </c>
      <c r="L76" s="9"/>
    </row>
    <row r="77" spans="1:14" s="55" customFormat="1" ht="11.25" thickBot="1" x14ac:dyDescent="0.3">
      <c r="A77" s="51" t="s">
        <v>143</v>
      </c>
      <c r="B77" s="47"/>
      <c r="C77" s="49" t="s">
        <v>126</v>
      </c>
      <c r="D77" s="9"/>
      <c r="E77" s="9"/>
      <c r="F77" s="11">
        <f>'Išlaidos darbuotojams'!G208</f>
        <v>0</v>
      </c>
      <c r="G77" s="11">
        <f>'Išlaidos investicijoms'!D173</f>
        <v>0</v>
      </c>
      <c r="H77" s="11">
        <f>'Išlaidos medžiagoms'!E187</f>
        <v>0</v>
      </c>
      <c r="I77" s="11">
        <f>'Išlaidos paslaugoms'!C186</f>
        <v>0</v>
      </c>
      <c r="J77" s="11">
        <f>0.05*(F77+G77+H77+I77)</f>
        <v>0</v>
      </c>
      <c r="K77" s="11">
        <f>SUM(F77:J77)</f>
        <v>0</v>
      </c>
      <c r="L77" s="9"/>
    </row>
    <row r="78" spans="1:14" s="55" customFormat="1" ht="11.25" thickBot="1" x14ac:dyDescent="0.3">
      <c r="A78" s="51" t="s">
        <v>143</v>
      </c>
      <c r="B78" s="47"/>
      <c r="C78" s="49" t="s">
        <v>127</v>
      </c>
      <c r="D78" s="9"/>
      <c r="E78" s="9"/>
      <c r="F78" s="11">
        <f>'Išlaidos darbuotojams'!G213</f>
        <v>0</v>
      </c>
      <c r="G78" s="11">
        <f>'Išlaidos investicijoms'!D177</f>
        <v>0</v>
      </c>
      <c r="H78" s="11">
        <f>'Išlaidos medžiagoms'!E191</f>
        <v>0</v>
      </c>
      <c r="I78" s="11">
        <f>'Išlaidos paslaugoms'!C190</f>
        <v>0</v>
      </c>
      <c r="J78" s="11">
        <f>0.05*(F78+G78+H78+I78)</f>
        <v>0</v>
      </c>
      <c r="K78" s="11">
        <f>SUM(F78:J78)</f>
        <v>0</v>
      </c>
      <c r="L78" s="9"/>
    </row>
    <row r="79" spans="1:14" s="55" customFormat="1" ht="11.25" thickBot="1" x14ac:dyDescent="0.3">
      <c r="A79" s="51" t="s">
        <v>11</v>
      </c>
      <c r="B79" s="47"/>
      <c r="C79" s="49" t="s">
        <v>11</v>
      </c>
      <c r="D79" s="9"/>
      <c r="E79" s="9"/>
      <c r="F79" s="50"/>
      <c r="G79" s="11"/>
      <c r="H79" s="11"/>
      <c r="I79" s="11"/>
      <c r="J79" s="11"/>
      <c r="K79" s="11"/>
      <c r="L79" s="9"/>
    </row>
    <row r="80" spans="1:14" s="55" customFormat="1" ht="18.95" customHeight="1" thickBot="1" x14ac:dyDescent="0.3">
      <c r="A80" s="51"/>
      <c r="B80" s="59" t="s">
        <v>117</v>
      </c>
      <c r="C80" s="60"/>
      <c r="D80" s="60"/>
      <c r="E80" s="60"/>
      <c r="F80" s="60"/>
      <c r="G80" s="60"/>
      <c r="H80" s="60"/>
      <c r="I80" s="60"/>
      <c r="J80" s="60"/>
      <c r="K80" s="61"/>
      <c r="L80" s="11">
        <f>SUM(K76:K78)*E75</f>
        <v>0</v>
      </c>
    </row>
    <row r="81" spans="1:12" s="55" customFormat="1" ht="12" customHeight="1" thickBot="1" x14ac:dyDescent="0.3">
      <c r="A81" s="51"/>
      <c r="B81" s="11" t="s">
        <v>11</v>
      </c>
      <c r="C81" s="11"/>
      <c r="D81" s="11"/>
      <c r="E81" s="11"/>
      <c r="F81" s="11"/>
      <c r="G81" s="11"/>
      <c r="H81" s="11"/>
      <c r="I81" s="11"/>
      <c r="J81" s="11"/>
      <c r="K81" s="11"/>
      <c r="L81" s="11"/>
    </row>
    <row r="82" spans="1:12" s="55" customFormat="1" ht="12" customHeight="1" thickBot="1" x14ac:dyDescent="0.3">
      <c r="A82" s="51"/>
      <c r="B82" s="70" t="s">
        <v>72</v>
      </c>
      <c r="C82" s="71"/>
      <c r="D82" s="71"/>
      <c r="E82" s="71"/>
      <c r="F82" s="71"/>
      <c r="G82" s="71"/>
      <c r="H82" s="71"/>
      <c r="I82" s="71"/>
      <c r="J82" s="71"/>
      <c r="K82" s="72"/>
      <c r="L82" s="53">
        <f>SUM(L50,L56,L62+L68+L74+L80)</f>
        <v>91084.455000000002</v>
      </c>
    </row>
    <row r="83" spans="1:12" s="55" customFormat="1" ht="11.25" thickBot="1" x14ac:dyDescent="0.3">
      <c r="A83" s="51"/>
      <c r="B83" s="70" t="s">
        <v>73</v>
      </c>
      <c r="C83" s="71"/>
      <c r="D83" s="71"/>
      <c r="E83" s="71"/>
      <c r="F83" s="71"/>
      <c r="G83" s="71"/>
      <c r="H83" s="71"/>
      <c r="I83" s="71"/>
      <c r="J83" s="71"/>
      <c r="K83" s="72"/>
      <c r="L83" s="54">
        <f>+L82-L43</f>
        <v>9878.7149999999965</v>
      </c>
    </row>
    <row r="84" spans="1:12" s="55" customFormat="1" x14ac:dyDescent="0.25"/>
    <row r="85" spans="1:12" s="55" customFormat="1" ht="21" x14ac:dyDescent="0.25">
      <c r="K85" s="56" t="s">
        <v>276</v>
      </c>
    </row>
    <row r="86" spans="1:12" s="55" customFormat="1" x14ac:dyDescent="0.25">
      <c r="B86" s="55" t="s">
        <v>264</v>
      </c>
    </row>
    <row r="87" spans="1:12" s="55" customFormat="1" ht="73.5" x14ac:dyDescent="0.25">
      <c r="B87" s="56" t="s">
        <v>265</v>
      </c>
    </row>
    <row r="88" spans="1:12" s="55" customFormat="1" x14ac:dyDescent="0.25"/>
    <row r="89" spans="1:12" s="55" customFormat="1" x14ac:dyDescent="0.25">
      <c r="B89" s="55" t="s">
        <v>267</v>
      </c>
    </row>
    <row r="90" spans="1:12" s="55" customFormat="1" ht="73.5" x14ac:dyDescent="0.25">
      <c r="B90" s="56" t="s">
        <v>266</v>
      </c>
    </row>
    <row r="91" spans="1:12" s="55" customFormat="1" x14ac:dyDescent="0.25">
      <c r="B91" s="57"/>
    </row>
    <row r="92" spans="1:12" s="55" customFormat="1" x14ac:dyDescent="0.25"/>
    <row r="93" spans="1:12" s="55" customFormat="1" x14ac:dyDescent="0.25">
      <c r="B93" s="55" t="s">
        <v>268</v>
      </c>
    </row>
    <row r="94" spans="1:12" s="55" customFormat="1" ht="247.5" customHeight="1" x14ac:dyDescent="0.25">
      <c r="B94" s="56" t="s">
        <v>269</v>
      </c>
    </row>
    <row r="95" spans="1:12" s="55" customFormat="1" x14ac:dyDescent="0.25"/>
    <row r="96" spans="1:12" s="55" customFormat="1" x14ac:dyDescent="0.25">
      <c r="B96" s="55" t="s">
        <v>273</v>
      </c>
    </row>
    <row r="97" spans="2:2" s="55" customFormat="1" ht="105" x14ac:dyDescent="0.25">
      <c r="B97" s="56" t="s">
        <v>274</v>
      </c>
    </row>
    <row r="98" spans="2:2" ht="133.5" customHeight="1" x14ac:dyDescent="0.25"/>
  </sheetData>
  <mergeCells count="18">
    <mergeCell ref="B83:K83"/>
    <mergeCell ref="B17:K17"/>
    <mergeCell ref="B43:K43"/>
    <mergeCell ref="B44:L44"/>
    <mergeCell ref="B50:K50"/>
    <mergeCell ref="B56:K56"/>
    <mergeCell ref="B82:K82"/>
    <mergeCell ref="B23:K23"/>
    <mergeCell ref="B30:K30"/>
    <mergeCell ref="B36:K36"/>
    <mergeCell ref="B42:K42"/>
    <mergeCell ref="B62:K62"/>
    <mergeCell ref="B68:K68"/>
    <mergeCell ref="B74:K74"/>
    <mergeCell ref="B80:K80"/>
    <mergeCell ref="A1:L2"/>
    <mergeCell ref="B5:L5"/>
    <mergeCell ref="B11:K11"/>
  </mergeCells>
  <pageMargins left="0" right="0" top="0.19685039370078741" bottom="0.19685039370078741" header="0.31496062992125984" footer="0.31496062992125984"/>
  <pageSetup paperSize="9" orientation="landscape" r:id="rId1"/>
  <ignoredErrors>
    <ignoredError sqref="A5 A4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E47FF"/>
  </sheetPr>
  <dimension ref="A1:G214"/>
  <sheetViews>
    <sheetView topLeftCell="A48" zoomScale="85" zoomScaleNormal="85" workbookViewId="0">
      <selection activeCell="M80" sqref="M80"/>
    </sheetView>
  </sheetViews>
  <sheetFormatPr defaultColWidth="8.7109375" defaultRowHeight="10.5" x14ac:dyDescent="0.25"/>
  <cols>
    <col min="1" max="1" width="30.7109375" style="1" customWidth="1"/>
    <col min="2" max="2" width="12" style="1" customWidth="1"/>
    <col min="3" max="3" width="11.140625" style="1" customWidth="1"/>
    <col min="4" max="4" width="19.42578125" style="1" customWidth="1"/>
    <col min="5" max="5" width="20.42578125" style="1" customWidth="1"/>
    <col min="6" max="6" width="14" style="1" customWidth="1"/>
    <col min="7" max="7" width="13.85546875" style="1" customWidth="1"/>
    <col min="8" max="16384" width="8.7109375" style="1"/>
  </cols>
  <sheetData>
    <row r="1" spans="1:7" ht="15.75" customHeight="1" thickBot="1" x14ac:dyDescent="0.3">
      <c r="A1" s="79" t="s">
        <v>74</v>
      </c>
      <c r="B1" s="80"/>
      <c r="C1" s="80"/>
      <c r="D1" s="80"/>
      <c r="E1" s="80"/>
      <c r="F1" s="80"/>
      <c r="G1" s="81"/>
    </row>
    <row r="2" spans="1:7" ht="68.25" customHeight="1" thickBot="1" x14ac:dyDescent="0.3">
      <c r="A2" s="30" t="s">
        <v>85</v>
      </c>
      <c r="B2" s="31" t="s">
        <v>18</v>
      </c>
      <c r="C2" s="31" t="s">
        <v>19</v>
      </c>
      <c r="D2" s="31" t="s">
        <v>76</v>
      </c>
      <c r="E2" s="31" t="s">
        <v>77</v>
      </c>
      <c r="F2" s="31" t="s">
        <v>20</v>
      </c>
      <c r="G2" s="31" t="s">
        <v>78</v>
      </c>
    </row>
    <row r="3" spans="1:7" ht="11.25" thickBot="1" x14ac:dyDescent="0.3">
      <c r="A3" s="32">
        <v>1</v>
      </c>
      <c r="B3" s="33">
        <v>2</v>
      </c>
      <c r="C3" s="32">
        <v>3</v>
      </c>
      <c r="D3" s="33">
        <v>4</v>
      </c>
      <c r="E3" s="32">
        <v>5</v>
      </c>
      <c r="F3" s="33">
        <v>6</v>
      </c>
      <c r="G3" s="32">
        <v>7</v>
      </c>
    </row>
    <row r="4" spans="1:7" ht="27.75" customHeight="1" thickBot="1" x14ac:dyDescent="0.3">
      <c r="A4" s="23" t="str">
        <f>'PI skaičiuoklė'!B6</f>
        <v>Nėra</v>
      </c>
      <c r="B4" s="4"/>
      <c r="C4" s="24"/>
      <c r="D4" s="24"/>
      <c r="E4" s="24"/>
      <c r="F4" s="24"/>
      <c r="G4" s="24"/>
    </row>
    <row r="5" spans="1:7" ht="11.25" thickBot="1" x14ac:dyDescent="0.3">
      <c r="A5" s="8" t="str">
        <f>'PI skaičiuoklė'!C7</f>
        <v>Veiksmas A1</v>
      </c>
      <c r="B5" s="4"/>
      <c r="C5" s="24"/>
      <c r="D5" s="24"/>
      <c r="E5" s="24"/>
      <c r="F5" s="24"/>
      <c r="G5" s="24"/>
    </row>
    <row r="6" spans="1:7" ht="11.1" customHeight="1" thickBot="1" x14ac:dyDescent="0.3">
      <c r="A6" s="25"/>
      <c r="B6" s="5" t="s">
        <v>21</v>
      </c>
      <c r="C6" s="5">
        <v>0</v>
      </c>
      <c r="D6" s="5">
        <v>0</v>
      </c>
      <c r="E6" s="5">
        <v>0</v>
      </c>
      <c r="F6" s="5">
        <v>0</v>
      </c>
      <c r="G6" s="5">
        <f>+C6*D6*E6*F6</f>
        <v>0</v>
      </c>
    </row>
    <row r="7" spans="1:7" ht="11.25" thickBot="1" x14ac:dyDescent="0.3">
      <c r="A7" s="13"/>
      <c r="B7" s="5" t="s">
        <v>22</v>
      </c>
      <c r="C7" s="5">
        <v>0</v>
      </c>
      <c r="D7" s="5">
        <v>0</v>
      </c>
      <c r="E7" s="5">
        <v>0</v>
      </c>
      <c r="F7" s="5">
        <v>0</v>
      </c>
      <c r="G7" s="5">
        <f t="shared" ref="G7" si="0">+C7*D7*E7*F7</f>
        <v>0</v>
      </c>
    </row>
    <row r="8" spans="1:7" ht="11.25" thickBot="1" x14ac:dyDescent="0.3">
      <c r="A8" s="13"/>
      <c r="B8" s="5" t="s">
        <v>11</v>
      </c>
      <c r="C8" s="5"/>
      <c r="D8" s="5"/>
      <c r="E8" s="5"/>
      <c r="F8" s="5"/>
      <c r="G8" s="5"/>
    </row>
    <row r="9" spans="1:7" ht="12.75" customHeight="1" thickBot="1" x14ac:dyDescent="0.3">
      <c r="A9" s="67" t="s">
        <v>79</v>
      </c>
      <c r="B9" s="68"/>
      <c r="C9" s="68"/>
      <c r="D9" s="68"/>
      <c r="E9" s="68"/>
      <c r="F9" s="69"/>
      <c r="G9" s="5">
        <f>SUM(G6:G8)</f>
        <v>0</v>
      </c>
    </row>
    <row r="10" spans="1:7" ht="11.25" thickBot="1" x14ac:dyDescent="0.3">
      <c r="A10" s="8" t="str">
        <f>'PI skaičiuoklė'!C8</f>
        <v>Veiksmas A2</v>
      </c>
      <c r="B10" s="38"/>
      <c r="C10" s="38"/>
      <c r="D10" s="38"/>
      <c r="E10" s="38"/>
      <c r="F10" s="38"/>
      <c r="G10" s="38"/>
    </row>
    <row r="11" spans="1:7" ht="11.25" thickBot="1" x14ac:dyDescent="0.3">
      <c r="A11" s="25"/>
      <c r="B11" s="5" t="s">
        <v>23</v>
      </c>
      <c r="C11" s="5">
        <v>0</v>
      </c>
      <c r="D11" s="5">
        <v>0</v>
      </c>
      <c r="E11" s="5">
        <v>0</v>
      </c>
      <c r="F11" s="5">
        <v>0</v>
      </c>
      <c r="G11" s="5">
        <f>+C11*D11*E11*F11</f>
        <v>0</v>
      </c>
    </row>
    <row r="12" spans="1:7" ht="11.25" thickBot="1" x14ac:dyDescent="0.3">
      <c r="A12" s="13"/>
      <c r="B12" s="5" t="s">
        <v>24</v>
      </c>
      <c r="C12" s="5">
        <v>0</v>
      </c>
      <c r="D12" s="5">
        <v>0</v>
      </c>
      <c r="E12" s="5">
        <v>0</v>
      </c>
      <c r="F12" s="5">
        <v>0</v>
      </c>
      <c r="G12" s="5">
        <f t="shared" ref="G12" si="1">+C12*D12*E12*F12</f>
        <v>0</v>
      </c>
    </row>
    <row r="13" spans="1:7" ht="11.25" thickBot="1" x14ac:dyDescent="0.3">
      <c r="A13" s="13"/>
      <c r="B13" s="5" t="s">
        <v>11</v>
      </c>
      <c r="C13" s="5"/>
      <c r="D13" s="5"/>
      <c r="E13" s="5"/>
      <c r="F13" s="5"/>
      <c r="G13" s="5"/>
    </row>
    <row r="14" spans="1:7" ht="11.25" thickBot="1" x14ac:dyDescent="0.3">
      <c r="A14" s="67" t="s">
        <v>80</v>
      </c>
      <c r="B14" s="68"/>
      <c r="C14" s="68"/>
      <c r="D14" s="68"/>
      <c r="E14" s="68"/>
      <c r="F14" s="69"/>
      <c r="G14" s="5">
        <f>SUM(G11:G13)</f>
        <v>0</v>
      </c>
    </row>
    <row r="15" spans="1:7" ht="11.25" thickBot="1" x14ac:dyDescent="0.3">
      <c r="A15" s="8" t="str">
        <f>'PI skaičiuoklė'!C9</f>
        <v>Veiksmas A3</v>
      </c>
      <c r="B15" s="38"/>
      <c r="C15" s="38"/>
      <c r="D15" s="38"/>
      <c r="E15" s="38"/>
      <c r="F15" s="38"/>
      <c r="G15" s="38"/>
    </row>
    <row r="16" spans="1:7" ht="11.25" thickBot="1" x14ac:dyDescent="0.3">
      <c r="A16" s="25"/>
      <c r="B16" s="5" t="s">
        <v>181</v>
      </c>
      <c r="C16" s="5">
        <v>0</v>
      </c>
      <c r="D16" s="5">
        <v>0</v>
      </c>
      <c r="E16" s="5">
        <v>0</v>
      </c>
      <c r="F16" s="5">
        <v>0</v>
      </c>
      <c r="G16" s="5">
        <f>+C16*D16*E16*F16</f>
        <v>0</v>
      </c>
    </row>
    <row r="17" spans="1:7" ht="11.25" thickBot="1" x14ac:dyDescent="0.3">
      <c r="A17" s="13"/>
      <c r="B17" s="5" t="s">
        <v>182</v>
      </c>
      <c r="C17" s="5">
        <v>0</v>
      </c>
      <c r="D17" s="5">
        <v>0</v>
      </c>
      <c r="E17" s="5">
        <v>0</v>
      </c>
      <c r="F17" s="5">
        <v>0</v>
      </c>
      <c r="G17" s="5">
        <f t="shared" ref="G17" si="2">+C17*D17*E17*F17</f>
        <v>0</v>
      </c>
    </row>
    <row r="18" spans="1:7" ht="11.25" thickBot="1" x14ac:dyDescent="0.3">
      <c r="A18" s="13"/>
      <c r="B18" s="5" t="s">
        <v>11</v>
      </c>
      <c r="C18" s="5"/>
      <c r="D18" s="5"/>
      <c r="E18" s="5"/>
      <c r="F18" s="5"/>
      <c r="G18" s="5"/>
    </row>
    <row r="19" spans="1:7" ht="11.25" thickBot="1" x14ac:dyDescent="0.3">
      <c r="A19" s="67" t="s">
        <v>144</v>
      </c>
      <c r="B19" s="68"/>
      <c r="C19" s="68"/>
      <c r="D19" s="68"/>
      <c r="E19" s="68"/>
      <c r="F19" s="69"/>
      <c r="G19" s="5">
        <f>SUM(G16:G18)</f>
        <v>0</v>
      </c>
    </row>
    <row r="20" spans="1:7" ht="11.25" thickBot="1" x14ac:dyDescent="0.3">
      <c r="A20" s="73" t="s">
        <v>81</v>
      </c>
      <c r="B20" s="74"/>
      <c r="C20" s="74"/>
      <c r="D20" s="74"/>
      <c r="E20" s="74"/>
      <c r="F20" s="75"/>
      <c r="G20" s="26">
        <f>SUM(G9,G14,G19)</f>
        <v>0</v>
      </c>
    </row>
    <row r="21" spans="1:7" ht="200.25" thickBot="1" x14ac:dyDescent="0.3">
      <c r="A21" s="23" t="str">
        <f>'PI skaičiuoklė'!B12</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reikia pateikti du skirtingus prašymus per skirtingas IS (KPEPIS ir Infostatyba) ir gauti du skirtingus leidimus</v>
      </c>
      <c r="B21" s="4"/>
      <c r="C21" s="4"/>
      <c r="D21" s="4"/>
      <c r="E21" s="4"/>
      <c r="F21" s="4"/>
      <c r="G21" s="4"/>
    </row>
    <row r="22" spans="1:7" ht="75.95" customHeight="1" thickBot="1" x14ac:dyDescent="0.3">
      <c r="A22" s="8" t="str">
        <f>'PI skaičiuoklė'!C13</f>
        <v>Prašymas išduoti statybą leidžiantį dokumentą ir statinio statybos leidimo išdavimas</v>
      </c>
      <c r="B22" s="4" t="s">
        <v>254</v>
      </c>
      <c r="C22" s="4"/>
      <c r="D22" s="4"/>
      <c r="E22" s="4"/>
      <c r="F22" s="4"/>
      <c r="G22" s="4"/>
    </row>
    <row r="23" spans="1:7" ht="11.25" thickBot="1" x14ac:dyDescent="0.3">
      <c r="A23" s="25"/>
      <c r="B23" s="5" t="s">
        <v>257</v>
      </c>
      <c r="C23" s="5">
        <v>1</v>
      </c>
      <c r="D23" s="5">
        <v>11.55</v>
      </c>
      <c r="E23" s="5">
        <v>8</v>
      </c>
      <c r="F23" s="5">
        <v>1</v>
      </c>
      <c r="G23" s="5">
        <f t="shared" ref="G23:G24" si="3">+C23*D23*E23*F23</f>
        <v>92.4</v>
      </c>
    </row>
    <row r="24" spans="1:7" ht="48" customHeight="1" thickBot="1" x14ac:dyDescent="0.3">
      <c r="A24" s="13"/>
      <c r="B24" s="5"/>
      <c r="C24" s="5"/>
      <c r="D24" s="5"/>
      <c r="E24" s="5"/>
      <c r="F24" s="5"/>
      <c r="G24" s="5">
        <f t="shared" si="3"/>
        <v>0</v>
      </c>
    </row>
    <row r="25" spans="1:7" ht="11.25" thickBot="1" x14ac:dyDescent="0.3">
      <c r="A25" s="13"/>
      <c r="B25" s="5" t="s">
        <v>11</v>
      </c>
      <c r="C25" s="5"/>
      <c r="D25" s="5"/>
      <c r="E25" s="5"/>
      <c r="F25" s="5"/>
      <c r="G25" s="5"/>
    </row>
    <row r="26" spans="1:7" ht="11.25" thickBot="1" x14ac:dyDescent="0.3">
      <c r="A26" s="67" t="s">
        <v>82</v>
      </c>
      <c r="B26" s="68"/>
      <c r="C26" s="68"/>
      <c r="D26" s="68"/>
      <c r="E26" s="68"/>
      <c r="F26" s="69"/>
      <c r="G26" s="5">
        <f>SUM(G23:G25)</f>
        <v>92.4</v>
      </c>
    </row>
    <row r="27" spans="1:7" ht="42.75" customHeight="1" thickBot="1" x14ac:dyDescent="0.3">
      <c r="A27" s="8" t="str">
        <f>'PI skaičiuoklė'!C14</f>
        <v>Prašymas išduoti tvarkybą leidžiantį dokumentą ir tvarkybos leidimo išdavimas</v>
      </c>
      <c r="B27" s="4" t="s">
        <v>254</v>
      </c>
      <c r="C27" s="4"/>
      <c r="D27" s="4"/>
      <c r="E27" s="4"/>
      <c r="F27" s="4"/>
      <c r="G27" s="4"/>
    </row>
    <row r="28" spans="1:7" ht="11.25" thickBot="1" x14ac:dyDescent="0.3">
      <c r="A28" s="25"/>
      <c r="B28" s="5" t="s">
        <v>27</v>
      </c>
      <c r="C28" s="5">
        <v>1</v>
      </c>
      <c r="D28" s="5">
        <v>11.55</v>
      </c>
      <c r="E28" s="5">
        <v>8</v>
      </c>
      <c r="F28" s="5">
        <v>1</v>
      </c>
      <c r="G28" s="5">
        <f t="shared" ref="G28:G29" si="4">+C28*D28*E28*F28</f>
        <v>92.4</v>
      </c>
    </row>
    <row r="29" spans="1:7" ht="11.25" thickBot="1" x14ac:dyDescent="0.3">
      <c r="A29" s="13"/>
      <c r="B29" s="5" t="s">
        <v>28</v>
      </c>
      <c r="C29" s="5">
        <v>0</v>
      </c>
      <c r="D29" s="5">
        <v>0</v>
      </c>
      <c r="E29" s="5">
        <v>0</v>
      </c>
      <c r="F29" s="5">
        <v>0</v>
      </c>
      <c r="G29" s="5">
        <f t="shared" si="4"/>
        <v>0</v>
      </c>
    </row>
    <row r="30" spans="1:7" ht="11.25" thickBot="1" x14ac:dyDescent="0.3">
      <c r="A30" s="13"/>
      <c r="B30" s="5" t="s">
        <v>11</v>
      </c>
      <c r="C30" s="5"/>
      <c r="D30" s="5"/>
      <c r="E30" s="5"/>
      <c r="F30" s="5"/>
      <c r="G30" s="5"/>
    </row>
    <row r="31" spans="1:7" ht="11.25" thickBot="1" x14ac:dyDescent="0.3">
      <c r="A31" s="67" t="s">
        <v>83</v>
      </c>
      <c r="B31" s="68"/>
      <c r="C31" s="68"/>
      <c r="D31" s="68"/>
      <c r="E31" s="68"/>
      <c r="F31" s="69"/>
      <c r="G31" s="5">
        <f>SUM(G28:G30)</f>
        <v>92.4</v>
      </c>
    </row>
    <row r="32" spans="1:7" ht="11.25" thickBot="1" x14ac:dyDescent="0.3">
      <c r="A32" s="8" t="str">
        <f>'PI skaičiuoklė'!C15</f>
        <v>Veiksmas B3</v>
      </c>
      <c r="B32" s="38"/>
      <c r="C32" s="38"/>
      <c r="D32" s="38"/>
      <c r="E32" s="38"/>
      <c r="F32" s="38"/>
      <c r="G32" s="14"/>
    </row>
    <row r="33" spans="1:7" ht="11.25" thickBot="1" x14ac:dyDescent="0.3">
      <c r="A33" s="25"/>
      <c r="B33" s="5" t="s">
        <v>179</v>
      </c>
      <c r="C33" s="5">
        <v>0</v>
      </c>
      <c r="D33" s="5">
        <v>0</v>
      </c>
      <c r="E33" s="5">
        <v>0</v>
      </c>
      <c r="F33" s="5">
        <v>0</v>
      </c>
      <c r="G33" s="5">
        <f>+C33*D33*E33*F33</f>
        <v>0</v>
      </c>
    </row>
    <row r="34" spans="1:7" ht="11.25" thickBot="1" x14ac:dyDescent="0.3">
      <c r="A34" s="13"/>
      <c r="B34" s="5" t="s">
        <v>180</v>
      </c>
      <c r="C34" s="5">
        <v>0</v>
      </c>
      <c r="D34" s="5">
        <v>0</v>
      </c>
      <c r="E34" s="5">
        <v>0</v>
      </c>
      <c r="F34" s="5">
        <v>0</v>
      </c>
      <c r="G34" s="5">
        <f t="shared" ref="G34" si="5">+C34*D34*E34*F34</f>
        <v>0</v>
      </c>
    </row>
    <row r="35" spans="1:7" ht="11.25" thickBot="1" x14ac:dyDescent="0.3">
      <c r="A35" s="13"/>
      <c r="B35" s="5" t="s">
        <v>11</v>
      </c>
      <c r="C35" s="5"/>
      <c r="D35" s="5"/>
      <c r="E35" s="5"/>
      <c r="F35" s="5"/>
      <c r="G35" s="5"/>
    </row>
    <row r="36" spans="1:7" ht="11.25" thickBot="1" x14ac:dyDescent="0.3">
      <c r="A36" s="67" t="s">
        <v>145</v>
      </c>
      <c r="B36" s="68"/>
      <c r="C36" s="68"/>
      <c r="D36" s="68"/>
      <c r="E36" s="68"/>
      <c r="F36" s="69"/>
      <c r="G36" s="5">
        <f>SUM(G33:G35)</f>
        <v>0</v>
      </c>
    </row>
    <row r="37" spans="1:7" ht="11.25" thickBot="1" x14ac:dyDescent="0.3">
      <c r="A37" s="73" t="s">
        <v>84</v>
      </c>
      <c r="B37" s="74"/>
      <c r="C37" s="74"/>
      <c r="D37" s="74"/>
      <c r="E37" s="74"/>
      <c r="F37" s="75"/>
      <c r="G37" s="26">
        <f>SUM(G26,G31,G36)</f>
        <v>184.8</v>
      </c>
    </row>
    <row r="38" spans="1:7" ht="200.25" thickBot="1" x14ac:dyDescent="0.3">
      <c r="A38" s="23" t="str">
        <f>'PI skaičiuoklė'!B18</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reikalinga pateikti du skirtingus prašymus per skirtingas IS ir gauti dvejas skirtingas sąlygas</v>
      </c>
      <c r="B38" s="4"/>
      <c r="C38" s="4"/>
      <c r="D38" s="4"/>
      <c r="E38" s="4"/>
      <c r="F38" s="4"/>
      <c r="G38" s="4"/>
    </row>
    <row r="39" spans="1:7" ht="66" customHeight="1" thickBot="1" x14ac:dyDescent="0.3">
      <c r="A39" s="8" t="str">
        <f>'PI skaičiuoklė'!C19</f>
        <v>Prašymas išduoti specialiuosius paveldosaugos reikalavimus</v>
      </c>
      <c r="B39" s="4"/>
      <c r="C39" s="4"/>
      <c r="D39" s="4"/>
      <c r="E39" s="4"/>
      <c r="F39" s="4"/>
      <c r="G39" s="4"/>
    </row>
    <row r="40" spans="1:7" ht="11.25" thickBot="1" x14ac:dyDescent="0.3">
      <c r="A40" s="25"/>
      <c r="B40" s="5" t="s">
        <v>146</v>
      </c>
      <c r="C40" s="5">
        <v>1</v>
      </c>
      <c r="D40" s="5">
        <v>11.55</v>
      </c>
      <c r="E40" s="5">
        <v>8</v>
      </c>
      <c r="F40" s="5">
        <v>1</v>
      </c>
      <c r="G40" s="5">
        <f t="shared" ref="G40:G41" si="6">+C40*D40*E40*F40</f>
        <v>92.4</v>
      </c>
    </row>
    <row r="41" spans="1:7" ht="11.25" thickBot="1" x14ac:dyDescent="0.3">
      <c r="A41" s="13"/>
      <c r="B41" s="5" t="s">
        <v>147</v>
      </c>
      <c r="C41" s="5">
        <v>0</v>
      </c>
      <c r="D41" s="5">
        <v>0</v>
      </c>
      <c r="E41" s="5">
        <v>0</v>
      </c>
      <c r="F41" s="5">
        <v>0</v>
      </c>
      <c r="G41" s="5">
        <f t="shared" si="6"/>
        <v>0</v>
      </c>
    </row>
    <row r="42" spans="1:7" ht="11.25" thickBot="1" x14ac:dyDescent="0.3">
      <c r="A42" s="13"/>
      <c r="B42" s="5" t="s">
        <v>11</v>
      </c>
      <c r="C42" s="5"/>
      <c r="D42" s="5"/>
      <c r="E42" s="5"/>
      <c r="F42" s="5"/>
      <c r="G42" s="5"/>
    </row>
    <row r="43" spans="1:7" ht="11.25" thickBot="1" x14ac:dyDescent="0.3">
      <c r="A43" s="67" t="s">
        <v>150</v>
      </c>
      <c r="B43" s="68"/>
      <c r="C43" s="68"/>
      <c r="D43" s="68"/>
      <c r="E43" s="68"/>
      <c r="F43" s="69"/>
      <c r="G43" s="5">
        <f>SUM(G40:G42)</f>
        <v>92.4</v>
      </c>
    </row>
    <row r="44" spans="1:7" ht="32.25" thickBot="1" x14ac:dyDescent="0.3">
      <c r="A44" s="8" t="str">
        <f>'PI skaičiuoklė'!C20</f>
        <v>Prašymas išduoti tvarkomųjų paveldosaugos darbų projektavimo sąlygas</v>
      </c>
      <c r="B44" s="4"/>
      <c r="C44" s="4"/>
      <c r="D44" s="4"/>
      <c r="E44" s="4"/>
      <c r="F44" s="4"/>
      <c r="G44" s="4"/>
    </row>
    <row r="45" spans="1:7" ht="11.25" thickBot="1" x14ac:dyDescent="0.3">
      <c r="A45" s="25"/>
      <c r="B45" s="5" t="s">
        <v>148</v>
      </c>
      <c r="C45" s="5">
        <v>1</v>
      </c>
      <c r="D45" s="5">
        <v>11.55</v>
      </c>
      <c r="E45" s="5">
        <v>8</v>
      </c>
      <c r="F45" s="5">
        <v>1</v>
      </c>
      <c r="G45" s="5">
        <f t="shared" ref="G45:G46" si="7">+C45*D45*E45*F45</f>
        <v>92.4</v>
      </c>
    </row>
    <row r="46" spans="1:7" ht="11.25" thickBot="1" x14ac:dyDescent="0.3">
      <c r="A46" s="13"/>
      <c r="B46" s="5" t="s">
        <v>149</v>
      </c>
      <c r="C46" s="5">
        <v>0</v>
      </c>
      <c r="D46" s="5">
        <v>0</v>
      </c>
      <c r="E46" s="5">
        <v>0</v>
      </c>
      <c r="F46" s="5">
        <v>0</v>
      </c>
      <c r="G46" s="5">
        <f t="shared" si="7"/>
        <v>0</v>
      </c>
    </row>
    <row r="47" spans="1:7" ht="11.25" thickBot="1" x14ac:dyDescent="0.3">
      <c r="A47" s="13"/>
      <c r="B47" s="5" t="s">
        <v>11</v>
      </c>
      <c r="C47" s="5"/>
      <c r="D47" s="5"/>
      <c r="E47" s="5"/>
      <c r="F47" s="5"/>
      <c r="G47" s="5"/>
    </row>
    <row r="48" spans="1:7" ht="11.25" thickBot="1" x14ac:dyDescent="0.3">
      <c r="A48" s="67" t="s">
        <v>151</v>
      </c>
      <c r="B48" s="68"/>
      <c r="C48" s="68"/>
      <c r="D48" s="68"/>
      <c r="E48" s="68"/>
      <c r="F48" s="69"/>
      <c r="G48" s="5">
        <f>SUM(G45:G47)</f>
        <v>92.4</v>
      </c>
    </row>
    <row r="49" spans="1:7" ht="11.25" thickBot="1" x14ac:dyDescent="0.3">
      <c r="A49" s="8" t="str">
        <f>'PI skaičiuoklė'!C21</f>
        <v>Veiksmas C3</v>
      </c>
      <c r="B49" s="38"/>
      <c r="C49" s="38"/>
      <c r="D49" s="38"/>
      <c r="E49" s="38"/>
      <c r="F49" s="38"/>
      <c r="G49" s="38"/>
    </row>
    <row r="50" spans="1:7" ht="11.25" thickBot="1" x14ac:dyDescent="0.3">
      <c r="A50" s="25"/>
      <c r="B50" s="5" t="s">
        <v>186</v>
      </c>
      <c r="C50" s="5">
        <v>0</v>
      </c>
      <c r="D50" s="5">
        <v>0</v>
      </c>
      <c r="E50" s="5">
        <v>0</v>
      </c>
      <c r="F50" s="5">
        <v>0</v>
      </c>
      <c r="G50" s="5">
        <f>+C50*D50*E50*F50</f>
        <v>0</v>
      </c>
    </row>
    <row r="51" spans="1:7" ht="11.25" thickBot="1" x14ac:dyDescent="0.3">
      <c r="A51" s="13"/>
      <c r="B51" s="5" t="s">
        <v>187</v>
      </c>
      <c r="C51" s="5">
        <v>0</v>
      </c>
      <c r="D51" s="5">
        <v>0</v>
      </c>
      <c r="E51" s="5">
        <v>0</v>
      </c>
      <c r="F51" s="5">
        <v>0</v>
      </c>
      <c r="G51" s="5">
        <f t="shared" ref="G51" si="8">+C51*D51*E51*F51</f>
        <v>0</v>
      </c>
    </row>
    <row r="52" spans="1:7" ht="11.25" thickBot="1" x14ac:dyDescent="0.3">
      <c r="A52" s="13"/>
      <c r="B52" s="5" t="s">
        <v>11</v>
      </c>
      <c r="C52" s="5"/>
      <c r="D52" s="5"/>
      <c r="E52" s="5"/>
      <c r="F52" s="5"/>
      <c r="G52" s="5"/>
    </row>
    <row r="53" spans="1:7" ht="11.25" thickBot="1" x14ac:dyDescent="0.3">
      <c r="A53" s="67" t="s">
        <v>152</v>
      </c>
      <c r="B53" s="68"/>
      <c r="C53" s="68"/>
      <c r="D53" s="68"/>
      <c r="E53" s="68"/>
      <c r="F53" s="69"/>
      <c r="G53" s="5">
        <f>SUM(G50:G52)</f>
        <v>0</v>
      </c>
    </row>
    <row r="54" spans="1:7" ht="11.25" thickBot="1" x14ac:dyDescent="0.3">
      <c r="A54" s="73" t="s">
        <v>160</v>
      </c>
      <c r="B54" s="74"/>
      <c r="C54" s="74"/>
      <c r="D54" s="74"/>
      <c r="E54" s="74"/>
      <c r="F54" s="75"/>
      <c r="G54" s="26">
        <f>SUM(G43,G48,G53)</f>
        <v>184.8</v>
      </c>
    </row>
    <row r="55" spans="1:7" ht="11.25" thickBot="1" x14ac:dyDescent="0.3">
      <c r="A55" s="23" t="str">
        <f>'PI skaičiuoklė'!B25</f>
        <v>Nėra</v>
      </c>
      <c r="B55" s="38"/>
      <c r="C55" s="38"/>
      <c r="D55" s="38"/>
      <c r="E55" s="38"/>
      <c r="F55" s="38"/>
      <c r="G55" s="38"/>
    </row>
    <row r="56" spans="1:7" ht="11.25" thickBot="1" x14ac:dyDescent="0.3">
      <c r="A56" s="8" t="str">
        <f>'PI skaičiuoklė'!C26</f>
        <v>Veiksmas D1</v>
      </c>
      <c r="B56" s="38"/>
      <c r="C56" s="38"/>
      <c r="D56" s="38"/>
      <c r="E56" s="38"/>
      <c r="F56" s="38"/>
      <c r="G56" s="38"/>
    </row>
    <row r="57" spans="1:7" ht="11.25" thickBot="1" x14ac:dyDescent="0.3">
      <c r="A57" s="25"/>
      <c r="B57" s="5" t="s">
        <v>156</v>
      </c>
      <c r="C57" s="5">
        <v>0</v>
      </c>
      <c r="D57" s="5">
        <v>0</v>
      </c>
      <c r="E57" s="5">
        <v>0</v>
      </c>
      <c r="F57" s="5">
        <v>0</v>
      </c>
      <c r="G57" s="5">
        <f t="shared" ref="G57:G58" si="9">+C57*D57*E57*F57</f>
        <v>0</v>
      </c>
    </row>
    <row r="58" spans="1:7" ht="11.25" thickBot="1" x14ac:dyDescent="0.3">
      <c r="A58" s="13"/>
      <c r="B58" s="5" t="s">
        <v>157</v>
      </c>
      <c r="C58" s="5">
        <v>0</v>
      </c>
      <c r="D58" s="5">
        <v>0</v>
      </c>
      <c r="E58" s="5">
        <v>0</v>
      </c>
      <c r="F58" s="5">
        <v>0</v>
      </c>
      <c r="G58" s="5">
        <f t="shared" si="9"/>
        <v>0</v>
      </c>
    </row>
    <row r="59" spans="1:7" ht="11.25" thickBot="1" x14ac:dyDescent="0.3">
      <c r="A59" s="13"/>
      <c r="B59" s="5" t="s">
        <v>11</v>
      </c>
      <c r="C59" s="5"/>
      <c r="D59" s="5"/>
      <c r="E59" s="5"/>
      <c r="F59" s="5"/>
      <c r="G59" s="5"/>
    </row>
    <row r="60" spans="1:7" ht="11.25" thickBot="1" x14ac:dyDescent="0.3">
      <c r="A60" s="67" t="s">
        <v>153</v>
      </c>
      <c r="B60" s="68"/>
      <c r="C60" s="68"/>
      <c r="D60" s="68"/>
      <c r="E60" s="68"/>
      <c r="F60" s="69"/>
      <c r="G60" s="5">
        <f>SUM(G57:G59)</f>
        <v>0</v>
      </c>
    </row>
    <row r="61" spans="1:7" ht="11.25" thickBot="1" x14ac:dyDescent="0.3">
      <c r="A61" s="8" t="str">
        <f>'PI skaičiuoklė'!C27</f>
        <v>Veiksmas D2</v>
      </c>
      <c r="B61" s="4"/>
      <c r="C61" s="4"/>
      <c r="D61" s="4"/>
      <c r="E61" s="4"/>
      <c r="F61" s="4"/>
      <c r="G61" s="4"/>
    </row>
    <row r="62" spans="1:7" ht="11.25" thickBot="1" x14ac:dyDescent="0.3">
      <c r="A62" s="25"/>
      <c r="B62" s="5" t="s">
        <v>158</v>
      </c>
      <c r="C62" s="5">
        <v>0</v>
      </c>
      <c r="D62" s="5">
        <v>0</v>
      </c>
      <c r="E62" s="5">
        <v>0</v>
      </c>
      <c r="F62" s="5">
        <v>0</v>
      </c>
      <c r="G62" s="5">
        <f t="shared" ref="G62:G63" si="10">+C62*D62*E62*F62</f>
        <v>0</v>
      </c>
    </row>
    <row r="63" spans="1:7" ht="11.25" thickBot="1" x14ac:dyDescent="0.3">
      <c r="A63" s="13"/>
      <c r="B63" s="5" t="s">
        <v>159</v>
      </c>
      <c r="C63" s="5">
        <v>0</v>
      </c>
      <c r="D63" s="5">
        <v>0</v>
      </c>
      <c r="E63" s="5">
        <v>0</v>
      </c>
      <c r="F63" s="5">
        <v>0</v>
      </c>
      <c r="G63" s="5">
        <f t="shared" si="10"/>
        <v>0</v>
      </c>
    </row>
    <row r="64" spans="1:7" ht="11.25" thickBot="1" x14ac:dyDescent="0.3">
      <c r="A64" s="13"/>
      <c r="B64" s="5" t="s">
        <v>11</v>
      </c>
      <c r="C64" s="5"/>
      <c r="D64" s="5"/>
      <c r="E64" s="5"/>
      <c r="F64" s="5"/>
      <c r="G64" s="5"/>
    </row>
    <row r="65" spans="1:7" ht="11.25" thickBot="1" x14ac:dyDescent="0.3">
      <c r="A65" s="67" t="s">
        <v>154</v>
      </c>
      <c r="B65" s="68"/>
      <c r="C65" s="68"/>
      <c r="D65" s="68"/>
      <c r="E65" s="68"/>
      <c r="F65" s="69"/>
      <c r="G65" s="5">
        <f>SUM(G62:G64)</f>
        <v>0</v>
      </c>
    </row>
    <row r="66" spans="1:7" ht="11.25" thickBot="1" x14ac:dyDescent="0.3">
      <c r="A66" s="8" t="str">
        <f>'PI skaičiuoklė'!C28</f>
        <v>Veiksmas D3</v>
      </c>
      <c r="B66" s="38"/>
      <c r="C66" s="38"/>
      <c r="D66" s="38"/>
      <c r="E66" s="38"/>
      <c r="F66" s="38"/>
      <c r="G66" s="38"/>
    </row>
    <row r="67" spans="1:7" ht="11.25" thickBot="1" x14ac:dyDescent="0.3">
      <c r="A67" s="25"/>
      <c r="B67" s="5" t="s">
        <v>189</v>
      </c>
      <c r="C67" s="5">
        <v>0</v>
      </c>
      <c r="D67" s="5">
        <v>0</v>
      </c>
      <c r="E67" s="5">
        <v>0</v>
      </c>
      <c r="F67" s="5">
        <v>0</v>
      </c>
      <c r="G67" s="5">
        <f>+C67*D67*E67*F67</f>
        <v>0</v>
      </c>
    </row>
    <row r="68" spans="1:7" ht="11.25" thickBot="1" x14ac:dyDescent="0.3">
      <c r="A68" s="13"/>
      <c r="B68" s="5" t="s">
        <v>190</v>
      </c>
      <c r="C68" s="5">
        <v>0</v>
      </c>
      <c r="D68" s="5">
        <v>0</v>
      </c>
      <c r="E68" s="5">
        <v>0</v>
      </c>
      <c r="F68" s="5">
        <v>0</v>
      </c>
      <c r="G68" s="5">
        <f t="shared" ref="G68" si="11">+C68*D68*E68*F68</f>
        <v>0</v>
      </c>
    </row>
    <row r="69" spans="1:7" ht="11.25" thickBot="1" x14ac:dyDescent="0.3">
      <c r="A69" s="13"/>
      <c r="B69" s="5" t="s">
        <v>11</v>
      </c>
      <c r="C69" s="5"/>
      <c r="D69" s="5"/>
      <c r="E69" s="5"/>
      <c r="F69" s="5"/>
      <c r="G69" s="5"/>
    </row>
    <row r="70" spans="1:7" ht="11.25" thickBot="1" x14ac:dyDescent="0.3">
      <c r="A70" s="67" t="s">
        <v>155</v>
      </c>
      <c r="B70" s="68"/>
      <c r="C70" s="68"/>
      <c r="D70" s="68"/>
      <c r="E70" s="68"/>
      <c r="F70" s="69"/>
      <c r="G70" s="5">
        <f>SUM(G67:G69)</f>
        <v>0</v>
      </c>
    </row>
    <row r="71" spans="1:7" ht="11.25" thickBot="1" x14ac:dyDescent="0.3">
      <c r="A71" s="73" t="s">
        <v>161</v>
      </c>
      <c r="B71" s="74"/>
      <c r="C71" s="74"/>
      <c r="D71" s="74"/>
      <c r="E71" s="74"/>
      <c r="F71" s="75"/>
      <c r="G71" s="26">
        <f>SUM(G60,G65,G70)</f>
        <v>0</v>
      </c>
    </row>
    <row r="72" spans="1:7" ht="95.25" thickBot="1" x14ac:dyDescent="0.3">
      <c r="A72" s="23" t="str">
        <f>'PI skaičiuoklė'!B31</f>
        <v>231 straipsnio 7 dalis: "Vadovauti kultūros paveldo objektų ir kultūros paveldo statinių tvarkybos darbų projektavimui ir tvarkybos darbų projekto vykdymo priežiūrai siekiantys atestuoti specialistai privalo atitikti šiuos kvalifikacinius reikalavimus:&lt;...&gt;"</v>
      </c>
      <c r="B72" s="4"/>
      <c r="C72" s="4"/>
      <c r="D72" s="4"/>
      <c r="E72" s="4"/>
      <c r="F72" s="4"/>
      <c r="G72" s="4"/>
    </row>
    <row r="73" spans="1:7" ht="11.25" thickBot="1" x14ac:dyDescent="0.3">
      <c r="A73" s="8" t="str">
        <f>'PI skaičiuoklė'!C32</f>
        <v>Išlaikyti teisinių žinių egzaminą</v>
      </c>
      <c r="B73" s="40"/>
      <c r="C73" s="4"/>
      <c r="D73" s="4"/>
      <c r="E73" s="4"/>
      <c r="F73" s="4"/>
      <c r="G73" s="4"/>
    </row>
    <row r="74" spans="1:7" ht="21.75" thickBot="1" x14ac:dyDescent="0.3">
      <c r="A74" s="25"/>
      <c r="B74" s="40" t="s">
        <v>272</v>
      </c>
      <c r="C74" s="5">
        <v>1</v>
      </c>
      <c r="D74" s="5">
        <v>11.55</v>
      </c>
      <c r="E74" s="5">
        <v>2</v>
      </c>
      <c r="F74" s="5">
        <v>1</v>
      </c>
      <c r="G74" s="5">
        <f t="shared" ref="G74:G75" si="12">+C74*D74*E74*F74</f>
        <v>23.1</v>
      </c>
    </row>
    <row r="75" spans="1:7" ht="11.25" thickBot="1" x14ac:dyDescent="0.3">
      <c r="A75" s="13"/>
      <c r="B75" s="5" t="s">
        <v>163</v>
      </c>
      <c r="C75" s="45">
        <v>0</v>
      </c>
      <c r="D75" s="45">
        <v>0</v>
      </c>
      <c r="E75" s="45">
        <v>0</v>
      </c>
      <c r="F75" s="45">
        <v>0</v>
      </c>
      <c r="G75" s="45">
        <f t="shared" si="12"/>
        <v>0</v>
      </c>
    </row>
    <row r="76" spans="1:7" ht="11.25" thickBot="1" x14ac:dyDescent="0.3">
      <c r="A76" s="13"/>
      <c r="B76" s="5" t="s">
        <v>11</v>
      </c>
      <c r="C76" s="5"/>
      <c r="D76" s="5"/>
      <c r="E76" s="5"/>
      <c r="F76" s="5"/>
      <c r="G76" s="5"/>
    </row>
    <row r="77" spans="1:7" ht="11.25" thickBot="1" x14ac:dyDescent="0.3">
      <c r="A77" s="67" t="s">
        <v>166</v>
      </c>
      <c r="B77" s="68"/>
      <c r="C77" s="68"/>
      <c r="D77" s="68"/>
      <c r="E77" s="68"/>
      <c r="F77" s="69"/>
      <c r="G77" s="5">
        <f>SUM(G74:G76)</f>
        <v>23.1</v>
      </c>
    </row>
    <row r="78" spans="1:7" ht="11.25" thickBot="1" x14ac:dyDescent="0.3">
      <c r="A78" s="8" t="str">
        <f>'PI skaičiuoklė'!C33</f>
        <v>Išlaikyti profesinių žinių egzaminą</v>
      </c>
      <c r="B78" s="4"/>
      <c r="C78" s="4"/>
      <c r="D78" s="4"/>
      <c r="E78" s="4"/>
      <c r="F78" s="4"/>
      <c r="G78" s="4"/>
    </row>
    <row r="79" spans="1:7" ht="21.75" thickBot="1" x14ac:dyDescent="0.3">
      <c r="A79" s="25"/>
      <c r="B79" s="40" t="s">
        <v>272</v>
      </c>
      <c r="C79" s="45">
        <v>1</v>
      </c>
      <c r="D79" s="45">
        <v>11.55</v>
      </c>
      <c r="E79" s="45">
        <v>2</v>
      </c>
      <c r="F79" s="45">
        <v>1</v>
      </c>
      <c r="G79" s="45">
        <f t="shared" ref="G79:G80" si="13">+C79*D79*E79*F79</f>
        <v>23.1</v>
      </c>
    </row>
    <row r="80" spans="1:7" ht="11.25" thickBot="1" x14ac:dyDescent="0.3">
      <c r="A80" s="13"/>
      <c r="B80" s="5" t="s">
        <v>164</v>
      </c>
      <c r="C80" s="5">
        <v>0</v>
      </c>
      <c r="D80" s="5">
        <v>0</v>
      </c>
      <c r="E80" s="5">
        <v>0</v>
      </c>
      <c r="F80" s="5">
        <v>0</v>
      </c>
      <c r="G80" s="5">
        <f t="shared" si="13"/>
        <v>0</v>
      </c>
    </row>
    <row r="81" spans="1:7" ht="11.25" thickBot="1" x14ac:dyDescent="0.3">
      <c r="A81" s="13"/>
      <c r="B81" s="5" t="s">
        <v>11</v>
      </c>
      <c r="C81" s="5"/>
      <c r="D81" s="5"/>
      <c r="E81" s="5"/>
      <c r="F81" s="5"/>
      <c r="G81" s="5"/>
    </row>
    <row r="82" spans="1:7" ht="11.25" thickBot="1" x14ac:dyDescent="0.3">
      <c r="A82" s="67" t="s">
        <v>167</v>
      </c>
      <c r="B82" s="68"/>
      <c r="C82" s="68"/>
      <c r="D82" s="68"/>
      <c r="E82" s="68"/>
      <c r="F82" s="69"/>
      <c r="G82" s="5">
        <f>SUM(G79:G81)</f>
        <v>23.1</v>
      </c>
    </row>
    <row r="83" spans="1:7" ht="11.25" thickBot="1" x14ac:dyDescent="0.3">
      <c r="A83" s="8" t="str">
        <f>'PI skaičiuoklė'!C34</f>
        <v>Veiksmas E3</v>
      </c>
      <c r="B83" s="38"/>
      <c r="C83" s="38"/>
      <c r="D83" s="38"/>
      <c r="E83" s="38"/>
      <c r="F83" s="38"/>
      <c r="G83" s="38"/>
    </row>
    <row r="84" spans="1:7" ht="11.25" thickBot="1" x14ac:dyDescent="0.3">
      <c r="A84" s="25"/>
      <c r="B84" s="5" t="s">
        <v>192</v>
      </c>
      <c r="C84" s="5">
        <v>0</v>
      </c>
      <c r="D84" s="5">
        <v>0</v>
      </c>
      <c r="E84" s="5">
        <v>0</v>
      </c>
      <c r="F84" s="5">
        <v>0</v>
      </c>
      <c r="G84" s="5">
        <f>+C84*D84*E84*F84</f>
        <v>0</v>
      </c>
    </row>
    <row r="85" spans="1:7" ht="11.25" thickBot="1" x14ac:dyDescent="0.3">
      <c r="A85" s="13"/>
      <c r="B85" s="5" t="s">
        <v>193</v>
      </c>
      <c r="C85" s="5">
        <v>0</v>
      </c>
      <c r="D85" s="5">
        <v>0</v>
      </c>
      <c r="E85" s="5">
        <v>0</v>
      </c>
      <c r="F85" s="5">
        <v>0</v>
      </c>
      <c r="G85" s="5">
        <f t="shared" ref="G85" si="14">+C85*D85*E85*F85</f>
        <v>0</v>
      </c>
    </row>
    <row r="86" spans="1:7" ht="11.25" thickBot="1" x14ac:dyDescent="0.3">
      <c r="A86" s="13"/>
      <c r="B86" s="5" t="s">
        <v>11</v>
      </c>
      <c r="C86" s="5"/>
      <c r="D86" s="5"/>
      <c r="E86" s="5"/>
      <c r="F86" s="5"/>
      <c r="G86" s="5"/>
    </row>
    <row r="87" spans="1:7" ht="11.25" thickBot="1" x14ac:dyDescent="0.3">
      <c r="A87" s="67" t="s">
        <v>168</v>
      </c>
      <c r="B87" s="68"/>
      <c r="C87" s="68"/>
      <c r="D87" s="68"/>
      <c r="E87" s="68"/>
      <c r="F87" s="69"/>
      <c r="G87" s="5">
        <f>SUM(G84:G86)</f>
        <v>0</v>
      </c>
    </row>
    <row r="88" spans="1:7" ht="11.25" thickBot="1" x14ac:dyDescent="0.3">
      <c r="A88" s="73" t="s">
        <v>169</v>
      </c>
      <c r="B88" s="74"/>
      <c r="C88" s="74"/>
      <c r="D88" s="74"/>
      <c r="E88" s="74"/>
      <c r="F88" s="75"/>
      <c r="G88" s="26">
        <f>SUM(G77,G82,G87)</f>
        <v>46.2</v>
      </c>
    </row>
    <row r="89" spans="1:7" ht="21.75" thickBot="1" x14ac:dyDescent="0.3">
      <c r="A89" s="23" t="str">
        <f>'PI skaičiuoklė'!B37</f>
        <v>Straipsnis (-iai), punktas (-ai) ir įpareigojimas</v>
      </c>
      <c r="B89" s="4"/>
      <c r="C89" s="4"/>
      <c r="D89" s="4"/>
      <c r="E89" s="4"/>
      <c r="F89" s="4"/>
      <c r="G89" s="4"/>
    </row>
    <row r="90" spans="1:7" ht="11.25" thickBot="1" x14ac:dyDescent="0.3">
      <c r="A90" s="8" t="str">
        <f>'PI skaičiuoklė'!C38</f>
        <v>Veiksmas F1</v>
      </c>
      <c r="B90" s="4"/>
      <c r="C90" s="4"/>
      <c r="D90" s="4"/>
      <c r="E90" s="4"/>
      <c r="F90" s="4"/>
      <c r="G90" s="4"/>
    </row>
    <row r="91" spans="1:7" ht="11.25" thickBot="1" x14ac:dyDescent="0.3">
      <c r="A91" s="25"/>
      <c r="B91" s="5" t="s">
        <v>170</v>
      </c>
      <c r="C91" s="5">
        <v>0</v>
      </c>
      <c r="D91" s="5">
        <v>0</v>
      </c>
      <c r="E91" s="5">
        <v>0</v>
      </c>
      <c r="F91" s="5">
        <v>0</v>
      </c>
      <c r="G91" s="5">
        <f t="shared" ref="G91:G92" si="15">+C91*D91*E91*F91</f>
        <v>0</v>
      </c>
    </row>
    <row r="92" spans="1:7" ht="11.25" thickBot="1" x14ac:dyDescent="0.3">
      <c r="A92" s="13"/>
      <c r="B92" s="5" t="s">
        <v>171</v>
      </c>
      <c r="C92" s="5">
        <v>0</v>
      </c>
      <c r="D92" s="5">
        <v>0</v>
      </c>
      <c r="E92" s="5">
        <v>0</v>
      </c>
      <c r="F92" s="5">
        <v>0</v>
      </c>
      <c r="G92" s="5">
        <f t="shared" si="15"/>
        <v>0</v>
      </c>
    </row>
    <row r="93" spans="1:7" ht="11.25" thickBot="1" x14ac:dyDescent="0.3">
      <c r="A93" s="13"/>
      <c r="B93" s="5" t="s">
        <v>11</v>
      </c>
      <c r="C93" s="5"/>
      <c r="D93" s="5"/>
      <c r="E93" s="5"/>
      <c r="F93" s="5"/>
      <c r="G93" s="5"/>
    </row>
    <row r="94" spans="1:7" ht="11.25" thickBot="1" x14ac:dyDescent="0.3">
      <c r="A94" s="67" t="s">
        <v>174</v>
      </c>
      <c r="B94" s="68"/>
      <c r="C94" s="68"/>
      <c r="D94" s="68"/>
      <c r="E94" s="68"/>
      <c r="F94" s="69"/>
      <c r="G94" s="5">
        <f>SUM(G91:G93)</f>
        <v>0</v>
      </c>
    </row>
    <row r="95" spans="1:7" ht="11.25" thickBot="1" x14ac:dyDescent="0.3">
      <c r="A95" s="8" t="str">
        <f>'PI skaičiuoklė'!C39</f>
        <v>Veiksmas F2</v>
      </c>
      <c r="B95" s="4"/>
      <c r="C95" s="4"/>
      <c r="D95" s="4"/>
      <c r="E95" s="4"/>
      <c r="F95" s="4"/>
      <c r="G95" s="4"/>
    </row>
    <row r="96" spans="1:7" ht="11.25" thickBot="1" x14ac:dyDescent="0.3">
      <c r="A96" s="25"/>
      <c r="B96" s="5" t="s">
        <v>172</v>
      </c>
      <c r="C96" s="5">
        <v>0</v>
      </c>
      <c r="D96" s="5">
        <v>0</v>
      </c>
      <c r="E96" s="5">
        <v>0</v>
      </c>
      <c r="F96" s="5">
        <v>0</v>
      </c>
      <c r="G96" s="5">
        <f t="shared" ref="G96:G97" si="16">+C96*D96*E96*F96</f>
        <v>0</v>
      </c>
    </row>
    <row r="97" spans="1:7" ht="11.25" thickBot="1" x14ac:dyDescent="0.3">
      <c r="A97" s="13"/>
      <c r="B97" s="5" t="s">
        <v>173</v>
      </c>
      <c r="C97" s="5">
        <v>0</v>
      </c>
      <c r="D97" s="5">
        <v>0</v>
      </c>
      <c r="E97" s="5">
        <v>0</v>
      </c>
      <c r="F97" s="5">
        <v>0</v>
      </c>
      <c r="G97" s="5">
        <f t="shared" si="16"/>
        <v>0</v>
      </c>
    </row>
    <row r="98" spans="1:7" ht="11.25" thickBot="1" x14ac:dyDescent="0.3">
      <c r="A98" s="13"/>
      <c r="B98" s="5" t="s">
        <v>11</v>
      </c>
      <c r="C98" s="5"/>
      <c r="D98" s="5"/>
      <c r="E98" s="5"/>
      <c r="F98" s="5"/>
      <c r="G98" s="5"/>
    </row>
    <row r="99" spans="1:7" ht="11.25" thickBot="1" x14ac:dyDescent="0.3">
      <c r="A99" s="67" t="s">
        <v>175</v>
      </c>
      <c r="B99" s="68"/>
      <c r="C99" s="68"/>
      <c r="D99" s="68"/>
      <c r="E99" s="68"/>
      <c r="F99" s="69"/>
      <c r="G99" s="5">
        <f>SUM(G96:G98)</f>
        <v>0</v>
      </c>
    </row>
    <row r="100" spans="1:7" ht="11.25" thickBot="1" x14ac:dyDescent="0.3">
      <c r="A100" s="8" t="str">
        <f>'PI skaičiuoklė'!C40</f>
        <v>Veiksmas F3</v>
      </c>
      <c r="B100" s="38"/>
      <c r="C100" s="38"/>
      <c r="D100" s="38"/>
      <c r="E100" s="38"/>
      <c r="F100" s="38"/>
      <c r="G100" s="38"/>
    </row>
    <row r="101" spans="1:7" ht="11.25" thickBot="1" x14ac:dyDescent="0.3">
      <c r="A101" s="25"/>
      <c r="B101" s="5" t="s">
        <v>183</v>
      </c>
      <c r="C101" s="5">
        <v>0</v>
      </c>
      <c r="D101" s="5">
        <v>0</v>
      </c>
      <c r="E101" s="5">
        <v>0</v>
      </c>
      <c r="F101" s="5">
        <v>0</v>
      </c>
      <c r="G101" s="5">
        <f>+C101*D101*E101*F101</f>
        <v>0</v>
      </c>
    </row>
    <row r="102" spans="1:7" ht="11.25" thickBot="1" x14ac:dyDescent="0.3">
      <c r="A102" s="13"/>
      <c r="B102" s="5" t="s">
        <v>184</v>
      </c>
      <c r="C102" s="5">
        <v>0</v>
      </c>
      <c r="D102" s="5">
        <v>0</v>
      </c>
      <c r="E102" s="5">
        <v>0</v>
      </c>
      <c r="F102" s="5">
        <v>0</v>
      </c>
      <c r="G102" s="5">
        <f t="shared" ref="G102" si="17">+C102*D102*E102*F102</f>
        <v>0</v>
      </c>
    </row>
    <row r="103" spans="1:7" ht="11.25" thickBot="1" x14ac:dyDescent="0.3">
      <c r="A103" s="13"/>
      <c r="B103" s="5" t="s">
        <v>11</v>
      </c>
      <c r="C103" s="5"/>
      <c r="D103" s="5"/>
      <c r="E103" s="5"/>
      <c r="F103" s="5"/>
      <c r="G103" s="5"/>
    </row>
    <row r="104" spans="1:7" ht="11.25" thickBot="1" x14ac:dyDescent="0.3">
      <c r="A104" s="67" t="s">
        <v>177</v>
      </c>
      <c r="B104" s="68"/>
      <c r="C104" s="68"/>
      <c r="D104" s="68"/>
      <c r="E104" s="68"/>
      <c r="F104" s="69"/>
      <c r="G104" s="5">
        <f>SUM(G101:G103)</f>
        <v>0</v>
      </c>
    </row>
    <row r="105" spans="1:7" ht="11.25" thickBot="1" x14ac:dyDescent="0.3">
      <c r="A105" s="73" t="s">
        <v>176</v>
      </c>
      <c r="B105" s="74"/>
      <c r="C105" s="74"/>
      <c r="D105" s="74"/>
      <c r="E105" s="74"/>
      <c r="F105" s="75"/>
      <c r="G105" s="26">
        <f>SUM(G94,G99,G104)</f>
        <v>0</v>
      </c>
    </row>
    <row r="106" spans="1:7" x14ac:dyDescent="0.25">
      <c r="A106" s="27"/>
      <c r="B106" s="27"/>
      <c r="C106" s="27"/>
      <c r="D106" s="27"/>
      <c r="E106" s="27"/>
      <c r="F106" s="27"/>
      <c r="G106" s="28"/>
    </row>
    <row r="107" spans="1:7" x14ac:dyDescent="0.25">
      <c r="A107" s="27"/>
      <c r="B107" s="27"/>
      <c r="C107" s="27"/>
      <c r="D107" s="27"/>
      <c r="E107" s="27"/>
      <c r="F107" s="27"/>
      <c r="G107" s="28"/>
    </row>
    <row r="109" spans="1:7" ht="11.25" thickBot="1" x14ac:dyDescent="0.3"/>
    <row r="110" spans="1:7" ht="23.25" customHeight="1" thickBot="1" x14ac:dyDescent="0.3">
      <c r="A110" s="82" t="s">
        <v>75</v>
      </c>
      <c r="B110" s="83"/>
      <c r="C110" s="83"/>
      <c r="D110" s="83"/>
      <c r="E110" s="83"/>
      <c r="F110" s="83"/>
      <c r="G110" s="84"/>
    </row>
    <row r="111" spans="1:7" ht="67.5" customHeight="1" thickBot="1" x14ac:dyDescent="0.3">
      <c r="A111" s="30" t="s">
        <v>86</v>
      </c>
      <c r="B111" s="31" t="s">
        <v>18</v>
      </c>
      <c r="C111" s="31" t="s">
        <v>19</v>
      </c>
      <c r="D111" s="31" t="s">
        <v>76</v>
      </c>
      <c r="E111" s="31" t="s">
        <v>77</v>
      </c>
      <c r="F111" s="31" t="s">
        <v>20</v>
      </c>
      <c r="G111" s="31" t="s">
        <v>78</v>
      </c>
    </row>
    <row r="112" spans="1:7" ht="11.25" thickBot="1" x14ac:dyDescent="0.3">
      <c r="A112" s="32">
        <v>1</v>
      </c>
      <c r="B112" s="33">
        <v>2</v>
      </c>
      <c r="C112" s="32">
        <v>3</v>
      </c>
      <c r="D112" s="33">
        <v>4</v>
      </c>
      <c r="E112" s="32">
        <v>5</v>
      </c>
      <c r="F112" s="33">
        <v>6</v>
      </c>
      <c r="G112" s="32">
        <v>7</v>
      </c>
    </row>
    <row r="113" spans="1:7" ht="126.75" thickBot="1" x14ac:dyDescent="0.3">
      <c r="A113" s="23" t="str">
        <f>'PI skaičiuoklė'!B45</f>
        <v xml:space="preserve">16 straipsnio "Laikinosios apsaugos priemonės" 3 dalis: "Asmuo, planuojantis atlikti statybos darbus objekte ar teritorijoje, dėl kurio priimtas sprendimas inicijuoti atskleidimo procedūras, privalo iki šių darbų pradžios likus ne mažiau kaip prieš 10 darbo dienų, raštu informuoti atskleidimo procedūras pradėjusią instituciją ir gauti jos raštišką pritarimą." </v>
      </c>
      <c r="B113" s="4"/>
      <c r="C113" s="24"/>
      <c r="D113" s="24"/>
      <c r="E113" s="24"/>
      <c r="F113" s="24"/>
      <c r="G113" s="24"/>
    </row>
    <row r="114" spans="1:7" ht="11.25" thickBot="1" x14ac:dyDescent="0.3">
      <c r="A114" s="8" t="str">
        <f>'PI skaičiuoklė'!C46</f>
        <v>Informavimas raštu</v>
      </c>
      <c r="B114" s="4"/>
      <c r="C114" s="24"/>
      <c r="D114" s="24"/>
      <c r="E114" s="24"/>
      <c r="F114" s="24"/>
      <c r="G114" s="24"/>
    </row>
    <row r="115" spans="1:7" ht="11.25" thickBot="1" x14ac:dyDescent="0.3">
      <c r="A115" s="25"/>
      <c r="B115" s="5" t="s">
        <v>21</v>
      </c>
      <c r="C115" s="5">
        <v>1</v>
      </c>
      <c r="D115" s="5">
        <v>8.91</v>
      </c>
      <c r="E115" s="5">
        <v>2</v>
      </c>
      <c r="F115" s="5">
        <v>1</v>
      </c>
      <c r="G115" s="5">
        <f>+C115*D115*E115*F115</f>
        <v>17.82</v>
      </c>
    </row>
    <row r="116" spans="1:7" ht="11.25" thickBot="1" x14ac:dyDescent="0.3">
      <c r="A116" s="13"/>
      <c r="B116" s="5" t="s">
        <v>22</v>
      </c>
      <c r="C116" s="5"/>
      <c r="D116" s="5"/>
      <c r="E116" s="5"/>
      <c r="F116" s="5"/>
      <c r="G116" s="5">
        <f t="shared" ref="G116" si="18">+C116*D116*E116*F116</f>
        <v>0</v>
      </c>
    </row>
    <row r="117" spans="1:7" ht="11.25" thickBot="1" x14ac:dyDescent="0.3">
      <c r="A117" s="13"/>
      <c r="B117" s="5" t="s">
        <v>11</v>
      </c>
      <c r="C117" s="5"/>
      <c r="D117" s="5"/>
      <c r="E117" s="5"/>
      <c r="F117" s="5"/>
      <c r="G117" s="5"/>
    </row>
    <row r="118" spans="1:7" ht="11.25" thickBot="1" x14ac:dyDescent="0.3">
      <c r="A118" s="67" t="s">
        <v>79</v>
      </c>
      <c r="B118" s="68"/>
      <c r="C118" s="68"/>
      <c r="D118" s="68"/>
      <c r="E118" s="68"/>
      <c r="F118" s="69"/>
      <c r="G118" s="5">
        <f>SUM(G115:G117)</f>
        <v>17.82</v>
      </c>
    </row>
    <row r="119" spans="1:7" ht="11.25" thickBot="1" x14ac:dyDescent="0.3">
      <c r="A119" s="8" t="str">
        <f>'PI skaičiuoklė'!C47</f>
        <v>Veiksmas A2</v>
      </c>
      <c r="B119" s="38"/>
      <c r="C119" s="38"/>
      <c r="D119" s="38"/>
      <c r="E119" s="38"/>
      <c r="F119" s="38"/>
      <c r="G119" s="38"/>
    </row>
    <row r="120" spans="1:7" ht="11.25" thickBot="1" x14ac:dyDescent="0.3">
      <c r="A120" s="25"/>
      <c r="B120" s="5" t="s">
        <v>23</v>
      </c>
      <c r="C120" s="5">
        <v>0</v>
      </c>
      <c r="D120" s="5">
        <v>0</v>
      </c>
      <c r="E120" s="5">
        <v>0</v>
      </c>
      <c r="F120" s="5">
        <v>0</v>
      </c>
      <c r="G120" s="5">
        <f>+C120*D120*E120*F120</f>
        <v>0</v>
      </c>
    </row>
    <row r="121" spans="1:7" ht="11.25" thickBot="1" x14ac:dyDescent="0.3">
      <c r="A121" s="13"/>
      <c r="B121" s="5" t="s">
        <v>24</v>
      </c>
      <c r="C121" s="5">
        <v>0</v>
      </c>
      <c r="D121" s="5">
        <v>0</v>
      </c>
      <c r="E121" s="5">
        <v>0</v>
      </c>
      <c r="F121" s="5">
        <v>0</v>
      </c>
      <c r="G121" s="5">
        <f t="shared" ref="G121" si="19">+C121*D121*E121*F121</f>
        <v>0</v>
      </c>
    </row>
    <row r="122" spans="1:7" ht="11.25" thickBot="1" x14ac:dyDescent="0.3">
      <c r="A122" s="13"/>
      <c r="B122" s="5" t="s">
        <v>11</v>
      </c>
      <c r="C122" s="5"/>
      <c r="D122" s="5"/>
      <c r="E122" s="5"/>
      <c r="F122" s="5"/>
      <c r="G122" s="5"/>
    </row>
    <row r="123" spans="1:7" ht="11.25" thickBot="1" x14ac:dyDescent="0.3">
      <c r="A123" s="67" t="s">
        <v>80</v>
      </c>
      <c r="B123" s="68"/>
      <c r="C123" s="68"/>
      <c r="D123" s="68"/>
      <c r="E123" s="68"/>
      <c r="F123" s="69"/>
      <c r="G123" s="5">
        <f>SUM(G120:G122)</f>
        <v>0</v>
      </c>
    </row>
    <row r="124" spans="1:7" ht="11.25" thickBot="1" x14ac:dyDescent="0.3">
      <c r="A124" s="8" t="str">
        <f>'PI skaičiuoklė'!C48</f>
        <v>Veiksmas A3</v>
      </c>
      <c r="B124" s="38"/>
      <c r="C124" s="38"/>
      <c r="D124" s="38"/>
      <c r="E124" s="38"/>
      <c r="F124" s="38"/>
      <c r="G124" s="38"/>
    </row>
    <row r="125" spans="1:7" ht="11.25" thickBot="1" x14ac:dyDescent="0.3">
      <c r="A125" s="25"/>
      <c r="B125" s="5" t="s">
        <v>181</v>
      </c>
      <c r="C125" s="5">
        <v>0</v>
      </c>
      <c r="D125" s="5">
        <v>0</v>
      </c>
      <c r="E125" s="5">
        <v>0</v>
      </c>
      <c r="F125" s="5">
        <v>0</v>
      </c>
      <c r="G125" s="5">
        <f>+C125*D125*E125*F125</f>
        <v>0</v>
      </c>
    </row>
    <row r="126" spans="1:7" ht="11.25" thickBot="1" x14ac:dyDescent="0.3">
      <c r="A126" s="13"/>
      <c r="B126" s="5" t="s">
        <v>182</v>
      </c>
      <c r="C126" s="5">
        <v>0</v>
      </c>
      <c r="D126" s="5">
        <v>0</v>
      </c>
      <c r="E126" s="5">
        <v>0</v>
      </c>
      <c r="F126" s="5">
        <v>0</v>
      </c>
      <c r="G126" s="5">
        <f t="shared" ref="G126" si="20">+C126*D126*E126*F126</f>
        <v>0</v>
      </c>
    </row>
    <row r="127" spans="1:7" ht="11.25" thickBot="1" x14ac:dyDescent="0.3">
      <c r="A127" s="13"/>
      <c r="B127" s="5" t="s">
        <v>11</v>
      </c>
      <c r="C127" s="5"/>
      <c r="D127" s="5"/>
      <c r="E127" s="5"/>
      <c r="F127" s="5"/>
      <c r="G127" s="5"/>
    </row>
    <row r="128" spans="1:7" ht="11.25" thickBot="1" x14ac:dyDescent="0.3">
      <c r="A128" s="67" t="s">
        <v>144</v>
      </c>
      <c r="B128" s="68"/>
      <c r="C128" s="68"/>
      <c r="D128" s="68"/>
      <c r="E128" s="68"/>
      <c r="F128" s="69"/>
      <c r="G128" s="5">
        <f>SUM(G125:G127)</f>
        <v>0</v>
      </c>
    </row>
    <row r="129" spans="1:7" ht="11.25" thickBot="1" x14ac:dyDescent="0.3">
      <c r="A129" s="73" t="s">
        <v>81</v>
      </c>
      <c r="B129" s="74"/>
      <c r="C129" s="74"/>
      <c r="D129" s="74"/>
      <c r="E129" s="74"/>
      <c r="F129" s="75"/>
      <c r="G129" s="26">
        <f>SUM(G118,G123,G128)</f>
        <v>17.82</v>
      </c>
    </row>
    <row r="130" spans="1:7" ht="179.25" thickBot="1" x14ac:dyDescent="0.3">
      <c r="A130" s="23" t="str">
        <f>'PI skaičiuoklė'!B51</f>
        <v>34 straipsnio "Nekilnojamojo kultūros paveldo tvarkyba ir pritaikymas" 5 dalis: "Kai statinio projektas rengiamas kartu su tvarkybos projektu (tais atvejais kai planuojami ir tvarkybos darbai), išduodamas vienas bendras tvarkybos ir statybos leidimas šio įstatymo ir Statybos įstatymo nustatyta tvarka." Vykdant tvarkomuosius statybos darbus ir tvarkomuosius paveldosaugos darbus kultūros paveldo objekte pateikiamas vienas bendras prašymas per IS Infostatybą ir išduodamas vienas bendras leidimas</v>
      </c>
      <c r="B130" s="4"/>
      <c r="C130" s="4"/>
      <c r="D130" s="4"/>
      <c r="E130" s="4"/>
      <c r="F130" s="4"/>
      <c r="G130" s="4"/>
    </row>
    <row r="131" spans="1:7" ht="42.75" thickBot="1" x14ac:dyDescent="0.3">
      <c r="A131" s="8" t="str">
        <f>'PI skaičiuoklė'!C52</f>
        <v>Prašymas išduoti tvarkybą/statybą leidžiantį dokumentą ir tvarkybos/statinio statybos leidimo išdavimas</v>
      </c>
      <c r="B131" s="4"/>
      <c r="C131" s="4"/>
      <c r="D131" s="4"/>
      <c r="E131" s="4"/>
      <c r="F131" s="4"/>
      <c r="G131" s="4"/>
    </row>
    <row r="132" spans="1:7" ht="11.25" thickBot="1" x14ac:dyDescent="0.3">
      <c r="A132" s="25"/>
      <c r="B132" s="5" t="s">
        <v>25</v>
      </c>
      <c r="C132" s="5">
        <v>1</v>
      </c>
      <c r="D132" s="5">
        <v>11.55</v>
      </c>
      <c r="E132" s="5">
        <v>8</v>
      </c>
      <c r="F132" s="5">
        <v>1</v>
      </c>
      <c r="G132" s="5">
        <f t="shared" ref="G132:G133" si="21">+C132*D132*E132*F132</f>
        <v>92.4</v>
      </c>
    </row>
    <row r="133" spans="1:7" ht="11.25" thickBot="1" x14ac:dyDescent="0.3">
      <c r="A133" s="13"/>
      <c r="B133" s="5" t="s">
        <v>26</v>
      </c>
      <c r="C133" s="5">
        <v>0</v>
      </c>
      <c r="D133" s="5">
        <v>0</v>
      </c>
      <c r="E133" s="5">
        <v>0</v>
      </c>
      <c r="F133" s="5">
        <v>0</v>
      </c>
      <c r="G133" s="5">
        <f t="shared" si="21"/>
        <v>0</v>
      </c>
    </row>
    <row r="134" spans="1:7" ht="11.25" thickBot="1" x14ac:dyDescent="0.3">
      <c r="A134" s="13"/>
      <c r="B134" s="5" t="s">
        <v>11</v>
      </c>
      <c r="C134" s="5"/>
      <c r="D134" s="5"/>
      <c r="E134" s="5"/>
      <c r="F134" s="5"/>
      <c r="G134" s="5"/>
    </row>
    <row r="135" spans="1:7" ht="11.25" thickBot="1" x14ac:dyDescent="0.3">
      <c r="A135" s="67" t="s">
        <v>82</v>
      </c>
      <c r="B135" s="68"/>
      <c r="C135" s="68"/>
      <c r="D135" s="68"/>
      <c r="E135" s="68"/>
      <c r="F135" s="69"/>
      <c r="G135" s="5">
        <f>SUM(G132:G134)</f>
        <v>92.4</v>
      </c>
    </row>
    <row r="136" spans="1:7" ht="11.25" thickBot="1" x14ac:dyDescent="0.3">
      <c r="A136" s="8" t="str">
        <f>'PI skaičiuoklė'!C53</f>
        <v>Veiksmas B2</v>
      </c>
      <c r="B136" s="4"/>
      <c r="C136" s="4"/>
      <c r="D136" s="4"/>
      <c r="E136" s="4"/>
      <c r="F136" s="4"/>
      <c r="G136" s="4"/>
    </row>
    <row r="137" spans="1:7" ht="11.25" thickBot="1" x14ac:dyDescent="0.3">
      <c r="A137" s="25"/>
      <c r="B137" s="5" t="s">
        <v>27</v>
      </c>
      <c r="C137" s="5">
        <v>0</v>
      </c>
      <c r="D137" s="5">
        <v>0</v>
      </c>
      <c r="E137" s="5">
        <v>0</v>
      </c>
      <c r="F137" s="5">
        <v>0</v>
      </c>
      <c r="G137" s="5">
        <f t="shared" ref="G137:G138" si="22">+C137*D137*E137*F137</f>
        <v>0</v>
      </c>
    </row>
    <row r="138" spans="1:7" ht="11.25" thickBot="1" x14ac:dyDescent="0.3">
      <c r="A138" s="13"/>
      <c r="B138" s="5" t="s">
        <v>28</v>
      </c>
      <c r="C138" s="5">
        <v>0</v>
      </c>
      <c r="D138" s="5">
        <v>0</v>
      </c>
      <c r="E138" s="5">
        <v>0</v>
      </c>
      <c r="F138" s="5">
        <v>0</v>
      </c>
      <c r="G138" s="5">
        <f t="shared" si="22"/>
        <v>0</v>
      </c>
    </row>
    <row r="139" spans="1:7" ht="11.25" thickBot="1" x14ac:dyDescent="0.3">
      <c r="A139" s="13"/>
      <c r="B139" s="5" t="s">
        <v>11</v>
      </c>
      <c r="C139" s="5"/>
      <c r="D139" s="5"/>
      <c r="E139" s="5"/>
      <c r="F139" s="5"/>
      <c r="G139" s="5"/>
    </row>
    <row r="140" spans="1:7" ht="11.25" thickBot="1" x14ac:dyDescent="0.3">
      <c r="A140" s="67" t="s">
        <v>83</v>
      </c>
      <c r="B140" s="68"/>
      <c r="C140" s="68"/>
      <c r="D140" s="68"/>
      <c r="E140" s="68"/>
      <c r="F140" s="69"/>
      <c r="G140" s="5">
        <f>SUM(G137:G139)</f>
        <v>0</v>
      </c>
    </row>
    <row r="141" spans="1:7" ht="11.25" thickBot="1" x14ac:dyDescent="0.3">
      <c r="A141" s="8" t="str">
        <f>'PI skaičiuoklė'!C54</f>
        <v>Veiksmas B3</v>
      </c>
      <c r="B141" s="38"/>
      <c r="C141" s="38"/>
      <c r="D141" s="38"/>
      <c r="E141" s="38"/>
      <c r="F141" s="38"/>
      <c r="G141" s="38"/>
    </row>
    <row r="142" spans="1:7" ht="11.25" thickBot="1" x14ac:dyDescent="0.3">
      <c r="A142" s="25"/>
      <c r="B142" s="5" t="s">
        <v>179</v>
      </c>
      <c r="C142" s="5">
        <v>0</v>
      </c>
      <c r="D142" s="5">
        <v>0</v>
      </c>
      <c r="E142" s="5">
        <v>0</v>
      </c>
      <c r="F142" s="5">
        <v>0</v>
      </c>
      <c r="G142" s="5">
        <f>+C142*D142*E142*F142</f>
        <v>0</v>
      </c>
    </row>
    <row r="143" spans="1:7" ht="11.25" thickBot="1" x14ac:dyDescent="0.3">
      <c r="A143" s="13"/>
      <c r="B143" s="5" t="s">
        <v>180</v>
      </c>
      <c r="C143" s="5">
        <v>0</v>
      </c>
      <c r="D143" s="5">
        <v>0</v>
      </c>
      <c r="E143" s="5">
        <v>0</v>
      </c>
      <c r="F143" s="5">
        <v>0</v>
      </c>
      <c r="G143" s="5">
        <f t="shared" ref="G143" si="23">+C143*D143*E143*F143</f>
        <v>0</v>
      </c>
    </row>
    <row r="144" spans="1:7" ht="11.25" thickBot="1" x14ac:dyDescent="0.3">
      <c r="A144" s="13"/>
      <c r="B144" s="5" t="s">
        <v>11</v>
      </c>
      <c r="C144" s="5"/>
      <c r="D144" s="5"/>
      <c r="E144" s="5"/>
      <c r="F144" s="5"/>
      <c r="G144" s="5"/>
    </row>
    <row r="145" spans="1:7" ht="11.25" thickBot="1" x14ac:dyDescent="0.3">
      <c r="A145" s="67" t="s">
        <v>178</v>
      </c>
      <c r="B145" s="68"/>
      <c r="C145" s="68"/>
      <c r="D145" s="68"/>
      <c r="E145" s="68"/>
      <c r="F145" s="69"/>
      <c r="G145" s="5">
        <f>SUM(G142:G144)</f>
        <v>0</v>
      </c>
    </row>
    <row r="146" spans="1:7" ht="11.25" thickBot="1" x14ac:dyDescent="0.3">
      <c r="A146" s="73" t="s">
        <v>84</v>
      </c>
      <c r="B146" s="74"/>
      <c r="C146" s="74"/>
      <c r="D146" s="74"/>
      <c r="E146" s="74"/>
      <c r="F146" s="75"/>
      <c r="G146" s="26">
        <f>SUM(G135,G140,G145)</f>
        <v>92.4</v>
      </c>
    </row>
    <row r="147" spans="1:7" ht="336.75" thickBot="1" x14ac:dyDescent="0.3">
      <c r="A147" s="23" t="str">
        <f>'PI skaičiuoklė'!B57</f>
        <v>34 straipsnio "Nekilnojamojo kultūros paveldo tvarkyba ir pritaikymas" 6 dalis: "Specialieji paveldosaugos reikalavimai tvarkybos projektui ar statinio projektui išduodami šio ir Statybos įstatymo nustatyta tvarka" ir 7 dalis: "Specialiesiems paveldosaugos reikalavimams gauti nekilnojamojo kultūros paveldo objekto valdytojas, arba jo įgaliotas asmuo pateikia savivaldybės merui ar jo įgaliotam savivaldybės administracijos direktoriui arba administracijos direktorius paveda tai atlikti kitiems savivaldybės administracijos valstybės tarnautojams (toliau – meras ar įgaliotas savivaldybės administracijos valstybės tarnautojas) prašymą ir atliktų taikomųjų ir (ar) archeologinių tyrimų ataskaitas. Vykdant tvarkomuosius statybos darbus ir tvarkomuosius paveldosaugos darbus kultūros paveldo objekte pateikiamas vienas bendras prašymas per IS Infostatyba specialiesiems paveldosaugos reikalavimams ir išduodamas vienas bendras dokumentas</v>
      </c>
      <c r="B147" s="4"/>
      <c r="C147" s="4"/>
      <c r="D147" s="4"/>
      <c r="E147" s="4"/>
      <c r="F147" s="4"/>
      <c r="G147" s="4"/>
    </row>
    <row r="148" spans="1:7" ht="21.75" thickBot="1" x14ac:dyDescent="0.3">
      <c r="A148" s="8" t="str">
        <f>'PI skaičiuoklė'!C58</f>
        <v>Prašymas išduoti specialiuosius paveldosaugos reikalavimus</v>
      </c>
      <c r="B148" s="4"/>
      <c r="C148" s="4"/>
      <c r="D148" s="4"/>
      <c r="E148" s="4"/>
      <c r="F148" s="4"/>
      <c r="G148" s="4"/>
    </row>
    <row r="149" spans="1:7" ht="11.25" thickBot="1" x14ac:dyDescent="0.3">
      <c r="A149" s="25"/>
      <c r="B149" s="5" t="s">
        <v>146</v>
      </c>
      <c r="C149" s="5">
        <v>1</v>
      </c>
      <c r="D149" s="5">
        <v>11.55</v>
      </c>
      <c r="E149" s="5">
        <v>8</v>
      </c>
      <c r="F149" s="5">
        <v>1</v>
      </c>
      <c r="G149" s="5">
        <f t="shared" ref="G149:G150" si="24">+C149*D149*E149*F149</f>
        <v>92.4</v>
      </c>
    </row>
    <row r="150" spans="1:7" ht="11.25" thickBot="1" x14ac:dyDescent="0.3">
      <c r="A150" s="13"/>
      <c r="B150" s="5" t="s">
        <v>147</v>
      </c>
      <c r="C150" s="5">
        <v>0</v>
      </c>
      <c r="D150" s="5">
        <v>0</v>
      </c>
      <c r="E150" s="5">
        <v>0</v>
      </c>
      <c r="F150" s="5">
        <v>0</v>
      </c>
      <c r="G150" s="5">
        <f t="shared" si="24"/>
        <v>0</v>
      </c>
    </row>
    <row r="151" spans="1:7" ht="11.25" thickBot="1" x14ac:dyDescent="0.3">
      <c r="A151" s="13"/>
      <c r="B151" s="5" t="s">
        <v>11</v>
      </c>
      <c r="C151" s="5"/>
      <c r="D151" s="5"/>
      <c r="E151" s="5"/>
      <c r="F151" s="5"/>
      <c r="G151" s="5"/>
    </row>
    <row r="152" spans="1:7" ht="11.25" thickBot="1" x14ac:dyDescent="0.3">
      <c r="A152" s="67" t="s">
        <v>150</v>
      </c>
      <c r="B152" s="68"/>
      <c r="C152" s="68"/>
      <c r="D152" s="68"/>
      <c r="E152" s="68"/>
      <c r="F152" s="69"/>
      <c r="G152" s="5">
        <f>SUM(G149:G151)</f>
        <v>92.4</v>
      </c>
    </row>
    <row r="153" spans="1:7" ht="11.25" thickBot="1" x14ac:dyDescent="0.3">
      <c r="A153" s="8" t="str">
        <f>'PI skaičiuoklė'!C59</f>
        <v>Veiksmas C2</v>
      </c>
      <c r="B153" s="4"/>
      <c r="C153" s="4"/>
      <c r="D153" s="4"/>
      <c r="E153" s="4"/>
      <c r="F153" s="4"/>
      <c r="G153" s="4"/>
    </row>
    <row r="154" spans="1:7" ht="11.25" thickBot="1" x14ac:dyDescent="0.3">
      <c r="A154" s="25"/>
      <c r="B154" s="5" t="s">
        <v>148</v>
      </c>
      <c r="C154" s="5">
        <v>0</v>
      </c>
      <c r="D154" s="5">
        <v>0</v>
      </c>
      <c r="E154" s="5">
        <v>0</v>
      </c>
      <c r="F154" s="5">
        <v>0</v>
      </c>
      <c r="G154" s="5">
        <f t="shared" ref="G154:G155" si="25">+C154*D154*E154*F154</f>
        <v>0</v>
      </c>
    </row>
    <row r="155" spans="1:7" ht="11.25" thickBot="1" x14ac:dyDescent="0.3">
      <c r="A155" s="13"/>
      <c r="B155" s="5" t="s">
        <v>149</v>
      </c>
      <c r="C155" s="5">
        <v>0</v>
      </c>
      <c r="D155" s="5">
        <v>0</v>
      </c>
      <c r="E155" s="5">
        <v>0</v>
      </c>
      <c r="F155" s="5">
        <v>0</v>
      </c>
      <c r="G155" s="5">
        <f t="shared" si="25"/>
        <v>0</v>
      </c>
    </row>
    <row r="156" spans="1:7" ht="11.25" thickBot="1" x14ac:dyDescent="0.3">
      <c r="A156" s="13"/>
      <c r="B156" s="5" t="s">
        <v>11</v>
      </c>
      <c r="C156" s="5"/>
      <c r="D156" s="5"/>
      <c r="E156" s="5"/>
      <c r="F156" s="5"/>
      <c r="G156" s="5"/>
    </row>
    <row r="157" spans="1:7" ht="11.25" thickBot="1" x14ac:dyDescent="0.3">
      <c r="A157" s="67" t="s">
        <v>151</v>
      </c>
      <c r="B157" s="68"/>
      <c r="C157" s="68"/>
      <c r="D157" s="68"/>
      <c r="E157" s="68"/>
      <c r="F157" s="69"/>
      <c r="G157" s="5">
        <f>SUM(G154:G156)</f>
        <v>0</v>
      </c>
    </row>
    <row r="158" spans="1:7" ht="11.25" thickBot="1" x14ac:dyDescent="0.3">
      <c r="A158" s="8" t="str">
        <f>'PI skaičiuoklė'!C60</f>
        <v>Veiksmas C3</v>
      </c>
      <c r="B158" s="38"/>
      <c r="C158" s="38"/>
      <c r="D158" s="38"/>
      <c r="E158" s="38"/>
      <c r="F158" s="38"/>
      <c r="G158" s="38"/>
    </row>
    <row r="159" spans="1:7" ht="11.25" thickBot="1" x14ac:dyDescent="0.3">
      <c r="A159" s="25"/>
      <c r="B159" s="5" t="s">
        <v>186</v>
      </c>
      <c r="C159" s="5">
        <v>0</v>
      </c>
      <c r="D159" s="5">
        <v>0</v>
      </c>
      <c r="E159" s="5">
        <v>0</v>
      </c>
      <c r="F159" s="5">
        <v>0</v>
      </c>
      <c r="G159" s="5">
        <f>+C159*D159*E159*F159</f>
        <v>0</v>
      </c>
    </row>
    <row r="160" spans="1:7" ht="11.25" thickBot="1" x14ac:dyDescent="0.3">
      <c r="A160" s="13"/>
      <c r="B160" s="5" t="s">
        <v>187</v>
      </c>
      <c r="C160" s="5">
        <v>0</v>
      </c>
      <c r="D160" s="5">
        <v>0</v>
      </c>
      <c r="E160" s="5">
        <v>0</v>
      </c>
      <c r="F160" s="5">
        <v>0</v>
      </c>
      <c r="G160" s="5">
        <f t="shared" ref="G160" si="26">+C160*D160*E160*F160</f>
        <v>0</v>
      </c>
    </row>
    <row r="161" spans="1:7" ht="11.25" thickBot="1" x14ac:dyDescent="0.3">
      <c r="A161" s="13"/>
      <c r="B161" s="5" t="s">
        <v>11</v>
      </c>
      <c r="C161" s="5"/>
      <c r="D161" s="5"/>
      <c r="E161" s="5"/>
      <c r="F161" s="5"/>
      <c r="G161" s="5"/>
    </row>
    <row r="162" spans="1:7" ht="11.25" thickBot="1" x14ac:dyDescent="0.3">
      <c r="A162" s="67" t="s">
        <v>188</v>
      </c>
      <c r="B162" s="68"/>
      <c r="C162" s="68"/>
      <c r="D162" s="68"/>
      <c r="E162" s="68"/>
      <c r="F162" s="69"/>
      <c r="G162" s="5">
        <f>SUM(G159:G161)</f>
        <v>0</v>
      </c>
    </row>
    <row r="163" spans="1:7" ht="11.25" thickBot="1" x14ac:dyDescent="0.3">
      <c r="A163" s="73" t="s">
        <v>160</v>
      </c>
      <c r="B163" s="74"/>
      <c r="C163" s="74"/>
      <c r="D163" s="74"/>
      <c r="E163" s="74"/>
      <c r="F163" s="75"/>
      <c r="G163" s="26">
        <f>SUM(G152,G157,G162)</f>
        <v>92.4</v>
      </c>
    </row>
    <row r="164" spans="1:7" ht="233.25" customHeight="1" thickBot="1" x14ac:dyDescent="0.3">
      <c r="A164" s="43" t="str">
        <f>'PI skaičiuoklė'!B63</f>
        <v>35 straipsnio "Teisė vykdyti su nekilnojamojo kultūros paveldo tvarkyba susijusią veiklą" 4 dalis "Atlikti tvarkybos darbus turi teisę šio straipsnio 18 dalyje nustatytus kvalifikacinius reikalavimus atitinkantys specialistai, gavę nekilnojamojo kultūros paveldo specialisto kvalifikacijos atestatą pagal kultūros ministro patvirtintas tvarkybos darbų specializacijas (toliau – kvalifikacijos atestatas), o jiems padėti gali neatestuoti pagalbininkai" ir 20 dalis:
"Šio straipsnio 14-19 dalyse nurodyti specialistai privalo Atestavimo komisijoje išlaikyti profesinių ir teisinių žinių egzaminą, išskyrus specialistus, siekiančius vykdyti kultūros paveldo objekto tvarkomuosius statybos darbus ir statybos darbus nekilnojamojo kultūros paveldo objektuose, kurie privalo išlaikyti tik profesinių žinių egzaminą, ir būti išklausę nekilnojamojo kultūros paveldo apsaugos specialistų kvalifikacijos tobulinimo kursų paskaitas, kaip nurodyta kultūros ministro įsakymu patvirtintame kursų organizavimo apraše."</v>
      </c>
      <c r="B164" s="4"/>
      <c r="C164" s="4"/>
      <c r="D164" s="4"/>
      <c r="E164" s="4"/>
      <c r="F164" s="4"/>
      <c r="G164" s="4"/>
    </row>
    <row r="165" spans="1:7" ht="41.25" customHeight="1" thickBot="1" x14ac:dyDescent="0.3">
      <c r="A165" s="42" t="str">
        <f>'PI skaičiuoklė'!C64</f>
        <v>Išklausyti nekilnojamojo kultūros paveldo apsaugos specialistų kvalifikacijos tobulinimo kursus</v>
      </c>
      <c r="B165" s="40" t="s">
        <v>262</v>
      </c>
      <c r="C165" s="4"/>
      <c r="D165" s="4"/>
      <c r="E165" s="4"/>
      <c r="F165" s="4"/>
      <c r="G165" s="4"/>
    </row>
    <row r="166" spans="1:7" ht="15.75" thickBot="1" x14ac:dyDescent="0.3">
      <c r="A166" s="25"/>
      <c r="B166" s="41" t="s">
        <v>156</v>
      </c>
      <c r="C166" s="41">
        <v>1</v>
      </c>
      <c r="D166" s="44">
        <v>6.09</v>
      </c>
      <c r="E166" s="41">
        <v>15</v>
      </c>
      <c r="F166" s="41">
        <v>1</v>
      </c>
      <c r="G166" s="41">
        <f t="shared" ref="G166:G167" si="27">+C166*D166*E166*F166</f>
        <v>91.35</v>
      </c>
    </row>
    <row r="167" spans="1:7" ht="11.25" thickBot="1" x14ac:dyDescent="0.3">
      <c r="A167" s="13"/>
      <c r="B167" s="5" t="s">
        <v>157</v>
      </c>
      <c r="C167" s="5">
        <v>0</v>
      </c>
      <c r="D167" s="5">
        <v>0</v>
      </c>
      <c r="E167" s="5">
        <v>0</v>
      </c>
      <c r="F167" s="5">
        <v>0</v>
      </c>
      <c r="G167" s="5">
        <f t="shared" si="27"/>
        <v>0</v>
      </c>
    </row>
    <row r="168" spans="1:7" ht="11.25" thickBot="1" x14ac:dyDescent="0.3">
      <c r="A168" s="13"/>
      <c r="B168" s="5" t="s">
        <v>11</v>
      </c>
      <c r="C168" s="5"/>
      <c r="D168" s="5"/>
      <c r="E168" s="5"/>
      <c r="F168" s="5"/>
      <c r="G168" s="5"/>
    </row>
    <row r="169" spans="1:7" ht="11.25" thickBot="1" x14ac:dyDescent="0.3">
      <c r="A169" s="67" t="s">
        <v>153</v>
      </c>
      <c r="B169" s="68"/>
      <c r="C169" s="68"/>
      <c r="D169" s="68"/>
      <c r="E169" s="68"/>
      <c r="F169" s="69"/>
      <c r="G169" s="5">
        <f>SUM(G166:G168)</f>
        <v>91.35</v>
      </c>
    </row>
    <row r="170" spans="1:7" ht="32.25" thickBot="1" x14ac:dyDescent="0.3">
      <c r="A170" s="42" t="str">
        <f>'PI skaičiuoklė'!C65</f>
        <v>Išlaikyti profesinių žinių egzaminą</v>
      </c>
      <c r="B170" s="40" t="s">
        <v>262</v>
      </c>
      <c r="C170" s="4"/>
      <c r="D170" s="4"/>
      <c r="E170" s="4"/>
      <c r="F170" s="4"/>
      <c r="G170" s="4"/>
    </row>
    <row r="171" spans="1:7" ht="15.75" thickBot="1" x14ac:dyDescent="0.3">
      <c r="A171" s="25"/>
      <c r="B171" s="41" t="s">
        <v>158</v>
      </c>
      <c r="C171" s="41">
        <v>1</v>
      </c>
      <c r="D171" s="44">
        <v>6.09</v>
      </c>
      <c r="E171" s="41">
        <v>2</v>
      </c>
      <c r="F171" s="41">
        <v>1</v>
      </c>
      <c r="G171" s="41">
        <f t="shared" ref="G171:G172" si="28">+C171*D171*E171*F171</f>
        <v>12.18</v>
      </c>
    </row>
    <row r="172" spans="1:7" ht="11.25" thickBot="1" x14ac:dyDescent="0.3">
      <c r="A172" s="13"/>
      <c r="B172" s="5" t="s">
        <v>159</v>
      </c>
      <c r="C172" s="5">
        <v>0</v>
      </c>
      <c r="D172" s="5">
        <v>0</v>
      </c>
      <c r="E172" s="5">
        <v>0</v>
      </c>
      <c r="F172" s="5">
        <v>0</v>
      </c>
      <c r="G172" s="5">
        <f t="shared" si="28"/>
        <v>0</v>
      </c>
    </row>
    <row r="173" spans="1:7" ht="11.25" thickBot="1" x14ac:dyDescent="0.3">
      <c r="A173" s="13"/>
      <c r="B173" s="5" t="s">
        <v>11</v>
      </c>
      <c r="C173" s="5"/>
      <c r="D173" s="5"/>
      <c r="E173" s="5"/>
      <c r="F173" s="5"/>
      <c r="G173" s="5"/>
    </row>
    <row r="174" spans="1:7" ht="11.25" thickBot="1" x14ac:dyDescent="0.3">
      <c r="A174" s="67" t="s">
        <v>154</v>
      </c>
      <c r="B174" s="68"/>
      <c r="C174" s="68"/>
      <c r="D174" s="68"/>
      <c r="E174" s="68"/>
      <c r="F174" s="69"/>
      <c r="G174" s="5">
        <f>SUM(G171:G173)</f>
        <v>12.18</v>
      </c>
    </row>
    <row r="175" spans="1:7" ht="11.25" thickBot="1" x14ac:dyDescent="0.3">
      <c r="A175" s="8" t="str">
        <f>'PI skaičiuoklė'!C66</f>
        <v>Veiksmas D3</v>
      </c>
      <c r="B175" s="38"/>
      <c r="C175" s="38"/>
      <c r="D175" s="38"/>
      <c r="E175" s="38"/>
      <c r="F175" s="38"/>
      <c r="G175" s="38"/>
    </row>
    <row r="176" spans="1:7" ht="11.25" thickBot="1" x14ac:dyDescent="0.3">
      <c r="A176" s="25"/>
      <c r="B176" s="5" t="s">
        <v>189</v>
      </c>
      <c r="C176" s="5">
        <v>0</v>
      </c>
      <c r="D176" s="5">
        <v>0</v>
      </c>
      <c r="E176" s="5">
        <v>0</v>
      </c>
      <c r="F176" s="5">
        <v>0</v>
      </c>
      <c r="G176" s="5">
        <f>+C176*D176*E176*F176</f>
        <v>0</v>
      </c>
    </row>
    <row r="177" spans="1:7" ht="11.25" thickBot="1" x14ac:dyDescent="0.3">
      <c r="A177" s="13"/>
      <c r="B177" s="5" t="s">
        <v>190</v>
      </c>
      <c r="C177" s="5">
        <v>0</v>
      </c>
      <c r="D177" s="5">
        <v>0</v>
      </c>
      <c r="E177" s="5">
        <v>0</v>
      </c>
      <c r="F177" s="5">
        <v>0</v>
      </c>
      <c r="G177" s="5">
        <f t="shared" ref="G177" si="29">+C177*D177*E177*F177</f>
        <v>0</v>
      </c>
    </row>
    <row r="178" spans="1:7" ht="11.25" thickBot="1" x14ac:dyDescent="0.3">
      <c r="A178" s="13"/>
      <c r="B178" s="5" t="s">
        <v>11</v>
      </c>
      <c r="C178" s="5"/>
      <c r="D178" s="5"/>
      <c r="E178" s="5"/>
      <c r="F178" s="5"/>
      <c r="G178" s="5"/>
    </row>
    <row r="179" spans="1:7" ht="11.25" thickBot="1" x14ac:dyDescent="0.3">
      <c r="A179" s="67" t="s">
        <v>191</v>
      </c>
      <c r="B179" s="68"/>
      <c r="C179" s="68"/>
      <c r="D179" s="68"/>
      <c r="E179" s="68"/>
      <c r="F179" s="69"/>
      <c r="G179" s="5">
        <f>SUM(G176:G178)</f>
        <v>0</v>
      </c>
    </row>
    <row r="180" spans="1:7" ht="11.25" thickBot="1" x14ac:dyDescent="0.3">
      <c r="A180" s="73" t="s">
        <v>161</v>
      </c>
      <c r="B180" s="74"/>
      <c r="C180" s="74"/>
      <c r="D180" s="74"/>
      <c r="E180" s="74"/>
      <c r="F180" s="75"/>
      <c r="G180" s="26">
        <f>SUM(G169,G174,G179)</f>
        <v>103.53</v>
      </c>
    </row>
    <row r="181" spans="1:7" ht="57" customHeight="1" thickBot="1" x14ac:dyDescent="0.3">
      <c r="A181" s="43" t="str">
        <f>'PI skaičiuoklė'!B69</f>
        <v>35 straipsnio 2 dalis: "Vadovauti nekilnojamojo kultūros paveldo objektų tvarkybos projektavimui ir (ar) atlikti tvarkybos projekto sprendinių įgyvendinimo priežiūrą turi teisę šio straipsnio 15 dalyje nustatytus kvalifikacinius reikalavimus atitinkantys ir šio straipsnio 12 ir 13 dalyse nustatyta tvarka atestuoti, ir gavę nekilnojamojo kultūros paveldo apsaugos specialisto kvalifikacijos atestatą, tvarkybos projektų vadovai, o jiems padėti gali neatestuoti pagalbininkai."</v>
      </c>
      <c r="C181" s="4"/>
      <c r="D181" s="4"/>
      <c r="E181" s="4"/>
      <c r="F181" s="4"/>
      <c r="G181" s="4"/>
    </row>
    <row r="182" spans="1:7" ht="11.25" thickBot="1" x14ac:dyDescent="0.3">
      <c r="A182" s="8">
        <f>'PI skaičiuoklė'!C70</f>
        <v>0</v>
      </c>
      <c r="B182" s="4"/>
      <c r="C182" s="4"/>
      <c r="D182" s="4"/>
      <c r="E182" s="4"/>
      <c r="F182" s="4"/>
      <c r="G182" s="4"/>
    </row>
    <row r="183" spans="1:7" ht="11.25" thickBot="1" x14ac:dyDescent="0.3">
      <c r="A183" s="25"/>
      <c r="B183" s="5" t="s">
        <v>162</v>
      </c>
      <c r="C183" s="5"/>
      <c r="D183" s="5"/>
      <c r="E183" s="5"/>
      <c r="F183" s="5"/>
      <c r="G183" s="5"/>
    </row>
    <row r="184" spans="1:7" ht="11.25" thickBot="1" x14ac:dyDescent="0.3">
      <c r="A184" s="13"/>
      <c r="B184" s="5" t="s">
        <v>163</v>
      </c>
      <c r="C184" s="5"/>
      <c r="D184" s="5"/>
      <c r="E184" s="5"/>
      <c r="F184" s="5"/>
      <c r="G184" s="5"/>
    </row>
    <row r="185" spans="1:7" ht="11.25" thickBot="1" x14ac:dyDescent="0.3">
      <c r="A185" s="13"/>
      <c r="B185" s="5" t="s">
        <v>11</v>
      </c>
      <c r="C185" s="5"/>
      <c r="D185" s="5"/>
      <c r="E185" s="5"/>
      <c r="F185" s="5"/>
      <c r="G185" s="5"/>
    </row>
    <row r="186" spans="1:7" ht="11.25" thickBot="1" x14ac:dyDescent="0.3">
      <c r="A186" s="67" t="s">
        <v>166</v>
      </c>
      <c r="B186" s="68"/>
      <c r="C186" s="68"/>
      <c r="D186" s="68"/>
      <c r="E186" s="68"/>
      <c r="F186" s="69"/>
      <c r="G186" s="5">
        <f>SUM(G183:G185)</f>
        <v>0</v>
      </c>
    </row>
    <row r="187" spans="1:7" ht="11.25" thickBot="1" x14ac:dyDescent="0.3">
      <c r="A187" s="8" t="str">
        <f>'PI skaičiuoklė'!C71</f>
        <v>Veiksmas E2</v>
      </c>
      <c r="B187" s="4"/>
      <c r="C187" s="4"/>
      <c r="D187" s="4"/>
      <c r="E187" s="4"/>
      <c r="F187" s="4"/>
      <c r="G187" s="4"/>
    </row>
    <row r="188" spans="1:7" ht="11.25" thickBot="1" x14ac:dyDescent="0.3">
      <c r="A188" s="25"/>
      <c r="B188" s="5" t="s">
        <v>165</v>
      </c>
      <c r="C188" s="5">
        <v>0</v>
      </c>
      <c r="D188" s="5">
        <v>0</v>
      </c>
      <c r="E188" s="5">
        <v>0</v>
      </c>
      <c r="F188" s="5">
        <v>0</v>
      </c>
      <c r="G188" s="5">
        <f t="shared" ref="G188:G189" si="30">+C188*D188*E188*F188</f>
        <v>0</v>
      </c>
    </row>
    <row r="189" spans="1:7" ht="11.25" thickBot="1" x14ac:dyDescent="0.3">
      <c r="A189" s="13"/>
      <c r="B189" s="5" t="s">
        <v>164</v>
      </c>
      <c r="C189" s="5">
        <v>0</v>
      </c>
      <c r="D189" s="5">
        <v>0</v>
      </c>
      <c r="E189" s="5">
        <v>0</v>
      </c>
      <c r="F189" s="5">
        <v>0</v>
      </c>
      <c r="G189" s="5">
        <f t="shared" si="30"/>
        <v>0</v>
      </c>
    </row>
    <row r="190" spans="1:7" ht="11.25" thickBot="1" x14ac:dyDescent="0.3">
      <c r="A190" s="13"/>
      <c r="B190" s="5" t="s">
        <v>11</v>
      </c>
      <c r="C190" s="5"/>
      <c r="D190" s="5"/>
      <c r="E190" s="5"/>
      <c r="F190" s="5"/>
      <c r="G190" s="5"/>
    </row>
    <row r="191" spans="1:7" ht="11.25" thickBot="1" x14ac:dyDescent="0.3">
      <c r="A191" s="67" t="s">
        <v>167</v>
      </c>
      <c r="B191" s="68"/>
      <c r="C191" s="68"/>
      <c r="D191" s="68"/>
      <c r="E191" s="68"/>
      <c r="F191" s="69"/>
      <c r="G191" s="5">
        <f>SUM(G188:G190)</f>
        <v>0</v>
      </c>
    </row>
    <row r="192" spans="1:7" ht="11.25" thickBot="1" x14ac:dyDescent="0.3">
      <c r="A192" s="8" t="str">
        <f>'PI skaičiuoklė'!C72</f>
        <v>Veiksmas E3</v>
      </c>
      <c r="B192" s="38"/>
      <c r="C192" s="38"/>
      <c r="D192" s="38"/>
      <c r="E192" s="38"/>
      <c r="F192" s="38"/>
      <c r="G192" s="38"/>
    </row>
    <row r="193" spans="1:7" ht="11.25" thickBot="1" x14ac:dyDescent="0.3">
      <c r="A193" s="25"/>
      <c r="B193" s="5" t="s">
        <v>192</v>
      </c>
      <c r="C193" s="5">
        <v>0</v>
      </c>
      <c r="D193" s="5">
        <v>0</v>
      </c>
      <c r="E193" s="5">
        <v>0</v>
      </c>
      <c r="F193" s="5">
        <v>0</v>
      </c>
      <c r="G193" s="5">
        <f>+C193*D193*E193*F193</f>
        <v>0</v>
      </c>
    </row>
    <row r="194" spans="1:7" ht="11.25" thickBot="1" x14ac:dyDescent="0.3">
      <c r="A194" s="13"/>
      <c r="B194" s="5" t="s">
        <v>193</v>
      </c>
      <c r="C194" s="5">
        <v>0</v>
      </c>
      <c r="D194" s="5">
        <v>0</v>
      </c>
      <c r="E194" s="5">
        <v>0</v>
      </c>
      <c r="F194" s="5">
        <v>0</v>
      </c>
      <c r="G194" s="5">
        <f t="shared" ref="G194" si="31">+C194*D194*E194*F194</f>
        <v>0</v>
      </c>
    </row>
    <row r="195" spans="1:7" ht="11.25" thickBot="1" x14ac:dyDescent="0.3">
      <c r="A195" s="13"/>
      <c r="B195" s="5" t="s">
        <v>11</v>
      </c>
      <c r="C195" s="5"/>
      <c r="D195" s="5"/>
      <c r="E195" s="5"/>
      <c r="F195" s="5"/>
      <c r="G195" s="5"/>
    </row>
    <row r="196" spans="1:7" ht="11.25" thickBot="1" x14ac:dyDescent="0.3">
      <c r="A196" s="67" t="s">
        <v>194</v>
      </c>
      <c r="B196" s="68"/>
      <c r="C196" s="68"/>
      <c r="D196" s="68"/>
      <c r="E196" s="68"/>
      <c r="F196" s="69"/>
      <c r="G196" s="5">
        <f>SUM(G193:G195)</f>
        <v>0</v>
      </c>
    </row>
    <row r="197" spans="1:7" ht="11.25" thickBot="1" x14ac:dyDescent="0.3">
      <c r="A197" s="73" t="s">
        <v>169</v>
      </c>
      <c r="B197" s="74"/>
      <c r="C197" s="74"/>
      <c r="D197" s="74"/>
      <c r="E197" s="74"/>
      <c r="F197" s="75"/>
      <c r="G197" s="26">
        <f>SUM(G186,G191,G196)</f>
        <v>0</v>
      </c>
    </row>
    <row r="198" spans="1:7" ht="21.75" thickBot="1" x14ac:dyDescent="0.3">
      <c r="A198" s="23" t="str">
        <f>'PI skaičiuoklė'!B75</f>
        <v>Straipsnis (-iai), punktas (-ai) ir įpareigojimas</v>
      </c>
      <c r="B198" s="4"/>
      <c r="C198" s="4"/>
      <c r="D198" s="4"/>
      <c r="E198" s="4"/>
      <c r="F198" s="4"/>
      <c r="G198" s="4"/>
    </row>
    <row r="199" spans="1:7" ht="11.25" thickBot="1" x14ac:dyDescent="0.3">
      <c r="A199" s="8" t="str">
        <f>'PI skaičiuoklė'!C76</f>
        <v>Veiksmas F1</v>
      </c>
      <c r="B199" s="4"/>
      <c r="C199" s="4"/>
      <c r="D199" s="4"/>
      <c r="E199" s="4"/>
      <c r="F199" s="4"/>
      <c r="G199" s="4"/>
    </row>
    <row r="200" spans="1:7" ht="11.25" thickBot="1" x14ac:dyDescent="0.3">
      <c r="A200" s="25"/>
      <c r="B200" s="5" t="s">
        <v>170</v>
      </c>
      <c r="C200" s="5">
        <v>0</v>
      </c>
      <c r="D200" s="5">
        <v>0</v>
      </c>
      <c r="E200" s="5">
        <v>0</v>
      </c>
      <c r="F200" s="5">
        <v>0</v>
      </c>
      <c r="G200" s="5">
        <f t="shared" ref="G200:G201" si="32">+C200*D200*E200*F200</f>
        <v>0</v>
      </c>
    </row>
    <row r="201" spans="1:7" ht="11.25" thickBot="1" x14ac:dyDescent="0.3">
      <c r="A201" s="13"/>
      <c r="B201" s="5" t="s">
        <v>171</v>
      </c>
      <c r="C201" s="5">
        <v>0</v>
      </c>
      <c r="D201" s="5">
        <v>0</v>
      </c>
      <c r="E201" s="5">
        <v>0</v>
      </c>
      <c r="F201" s="5">
        <v>0</v>
      </c>
      <c r="G201" s="5">
        <f t="shared" si="32"/>
        <v>0</v>
      </c>
    </row>
    <row r="202" spans="1:7" ht="11.25" thickBot="1" x14ac:dyDescent="0.3">
      <c r="A202" s="13"/>
      <c r="B202" s="5" t="s">
        <v>11</v>
      </c>
      <c r="C202" s="5"/>
      <c r="D202" s="5"/>
      <c r="E202" s="5"/>
      <c r="F202" s="5"/>
      <c r="G202" s="5"/>
    </row>
    <row r="203" spans="1:7" ht="11.25" thickBot="1" x14ac:dyDescent="0.3">
      <c r="A203" s="67" t="s">
        <v>174</v>
      </c>
      <c r="B203" s="68"/>
      <c r="C203" s="68"/>
      <c r="D203" s="68"/>
      <c r="E203" s="68"/>
      <c r="F203" s="69"/>
      <c r="G203" s="5">
        <f>SUM(G200:G202)</f>
        <v>0</v>
      </c>
    </row>
    <row r="204" spans="1:7" ht="11.25" thickBot="1" x14ac:dyDescent="0.3">
      <c r="A204" s="8" t="str">
        <f>'PI skaičiuoklė'!C77</f>
        <v>Veiksmas F2</v>
      </c>
      <c r="B204" s="4"/>
      <c r="C204" s="4"/>
      <c r="D204" s="4"/>
      <c r="E204" s="4"/>
      <c r="F204" s="4"/>
      <c r="G204" s="4"/>
    </row>
    <row r="205" spans="1:7" ht="11.25" thickBot="1" x14ac:dyDescent="0.3">
      <c r="A205" s="25"/>
      <c r="B205" s="5" t="s">
        <v>172</v>
      </c>
      <c r="C205" s="5">
        <v>0</v>
      </c>
      <c r="D205" s="5">
        <v>0</v>
      </c>
      <c r="E205" s="5">
        <v>0</v>
      </c>
      <c r="F205" s="5">
        <v>0</v>
      </c>
      <c r="G205" s="5">
        <f t="shared" ref="G205:G206" si="33">+C205*D205*E205*F205</f>
        <v>0</v>
      </c>
    </row>
    <row r="206" spans="1:7" ht="11.25" thickBot="1" x14ac:dyDescent="0.3">
      <c r="A206" s="13"/>
      <c r="B206" s="5" t="s">
        <v>173</v>
      </c>
      <c r="C206" s="5">
        <v>0</v>
      </c>
      <c r="D206" s="5">
        <v>0</v>
      </c>
      <c r="E206" s="5">
        <v>0</v>
      </c>
      <c r="F206" s="5">
        <v>0</v>
      </c>
      <c r="G206" s="5">
        <f t="shared" si="33"/>
        <v>0</v>
      </c>
    </row>
    <row r="207" spans="1:7" ht="11.25" thickBot="1" x14ac:dyDescent="0.3">
      <c r="A207" s="13"/>
      <c r="B207" s="5" t="s">
        <v>11</v>
      </c>
      <c r="C207" s="5"/>
      <c r="D207" s="5"/>
      <c r="E207" s="5"/>
      <c r="F207" s="5"/>
      <c r="G207" s="5"/>
    </row>
    <row r="208" spans="1:7" ht="11.25" thickBot="1" x14ac:dyDescent="0.3">
      <c r="A208" s="67" t="s">
        <v>175</v>
      </c>
      <c r="B208" s="68"/>
      <c r="C208" s="68"/>
      <c r="D208" s="68"/>
      <c r="E208" s="68"/>
      <c r="F208" s="69"/>
      <c r="G208" s="5">
        <f>SUM(G205:G207)</f>
        <v>0</v>
      </c>
    </row>
    <row r="209" spans="1:7" ht="11.25" thickBot="1" x14ac:dyDescent="0.3">
      <c r="A209" s="8" t="str">
        <f>'PI skaičiuoklė'!C78</f>
        <v>Veiksmas F3</v>
      </c>
      <c r="B209" s="38"/>
      <c r="C209" s="38"/>
      <c r="D209" s="38"/>
      <c r="E209" s="38"/>
      <c r="F209" s="38"/>
      <c r="G209" s="38"/>
    </row>
    <row r="210" spans="1:7" ht="11.25" thickBot="1" x14ac:dyDescent="0.3">
      <c r="A210" s="25"/>
      <c r="B210" s="5" t="s">
        <v>183</v>
      </c>
      <c r="C210" s="5">
        <v>0</v>
      </c>
      <c r="D210" s="5">
        <v>0</v>
      </c>
      <c r="E210" s="5">
        <v>0</v>
      </c>
      <c r="F210" s="5">
        <v>0</v>
      </c>
      <c r="G210" s="5">
        <f>+C210*D210*E210*F210</f>
        <v>0</v>
      </c>
    </row>
    <row r="211" spans="1:7" ht="11.25" thickBot="1" x14ac:dyDescent="0.3">
      <c r="A211" s="13"/>
      <c r="B211" s="5" t="s">
        <v>184</v>
      </c>
      <c r="C211" s="5">
        <v>0</v>
      </c>
      <c r="D211" s="5">
        <v>0</v>
      </c>
      <c r="E211" s="5">
        <v>0</v>
      </c>
      <c r="F211" s="5">
        <v>0</v>
      </c>
      <c r="G211" s="5">
        <f t="shared" ref="G211" si="34">+C211*D211*E211*F211</f>
        <v>0</v>
      </c>
    </row>
    <row r="212" spans="1:7" ht="11.25" thickBot="1" x14ac:dyDescent="0.3">
      <c r="A212" s="13"/>
      <c r="B212" s="5" t="s">
        <v>11</v>
      </c>
      <c r="C212" s="5"/>
      <c r="D212" s="5"/>
      <c r="E212" s="5"/>
      <c r="F212" s="5"/>
      <c r="G212" s="5"/>
    </row>
    <row r="213" spans="1:7" ht="11.25" thickBot="1" x14ac:dyDescent="0.3">
      <c r="A213" s="67" t="s">
        <v>185</v>
      </c>
      <c r="B213" s="68"/>
      <c r="C213" s="68"/>
      <c r="D213" s="68"/>
      <c r="E213" s="68"/>
      <c r="F213" s="69"/>
      <c r="G213" s="5">
        <f>SUM(G210:G212)</f>
        <v>0</v>
      </c>
    </row>
    <row r="214" spans="1:7" ht="11.25" thickBot="1" x14ac:dyDescent="0.3">
      <c r="A214" s="73" t="s">
        <v>176</v>
      </c>
      <c r="B214" s="74"/>
      <c r="C214" s="74"/>
      <c r="D214" s="74"/>
      <c r="E214" s="74"/>
      <c r="F214" s="75"/>
      <c r="G214" s="26">
        <f>SUM(G203,G208,G213)</f>
        <v>0</v>
      </c>
    </row>
  </sheetData>
  <mergeCells count="50">
    <mergeCell ref="A1:G1"/>
    <mergeCell ref="A110:G110"/>
    <mergeCell ref="A118:F118"/>
    <mergeCell ref="A123:F123"/>
    <mergeCell ref="A129:F129"/>
    <mergeCell ref="A37:F37"/>
    <mergeCell ref="A9:F9"/>
    <mergeCell ref="A14:F14"/>
    <mergeCell ref="A20:F20"/>
    <mergeCell ref="A26:F26"/>
    <mergeCell ref="A31:F31"/>
    <mergeCell ref="A19:F19"/>
    <mergeCell ref="A36:F36"/>
    <mergeCell ref="A43:F43"/>
    <mergeCell ref="A48:F48"/>
    <mergeCell ref="A53:F53"/>
    <mergeCell ref="A54:F54"/>
    <mergeCell ref="A60:F60"/>
    <mergeCell ref="A65:F65"/>
    <mergeCell ref="A70:F70"/>
    <mergeCell ref="A71:F71"/>
    <mergeCell ref="A77:F77"/>
    <mergeCell ref="A82:F82"/>
    <mergeCell ref="A87:F87"/>
    <mergeCell ref="A88:F88"/>
    <mergeCell ref="A94:F94"/>
    <mergeCell ref="A99:F99"/>
    <mergeCell ref="A104:F104"/>
    <mergeCell ref="A105:F105"/>
    <mergeCell ref="A128:F128"/>
    <mergeCell ref="A145:F145"/>
    <mergeCell ref="A152:F152"/>
    <mergeCell ref="A157:F157"/>
    <mergeCell ref="A135:F135"/>
    <mergeCell ref="A140:F140"/>
    <mergeCell ref="A146:F146"/>
    <mergeCell ref="A162:F162"/>
    <mergeCell ref="A163:F163"/>
    <mergeCell ref="A169:F169"/>
    <mergeCell ref="A174:F174"/>
    <mergeCell ref="A179:F179"/>
    <mergeCell ref="A203:F203"/>
    <mergeCell ref="A208:F208"/>
    <mergeCell ref="A213:F213"/>
    <mergeCell ref="A214:F214"/>
    <mergeCell ref="A180:F180"/>
    <mergeCell ref="A186:F186"/>
    <mergeCell ref="A191:F191"/>
    <mergeCell ref="A196:F196"/>
    <mergeCell ref="A197:F197"/>
  </mergeCells>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D3FF"/>
  </sheetPr>
  <dimension ref="A1:D178"/>
  <sheetViews>
    <sheetView zoomScale="85" zoomScaleNormal="85" workbookViewId="0">
      <selection sqref="A1:D1"/>
    </sheetView>
  </sheetViews>
  <sheetFormatPr defaultColWidth="8.7109375" defaultRowHeight="10.5" x14ac:dyDescent="0.25"/>
  <cols>
    <col min="1" max="1" width="34.85546875" style="1" customWidth="1"/>
    <col min="2" max="2" width="18.85546875" style="1" customWidth="1"/>
    <col min="3" max="3" width="13.42578125" style="1" customWidth="1"/>
    <col min="4" max="4" width="26.5703125" style="1" customWidth="1"/>
    <col min="5" max="16384" width="8.7109375" style="1"/>
  </cols>
  <sheetData>
    <row r="1" spans="1:4" ht="21.75" customHeight="1" thickBot="1" x14ac:dyDescent="0.3">
      <c r="A1" s="85" t="s">
        <v>61</v>
      </c>
      <c r="B1" s="86"/>
      <c r="C1" s="86"/>
      <c r="D1" s="87"/>
    </row>
    <row r="2" spans="1:4" ht="24.6" customHeight="1" thickBot="1" x14ac:dyDescent="0.3">
      <c r="A2" s="30" t="s">
        <v>87</v>
      </c>
      <c r="B2" s="91" t="s">
        <v>29</v>
      </c>
      <c r="C2" s="92"/>
      <c r="D2" s="31" t="s">
        <v>3</v>
      </c>
    </row>
    <row r="3" spans="1:4" ht="11.25" thickBot="1" x14ac:dyDescent="0.3">
      <c r="A3" s="32">
        <v>1</v>
      </c>
      <c r="B3" s="93">
        <v>2</v>
      </c>
      <c r="C3" s="94"/>
      <c r="D3" s="32">
        <v>3</v>
      </c>
    </row>
    <row r="4" spans="1:4" ht="11.25" thickBot="1" x14ac:dyDescent="0.3">
      <c r="A4" s="23" t="str">
        <f>'PI skaičiuoklė'!B6</f>
        <v>Nėra</v>
      </c>
      <c r="B4" s="4"/>
      <c r="C4" s="4"/>
      <c r="D4" s="4"/>
    </row>
    <row r="5" spans="1:4" ht="11.25" thickBot="1" x14ac:dyDescent="0.3">
      <c r="A5" s="8" t="str">
        <f>'PI skaičiuoklė'!C7</f>
        <v>Veiksmas A1</v>
      </c>
      <c r="B5" s="4"/>
      <c r="C5" s="4"/>
      <c r="D5" s="4"/>
    </row>
    <row r="6" spans="1:4" ht="11.25" thickBot="1" x14ac:dyDescent="0.3">
      <c r="A6" s="13"/>
      <c r="B6" s="5" t="s">
        <v>21</v>
      </c>
      <c r="C6" s="5">
        <v>0</v>
      </c>
      <c r="D6" s="5">
        <f>+C6</f>
        <v>0</v>
      </c>
    </row>
    <row r="7" spans="1:4" ht="11.25" thickBot="1" x14ac:dyDescent="0.3">
      <c r="A7" s="13"/>
      <c r="B7" s="5" t="s">
        <v>22</v>
      </c>
      <c r="C7" s="5">
        <v>0</v>
      </c>
      <c r="D7" s="5">
        <f>+C7</f>
        <v>0</v>
      </c>
    </row>
    <row r="8" spans="1:4" ht="20.100000000000001" customHeight="1" thickBot="1" x14ac:dyDescent="0.3">
      <c r="A8" s="67" t="s">
        <v>30</v>
      </c>
      <c r="B8" s="68"/>
      <c r="C8" s="68"/>
      <c r="D8" s="4">
        <f>SUM(D6:D7)</f>
        <v>0</v>
      </c>
    </row>
    <row r="9" spans="1:4" ht="11.25" thickBot="1" x14ac:dyDescent="0.3">
      <c r="A9" s="8" t="str">
        <f>'PI skaičiuoklė'!C8</f>
        <v>Veiksmas A2</v>
      </c>
      <c r="B9" s="4"/>
      <c r="C9" s="4"/>
      <c r="D9" s="4"/>
    </row>
    <row r="10" spans="1:4" ht="11.25" thickBot="1" x14ac:dyDescent="0.3">
      <c r="A10" s="13"/>
      <c r="B10" s="5" t="s">
        <v>23</v>
      </c>
      <c r="C10" s="5">
        <v>0</v>
      </c>
      <c r="D10" s="5">
        <f>+C10</f>
        <v>0</v>
      </c>
    </row>
    <row r="11" spans="1:4" ht="11.25" thickBot="1" x14ac:dyDescent="0.3">
      <c r="A11" s="13"/>
      <c r="B11" s="5" t="s">
        <v>24</v>
      </c>
      <c r="C11" s="5">
        <v>0</v>
      </c>
      <c r="D11" s="5">
        <f>+C11</f>
        <v>0</v>
      </c>
    </row>
    <row r="12" spans="1:4" ht="11.25" thickBot="1" x14ac:dyDescent="0.3">
      <c r="A12" s="67" t="s">
        <v>31</v>
      </c>
      <c r="B12" s="68"/>
      <c r="C12" s="68"/>
      <c r="D12" s="4">
        <f>SUM(D10:D11)</f>
        <v>0</v>
      </c>
    </row>
    <row r="13" spans="1:4" ht="11.25" thickBot="1" x14ac:dyDescent="0.3">
      <c r="A13" s="8" t="str">
        <f>'PI skaičiuoklė'!C9</f>
        <v>Veiksmas A3</v>
      </c>
      <c r="B13" s="4"/>
      <c r="C13" s="4"/>
      <c r="D13" s="4"/>
    </row>
    <row r="14" spans="1:4" ht="11.25" thickBot="1" x14ac:dyDescent="0.3">
      <c r="A14" s="13"/>
      <c r="B14" s="5" t="s">
        <v>181</v>
      </c>
      <c r="C14" s="5">
        <v>0</v>
      </c>
      <c r="D14" s="5">
        <f>+C14</f>
        <v>0</v>
      </c>
    </row>
    <row r="15" spans="1:4" ht="11.25" thickBot="1" x14ac:dyDescent="0.3">
      <c r="A15" s="13"/>
      <c r="B15" s="5" t="s">
        <v>182</v>
      </c>
      <c r="C15" s="5">
        <v>0</v>
      </c>
      <c r="D15" s="5">
        <f>+C15</f>
        <v>0</v>
      </c>
    </row>
    <row r="16" spans="1:4" ht="20.100000000000001" customHeight="1" thickBot="1" x14ac:dyDescent="0.3">
      <c r="A16" s="67" t="s">
        <v>195</v>
      </c>
      <c r="B16" s="68"/>
      <c r="C16" s="68"/>
      <c r="D16" s="4">
        <f>SUM(D14:D15)</f>
        <v>0</v>
      </c>
    </row>
    <row r="17" spans="1:4" ht="11.25" thickBot="1" x14ac:dyDescent="0.3">
      <c r="A17" s="73" t="s">
        <v>32</v>
      </c>
      <c r="B17" s="74"/>
      <c r="C17" s="74"/>
      <c r="D17" s="4">
        <f>SUM(D8,D12,D16)</f>
        <v>0</v>
      </c>
    </row>
    <row r="18" spans="1:4" ht="23.45" customHeight="1" thickBot="1" x14ac:dyDescent="0.3">
      <c r="A18" s="23" t="str">
        <f>'PI skaičiuoklė'!B12</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reikia pateikti du skirtingus prašymus per skirtingas IS (KPEPIS ir Infostatyba) ir gauti du skirtingus leidimus</v>
      </c>
      <c r="B18" s="5"/>
      <c r="C18" s="5"/>
      <c r="D18" s="5"/>
    </row>
    <row r="19" spans="1:4" ht="32.25" thickBot="1" x14ac:dyDescent="0.3">
      <c r="A19" s="8" t="str">
        <f>'PI skaičiuoklė'!C13</f>
        <v>Prašymas išduoti statybą leidžiantį dokumentą ir statinio statybos leidimo išdavimas</v>
      </c>
      <c r="B19" s="4"/>
      <c r="C19" s="4"/>
      <c r="D19" s="4"/>
    </row>
    <row r="20" spans="1:4" ht="11.25" thickBot="1" x14ac:dyDescent="0.3">
      <c r="A20" s="13"/>
      <c r="B20" s="5" t="s">
        <v>25</v>
      </c>
      <c r="C20" s="5">
        <v>0</v>
      </c>
      <c r="D20" s="5">
        <f>+C20</f>
        <v>0</v>
      </c>
    </row>
    <row r="21" spans="1:4" ht="11.25" thickBot="1" x14ac:dyDescent="0.3">
      <c r="A21" s="13"/>
      <c r="B21" s="5" t="s">
        <v>26</v>
      </c>
      <c r="C21" s="5">
        <v>0</v>
      </c>
      <c r="D21" s="5">
        <f>+C21</f>
        <v>0</v>
      </c>
    </row>
    <row r="22" spans="1:4" ht="11.25" thickBot="1" x14ac:dyDescent="0.3">
      <c r="A22" s="67" t="s">
        <v>33</v>
      </c>
      <c r="B22" s="68"/>
      <c r="C22" s="68"/>
      <c r="D22" s="4">
        <f>SUM(D20:D21)</f>
        <v>0</v>
      </c>
    </row>
    <row r="23" spans="1:4" ht="32.25" thickBot="1" x14ac:dyDescent="0.3">
      <c r="A23" s="8" t="str">
        <f>'PI skaičiuoklė'!C14</f>
        <v>Prašymas išduoti tvarkybą leidžiantį dokumentą ir tvarkybos leidimo išdavimas</v>
      </c>
      <c r="B23" s="4"/>
      <c r="C23" s="4"/>
      <c r="D23" s="4"/>
    </row>
    <row r="24" spans="1:4" ht="11.25" thickBot="1" x14ac:dyDescent="0.3">
      <c r="A24" s="13"/>
      <c r="B24" s="5" t="s">
        <v>27</v>
      </c>
      <c r="C24" s="5">
        <v>0</v>
      </c>
      <c r="D24" s="5">
        <f>+C24</f>
        <v>0</v>
      </c>
    </row>
    <row r="25" spans="1:4" ht="11.25" thickBot="1" x14ac:dyDescent="0.3">
      <c r="A25" s="13"/>
      <c r="B25" s="5" t="s">
        <v>28</v>
      </c>
      <c r="C25" s="5">
        <v>0</v>
      </c>
      <c r="D25" s="5">
        <f>+C25</f>
        <v>0</v>
      </c>
    </row>
    <row r="26" spans="1:4" ht="11.25" thickBot="1" x14ac:dyDescent="0.3">
      <c r="A26" s="67" t="s">
        <v>34</v>
      </c>
      <c r="B26" s="68"/>
      <c r="C26" s="68"/>
      <c r="D26" s="4">
        <f>SUM(D24:D25)</f>
        <v>0</v>
      </c>
    </row>
    <row r="27" spans="1:4" ht="11.25" thickBot="1" x14ac:dyDescent="0.3">
      <c r="A27" s="8" t="str">
        <f>'PI skaičiuoklė'!C15</f>
        <v>Veiksmas B3</v>
      </c>
      <c r="B27" s="4"/>
      <c r="C27" s="4"/>
      <c r="D27" s="4"/>
    </row>
    <row r="28" spans="1:4" ht="11.25" thickBot="1" x14ac:dyDescent="0.3">
      <c r="A28" s="13"/>
      <c r="B28" s="5" t="s">
        <v>179</v>
      </c>
      <c r="C28" s="5">
        <v>0</v>
      </c>
      <c r="D28" s="5">
        <f>+C28</f>
        <v>0</v>
      </c>
    </row>
    <row r="29" spans="1:4" ht="11.25" thickBot="1" x14ac:dyDescent="0.3">
      <c r="A29" s="13"/>
      <c r="B29" s="5" t="s">
        <v>180</v>
      </c>
      <c r="C29" s="5">
        <v>0</v>
      </c>
      <c r="D29" s="5">
        <f>+C29</f>
        <v>0</v>
      </c>
    </row>
    <row r="30" spans="1:4" ht="20.100000000000001" customHeight="1" thickBot="1" x14ac:dyDescent="0.3">
      <c r="A30" s="67" t="s">
        <v>196</v>
      </c>
      <c r="B30" s="68"/>
      <c r="C30" s="68"/>
      <c r="D30" s="4">
        <f>SUM(D28:D29)</f>
        <v>0</v>
      </c>
    </row>
    <row r="31" spans="1:4" ht="11.25" thickBot="1" x14ac:dyDescent="0.3">
      <c r="A31" s="73" t="s">
        <v>35</v>
      </c>
      <c r="B31" s="74"/>
      <c r="C31" s="74"/>
      <c r="D31" s="4">
        <f>SUM(D22,D26,D30)</f>
        <v>0</v>
      </c>
    </row>
    <row r="32" spans="1:4" ht="179.25" thickBot="1" x14ac:dyDescent="0.3">
      <c r="A32" s="23" t="str">
        <f>'PI skaičiuoklė'!B18</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reikalinga pateikti du skirtingus prašymus per skirtingas IS ir gauti dvejas skirtingas sąlygas</v>
      </c>
      <c r="B32" s="4"/>
      <c r="C32" s="4"/>
      <c r="D32" s="4"/>
    </row>
    <row r="33" spans="1:4" ht="21.75" thickBot="1" x14ac:dyDescent="0.3">
      <c r="A33" s="8" t="str">
        <f>'PI skaičiuoklė'!C19</f>
        <v>Prašymas išduoti specialiuosius paveldosaugos reikalavimus</v>
      </c>
      <c r="B33" s="4"/>
      <c r="C33" s="4"/>
      <c r="D33" s="4"/>
    </row>
    <row r="34" spans="1:4" ht="11.25" thickBot="1" x14ac:dyDescent="0.3">
      <c r="A34" s="13"/>
      <c r="B34" s="5" t="s">
        <v>146</v>
      </c>
      <c r="C34" s="5">
        <v>0</v>
      </c>
      <c r="D34" s="5">
        <f>+C34</f>
        <v>0</v>
      </c>
    </row>
    <row r="35" spans="1:4" ht="11.25" thickBot="1" x14ac:dyDescent="0.3">
      <c r="A35" s="13"/>
      <c r="B35" s="5" t="s">
        <v>147</v>
      </c>
      <c r="C35" s="5">
        <v>0</v>
      </c>
      <c r="D35" s="5">
        <f>+C35</f>
        <v>0</v>
      </c>
    </row>
    <row r="36" spans="1:4" ht="20.100000000000001" customHeight="1" thickBot="1" x14ac:dyDescent="0.3">
      <c r="A36" s="67" t="s">
        <v>197</v>
      </c>
      <c r="B36" s="68"/>
      <c r="C36" s="68"/>
      <c r="D36" s="4">
        <f>SUM(D34:D35)</f>
        <v>0</v>
      </c>
    </row>
    <row r="37" spans="1:4" ht="32.25" thickBot="1" x14ac:dyDescent="0.3">
      <c r="A37" s="8" t="str">
        <f>'PI skaičiuoklė'!C20</f>
        <v>Prašymas išduoti tvarkomųjų paveldosaugos darbų projektavimo sąlygas</v>
      </c>
      <c r="B37" s="4"/>
      <c r="C37" s="4"/>
      <c r="D37" s="4"/>
    </row>
    <row r="38" spans="1:4" ht="11.25" thickBot="1" x14ac:dyDescent="0.3">
      <c r="A38" s="13"/>
      <c r="B38" s="5" t="s">
        <v>148</v>
      </c>
      <c r="C38" s="5">
        <v>0</v>
      </c>
      <c r="D38" s="5">
        <f>+C38</f>
        <v>0</v>
      </c>
    </row>
    <row r="39" spans="1:4" ht="11.25" thickBot="1" x14ac:dyDescent="0.3">
      <c r="A39" s="13"/>
      <c r="B39" s="5" t="s">
        <v>149</v>
      </c>
      <c r="C39" s="5">
        <v>0</v>
      </c>
      <c r="D39" s="5">
        <f>+C39</f>
        <v>0</v>
      </c>
    </row>
    <row r="40" spans="1:4" ht="11.25" thickBot="1" x14ac:dyDescent="0.3">
      <c r="A40" s="67" t="s">
        <v>198</v>
      </c>
      <c r="B40" s="68"/>
      <c r="C40" s="68"/>
      <c r="D40" s="4">
        <f>SUM(D38:D39)</f>
        <v>0</v>
      </c>
    </row>
    <row r="41" spans="1:4" ht="11.25" thickBot="1" x14ac:dyDescent="0.3">
      <c r="A41" s="8" t="str">
        <f>'PI skaičiuoklė'!C21</f>
        <v>Veiksmas C3</v>
      </c>
      <c r="B41" s="4"/>
      <c r="C41" s="4"/>
      <c r="D41" s="4"/>
    </row>
    <row r="42" spans="1:4" ht="11.25" thickBot="1" x14ac:dyDescent="0.3">
      <c r="A42" s="13"/>
      <c r="B42" s="5" t="s">
        <v>186</v>
      </c>
      <c r="C42" s="5">
        <v>0</v>
      </c>
      <c r="D42" s="5">
        <f>+C42</f>
        <v>0</v>
      </c>
    </row>
    <row r="43" spans="1:4" ht="11.25" thickBot="1" x14ac:dyDescent="0.3">
      <c r="A43" s="13"/>
      <c r="B43" s="5" t="s">
        <v>187</v>
      </c>
      <c r="C43" s="5">
        <v>0</v>
      </c>
      <c r="D43" s="5">
        <f>+C43</f>
        <v>0</v>
      </c>
    </row>
    <row r="44" spans="1:4" ht="20.100000000000001" customHeight="1" thickBot="1" x14ac:dyDescent="0.3">
      <c r="A44" s="67" t="s">
        <v>199</v>
      </c>
      <c r="B44" s="68"/>
      <c r="C44" s="68"/>
      <c r="D44" s="4">
        <f>SUM(D42:D43)</f>
        <v>0</v>
      </c>
    </row>
    <row r="45" spans="1:4" ht="11.25" thickBot="1" x14ac:dyDescent="0.3">
      <c r="A45" s="73" t="s">
        <v>203</v>
      </c>
      <c r="B45" s="74"/>
      <c r="C45" s="74"/>
      <c r="D45" s="4">
        <f>SUM(D36,D40,D44)</f>
        <v>0</v>
      </c>
    </row>
    <row r="46" spans="1:4" ht="23.45" customHeight="1" thickBot="1" x14ac:dyDescent="0.3">
      <c r="A46" s="23" t="str">
        <f>'PI skaičiuoklė'!B25</f>
        <v>Nėra</v>
      </c>
      <c r="B46" s="5"/>
      <c r="C46" s="5"/>
      <c r="D46" s="5"/>
    </row>
    <row r="47" spans="1:4" ht="11.25" thickBot="1" x14ac:dyDescent="0.3">
      <c r="A47" s="8" t="str">
        <f>'PI skaičiuoklė'!C26</f>
        <v>Veiksmas D1</v>
      </c>
      <c r="B47" s="4"/>
      <c r="C47" s="4"/>
      <c r="D47" s="4"/>
    </row>
    <row r="48" spans="1:4" ht="11.25" thickBot="1" x14ac:dyDescent="0.3">
      <c r="A48" s="13"/>
      <c r="B48" s="5" t="s">
        <v>156</v>
      </c>
      <c r="C48" s="5">
        <v>0</v>
      </c>
      <c r="D48" s="5">
        <f>+C48</f>
        <v>0</v>
      </c>
    </row>
    <row r="49" spans="1:4" ht="11.25" thickBot="1" x14ac:dyDescent="0.3">
      <c r="A49" s="13"/>
      <c r="B49" s="5" t="s">
        <v>157</v>
      </c>
      <c r="C49" s="5">
        <v>0</v>
      </c>
      <c r="D49" s="5">
        <f>+C49</f>
        <v>0</v>
      </c>
    </row>
    <row r="50" spans="1:4" ht="11.25" thickBot="1" x14ac:dyDescent="0.3">
      <c r="A50" s="67" t="s">
        <v>200</v>
      </c>
      <c r="B50" s="68"/>
      <c r="C50" s="68"/>
      <c r="D50" s="4">
        <f>SUM(D48:D49)</f>
        <v>0</v>
      </c>
    </row>
    <row r="51" spans="1:4" ht="11.25" thickBot="1" x14ac:dyDescent="0.3">
      <c r="A51" s="8" t="str">
        <f>'PI skaičiuoklė'!C27</f>
        <v>Veiksmas D2</v>
      </c>
      <c r="B51" s="4"/>
      <c r="C51" s="4"/>
      <c r="D51" s="4"/>
    </row>
    <row r="52" spans="1:4" ht="11.25" thickBot="1" x14ac:dyDescent="0.3">
      <c r="A52" s="13"/>
      <c r="B52" s="5" t="s">
        <v>158</v>
      </c>
      <c r="C52" s="5">
        <v>0</v>
      </c>
      <c r="D52" s="5">
        <f>+C52</f>
        <v>0</v>
      </c>
    </row>
    <row r="53" spans="1:4" ht="11.25" thickBot="1" x14ac:dyDescent="0.3">
      <c r="A53" s="13"/>
      <c r="B53" s="5" t="s">
        <v>159</v>
      </c>
      <c r="C53" s="5">
        <v>0</v>
      </c>
      <c r="D53" s="5">
        <f>+C53</f>
        <v>0</v>
      </c>
    </row>
    <row r="54" spans="1:4" ht="11.25" thickBot="1" x14ac:dyDescent="0.3">
      <c r="A54" s="67" t="s">
        <v>201</v>
      </c>
      <c r="B54" s="68"/>
      <c r="C54" s="68"/>
      <c r="D54" s="4">
        <f>SUM(D52:D53)</f>
        <v>0</v>
      </c>
    </row>
    <row r="55" spans="1:4" ht="11.25" thickBot="1" x14ac:dyDescent="0.3">
      <c r="A55" s="8" t="str">
        <f>'PI skaičiuoklė'!C28</f>
        <v>Veiksmas D3</v>
      </c>
      <c r="B55" s="4"/>
      <c r="C55" s="4"/>
      <c r="D55" s="4"/>
    </row>
    <row r="56" spans="1:4" ht="11.25" thickBot="1" x14ac:dyDescent="0.3">
      <c r="A56" s="13"/>
      <c r="B56" s="5" t="s">
        <v>189</v>
      </c>
      <c r="C56" s="5">
        <v>0</v>
      </c>
      <c r="D56" s="5">
        <f>+C56</f>
        <v>0</v>
      </c>
    </row>
    <row r="57" spans="1:4" ht="11.25" thickBot="1" x14ac:dyDescent="0.3">
      <c r="A57" s="13"/>
      <c r="B57" s="5" t="s">
        <v>190</v>
      </c>
      <c r="C57" s="5">
        <v>0</v>
      </c>
      <c r="D57" s="5">
        <f>+C57</f>
        <v>0</v>
      </c>
    </row>
    <row r="58" spans="1:4" ht="20.100000000000001" customHeight="1" thickBot="1" x14ac:dyDescent="0.3">
      <c r="A58" s="67" t="s">
        <v>202</v>
      </c>
      <c r="B58" s="68"/>
      <c r="C58" s="68"/>
      <c r="D58" s="4">
        <f>SUM(D56:D57)</f>
        <v>0</v>
      </c>
    </row>
    <row r="59" spans="1:4" ht="11.25" thickBot="1" x14ac:dyDescent="0.3">
      <c r="A59" s="73" t="s">
        <v>204</v>
      </c>
      <c r="B59" s="74"/>
      <c r="C59" s="74"/>
      <c r="D59" s="4">
        <f>SUM(D50,D54,D58)</f>
        <v>0</v>
      </c>
    </row>
    <row r="60" spans="1:4" ht="84.75" thickBot="1" x14ac:dyDescent="0.3">
      <c r="A60" s="23" t="str">
        <f>'PI skaičiuoklė'!B31</f>
        <v>231 straipsnio 7 dalis: "Vadovauti kultūros paveldo objektų ir kultūros paveldo statinių tvarkybos darbų projektavimui ir tvarkybos darbų projekto vykdymo priežiūrai siekiantys atestuoti specialistai privalo atitikti šiuos kvalifikacinius reikalavimus:&lt;...&gt;"</v>
      </c>
      <c r="B60" s="4"/>
      <c r="C60" s="4"/>
      <c r="D60" s="4"/>
    </row>
    <row r="61" spans="1:4" ht="11.25" thickBot="1" x14ac:dyDescent="0.3">
      <c r="A61" s="8" t="str">
        <f>'PI skaičiuoklė'!C32</f>
        <v>Išlaikyti teisinių žinių egzaminą</v>
      </c>
      <c r="B61" s="4"/>
      <c r="C61" s="4"/>
      <c r="D61" s="4"/>
    </row>
    <row r="62" spans="1:4" ht="11.25" thickBot="1" x14ac:dyDescent="0.3">
      <c r="A62" s="13"/>
      <c r="B62" s="5" t="s">
        <v>162</v>
      </c>
      <c r="C62" s="5">
        <v>0</v>
      </c>
      <c r="D62" s="5">
        <f>+C62</f>
        <v>0</v>
      </c>
    </row>
    <row r="63" spans="1:4" ht="11.25" thickBot="1" x14ac:dyDescent="0.3">
      <c r="A63" s="13"/>
      <c r="B63" s="5" t="s">
        <v>163</v>
      </c>
      <c r="C63" s="5">
        <v>0</v>
      </c>
      <c r="D63" s="5">
        <f>+C63</f>
        <v>0</v>
      </c>
    </row>
    <row r="64" spans="1:4" ht="20.100000000000001" customHeight="1" thickBot="1" x14ac:dyDescent="0.3">
      <c r="A64" s="67" t="s">
        <v>205</v>
      </c>
      <c r="B64" s="68"/>
      <c r="C64" s="68"/>
      <c r="D64" s="4">
        <f>SUM(D62:D63)</f>
        <v>0</v>
      </c>
    </row>
    <row r="65" spans="1:4" ht="11.25" thickBot="1" x14ac:dyDescent="0.3">
      <c r="A65" s="8" t="str">
        <f>'PI skaičiuoklė'!C33</f>
        <v>Išlaikyti profesinių žinių egzaminą</v>
      </c>
      <c r="B65" s="4"/>
      <c r="C65" s="4"/>
      <c r="D65" s="4"/>
    </row>
    <row r="66" spans="1:4" ht="11.25" thickBot="1" x14ac:dyDescent="0.3">
      <c r="A66" s="13"/>
      <c r="B66" s="5" t="s">
        <v>165</v>
      </c>
      <c r="C66" s="5">
        <v>0</v>
      </c>
      <c r="D66" s="5">
        <f>+C66</f>
        <v>0</v>
      </c>
    </row>
    <row r="67" spans="1:4" ht="11.25" thickBot="1" x14ac:dyDescent="0.3">
      <c r="A67" s="13"/>
      <c r="B67" s="5" t="s">
        <v>164</v>
      </c>
      <c r="C67" s="5">
        <v>0</v>
      </c>
      <c r="D67" s="5">
        <f>+C67</f>
        <v>0</v>
      </c>
    </row>
    <row r="68" spans="1:4" ht="11.25" thickBot="1" x14ac:dyDescent="0.3">
      <c r="A68" s="67" t="s">
        <v>206</v>
      </c>
      <c r="B68" s="68"/>
      <c r="C68" s="68"/>
      <c r="D68" s="4">
        <f>SUM(D66:D67)</f>
        <v>0</v>
      </c>
    </row>
    <row r="69" spans="1:4" ht="11.25" thickBot="1" x14ac:dyDescent="0.3">
      <c r="A69" s="8" t="str">
        <f>'PI skaičiuoklė'!C34</f>
        <v>Veiksmas E3</v>
      </c>
      <c r="B69" s="4"/>
      <c r="C69" s="4"/>
      <c r="D69" s="4"/>
    </row>
    <row r="70" spans="1:4" ht="11.25" thickBot="1" x14ac:dyDescent="0.3">
      <c r="A70" s="13"/>
      <c r="B70" s="5" t="s">
        <v>192</v>
      </c>
      <c r="C70" s="5">
        <v>0</v>
      </c>
      <c r="D70" s="5">
        <f>+C70</f>
        <v>0</v>
      </c>
    </row>
    <row r="71" spans="1:4" ht="11.25" thickBot="1" x14ac:dyDescent="0.3">
      <c r="A71" s="13"/>
      <c r="B71" s="5" t="s">
        <v>193</v>
      </c>
      <c r="C71" s="5">
        <v>0</v>
      </c>
      <c r="D71" s="5">
        <f>+C71</f>
        <v>0</v>
      </c>
    </row>
    <row r="72" spans="1:4" ht="20.100000000000001" customHeight="1" thickBot="1" x14ac:dyDescent="0.3">
      <c r="A72" s="67" t="s">
        <v>207</v>
      </c>
      <c r="B72" s="68"/>
      <c r="C72" s="68"/>
      <c r="D72" s="4">
        <f>SUM(D70:D71)</f>
        <v>0</v>
      </c>
    </row>
    <row r="73" spans="1:4" ht="11.25" thickBot="1" x14ac:dyDescent="0.3">
      <c r="A73" s="73" t="s">
        <v>208</v>
      </c>
      <c r="B73" s="74"/>
      <c r="C73" s="74"/>
      <c r="D73" s="4">
        <f>SUM(D64,D68,D72)</f>
        <v>0</v>
      </c>
    </row>
    <row r="74" spans="1:4" ht="23.45" customHeight="1" thickBot="1" x14ac:dyDescent="0.3">
      <c r="A74" s="23" t="str">
        <f>'PI skaičiuoklė'!B37</f>
        <v>Straipsnis (-iai), punktas (-ai) ir įpareigojimas</v>
      </c>
      <c r="B74" s="5"/>
      <c r="C74" s="5"/>
      <c r="D74" s="5"/>
    </row>
    <row r="75" spans="1:4" ht="11.25" thickBot="1" x14ac:dyDescent="0.3">
      <c r="A75" s="8" t="str">
        <f>'PI skaičiuoklė'!C38</f>
        <v>Veiksmas F1</v>
      </c>
      <c r="B75" s="4"/>
      <c r="C75" s="4"/>
      <c r="D75" s="4"/>
    </row>
    <row r="76" spans="1:4" ht="11.25" thickBot="1" x14ac:dyDescent="0.3">
      <c r="A76" s="13"/>
      <c r="B76" s="5" t="s">
        <v>170</v>
      </c>
      <c r="C76" s="5">
        <v>0</v>
      </c>
      <c r="D76" s="5">
        <f>+C76</f>
        <v>0</v>
      </c>
    </row>
    <row r="77" spans="1:4" ht="11.25" thickBot="1" x14ac:dyDescent="0.3">
      <c r="A77" s="13"/>
      <c r="B77" s="5" t="s">
        <v>171</v>
      </c>
      <c r="C77" s="5">
        <v>0</v>
      </c>
      <c r="D77" s="5">
        <f>+C77</f>
        <v>0</v>
      </c>
    </row>
    <row r="78" spans="1:4" ht="11.25" thickBot="1" x14ac:dyDescent="0.3">
      <c r="A78" s="67" t="s">
        <v>209</v>
      </c>
      <c r="B78" s="68"/>
      <c r="C78" s="68"/>
      <c r="D78" s="4">
        <f>SUM(D76:D77)</f>
        <v>0</v>
      </c>
    </row>
    <row r="79" spans="1:4" ht="11.25" thickBot="1" x14ac:dyDescent="0.3">
      <c r="A79" s="8" t="str">
        <f>'PI skaičiuoklė'!C39</f>
        <v>Veiksmas F2</v>
      </c>
      <c r="B79" s="4"/>
      <c r="C79" s="4"/>
      <c r="D79" s="4"/>
    </row>
    <row r="80" spans="1:4" ht="11.25" thickBot="1" x14ac:dyDescent="0.3">
      <c r="A80" s="13"/>
      <c r="B80" s="5" t="s">
        <v>172</v>
      </c>
      <c r="C80" s="5">
        <v>0</v>
      </c>
      <c r="D80" s="5">
        <f>+C80</f>
        <v>0</v>
      </c>
    </row>
    <row r="81" spans="1:4" ht="11.25" thickBot="1" x14ac:dyDescent="0.3">
      <c r="A81" s="13"/>
      <c r="B81" s="5" t="s">
        <v>173</v>
      </c>
      <c r="C81" s="5">
        <v>0</v>
      </c>
      <c r="D81" s="5">
        <f>+C81</f>
        <v>0</v>
      </c>
    </row>
    <row r="82" spans="1:4" ht="11.25" thickBot="1" x14ac:dyDescent="0.3">
      <c r="A82" s="67" t="s">
        <v>210</v>
      </c>
      <c r="B82" s="68"/>
      <c r="C82" s="68"/>
      <c r="D82" s="4">
        <f>SUM(D80:D81)</f>
        <v>0</v>
      </c>
    </row>
    <row r="83" spans="1:4" ht="11.25" thickBot="1" x14ac:dyDescent="0.3">
      <c r="A83" s="8" t="str">
        <f>'PI skaičiuoklė'!C40</f>
        <v>Veiksmas F3</v>
      </c>
      <c r="B83" s="4"/>
      <c r="C83" s="4"/>
      <c r="D83" s="4"/>
    </row>
    <row r="84" spans="1:4" ht="11.25" thickBot="1" x14ac:dyDescent="0.3">
      <c r="A84" s="13"/>
      <c r="B84" s="5" t="s">
        <v>183</v>
      </c>
      <c r="C84" s="5">
        <v>0</v>
      </c>
      <c r="D84" s="5">
        <f>+C84</f>
        <v>0</v>
      </c>
    </row>
    <row r="85" spans="1:4" ht="11.25" thickBot="1" x14ac:dyDescent="0.3">
      <c r="A85" s="13"/>
      <c r="B85" s="5" t="s">
        <v>184</v>
      </c>
      <c r="C85" s="5">
        <v>0</v>
      </c>
      <c r="D85" s="5">
        <f>+C85</f>
        <v>0</v>
      </c>
    </row>
    <row r="86" spans="1:4" ht="20.100000000000001" customHeight="1" thickBot="1" x14ac:dyDescent="0.3">
      <c r="A86" s="67" t="s">
        <v>211</v>
      </c>
      <c r="B86" s="68"/>
      <c r="C86" s="68"/>
      <c r="D86" s="4">
        <f>SUM(D84:D85)</f>
        <v>0</v>
      </c>
    </row>
    <row r="87" spans="1:4" ht="11.25" thickBot="1" x14ac:dyDescent="0.3">
      <c r="A87" s="73" t="s">
        <v>212</v>
      </c>
      <c r="B87" s="74"/>
      <c r="C87" s="74"/>
      <c r="D87" s="4">
        <f>SUM(D78,D82,D86)</f>
        <v>0</v>
      </c>
    </row>
    <row r="91" spans="1:4" ht="11.25" thickBot="1" x14ac:dyDescent="0.3"/>
    <row r="92" spans="1:4" ht="21.75" customHeight="1" thickBot="1" x14ac:dyDescent="0.3">
      <c r="A92" s="88" t="s">
        <v>62</v>
      </c>
      <c r="B92" s="89"/>
      <c r="C92" s="89"/>
      <c r="D92" s="90"/>
    </row>
    <row r="93" spans="1:4" ht="30" customHeight="1" thickBot="1" x14ac:dyDescent="0.3">
      <c r="A93" s="30" t="s">
        <v>88</v>
      </c>
      <c r="B93" s="91" t="s">
        <v>29</v>
      </c>
      <c r="C93" s="92"/>
      <c r="D93" s="31" t="s">
        <v>3</v>
      </c>
    </row>
    <row r="94" spans="1:4" ht="11.25" thickBot="1" x14ac:dyDescent="0.3">
      <c r="A94" s="32">
        <v>1</v>
      </c>
      <c r="B94" s="93">
        <v>2</v>
      </c>
      <c r="C94" s="94"/>
      <c r="D94" s="32">
        <v>3</v>
      </c>
    </row>
    <row r="95" spans="1:4" ht="116.25" thickBot="1" x14ac:dyDescent="0.3">
      <c r="A95" s="23" t="str">
        <f>'PI skaičiuoklė'!B45</f>
        <v xml:space="preserve">16 straipsnio "Laikinosios apsaugos priemonės" 3 dalis: "Asmuo, planuojantis atlikti statybos darbus objekte ar teritorijoje, dėl kurio priimtas sprendimas inicijuoti atskleidimo procedūras, privalo iki šių darbų pradžios likus ne mažiau kaip prieš 10 darbo dienų, raštu informuoti atskleidimo procedūras pradėjusią instituciją ir gauti jos raštišką pritarimą." </v>
      </c>
      <c r="B95" s="4"/>
      <c r="C95" s="4"/>
      <c r="D95" s="4"/>
    </row>
    <row r="96" spans="1:4" ht="11.25" thickBot="1" x14ac:dyDescent="0.3">
      <c r="A96" s="8" t="str">
        <f>'PI skaičiuoklė'!C46</f>
        <v>Informavimas raštu</v>
      </c>
      <c r="B96" s="4"/>
      <c r="C96" s="4"/>
      <c r="D96" s="4"/>
    </row>
    <row r="97" spans="1:4" ht="11.25" thickBot="1" x14ac:dyDescent="0.3">
      <c r="A97" s="13"/>
      <c r="B97" s="5" t="s">
        <v>21</v>
      </c>
      <c r="C97" s="5">
        <v>0</v>
      </c>
      <c r="D97" s="5">
        <f>+C97</f>
        <v>0</v>
      </c>
    </row>
    <row r="98" spans="1:4" ht="11.25" thickBot="1" x14ac:dyDescent="0.3">
      <c r="A98" s="13"/>
      <c r="B98" s="5" t="s">
        <v>22</v>
      </c>
      <c r="C98" s="5">
        <v>0</v>
      </c>
      <c r="D98" s="5">
        <f>+C98</f>
        <v>0</v>
      </c>
    </row>
    <row r="99" spans="1:4" ht="11.25" thickBot="1" x14ac:dyDescent="0.3">
      <c r="A99" s="67" t="s">
        <v>30</v>
      </c>
      <c r="B99" s="68"/>
      <c r="C99" s="68"/>
      <c r="D99" s="4">
        <f>SUM(D97:D98)</f>
        <v>0</v>
      </c>
    </row>
    <row r="100" spans="1:4" ht="11.25" thickBot="1" x14ac:dyDescent="0.3">
      <c r="A100" s="8" t="str">
        <f>'PI skaičiuoklė'!C47</f>
        <v>Veiksmas A2</v>
      </c>
      <c r="B100" s="4"/>
      <c r="C100" s="4"/>
      <c r="D100" s="4"/>
    </row>
    <row r="101" spans="1:4" ht="11.25" thickBot="1" x14ac:dyDescent="0.3">
      <c r="A101" s="13"/>
      <c r="B101" s="5" t="s">
        <v>23</v>
      </c>
      <c r="C101" s="5">
        <v>0</v>
      </c>
      <c r="D101" s="5">
        <f>+C101</f>
        <v>0</v>
      </c>
    </row>
    <row r="102" spans="1:4" ht="11.25" thickBot="1" x14ac:dyDescent="0.3">
      <c r="A102" s="13"/>
      <c r="B102" s="5" t="s">
        <v>24</v>
      </c>
      <c r="C102" s="5">
        <v>0</v>
      </c>
      <c r="D102" s="5">
        <f>+C102</f>
        <v>0</v>
      </c>
    </row>
    <row r="103" spans="1:4" ht="11.25" thickBot="1" x14ac:dyDescent="0.3">
      <c r="A103" s="67" t="s">
        <v>31</v>
      </c>
      <c r="B103" s="68"/>
      <c r="C103" s="68"/>
      <c r="D103" s="4">
        <f>SUM(D101:D102)</f>
        <v>0</v>
      </c>
    </row>
    <row r="104" spans="1:4" ht="11.25" thickBot="1" x14ac:dyDescent="0.3">
      <c r="A104" s="8" t="str">
        <f>'PI skaičiuoklė'!C48</f>
        <v>Veiksmas A3</v>
      </c>
      <c r="B104" s="4"/>
      <c r="C104" s="4"/>
      <c r="D104" s="4"/>
    </row>
    <row r="105" spans="1:4" ht="11.25" thickBot="1" x14ac:dyDescent="0.3">
      <c r="A105" s="13"/>
      <c r="B105" s="5" t="s">
        <v>181</v>
      </c>
      <c r="C105" s="5">
        <v>0</v>
      </c>
      <c r="D105" s="5">
        <f>+C105</f>
        <v>0</v>
      </c>
    </row>
    <row r="106" spans="1:4" ht="11.25" thickBot="1" x14ac:dyDescent="0.3">
      <c r="A106" s="13"/>
      <c r="B106" s="5" t="s">
        <v>182</v>
      </c>
      <c r="C106" s="5">
        <v>0</v>
      </c>
      <c r="D106" s="5">
        <f>+C106</f>
        <v>0</v>
      </c>
    </row>
    <row r="107" spans="1:4" ht="11.25" thickBot="1" x14ac:dyDescent="0.3">
      <c r="A107" s="67" t="s">
        <v>195</v>
      </c>
      <c r="B107" s="68"/>
      <c r="C107" s="68"/>
      <c r="D107" s="4">
        <f>SUM(D105:D106)</f>
        <v>0</v>
      </c>
    </row>
    <row r="108" spans="1:4" ht="11.25" thickBot="1" x14ac:dyDescent="0.3">
      <c r="A108" s="73" t="s">
        <v>32</v>
      </c>
      <c r="B108" s="74"/>
      <c r="C108" s="74"/>
      <c r="D108" s="4">
        <f>SUM(D99,D103,D107)</f>
        <v>0</v>
      </c>
    </row>
    <row r="109" spans="1:4" ht="147.75" thickBot="1" x14ac:dyDescent="0.3">
      <c r="A109" s="23" t="str">
        <f>'PI skaičiuoklė'!B51</f>
        <v>34 straipsnio "Nekilnojamojo kultūros paveldo tvarkyba ir pritaikymas" 5 dalis: "Kai statinio projektas rengiamas kartu su tvarkybos projektu (tais atvejais kai planuojami ir tvarkybos darbai), išduodamas vienas bendras tvarkybos ir statybos leidimas šio įstatymo ir Statybos įstatymo nustatyta tvarka." Vykdant tvarkomuosius statybos darbus ir tvarkomuosius paveldosaugos darbus kultūros paveldo objekte pateikiamas vienas bendras prašymas per IS Infostatybą ir išduodamas vienas bendras leidimas</v>
      </c>
      <c r="B109" s="5"/>
      <c r="C109" s="5"/>
      <c r="D109" s="5"/>
    </row>
    <row r="110" spans="1:4" ht="42.75" thickBot="1" x14ac:dyDescent="0.3">
      <c r="A110" s="8" t="str">
        <f>'PI skaičiuoklė'!C52</f>
        <v>Prašymas išduoti tvarkybą/statybą leidžiantį dokumentą ir tvarkybos/statinio statybos leidimo išdavimas</v>
      </c>
      <c r="B110" s="4"/>
      <c r="C110" s="4"/>
      <c r="D110" s="4"/>
    </row>
    <row r="111" spans="1:4" ht="11.25" thickBot="1" x14ac:dyDescent="0.3">
      <c r="A111" s="13"/>
      <c r="B111" s="5" t="s">
        <v>25</v>
      </c>
      <c r="C111" s="5">
        <v>0</v>
      </c>
      <c r="D111" s="5">
        <f>+C111</f>
        <v>0</v>
      </c>
    </row>
    <row r="112" spans="1:4" ht="11.25" thickBot="1" x14ac:dyDescent="0.3">
      <c r="A112" s="13"/>
      <c r="B112" s="5" t="s">
        <v>26</v>
      </c>
      <c r="C112" s="5">
        <v>0</v>
      </c>
      <c r="D112" s="5">
        <f>+C112</f>
        <v>0</v>
      </c>
    </row>
    <row r="113" spans="1:4" ht="11.25" thickBot="1" x14ac:dyDescent="0.3">
      <c r="A113" s="67" t="s">
        <v>33</v>
      </c>
      <c r="B113" s="68"/>
      <c r="C113" s="68"/>
      <c r="D113" s="4">
        <f>SUM(D111:D112)</f>
        <v>0</v>
      </c>
    </row>
    <row r="114" spans="1:4" ht="11.25" thickBot="1" x14ac:dyDescent="0.3">
      <c r="A114" s="8" t="str">
        <f>'PI skaičiuoklė'!C53</f>
        <v>Veiksmas B2</v>
      </c>
      <c r="B114" s="4"/>
      <c r="C114" s="4"/>
      <c r="D114" s="4"/>
    </row>
    <row r="115" spans="1:4" ht="11.25" thickBot="1" x14ac:dyDescent="0.3">
      <c r="A115" s="13"/>
      <c r="B115" s="5" t="s">
        <v>27</v>
      </c>
      <c r="C115" s="5">
        <v>0</v>
      </c>
      <c r="D115" s="5">
        <f>+C115</f>
        <v>0</v>
      </c>
    </row>
    <row r="116" spans="1:4" ht="11.25" thickBot="1" x14ac:dyDescent="0.3">
      <c r="A116" s="13"/>
      <c r="B116" s="5" t="s">
        <v>28</v>
      </c>
      <c r="C116" s="5">
        <v>0</v>
      </c>
      <c r="D116" s="5">
        <f>+C116</f>
        <v>0</v>
      </c>
    </row>
    <row r="117" spans="1:4" ht="11.25" thickBot="1" x14ac:dyDescent="0.3">
      <c r="A117" s="67" t="s">
        <v>34</v>
      </c>
      <c r="B117" s="68"/>
      <c r="C117" s="68"/>
      <c r="D117" s="4">
        <f>SUM(D115:D116)</f>
        <v>0</v>
      </c>
    </row>
    <row r="118" spans="1:4" ht="11.25" thickBot="1" x14ac:dyDescent="0.3">
      <c r="A118" s="8" t="str">
        <f>'PI skaičiuoklė'!C54</f>
        <v>Veiksmas B3</v>
      </c>
      <c r="B118" s="4"/>
      <c r="C118" s="4"/>
      <c r="D118" s="4"/>
    </row>
    <row r="119" spans="1:4" ht="11.25" thickBot="1" x14ac:dyDescent="0.3">
      <c r="A119" s="13"/>
      <c r="B119" s="5" t="s">
        <v>179</v>
      </c>
      <c r="C119" s="5">
        <v>0</v>
      </c>
      <c r="D119" s="5">
        <f>+C119</f>
        <v>0</v>
      </c>
    </row>
    <row r="120" spans="1:4" ht="11.25" thickBot="1" x14ac:dyDescent="0.3">
      <c r="A120" s="13"/>
      <c r="B120" s="5" t="s">
        <v>180</v>
      </c>
      <c r="C120" s="5">
        <v>0</v>
      </c>
      <c r="D120" s="5">
        <f>+C120</f>
        <v>0</v>
      </c>
    </row>
    <row r="121" spans="1:4" ht="11.25" thickBot="1" x14ac:dyDescent="0.3">
      <c r="A121" s="67" t="s">
        <v>196</v>
      </c>
      <c r="B121" s="68"/>
      <c r="C121" s="68"/>
      <c r="D121" s="4">
        <f>SUM(D119:D120)</f>
        <v>0</v>
      </c>
    </row>
    <row r="122" spans="1:4" ht="11.25" thickBot="1" x14ac:dyDescent="0.3">
      <c r="A122" s="73" t="s">
        <v>35</v>
      </c>
      <c r="B122" s="74"/>
      <c r="C122" s="74"/>
      <c r="D122" s="4">
        <f>SUM(D113,D117,D121)</f>
        <v>0</v>
      </c>
    </row>
    <row r="123" spans="1:4" ht="284.25" thickBot="1" x14ac:dyDescent="0.3">
      <c r="A123" s="23" t="str">
        <f>'PI skaičiuoklė'!B57</f>
        <v>34 straipsnio "Nekilnojamojo kultūros paveldo tvarkyba ir pritaikymas" 6 dalis: "Specialieji paveldosaugos reikalavimai tvarkybos projektui ar statinio projektui išduodami šio ir Statybos įstatymo nustatyta tvarka" ir 7 dalis: "Specialiesiems paveldosaugos reikalavimams gauti nekilnojamojo kultūros paveldo objekto valdytojas, arba jo įgaliotas asmuo pateikia savivaldybės merui ar jo įgaliotam savivaldybės administracijos direktoriui arba administracijos direktorius paveda tai atlikti kitiems savivaldybės administracijos valstybės tarnautojams (toliau – meras ar įgaliotas savivaldybės administracijos valstybės tarnautojas) prašymą ir atliktų taikomųjų ir (ar) archeologinių tyrimų ataskaitas. Vykdant tvarkomuosius statybos darbus ir tvarkomuosius paveldosaugos darbus kultūros paveldo objekte pateikiamas vienas bendras prašymas per IS Infostatyba specialiesiems paveldosaugos reikalavimams ir išduodamas vienas bendras dokumentas</v>
      </c>
      <c r="B123" s="4"/>
      <c r="C123" s="4"/>
      <c r="D123" s="4"/>
    </row>
    <row r="124" spans="1:4" ht="21.75" thickBot="1" x14ac:dyDescent="0.3">
      <c r="A124" s="8" t="str">
        <f>'PI skaičiuoklė'!C58</f>
        <v>Prašymas išduoti specialiuosius paveldosaugos reikalavimus</v>
      </c>
      <c r="B124" s="4"/>
      <c r="C124" s="4"/>
      <c r="D124" s="4"/>
    </row>
    <row r="125" spans="1:4" ht="11.25" thickBot="1" x14ac:dyDescent="0.3">
      <c r="A125" s="13"/>
      <c r="B125" s="5" t="s">
        <v>146</v>
      </c>
      <c r="C125" s="5">
        <v>0</v>
      </c>
      <c r="D125" s="5">
        <f>+C125</f>
        <v>0</v>
      </c>
    </row>
    <row r="126" spans="1:4" ht="11.25" thickBot="1" x14ac:dyDescent="0.3">
      <c r="A126" s="13"/>
      <c r="B126" s="5" t="s">
        <v>147</v>
      </c>
      <c r="C126" s="5">
        <v>0</v>
      </c>
      <c r="D126" s="5">
        <f>+C126</f>
        <v>0</v>
      </c>
    </row>
    <row r="127" spans="1:4" ht="11.25" thickBot="1" x14ac:dyDescent="0.3">
      <c r="A127" s="67" t="s">
        <v>197</v>
      </c>
      <c r="B127" s="68"/>
      <c r="C127" s="68"/>
      <c r="D127" s="4">
        <f>SUM(D125:D126)</f>
        <v>0</v>
      </c>
    </row>
    <row r="128" spans="1:4" ht="11.25" thickBot="1" x14ac:dyDescent="0.3">
      <c r="A128" s="8" t="str">
        <f>'PI skaičiuoklė'!C59</f>
        <v>Veiksmas C2</v>
      </c>
      <c r="B128" s="4"/>
      <c r="C128" s="4"/>
      <c r="D128" s="4"/>
    </row>
    <row r="129" spans="1:4" ht="11.25" thickBot="1" x14ac:dyDescent="0.3">
      <c r="A129" s="13"/>
      <c r="B129" s="5" t="s">
        <v>148</v>
      </c>
      <c r="C129" s="5">
        <v>0</v>
      </c>
      <c r="D129" s="5">
        <f>+C129</f>
        <v>0</v>
      </c>
    </row>
    <row r="130" spans="1:4" ht="11.25" thickBot="1" x14ac:dyDescent="0.3">
      <c r="A130" s="13"/>
      <c r="B130" s="5" t="s">
        <v>149</v>
      </c>
      <c r="C130" s="5">
        <v>0</v>
      </c>
      <c r="D130" s="5">
        <f>+C130</f>
        <v>0</v>
      </c>
    </row>
    <row r="131" spans="1:4" ht="11.25" thickBot="1" x14ac:dyDescent="0.3">
      <c r="A131" s="67" t="s">
        <v>198</v>
      </c>
      <c r="B131" s="68"/>
      <c r="C131" s="68"/>
      <c r="D131" s="4">
        <f>SUM(D129:D130)</f>
        <v>0</v>
      </c>
    </row>
    <row r="132" spans="1:4" ht="11.25" thickBot="1" x14ac:dyDescent="0.3">
      <c r="A132" s="8" t="str">
        <f>'PI skaičiuoklė'!C60</f>
        <v>Veiksmas C3</v>
      </c>
      <c r="B132" s="4"/>
      <c r="C132" s="4"/>
      <c r="D132" s="4"/>
    </row>
    <row r="133" spans="1:4" ht="11.25" thickBot="1" x14ac:dyDescent="0.3">
      <c r="A133" s="13"/>
      <c r="B133" s="5" t="s">
        <v>186</v>
      </c>
      <c r="C133" s="5">
        <v>0</v>
      </c>
      <c r="D133" s="5">
        <f>+C133</f>
        <v>0</v>
      </c>
    </row>
    <row r="134" spans="1:4" ht="11.25" thickBot="1" x14ac:dyDescent="0.3">
      <c r="A134" s="13"/>
      <c r="B134" s="5" t="s">
        <v>187</v>
      </c>
      <c r="C134" s="5">
        <v>0</v>
      </c>
      <c r="D134" s="5">
        <f>+C134</f>
        <v>0</v>
      </c>
    </row>
    <row r="135" spans="1:4" ht="11.25" thickBot="1" x14ac:dyDescent="0.3">
      <c r="A135" s="67" t="s">
        <v>199</v>
      </c>
      <c r="B135" s="68"/>
      <c r="C135" s="68"/>
      <c r="D135" s="4">
        <f>SUM(D133:D134)</f>
        <v>0</v>
      </c>
    </row>
    <row r="136" spans="1:4" ht="11.25" thickBot="1" x14ac:dyDescent="0.3">
      <c r="A136" s="73" t="s">
        <v>203</v>
      </c>
      <c r="B136" s="74"/>
      <c r="C136" s="74"/>
      <c r="D136" s="4">
        <f>SUM(D127,D131,D135)</f>
        <v>0</v>
      </c>
    </row>
    <row r="137" spans="1:4" ht="305.25" thickBot="1" x14ac:dyDescent="0.3">
      <c r="A137" s="23" t="str">
        <f>'PI skaičiuoklė'!B63</f>
        <v>35 straipsnio "Teisė vykdyti su nekilnojamojo kultūros paveldo tvarkyba susijusią veiklą" 4 dalis "Atlikti tvarkybos darbus turi teisę šio straipsnio 18 dalyje nustatytus kvalifikacinius reikalavimus atitinkantys specialistai, gavę nekilnojamojo kultūros paveldo specialisto kvalifikacijos atestatą pagal kultūros ministro patvirtintas tvarkybos darbų specializacijas (toliau – kvalifikacijos atestatas), o jiems padėti gali neatestuoti pagalbininkai" ir 20 dalis:
"Šio straipsnio 14-19 dalyse nurodyti specialistai privalo Atestavimo komisijoje išlaikyti profesinių ir teisinių žinių egzaminą, išskyrus specialistus, siekiančius vykdyti kultūros paveldo objekto tvarkomuosius statybos darbus ir statybos darbus nekilnojamojo kultūros paveldo objektuose, kurie privalo išlaikyti tik profesinių žinių egzaminą, ir būti išklausę nekilnojamojo kultūros paveldo apsaugos specialistų kvalifikacijos tobulinimo kursų paskaitas, kaip nurodyta kultūros ministro įsakymu patvirtintame kursų organizavimo apraše."</v>
      </c>
      <c r="B137" s="5"/>
      <c r="C137" s="5"/>
      <c r="D137" s="5"/>
    </row>
    <row r="138" spans="1:4" ht="32.25" thickBot="1" x14ac:dyDescent="0.3">
      <c r="A138" s="8" t="str">
        <f>'PI skaičiuoklė'!C64</f>
        <v>Išklausyti nekilnojamojo kultūros paveldo apsaugos specialistų kvalifikacijos tobulinimo kursus</v>
      </c>
      <c r="B138" s="4"/>
      <c r="C138" s="4"/>
      <c r="D138" s="4"/>
    </row>
    <row r="139" spans="1:4" ht="11.25" thickBot="1" x14ac:dyDescent="0.3">
      <c r="A139" s="13"/>
      <c r="B139" s="5" t="s">
        <v>156</v>
      </c>
      <c r="C139" s="5">
        <v>0</v>
      </c>
      <c r="D139" s="5">
        <f>+C139</f>
        <v>0</v>
      </c>
    </row>
    <row r="140" spans="1:4" ht="11.25" thickBot="1" x14ac:dyDescent="0.3">
      <c r="A140" s="13"/>
      <c r="B140" s="5" t="s">
        <v>157</v>
      </c>
      <c r="C140" s="5">
        <v>0</v>
      </c>
      <c r="D140" s="5">
        <f>+C140</f>
        <v>0</v>
      </c>
    </row>
    <row r="141" spans="1:4" ht="11.25" thickBot="1" x14ac:dyDescent="0.3">
      <c r="A141" s="67" t="s">
        <v>200</v>
      </c>
      <c r="B141" s="68"/>
      <c r="C141" s="68"/>
      <c r="D141" s="4">
        <f>SUM(D139:D140)</f>
        <v>0</v>
      </c>
    </row>
    <row r="142" spans="1:4" ht="11.25" thickBot="1" x14ac:dyDescent="0.3">
      <c r="A142" s="8" t="str">
        <f>'PI skaičiuoklė'!C65</f>
        <v>Išlaikyti profesinių žinių egzaminą</v>
      </c>
      <c r="B142" s="4"/>
      <c r="C142" s="4"/>
      <c r="D142" s="4"/>
    </row>
    <row r="143" spans="1:4" ht="11.25" thickBot="1" x14ac:dyDescent="0.3">
      <c r="A143" s="13"/>
      <c r="B143" s="5" t="s">
        <v>158</v>
      </c>
      <c r="C143" s="5">
        <v>0</v>
      </c>
      <c r="D143" s="5">
        <f>+C143</f>
        <v>0</v>
      </c>
    </row>
    <row r="144" spans="1:4" ht="11.25" thickBot="1" x14ac:dyDescent="0.3">
      <c r="A144" s="13"/>
      <c r="B144" s="5" t="s">
        <v>159</v>
      </c>
      <c r="C144" s="5">
        <v>0</v>
      </c>
      <c r="D144" s="5">
        <f>+C144</f>
        <v>0</v>
      </c>
    </row>
    <row r="145" spans="1:4" ht="11.25" thickBot="1" x14ac:dyDescent="0.3">
      <c r="A145" s="67" t="s">
        <v>201</v>
      </c>
      <c r="B145" s="68"/>
      <c r="C145" s="68"/>
      <c r="D145" s="4">
        <f>SUM(D143:D144)</f>
        <v>0</v>
      </c>
    </row>
    <row r="146" spans="1:4" ht="11.25" thickBot="1" x14ac:dyDescent="0.3">
      <c r="A146" s="8" t="str">
        <f>'PI skaičiuoklė'!C66</f>
        <v>Veiksmas D3</v>
      </c>
      <c r="B146" s="4"/>
      <c r="C146" s="4"/>
      <c r="D146" s="4"/>
    </row>
    <row r="147" spans="1:4" ht="11.25" thickBot="1" x14ac:dyDescent="0.3">
      <c r="A147" s="13"/>
      <c r="B147" s="5" t="s">
        <v>189</v>
      </c>
      <c r="C147" s="5">
        <v>0</v>
      </c>
      <c r="D147" s="5">
        <f>+C147</f>
        <v>0</v>
      </c>
    </row>
    <row r="148" spans="1:4" ht="11.25" thickBot="1" x14ac:dyDescent="0.3">
      <c r="A148" s="13"/>
      <c r="B148" s="5" t="s">
        <v>190</v>
      </c>
      <c r="C148" s="5">
        <v>0</v>
      </c>
      <c r="D148" s="5">
        <f>+C148</f>
        <v>0</v>
      </c>
    </row>
    <row r="149" spans="1:4" ht="11.25" thickBot="1" x14ac:dyDescent="0.3">
      <c r="A149" s="67" t="s">
        <v>202</v>
      </c>
      <c r="B149" s="68"/>
      <c r="C149" s="68"/>
      <c r="D149" s="4">
        <f>SUM(D147:D148)</f>
        <v>0</v>
      </c>
    </row>
    <row r="150" spans="1:4" ht="11.25" thickBot="1" x14ac:dyDescent="0.3">
      <c r="A150" s="73" t="s">
        <v>204</v>
      </c>
      <c r="B150" s="74"/>
      <c r="C150" s="74"/>
      <c r="D150" s="4">
        <f>SUM(D141,D145,D149)</f>
        <v>0</v>
      </c>
    </row>
    <row r="151" spans="1:4" ht="147.75" thickBot="1" x14ac:dyDescent="0.3">
      <c r="A151" s="23" t="str">
        <f>'PI skaičiuoklė'!B69</f>
        <v>35 straipsnio 2 dalis: "Vadovauti nekilnojamojo kultūros paveldo objektų tvarkybos projektavimui ir (ar) atlikti tvarkybos projekto sprendinių įgyvendinimo priežiūrą turi teisę šio straipsnio 15 dalyje nustatytus kvalifikacinius reikalavimus atitinkantys ir šio straipsnio 12 ir 13 dalyse nustatyta tvarka atestuoti, ir gavę nekilnojamojo kultūros paveldo apsaugos specialisto kvalifikacijos atestatą, tvarkybos projektų vadovai, o jiems padėti gali neatestuoti pagalbininkai."</v>
      </c>
      <c r="B151" s="4"/>
      <c r="C151" s="4"/>
      <c r="D151" s="4"/>
    </row>
    <row r="152" spans="1:4" ht="11.25" thickBot="1" x14ac:dyDescent="0.3">
      <c r="A152" s="8">
        <f>'PI skaičiuoklė'!C70</f>
        <v>0</v>
      </c>
      <c r="B152" s="4"/>
      <c r="C152" s="4"/>
      <c r="D152" s="4"/>
    </row>
    <row r="153" spans="1:4" ht="11.25" thickBot="1" x14ac:dyDescent="0.3">
      <c r="A153" s="13"/>
      <c r="B153" s="5" t="s">
        <v>162</v>
      </c>
      <c r="C153" s="5">
        <v>0</v>
      </c>
      <c r="D153" s="5">
        <f>+C153</f>
        <v>0</v>
      </c>
    </row>
    <row r="154" spans="1:4" ht="11.25" thickBot="1" x14ac:dyDescent="0.3">
      <c r="A154" s="13"/>
      <c r="B154" s="5" t="s">
        <v>163</v>
      </c>
      <c r="C154" s="5">
        <v>0</v>
      </c>
      <c r="D154" s="5">
        <f>+C154</f>
        <v>0</v>
      </c>
    </row>
    <row r="155" spans="1:4" ht="11.25" thickBot="1" x14ac:dyDescent="0.3">
      <c r="A155" s="67" t="s">
        <v>205</v>
      </c>
      <c r="B155" s="68"/>
      <c r="C155" s="68"/>
      <c r="D155" s="4">
        <f>SUM(D153:D154)</f>
        <v>0</v>
      </c>
    </row>
    <row r="156" spans="1:4" ht="11.25" thickBot="1" x14ac:dyDescent="0.3">
      <c r="A156" s="8" t="str">
        <f>'PI skaičiuoklė'!C71</f>
        <v>Veiksmas E2</v>
      </c>
      <c r="B156" s="4"/>
      <c r="C156" s="4"/>
      <c r="D156" s="4"/>
    </row>
    <row r="157" spans="1:4" ht="11.25" thickBot="1" x14ac:dyDescent="0.3">
      <c r="A157" s="13"/>
      <c r="B157" s="5" t="s">
        <v>165</v>
      </c>
      <c r="C157" s="5">
        <v>0</v>
      </c>
      <c r="D157" s="5">
        <f>+C157</f>
        <v>0</v>
      </c>
    </row>
    <row r="158" spans="1:4" ht="11.25" thickBot="1" x14ac:dyDescent="0.3">
      <c r="A158" s="13"/>
      <c r="B158" s="5" t="s">
        <v>164</v>
      </c>
      <c r="C158" s="5">
        <v>0</v>
      </c>
      <c r="D158" s="5">
        <f>+C158</f>
        <v>0</v>
      </c>
    </row>
    <row r="159" spans="1:4" ht="11.25" thickBot="1" x14ac:dyDescent="0.3">
      <c r="A159" s="67" t="s">
        <v>206</v>
      </c>
      <c r="B159" s="68"/>
      <c r="C159" s="68"/>
      <c r="D159" s="4">
        <f>SUM(D157:D158)</f>
        <v>0</v>
      </c>
    </row>
    <row r="160" spans="1:4" ht="11.25" thickBot="1" x14ac:dyDescent="0.3">
      <c r="A160" s="8" t="str">
        <f>'PI skaičiuoklė'!C72</f>
        <v>Veiksmas E3</v>
      </c>
      <c r="B160" s="4"/>
      <c r="C160" s="4"/>
      <c r="D160" s="4"/>
    </row>
    <row r="161" spans="1:4" ht="11.25" thickBot="1" x14ac:dyDescent="0.3">
      <c r="A161" s="13"/>
      <c r="B161" s="5" t="s">
        <v>192</v>
      </c>
      <c r="C161" s="5">
        <v>0</v>
      </c>
      <c r="D161" s="5">
        <f>+C161</f>
        <v>0</v>
      </c>
    </row>
    <row r="162" spans="1:4" ht="11.25" thickBot="1" x14ac:dyDescent="0.3">
      <c r="A162" s="13"/>
      <c r="B162" s="5" t="s">
        <v>193</v>
      </c>
      <c r="C162" s="5">
        <v>0</v>
      </c>
      <c r="D162" s="5">
        <f>+C162</f>
        <v>0</v>
      </c>
    </row>
    <row r="163" spans="1:4" ht="11.25" thickBot="1" x14ac:dyDescent="0.3">
      <c r="A163" s="67" t="s">
        <v>207</v>
      </c>
      <c r="B163" s="68"/>
      <c r="C163" s="68"/>
      <c r="D163" s="4">
        <f>SUM(D161:D162)</f>
        <v>0</v>
      </c>
    </row>
    <row r="164" spans="1:4" ht="11.25" thickBot="1" x14ac:dyDescent="0.3">
      <c r="A164" s="73" t="s">
        <v>208</v>
      </c>
      <c r="B164" s="74"/>
      <c r="C164" s="74"/>
      <c r="D164" s="4">
        <f>SUM(D155,D159,D163)</f>
        <v>0</v>
      </c>
    </row>
    <row r="165" spans="1:4" ht="21.75" thickBot="1" x14ac:dyDescent="0.3">
      <c r="A165" s="23" t="str">
        <f>'PI skaičiuoklė'!B75</f>
        <v>Straipsnis (-iai), punktas (-ai) ir įpareigojimas</v>
      </c>
      <c r="B165" s="5"/>
      <c r="C165" s="5"/>
      <c r="D165" s="5"/>
    </row>
    <row r="166" spans="1:4" ht="11.25" thickBot="1" x14ac:dyDescent="0.3">
      <c r="A166" s="8" t="str">
        <f>'PI skaičiuoklė'!C76</f>
        <v>Veiksmas F1</v>
      </c>
      <c r="B166" s="4"/>
      <c r="C166" s="4"/>
      <c r="D166" s="4"/>
    </row>
    <row r="167" spans="1:4" ht="11.25" thickBot="1" x14ac:dyDescent="0.3">
      <c r="A167" s="13"/>
      <c r="B167" s="5" t="s">
        <v>170</v>
      </c>
      <c r="C167" s="5">
        <v>0</v>
      </c>
      <c r="D167" s="5">
        <f>+C167</f>
        <v>0</v>
      </c>
    </row>
    <row r="168" spans="1:4" ht="11.25" thickBot="1" x14ac:dyDescent="0.3">
      <c r="A168" s="13"/>
      <c r="B168" s="5" t="s">
        <v>171</v>
      </c>
      <c r="C168" s="5">
        <v>0</v>
      </c>
      <c r="D168" s="5">
        <f>+C168</f>
        <v>0</v>
      </c>
    </row>
    <row r="169" spans="1:4" ht="11.25" thickBot="1" x14ac:dyDescent="0.3">
      <c r="A169" s="67" t="s">
        <v>209</v>
      </c>
      <c r="B169" s="68"/>
      <c r="C169" s="68"/>
      <c r="D169" s="4">
        <f>SUM(D167:D168)</f>
        <v>0</v>
      </c>
    </row>
    <row r="170" spans="1:4" ht="11.25" thickBot="1" x14ac:dyDescent="0.3">
      <c r="A170" s="8" t="str">
        <f>'PI skaičiuoklė'!C77</f>
        <v>Veiksmas F2</v>
      </c>
      <c r="B170" s="4"/>
      <c r="C170" s="4"/>
      <c r="D170" s="4"/>
    </row>
    <row r="171" spans="1:4" ht="11.25" thickBot="1" x14ac:dyDescent="0.3">
      <c r="A171" s="13"/>
      <c r="B171" s="5" t="s">
        <v>172</v>
      </c>
      <c r="C171" s="5">
        <v>0</v>
      </c>
      <c r="D171" s="5">
        <f>+C171</f>
        <v>0</v>
      </c>
    </row>
    <row r="172" spans="1:4" ht="11.25" thickBot="1" x14ac:dyDescent="0.3">
      <c r="A172" s="13"/>
      <c r="B172" s="5" t="s">
        <v>173</v>
      </c>
      <c r="C172" s="5">
        <v>0</v>
      </c>
      <c r="D172" s="5">
        <f>+C172</f>
        <v>0</v>
      </c>
    </row>
    <row r="173" spans="1:4" ht="11.25" thickBot="1" x14ac:dyDescent="0.3">
      <c r="A173" s="67" t="s">
        <v>210</v>
      </c>
      <c r="B173" s="68"/>
      <c r="C173" s="68"/>
      <c r="D173" s="4">
        <f>SUM(D171:D172)</f>
        <v>0</v>
      </c>
    </row>
    <row r="174" spans="1:4" ht="11.25" thickBot="1" x14ac:dyDescent="0.3">
      <c r="A174" s="8" t="str">
        <f>'PI skaičiuoklė'!C78</f>
        <v>Veiksmas F3</v>
      </c>
      <c r="B174" s="4"/>
      <c r="C174" s="4"/>
      <c r="D174" s="4"/>
    </row>
    <row r="175" spans="1:4" ht="11.25" thickBot="1" x14ac:dyDescent="0.3">
      <c r="A175" s="13"/>
      <c r="B175" s="5" t="s">
        <v>183</v>
      </c>
      <c r="C175" s="5">
        <v>0</v>
      </c>
      <c r="D175" s="5">
        <f>+C175</f>
        <v>0</v>
      </c>
    </row>
    <row r="176" spans="1:4" ht="11.25" thickBot="1" x14ac:dyDescent="0.3">
      <c r="A176" s="13"/>
      <c r="B176" s="5" t="s">
        <v>184</v>
      </c>
      <c r="C176" s="5">
        <v>0</v>
      </c>
      <c r="D176" s="5">
        <f>+C176</f>
        <v>0</v>
      </c>
    </row>
    <row r="177" spans="1:4" ht="11.25" thickBot="1" x14ac:dyDescent="0.3">
      <c r="A177" s="67" t="s">
        <v>211</v>
      </c>
      <c r="B177" s="68"/>
      <c r="C177" s="68"/>
      <c r="D177" s="4">
        <f>SUM(D175:D176)</f>
        <v>0</v>
      </c>
    </row>
    <row r="178" spans="1:4" ht="11.25" thickBot="1" x14ac:dyDescent="0.3">
      <c r="A178" s="73" t="s">
        <v>212</v>
      </c>
      <c r="B178" s="74"/>
      <c r="C178" s="74"/>
      <c r="D178" s="4">
        <f>SUM(D169,D173,D177)</f>
        <v>0</v>
      </c>
    </row>
  </sheetData>
  <mergeCells count="54">
    <mergeCell ref="B3:C3"/>
    <mergeCell ref="B93:C93"/>
    <mergeCell ref="B94:C94"/>
    <mergeCell ref="A30:C30"/>
    <mergeCell ref="A16:C16"/>
    <mergeCell ref="A40:C40"/>
    <mergeCell ref="A44:C44"/>
    <mergeCell ref="A45:C45"/>
    <mergeCell ref="A50:C50"/>
    <mergeCell ref="A54:C54"/>
    <mergeCell ref="A58:C58"/>
    <mergeCell ref="A59:C59"/>
    <mergeCell ref="A64:C64"/>
    <mergeCell ref="A68:C68"/>
    <mergeCell ref="A72:C72"/>
    <mergeCell ref="A73:C73"/>
    <mergeCell ref="A113:C113"/>
    <mergeCell ref="A117:C117"/>
    <mergeCell ref="A122:C122"/>
    <mergeCell ref="A1:D1"/>
    <mergeCell ref="A92:D92"/>
    <mergeCell ref="A99:C99"/>
    <mergeCell ref="A103:C103"/>
    <mergeCell ref="A108:C108"/>
    <mergeCell ref="A31:C31"/>
    <mergeCell ref="A8:C8"/>
    <mergeCell ref="A12:C12"/>
    <mergeCell ref="A17:C17"/>
    <mergeCell ref="A22:C22"/>
    <mergeCell ref="A26:C26"/>
    <mergeCell ref="B2:C2"/>
    <mergeCell ref="A36:C36"/>
    <mergeCell ref="A78:C78"/>
    <mergeCell ref="A82:C82"/>
    <mergeCell ref="A86:C86"/>
    <mergeCell ref="A87:C87"/>
    <mergeCell ref="A107:C107"/>
    <mergeCell ref="A121:C121"/>
    <mergeCell ref="A127:C127"/>
    <mergeCell ref="A131:C131"/>
    <mergeCell ref="A135:C135"/>
    <mergeCell ref="A136:C136"/>
    <mergeCell ref="A141:C141"/>
    <mergeCell ref="A145:C145"/>
    <mergeCell ref="A149:C149"/>
    <mergeCell ref="A169:C169"/>
    <mergeCell ref="A173:C173"/>
    <mergeCell ref="A177:C177"/>
    <mergeCell ref="A178:C178"/>
    <mergeCell ref="A150:C150"/>
    <mergeCell ref="A155:C155"/>
    <mergeCell ref="A159:C159"/>
    <mergeCell ref="A163:C163"/>
    <mergeCell ref="A164:C164"/>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4BBA4"/>
  </sheetPr>
  <dimension ref="A1:E193"/>
  <sheetViews>
    <sheetView zoomScale="85" zoomScaleNormal="85" workbookViewId="0">
      <selection activeCell="H62" sqref="H62"/>
    </sheetView>
  </sheetViews>
  <sheetFormatPr defaultColWidth="8.7109375" defaultRowHeight="10.5" x14ac:dyDescent="0.25"/>
  <cols>
    <col min="1" max="1" width="31.5703125" style="1" customWidth="1"/>
    <col min="2" max="2" width="18" style="1" customWidth="1"/>
    <col min="3" max="3" width="18.140625" style="1" customWidth="1"/>
    <col min="4" max="4" width="37.42578125" style="1" customWidth="1"/>
    <col min="5" max="5" width="14.5703125" style="1" customWidth="1"/>
    <col min="6" max="16384" width="8.7109375" style="1"/>
  </cols>
  <sheetData>
    <row r="1" spans="1:5" ht="20.25" customHeight="1" thickBot="1" x14ac:dyDescent="0.3">
      <c r="A1" s="85" t="s">
        <v>63</v>
      </c>
      <c r="B1" s="86"/>
      <c r="C1" s="86"/>
      <c r="D1" s="86"/>
      <c r="E1" s="87"/>
    </row>
    <row r="2" spans="1:5" ht="36.75" customHeight="1" thickBot="1" x14ac:dyDescent="0.3">
      <c r="A2" s="30" t="s">
        <v>87</v>
      </c>
      <c r="B2" s="31" t="s">
        <v>89</v>
      </c>
      <c r="C2" s="31" t="s">
        <v>60</v>
      </c>
      <c r="D2" s="31" t="s">
        <v>90</v>
      </c>
      <c r="E2" s="31" t="s">
        <v>4</v>
      </c>
    </row>
    <row r="3" spans="1:5" ht="11.25" customHeight="1" thickBot="1" x14ac:dyDescent="0.3">
      <c r="A3" s="32">
        <v>1</v>
      </c>
      <c r="B3" s="33">
        <v>2</v>
      </c>
      <c r="C3" s="33">
        <v>3</v>
      </c>
      <c r="D3" s="33">
        <v>4</v>
      </c>
      <c r="E3" s="33">
        <v>5</v>
      </c>
    </row>
    <row r="4" spans="1:5" ht="24.75" customHeight="1" thickBot="1" x14ac:dyDescent="0.3">
      <c r="A4" s="23" t="str">
        <f>'PI skaičiuoklė'!B6</f>
        <v>Nėra</v>
      </c>
      <c r="B4" s="4"/>
      <c r="C4" s="4"/>
      <c r="D4" s="4"/>
      <c r="E4" s="4"/>
    </row>
    <row r="5" spans="1:5" ht="11.25" thickBot="1" x14ac:dyDescent="0.3">
      <c r="A5" s="8" t="str">
        <f>'PI skaičiuoklė'!C7</f>
        <v>Veiksmas A1</v>
      </c>
      <c r="B5" s="4"/>
      <c r="C5" s="4"/>
      <c r="D5" s="4"/>
      <c r="E5" s="4"/>
    </row>
    <row r="6" spans="1:5" ht="11.25" thickBot="1" x14ac:dyDescent="0.3">
      <c r="A6" s="13"/>
      <c r="B6" s="5" t="s">
        <v>21</v>
      </c>
      <c r="C6" s="5">
        <v>0</v>
      </c>
      <c r="D6" s="5">
        <v>0</v>
      </c>
      <c r="E6" s="5">
        <f>+C6*D6</f>
        <v>0</v>
      </c>
    </row>
    <row r="7" spans="1:5" ht="11.25" thickBot="1" x14ac:dyDescent="0.3">
      <c r="A7" s="13"/>
      <c r="B7" s="5" t="s">
        <v>22</v>
      </c>
      <c r="C7" s="5">
        <v>0</v>
      </c>
      <c r="D7" s="5">
        <v>0</v>
      </c>
      <c r="E7" s="5">
        <f>+C7*D7</f>
        <v>0</v>
      </c>
    </row>
    <row r="8" spans="1:5" ht="14.1" customHeight="1" thickBot="1" x14ac:dyDescent="0.3">
      <c r="A8" s="67" t="s">
        <v>36</v>
      </c>
      <c r="B8" s="68"/>
      <c r="C8" s="68"/>
      <c r="D8" s="69"/>
      <c r="E8" s="5">
        <f>SUM(E6:E7)</f>
        <v>0</v>
      </c>
    </row>
    <row r="9" spans="1:5" ht="11.25" thickBot="1" x14ac:dyDescent="0.3">
      <c r="A9" s="8" t="str">
        <f>'PI skaičiuoklė'!C8</f>
        <v>Veiksmas A2</v>
      </c>
      <c r="B9" s="4"/>
      <c r="C9" s="4"/>
      <c r="D9" s="4"/>
      <c r="E9" s="4"/>
    </row>
    <row r="10" spans="1:5" ht="11.25" thickBot="1" x14ac:dyDescent="0.3">
      <c r="A10" s="13"/>
      <c r="B10" s="5" t="s">
        <v>23</v>
      </c>
      <c r="C10" s="5">
        <v>0</v>
      </c>
      <c r="D10" s="5">
        <v>0</v>
      </c>
      <c r="E10" s="5">
        <f t="shared" ref="E10:E11" si="0">+C10*D10</f>
        <v>0</v>
      </c>
    </row>
    <row r="11" spans="1:5" ht="11.25" thickBot="1" x14ac:dyDescent="0.3">
      <c r="A11" s="13"/>
      <c r="B11" s="5" t="s">
        <v>24</v>
      </c>
      <c r="C11" s="5">
        <v>0</v>
      </c>
      <c r="D11" s="5">
        <v>0</v>
      </c>
      <c r="E11" s="5">
        <f t="shared" si="0"/>
        <v>0</v>
      </c>
    </row>
    <row r="12" spans="1:5" ht="11.25" thickBot="1" x14ac:dyDescent="0.3">
      <c r="A12" s="67" t="s">
        <v>37</v>
      </c>
      <c r="B12" s="68"/>
      <c r="C12" s="68"/>
      <c r="D12" s="69"/>
      <c r="E12" s="5">
        <f>SUM(E10:E11)</f>
        <v>0</v>
      </c>
    </row>
    <row r="13" spans="1:5" ht="11.25" thickBot="1" x14ac:dyDescent="0.3">
      <c r="A13" s="8" t="str">
        <f>'PI skaičiuoklė'!C9</f>
        <v>Veiksmas A3</v>
      </c>
      <c r="B13" s="4"/>
      <c r="C13" s="4"/>
      <c r="D13" s="4"/>
      <c r="E13" s="4"/>
    </row>
    <row r="14" spans="1:5" ht="11.25" thickBot="1" x14ac:dyDescent="0.3">
      <c r="A14" s="13"/>
      <c r="B14" s="5" t="s">
        <v>181</v>
      </c>
      <c r="C14" s="5">
        <v>0</v>
      </c>
      <c r="D14" s="5">
        <v>0</v>
      </c>
      <c r="E14" s="5">
        <f t="shared" ref="E14:E15" si="1">+C14*D14</f>
        <v>0</v>
      </c>
    </row>
    <row r="15" spans="1:5" ht="11.25" thickBot="1" x14ac:dyDescent="0.3">
      <c r="A15" s="13"/>
      <c r="B15" s="5" t="s">
        <v>182</v>
      </c>
      <c r="C15" s="5">
        <v>0</v>
      </c>
      <c r="D15" s="5">
        <v>0</v>
      </c>
      <c r="E15" s="5">
        <f t="shared" si="1"/>
        <v>0</v>
      </c>
    </row>
    <row r="16" spans="1:5" ht="11.25" thickBot="1" x14ac:dyDescent="0.3">
      <c r="A16" s="67" t="s">
        <v>213</v>
      </c>
      <c r="B16" s="68"/>
      <c r="C16" s="68"/>
      <c r="D16" s="69"/>
      <c r="E16" s="5">
        <f>SUM(E14:E15)</f>
        <v>0</v>
      </c>
    </row>
    <row r="17" spans="1:5" ht="11.25" thickBot="1" x14ac:dyDescent="0.3">
      <c r="A17" s="13"/>
      <c r="B17" s="5" t="s">
        <v>11</v>
      </c>
      <c r="C17" s="5"/>
      <c r="D17" s="5"/>
      <c r="E17" s="5" t="s">
        <v>91</v>
      </c>
    </row>
    <row r="18" spans="1:5" ht="11.25" thickBot="1" x14ac:dyDescent="0.3">
      <c r="A18" s="73" t="s">
        <v>38</v>
      </c>
      <c r="B18" s="74"/>
      <c r="C18" s="74"/>
      <c r="D18" s="75"/>
      <c r="E18" s="4">
        <f>SUM(E8,E12,E16)</f>
        <v>0</v>
      </c>
    </row>
    <row r="19" spans="1:5" ht="200.25" thickBot="1" x14ac:dyDescent="0.3">
      <c r="A19" s="23" t="str">
        <f>'PI skaičiuoklė'!B12</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reikia pateikti du skirtingus prašymus per skirtingas IS (KPEPIS ir Infostatyba) ir gauti du skirtingus leidimus</v>
      </c>
      <c r="B19" s="38"/>
      <c r="C19" s="38"/>
      <c r="D19" s="38"/>
      <c r="E19" s="38"/>
    </row>
    <row r="20" spans="1:5" ht="32.25" thickBot="1" x14ac:dyDescent="0.3">
      <c r="A20" s="8" t="str">
        <f>'PI skaičiuoklė'!C13</f>
        <v>Prašymas išduoti statybą leidžiantį dokumentą ir statinio statybos leidimo išdavimas</v>
      </c>
      <c r="B20" s="38"/>
      <c r="C20" s="38"/>
      <c r="D20" s="38"/>
      <c r="E20" s="38"/>
    </row>
    <row r="21" spans="1:5" ht="11.25" thickBot="1" x14ac:dyDescent="0.3">
      <c r="A21" s="13"/>
      <c r="B21" s="5" t="s">
        <v>25</v>
      </c>
      <c r="C21" s="5">
        <v>0</v>
      </c>
      <c r="D21" s="5">
        <v>0</v>
      </c>
      <c r="E21" s="5">
        <f t="shared" ref="E21:E22" si="2">+C21*D21</f>
        <v>0</v>
      </c>
    </row>
    <row r="22" spans="1:5" ht="11.25" thickBot="1" x14ac:dyDescent="0.3">
      <c r="A22" s="13"/>
      <c r="B22" s="5" t="s">
        <v>26</v>
      </c>
      <c r="C22" s="5">
        <v>0</v>
      </c>
      <c r="D22" s="5">
        <v>0</v>
      </c>
      <c r="E22" s="5">
        <f t="shared" si="2"/>
        <v>0</v>
      </c>
    </row>
    <row r="23" spans="1:5" ht="11.25" thickBot="1" x14ac:dyDescent="0.3">
      <c r="A23" s="67" t="s">
        <v>39</v>
      </c>
      <c r="B23" s="68"/>
      <c r="C23" s="68"/>
      <c r="D23" s="69"/>
      <c r="E23" s="5">
        <f>SUM(E21:E22)</f>
        <v>0</v>
      </c>
    </row>
    <row r="24" spans="1:5" ht="32.25" thickBot="1" x14ac:dyDescent="0.3">
      <c r="A24" s="8" t="str">
        <f>'PI skaičiuoklė'!C14</f>
        <v>Prašymas išduoti tvarkybą leidžiantį dokumentą ir tvarkybos leidimo išdavimas</v>
      </c>
      <c r="B24" s="4"/>
      <c r="C24" s="4"/>
      <c r="D24" s="4"/>
      <c r="E24" s="4"/>
    </row>
    <row r="25" spans="1:5" ht="11.25" thickBot="1" x14ac:dyDescent="0.3">
      <c r="A25" s="13"/>
      <c r="B25" s="5" t="s">
        <v>27</v>
      </c>
      <c r="C25" s="5">
        <v>0</v>
      </c>
      <c r="D25" s="5">
        <v>0</v>
      </c>
      <c r="E25" s="5">
        <f t="shared" ref="E25:E26" si="3">+C25*D25</f>
        <v>0</v>
      </c>
    </row>
    <row r="26" spans="1:5" ht="11.25" thickBot="1" x14ac:dyDescent="0.3">
      <c r="A26" s="13"/>
      <c r="B26" s="5" t="s">
        <v>28</v>
      </c>
      <c r="C26" s="5">
        <v>0</v>
      </c>
      <c r="D26" s="5">
        <v>0</v>
      </c>
      <c r="E26" s="5">
        <f t="shared" si="3"/>
        <v>0</v>
      </c>
    </row>
    <row r="27" spans="1:5" ht="11.25" thickBot="1" x14ac:dyDescent="0.3">
      <c r="A27" s="67" t="s">
        <v>41</v>
      </c>
      <c r="B27" s="68"/>
      <c r="C27" s="68"/>
      <c r="D27" s="69"/>
      <c r="E27" s="5">
        <f>SUM(E25:E26)</f>
        <v>0</v>
      </c>
    </row>
    <row r="28" spans="1:5" ht="11.25" thickBot="1" x14ac:dyDescent="0.3">
      <c r="A28" s="8" t="str">
        <f>'PI skaičiuoklė'!C15</f>
        <v>Veiksmas B3</v>
      </c>
      <c r="B28" s="4"/>
      <c r="C28" s="4"/>
      <c r="D28" s="4"/>
      <c r="E28" s="4"/>
    </row>
    <row r="29" spans="1:5" ht="11.25" thickBot="1" x14ac:dyDescent="0.3">
      <c r="A29" s="13"/>
      <c r="B29" s="5" t="s">
        <v>179</v>
      </c>
      <c r="C29" s="5">
        <v>0</v>
      </c>
      <c r="D29" s="5">
        <v>0</v>
      </c>
      <c r="E29" s="5">
        <f t="shared" ref="E29:E30" si="4">+C29*D29</f>
        <v>0</v>
      </c>
    </row>
    <row r="30" spans="1:5" ht="11.25" thickBot="1" x14ac:dyDescent="0.3">
      <c r="A30" s="13"/>
      <c r="B30" s="5" t="s">
        <v>180</v>
      </c>
      <c r="C30" s="5">
        <v>0</v>
      </c>
      <c r="D30" s="5">
        <v>0</v>
      </c>
      <c r="E30" s="5">
        <f t="shared" si="4"/>
        <v>0</v>
      </c>
    </row>
    <row r="31" spans="1:5" ht="11.25" thickBot="1" x14ac:dyDescent="0.3">
      <c r="A31" s="67" t="s">
        <v>214</v>
      </c>
      <c r="B31" s="68"/>
      <c r="C31" s="68"/>
      <c r="D31" s="69"/>
      <c r="E31" s="5">
        <f>SUM(E29:E30)</f>
        <v>0</v>
      </c>
    </row>
    <row r="32" spans="1:5" ht="11.25" thickBot="1" x14ac:dyDescent="0.3">
      <c r="A32" s="13"/>
      <c r="B32" s="5" t="s">
        <v>11</v>
      </c>
      <c r="C32" s="5"/>
      <c r="D32" s="5"/>
      <c r="E32" s="5" t="s">
        <v>16</v>
      </c>
    </row>
    <row r="33" spans="1:5" ht="11.25" thickBot="1" x14ac:dyDescent="0.3">
      <c r="A33" s="73" t="s">
        <v>40</v>
      </c>
      <c r="B33" s="74"/>
      <c r="C33" s="74"/>
      <c r="D33" s="75"/>
      <c r="E33" s="4">
        <f>SUM(E23,E27,E31)</f>
        <v>0</v>
      </c>
    </row>
    <row r="34" spans="1:5" ht="189.75" thickBot="1" x14ac:dyDescent="0.3">
      <c r="A34" s="23" t="str">
        <f>'PI skaičiuoklė'!B18</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reikalinga pateikti du skirtingus prašymus per skirtingas IS ir gauti dvejas skirtingas sąlygas</v>
      </c>
      <c r="B34" s="38"/>
      <c r="C34" s="38"/>
      <c r="D34" s="38"/>
      <c r="E34" s="38"/>
    </row>
    <row r="35" spans="1:5" ht="21.75" thickBot="1" x14ac:dyDescent="0.3">
      <c r="A35" s="8" t="str">
        <f>'PI skaičiuoklė'!C19</f>
        <v>Prašymas išduoti specialiuosius paveldosaugos reikalavimus</v>
      </c>
      <c r="B35" s="38"/>
      <c r="C35" s="38"/>
      <c r="D35" s="38"/>
      <c r="E35" s="38"/>
    </row>
    <row r="36" spans="1:5" ht="11.25" thickBot="1" x14ac:dyDescent="0.3">
      <c r="A36" s="13"/>
      <c r="B36" s="5" t="s">
        <v>146</v>
      </c>
      <c r="C36" s="5">
        <v>0</v>
      </c>
      <c r="D36" s="5">
        <v>0</v>
      </c>
      <c r="E36" s="5">
        <f>+C36*D36</f>
        <v>0</v>
      </c>
    </row>
    <row r="37" spans="1:5" ht="11.25" thickBot="1" x14ac:dyDescent="0.3">
      <c r="A37" s="13"/>
      <c r="B37" s="5" t="s">
        <v>147</v>
      </c>
      <c r="C37" s="5">
        <v>0</v>
      </c>
      <c r="D37" s="5">
        <v>0</v>
      </c>
      <c r="E37" s="5">
        <f>+C37*D37</f>
        <v>0</v>
      </c>
    </row>
    <row r="38" spans="1:5" ht="14.1" customHeight="1" thickBot="1" x14ac:dyDescent="0.3">
      <c r="A38" s="67" t="s">
        <v>215</v>
      </c>
      <c r="B38" s="68"/>
      <c r="C38" s="68"/>
      <c r="D38" s="69"/>
      <c r="E38" s="5">
        <f>SUM(E36:E37)</f>
        <v>0</v>
      </c>
    </row>
    <row r="39" spans="1:5" ht="32.25" thickBot="1" x14ac:dyDescent="0.3">
      <c r="A39" s="8" t="str">
        <f>'PI skaičiuoklė'!C20</f>
        <v>Prašymas išduoti tvarkomųjų paveldosaugos darbų projektavimo sąlygas</v>
      </c>
      <c r="B39" s="4"/>
      <c r="C39" s="4"/>
      <c r="D39" s="4"/>
      <c r="E39" s="4"/>
    </row>
    <row r="40" spans="1:5" ht="11.25" thickBot="1" x14ac:dyDescent="0.3">
      <c r="A40" s="13"/>
      <c r="B40" s="5" t="s">
        <v>148</v>
      </c>
      <c r="C40" s="5">
        <v>0</v>
      </c>
      <c r="D40" s="5">
        <v>0</v>
      </c>
      <c r="E40" s="5">
        <f t="shared" ref="E40:E41" si="5">+C40*D40</f>
        <v>0</v>
      </c>
    </row>
    <row r="41" spans="1:5" ht="11.25" thickBot="1" x14ac:dyDescent="0.3">
      <c r="A41" s="13"/>
      <c r="B41" s="5" t="s">
        <v>149</v>
      </c>
      <c r="C41" s="5">
        <v>0</v>
      </c>
      <c r="D41" s="5">
        <v>0</v>
      </c>
      <c r="E41" s="5">
        <f t="shared" si="5"/>
        <v>0</v>
      </c>
    </row>
    <row r="42" spans="1:5" ht="11.25" thickBot="1" x14ac:dyDescent="0.3">
      <c r="A42" s="67" t="s">
        <v>216</v>
      </c>
      <c r="B42" s="68"/>
      <c r="C42" s="68"/>
      <c r="D42" s="69"/>
      <c r="E42" s="5">
        <f>SUM(E40:E41)</f>
        <v>0</v>
      </c>
    </row>
    <row r="43" spans="1:5" ht="11.25" thickBot="1" x14ac:dyDescent="0.3">
      <c r="A43" s="8" t="str">
        <f>'PI skaičiuoklė'!C21</f>
        <v>Veiksmas C3</v>
      </c>
      <c r="B43" s="4"/>
      <c r="C43" s="4"/>
      <c r="D43" s="4"/>
      <c r="E43" s="4"/>
    </row>
    <row r="44" spans="1:5" ht="11.25" thickBot="1" x14ac:dyDescent="0.3">
      <c r="A44" s="13"/>
      <c r="B44" s="5" t="s">
        <v>186</v>
      </c>
      <c r="C44" s="5">
        <v>0</v>
      </c>
      <c r="D44" s="5">
        <v>0</v>
      </c>
      <c r="E44" s="5">
        <f t="shared" ref="E44:E45" si="6">+C44*D44</f>
        <v>0</v>
      </c>
    </row>
    <row r="45" spans="1:5" ht="11.25" thickBot="1" x14ac:dyDescent="0.3">
      <c r="A45" s="13"/>
      <c r="B45" s="5" t="s">
        <v>187</v>
      </c>
      <c r="C45" s="5">
        <v>0</v>
      </c>
      <c r="D45" s="5">
        <v>0</v>
      </c>
      <c r="E45" s="5">
        <f t="shared" si="6"/>
        <v>0</v>
      </c>
    </row>
    <row r="46" spans="1:5" ht="11.25" thickBot="1" x14ac:dyDescent="0.3">
      <c r="A46" s="67" t="s">
        <v>217</v>
      </c>
      <c r="B46" s="68"/>
      <c r="C46" s="68"/>
      <c r="D46" s="69"/>
      <c r="E46" s="5">
        <f>SUM(E44:E45)</f>
        <v>0</v>
      </c>
    </row>
    <row r="47" spans="1:5" ht="11.25" thickBot="1" x14ac:dyDescent="0.3">
      <c r="A47" s="13"/>
      <c r="B47" s="5" t="s">
        <v>11</v>
      </c>
      <c r="C47" s="5"/>
      <c r="D47" s="5"/>
      <c r="E47" s="5" t="s">
        <v>91</v>
      </c>
    </row>
    <row r="48" spans="1:5" ht="11.25" thickBot="1" x14ac:dyDescent="0.3">
      <c r="A48" s="73" t="s">
        <v>218</v>
      </c>
      <c r="B48" s="74"/>
      <c r="C48" s="74"/>
      <c r="D48" s="75"/>
      <c r="E48" s="4">
        <f>SUM(E38,E42,E46)</f>
        <v>0</v>
      </c>
    </row>
    <row r="49" spans="1:5" ht="11.25" thickBot="1" x14ac:dyDescent="0.3">
      <c r="A49" s="23" t="str">
        <f>'PI skaičiuoklė'!B25</f>
        <v>Nėra</v>
      </c>
      <c r="B49" s="4"/>
      <c r="C49" s="4"/>
      <c r="D49" s="4"/>
      <c r="E49" s="4"/>
    </row>
    <row r="50" spans="1:5" ht="11.25" thickBot="1" x14ac:dyDescent="0.3">
      <c r="A50" s="8" t="str">
        <f>'PI skaičiuoklė'!C26</f>
        <v>Veiksmas D1</v>
      </c>
      <c r="B50" s="4"/>
      <c r="C50" s="4"/>
      <c r="D50" s="4"/>
      <c r="E50" s="4"/>
    </row>
    <row r="51" spans="1:5" ht="11.25" thickBot="1" x14ac:dyDescent="0.3">
      <c r="A51" s="13"/>
      <c r="B51" s="5" t="s">
        <v>156</v>
      </c>
      <c r="C51" s="5">
        <v>0</v>
      </c>
      <c r="D51" s="5">
        <v>0</v>
      </c>
      <c r="E51" s="5">
        <f t="shared" ref="E51:E52" si="7">+C51*D51</f>
        <v>0</v>
      </c>
    </row>
    <row r="52" spans="1:5" ht="11.25" thickBot="1" x14ac:dyDescent="0.3">
      <c r="A52" s="13"/>
      <c r="B52" s="5" t="s">
        <v>157</v>
      </c>
      <c r="C52" s="5">
        <v>0</v>
      </c>
      <c r="D52" s="5">
        <v>0</v>
      </c>
      <c r="E52" s="5">
        <f t="shared" si="7"/>
        <v>0</v>
      </c>
    </row>
    <row r="53" spans="1:5" ht="11.25" thickBot="1" x14ac:dyDescent="0.3">
      <c r="A53" s="67" t="s">
        <v>219</v>
      </c>
      <c r="B53" s="68"/>
      <c r="C53" s="68"/>
      <c r="D53" s="69"/>
      <c r="E53" s="5">
        <f>SUM(E51:E52)</f>
        <v>0</v>
      </c>
    </row>
    <row r="54" spans="1:5" ht="11.25" thickBot="1" x14ac:dyDescent="0.3">
      <c r="A54" s="8" t="str">
        <f>'PI skaičiuoklė'!C27</f>
        <v>Veiksmas D2</v>
      </c>
      <c r="B54" s="4"/>
      <c r="C54" s="4"/>
      <c r="D54" s="4"/>
      <c r="E54" s="4"/>
    </row>
    <row r="55" spans="1:5" ht="11.25" thickBot="1" x14ac:dyDescent="0.3">
      <c r="A55" s="13"/>
      <c r="B55" s="5" t="s">
        <v>158</v>
      </c>
      <c r="C55" s="5">
        <v>0</v>
      </c>
      <c r="D55" s="5">
        <v>0</v>
      </c>
      <c r="E55" s="5">
        <f t="shared" ref="E55:E56" si="8">+C55*D55</f>
        <v>0</v>
      </c>
    </row>
    <row r="56" spans="1:5" ht="11.25" thickBot="1" x14ac:dyDescent="0.3">
      <c r="A56" s="13"/>
      <c r="B56" s="5" t="s">
        <v>159</v>
      </c>
      <c r="C56" s="5">
        <v>0</v>
      </c>
      <c r="D56" s="5">
        <v>0</v>
      </c>
      <c r="E56" s="5">
        <f t="shared" si="8"/>
        <v>0</v>
      </c>
    </row>
    <row r="57" spans="1:5" ht="11.25" thickBot="1" x14ac:dyDescent="0.3">
      <c r="A57" s="67" t="s">
        <v>220</v>
      </c>
      <c r="B57" s="68"/>
      <c r="C57" s="68"/>
      <c r="D57" s="69"/>
      <c r="E57" s="5">
        <f>SUM(E55:E56)</f>
        <v>0</v>
      </c>
    </row>
    <row r="58" spans="1:5" ht="11.25" thickBot="1" x14ac:dyDescent="0.3">
      <c r="A58" s="8" t="str">
        <f>'PI skaičiuoklė'!C28</f>
        <v>Veiksmas D3</v>
      </c>
      <c r="B58" s="4"/>
      <c r="C58" s="4"/>
      <c r="D58" s="4"/>
      <c r="E58" s="4"/>
    </row>
    <row r="59" spans="1:5" ht="11.25" thickBot="1" x14ac:dyDescent="0.3">
      <c r="A59" s="13"/>
      <c r="B59" s="5" t="s">
        <v>189</v>
      </c>
      <c r="C59" s="5">
        <v>0</v>
      </c>
      <c r="D59" s="5">
        <v>0</v>
      </c>
      <c r="E59" s="5">
        <f t="shared" ref="E59:E60" si="9">+C59*D59</f>
        <v>0</v>
      </c>
    </row>
    <row r="60" spans="1:5" ht="11.25" thickBot="1" x14ac:dyDescent="0.3">
      <c r="A60" s="13"/>
      <c r="B60" s="5" t="s">
        <v>190</v>
      </c>
      <c r="C60" s="5">
        <v>0</v>
      </c>
      <c r="D60" s="5">
        <v>0</v>
      </c>
      <c r="E60" s="5">
        <f t="shared" si="9"/>
        <v>0</v>
      </c>
    </row>
    <row r="61" spans="1:5" ht="11.25" thickBot="1" x14ac:dyDescent="0.3">
      <c r="A61" s="67" t="s">
        <v>221</v>
      </c>
      <c r="B61" s="68"/>
      <c r="C61" s="68"/>
      <c r="D61" s="69"/>
      <c r="E61" s="5">
        <f>SUM(E59:E60)</f>
        <v>0</v>
      </c>
    </row>
    <row r="62" spans="1:5" ht="11.25" thickBot="1" x14ac:dyDescent="0.3">
      <c r="A62" s="13"/>
      <c r="B62" s="5" t="s">
        <v>11</v>
      </c>
      <c r="C62" s="5"/>
      <c r="D62" s="5"/>
      <c r="E62" s="5" t="s">
        <v>16</v>
      </c>
    </row>
    <row r="63" spans="1:5" ht="11.25" thickBot="1" x14ac:dyDescent="0.3">
      <c r="A63" s="73" t="s">
        <v>222</v>
      </c>
      <c r="B63" s="74"/>
      <c r="C63" s="74"/>
      <c r="D63" s="75"/>
      <c r="E63" s="4">
        <f>SUM(E53,E57,E61)</f>
        <v>0</v>
      </c>
    </row>
    <row r="64" spans="1:5" ht="84.75" thickBot="1" x14ac:dyDescent="0.3">
      <c r="A64" s="23" t="str">
        <f>'PI skaičiuoklė'!B31</f>
        <v>231 straipsnio 7 dalis: "Vadovauti kultūros paveldo objektų ir kultūros paveldo statinių tvarkybos darbų projektavimui ir tvarkybos darbų projekto vykdymo priežiūrai siekiantys atestuoti specialistai privalo atitikti šiuos kvalifikacinius reikalavimus:&lt;...&gt;"</v>
      </c>
      <c r="B64" s="38"/>
      <c r="C64" s="38"/>
      <c r="D64" s="38"/>
      <c r="E64" s="38"/>
    </row>
    <row r="65" spans="1:5" ht="11.25" thickBot="1" x14ac:dyDescent="0.3">
      <c r="A65" s="8" t="str">
        <f>'PI skaičiuoklė'!C32</f>
        <v>Išlaikyti teisinių žinių egzaminą</v>
      </c>
      <c r="B65" s="4"/>
      <c r="C65" s="4"/>
      <c r="D65" s="4"/>
      <c r="E65" s="4"/>
    </row>
    <row r="66" spans="1:5" ht="11.25" thickBot="1" x14ac:dyDescent="0.3">
      <c r="A66" s="13"/>
      <c r="B66" s="5" t="s">
        <v>162</v>
      </c>
      <c r="C66" s="5">
        <v>0</v>
      </c>
      <c r="D66" s="5">
        <v>0</v>
      </c>
      <c r="E66" s="5">
        <f>+C66*D66</f>
        <v>0</v>
      </c>
    </row>
    <row r="67" spans="1:5" ht="11.25" thickBot="1" x14ac:dyDescent="0.3">
      <c r="A67" s="13"/>
      <c r="B67" s="5" t="s">
        <v>163</v>
      </c>
      <c r="C67" s="5">
        <v>0</v>
      </c>
      <c r="D67" s="5">
        <v>0</v>
      </c>
      <c r="E67" s="5">
        <f>+C67*D67</f>
        <v>0</v>
      </c>
    </row>
    <row r="68" spans="1:5" ht="14.1" customHeight="1" thickBot="1" x14ac:dyDescent="0.3">
      <c r="A68" s="67" t="s">
        <v>223</v>
      </c>
      <c r="B68" s="68"/>
      <c r="C68" s="68"/>
      <c r="D68" s="69"/>
      <c r="E68" s="5">
        <f>SUM(E66:E67)</f>
        <v>0</v>
      </c>
    </row>
    <row r="69" spans="1:5" ht="11.25" thickBot="1" x14ac:dyDescent="0.3">
      <c r="A69" s="8" t="str">
        <f>'PI skaičiuoklė'!C33</f>
        <v>Išlaikyti profesinių žinių egzaminą</v>
      </c>
      <c r="B69" s="4"/>
      <c r="C69" s="4"/>
      <c r="D69" s="4"/>
      <c r="E69" s="4"/>
    </row>
    <row r="70" spans="1:5" ht="11.25" thickBot="1" x14ac:dyDescent="0.3">
      <c r="A70" s="13"/>
      <c r="B70" s="5" t="s">
        <v>165</v>
      </c>
      <c r="C70" s="5">
        <v>0</v>
      </c>
      <c r="D70" s="5">
        <v>0</v>
      </c>
      <c r="E70" s="5">
        <f t="shared" ref="E70:E71" si="10">+C70*D70</f>
        <v>0</v>
      </c>
    </row>
    <row r="71" spans="1:5" ht="11.25" thickBot="1" x14ac:dyDescent="0.3">
      <c r="A71" s="13"/>
      <c r="B71" s="5" t="s">
        <v>164</v>
      </c>
      <c r="C71" s="5">
        <v>0</v>
      </c>
      <c r="D71" s="5">
        <v>0</v>
      </c>
      <c r="E71" s="5">
        <f t="shared" si="10"/>
        <v>0</v>
      </c>
    </row>
    <row r="72" spans="1:5" ht="11.25" thickBot="1" x14ac:dyDescent="0.3">
      <c r="A72" s="67" t="s">
        <v>224</v>
      </c>
      <c r="B72" s="68"/>
      <c r="C72" s="68"/>
      <c r="D72" s="69"/>
      <c r="E72" s="5">
        <f>SUM(E70:E71)</f>
        <v>0</v>
      </c>
    </row>
    <row r="73" spans="1:5" ht="11.25" thickBot="1" x14ac:dyDescent="0.3">
      <c r="A73" s="8" t="str">
        <f>'PI skaičiuoklė'!C34</f>
        <v>Veiksmas E3</v>
      </c>
      <c r="B73" s="4"/>
      <c r="C73" s="4"/>
      <c r="D73" s="4"/>
      <c r="E73" s="4"/>
    </row>
    <row r="74" spans="1:5" ht="11.25" thickBot="1" x14ac:dyDescent="0.3">
      <c r="A74" s="13"/>
      <c r="B74" s="5" t="s">
        <v>192</v>
      </c>
      <c r="C74" s="5">
        <v>0</v>
      </c>
      <c r="D74" s="5">
        <v>0</v>
      </c>
      <c r="E74" s="5">
        <f t="shared" ref="E74:E75" si="11">+C74*D74</f>
        <v>0</v>
      </c>
    </row>
    <row r="75" spans="1:5" ht="11.25" thickBot="1" x14ac:dyDescent="0.3">
      <c r="A75" s="13"/>
      <c r="B75" s="5" t="s">
        <v>193</v>
      </c>
      <c r="C75" s="5">
        <v>0</v>
      </c>
      <c r="D75" s="5">
        <v>0</v>
      </c>
      <c r="E75" s="5">
        <f t="shared" si="11"/>
        <v>0</v>
      </c>
    </row>
    <row r="76" spans="1:5" ht="11.25" thickBot="1" x14ac:dyDescent="0.3">
      <c r="A76" s="67" t="s">
        <v>225</v>
      </c>
      <c r="B76" s="68"/>
      <c r="C76" s="68"/>
      <c r="D76" s="69"/>
      <c r="E76" s="5">
        <f>SUM(E74:E75)</f>
        <v>0</v>
      </c>
    </row>
    <row r="77" spans="1:5" ht="11.25" thickBot="1" x14ac:dyDescent="0.3">
      <c r="A77" s="13"/>
      <c r="B77" s="5" t="s">
        <v>11</v>
      </c>
      <c r="C77" s="5"/>
      <c r="D77" s="5"/>
      <c r="E77" s="5" t="s">
        <v>91</v>
      </c>
    </row>
    <row r="78" spans="1:5" ht="11.25" thickBot="1" x14ac:dyDescent="0.3">
      <c r="A78" s="73" t="s">
        <v>226</v>
      </c>
      <c r="B78" s="74"/>
      <c r="C78" s="74"/>
      <c r="D78" s="75"/>
      <c r="E78" s="4">
        <f>SUM(E68,E72,E76)</f>
        <v>0</v>
      </c>
    </row>
    <row r="79" spans="1:5" ht="21.75" thickBot="1" x14ac:dyDescent="0.3">
      <c r="A79" s="23" t="str">
        <f>'PI skaičiuoklė'!B37</f>
        <v>Straipsnis (-iai), punktas (-ai) ir įpareigojimas</v>
      </c>
      <c r="B79" s="4"/>
      <c r="C79" s="4"/>
      <c r="D79" s="4"/>
      <c r="E79" s="4"/>
    </row>
    <row r="80" spans="1:5" ht="11.25" thickBot="1" x14ac:dyDescent="0.3">
      <c r="A80" s="8" t="str">
        <f>'PI skaičiuoklė'!C38</f>
        <v>Veiksmas F1</v>
      </c>
      <c r="B80" s="4"/>
      <c r="C80" s="4"/>
      <c r="D80" s="4"/>
      <c r="E80" s="4"/>
    </row>
    <row r="81" spans="1:5" ht="11.25" thickBot="1" x14ac:dyDescent="0.3">
      <c r="A81" s="13"/>
      <c r="B81" s="5" t="s">
        <v>170</v>
      </c>
      <c r="C81" s="5">
        <v>0</v>
      </c>
      <c r="D81" s="5">
        <v>0</v>
      </c>
      <c r="E81" s="5">
        <f t="shared" ref="E81:E82" si="12">+C81*D81</f>
        <v>0</v>
      </c>
    </row>
    <row r="82" spans="1:5" ht="11.25" thickBot="1" x14ac:dyDescent="0.3">
      <c r="A82" s="13"/>
      <c r="B82" s="5" t="s">
        <v>171</v>
      </c>
      <c r="C82" s="5">
        <v>0</v>
      </c>
      <c r="D82" s="5">
        <v>0</v>
      </c>
      <c r="E82" s="5">
        <f t="shared" si="12"/>
        <v>0</v>
      </c>
    </row>
    <row r="83" spans="1:5" ht="11.25" thickBot="1" x14ac:dyDescent="0.3">
      <c r="A83" s="67" t="s">
        <v>227</v>
      </c>
      <c r="B83" s="68"/>
      <c r="C83" s="68"/>
      <c r="D83" s="69"/>
      <c r="E83" s="5">
        <f>SUM(E81:E82)</f>
        <v>0</v>
      </c>
    </row>
    <row r="84" spans="1:5" ht="11.25" thickBot="1" x14ac:dyDescent="0.3">
      <c r="A84" s="8" t="str">
        <f>'PI skaičiuoklė'!C39</f>
        <v>Veiksmas F2</v>
      </c>
      <c r="B84" s="4"/>
      <c r="C84" s="4"/>
      <c r="D84" s="4"/>
      <c r="E84" s="4"/>
    </row>
    <row r="85" spans="1:5" ht="11.25" thickBot="1" x14ac:dyDescent="0.3">
      <c r="A85" s="13"/>
      <c r="B85" s="5" t="s">
        <v>172</v>
      </c>
      <c r="C85" s="5">
        <v>0</v>
      </c>
      <c r="D85" s="5">
        <v>0</v>
      </c>
      <c r="E85" s="5">
        <f t="shared" ref="E85:E86" si="13">+C85*D85</f>
        <v>0</v>
      </c>
    </row>
    <row r="86" spans="1:5" ht="11.25" thickBot="1" x14ac:dyDescent="0.3">
      <c r="A86" s="13"/>
      <c r="B86" s="5" t="s">
        <v>173</v>
      </c>
      <c r="C86" s="5">
        <v>0</v>
      </c>
      <c r="D86" s="5">
        <v>0</v>
      </c>
      <c r="E86" s="5">
        <f t="shared" si="13"/>
        <v>0</v>
      </c>
    </row>
    <row r="87" spans="1:5" ht="11.25" thickBot="1" x14ac:dyDescent="0.3">
      <c r="A87" s="67" t="s">
        <v>228</v>
      </c>
      <c r="B87" s="68"/>
      <c r="C87" s="68"/>
      <c r="D87" s="69"/>
      <c r="E87" s="5">
        <f>SUM(E85:E86)</f>
        <v>0</v>
      </c>
    </row>
    <row r="88" spans="1:5" ht="11.25" thickBot="1" x14ac:dyDescent="0.3">
      <c r="A88" s="8" t="str">
        <f>'PI skaičiuoklė'!C40</f>
        <v>Veiksmas F3</v>
      </c>
      <c r="B88" s="4"/>
      <c r="C88" s="4"/>
      <c r="D88" s="4"/>
      <c r="E88" s="4"/>
    </row>
    <row r="89" spans="1:5" ht="11.25" thickBot="1" x14ac:dyDescent="0.3">
      <c r="A89" s="13"/>
      <c r="B89" s="5" t="s">
        <v>183</v>
      </c>
      <c r="C89" s="5">
        <v>0</v>
      </c>
      <c r="D89" s="5">
        <v>0</v>
      </c>
      <c r="E89" s="5">
        <f t="shared" ref="E89:E90" si="14">+C89*D89</f>
        <v>0</v>
      </c>
    </row>
    <row r="90" spans="1:5" ht="11.25" thickBot="1" x14ac:dyDescent="0.3">
      <c r="A90" s="13"/>
      <c r="B90" s="5" t="s">
        <v>184</v>
      </c>
      <c r="C90" s="5">
        <v>0</v>
      </c>
      <c r="D90" s="5">
        <v>0</v>
      </c>
      <c r="E90" s="5">
        <f t="shared" si="14"/>
        <v>0</v>
      </c>
    </row>
    <row r="91" spans="1:5" ht="11.25" thickBot="1" x14ac:dyDescent="0.3">
      <c r="A91" s="67" t="s">
        <v>229</v>
      </c>
      <c r="B91" s="68"/>
      <c r="C91" s="68"/>
      <c r="D91" s="69"/>
      <c r="E91" s="5">
        <f>SUM(E89:E90)</f>
        <v>0</v>
      </c>
    </row>
    <row r="92" spans="1:5" ht="11.25" thickBot="1" x14ac:dyDescent="0.3">
      <c r="A92" s="13"/>
      <c r="B92" s="5" t="s">
        <v>11</v>
      </c>
      <c r="C92" s="5"/>
      <c r="D92" s="5"/>
      <c r="E92" s="5" t="s">
        <v>16</v>
      </c>
    </row>
    <row r="93" spans="1:5" ht="11.25" thickBot="1" x14ac:dyDescent="0.3">
      <c r="A93" s="73" t="s">
        <v>230</v>
      </c>
      <c r="B93" s="74"/>
      <c r="C93" s="74"/>
      <c r="D93" s="75"/>
      <c r="E93" s="4">
        <f>SUM(E83,E87,E91)</f>
        <v>0</v>
      </c>
    </row>
    <row r="94" spans="1:5" x14ac:dyDescent="0.25">
      <c r="A94" s="27"/>
      <c r="B94" s="27"/>
      <c r="C94" s="27"/>
      <c r="D94" s="27"/>
      <c r="E94" s="29"/>
    </row>
    <row r="95" spans="1:5" x14ac:dyDescent="0.25">
      <c r="A95" s="27"/>
      <c r="B95" s="27"/>
      <c r="C95" s="27"/>
      <c r="D95" s="27"/>
      <c r="E95" s="29"/>
    </row>
    <row r="96" spans="1:5" x14ac:dyDescent="0.25">
      <c r="A96" s="27"/>
      <c r="B96" s="27"/>
      <c r="C96" s="27"/>
      <c r="D96" s="27"/>
      <c r="E96" s="29"/>
    </row>
    <row r="97" spans="1:5" x14ac:dyDescent="0.25">
      <c r="A97" s="27"/>
      <c r="B97" s="27"/>
      <c r="C97" s="27"/>
      <c r="D97" s="27"/>
      <c r="E97" s="29"/>
    </row>
    <row r="98" spans="1:5" x14ac:dyDescent="0.25">
      <c r="A98" s="27"/>
      <c r="B98" s="27"/>
      <c r="C98" s="27"/>
      <c r="D98" s="27"/>
      <c r="E98" s="29"/>
    </row>
    <row r="100" spans="1:5" ht="11.25" thickBot="1" x14ac:dyDescent="0.3"/>
    <row r="101" spans="1:5" ht="21" customHeight="1" thickBot="1" x14ac:dyDescent="0.3">
      <c r="A101" s="88" t="s">
        <v>64</v>
      </c>
      <c r="B101" s="89"/>
      <c r="C101" s="89"/>
      <c r="D101" s="89"/>
      <c r="E101" s="90"/>
    </row>
    <row r="102" spans="1:5" ht="53.25" thickBot="1" x14ac:dyDescent="0.3">
      <c r="A102" s="30" t="s">
        <v>88</v>
      </c>
      <c r="B102" s="31" t="s">
        <v>89</v>
      </c>
      <c r="C102" s="31" t="s">
        <v>60</v>
      </c>
      <c r="D102" s="31" t="s">
        <v>90</v>
      </c>
      <c r="E102" s="31" t="s">
        <v>4</v>
      </c>
    </row>
    <row r="103" spans="1:5" ht="11.25" thickBot="1" x14ac:dyDescent="0.3">
      <c r="A103" s="32">
        <v>1</v>
      </c>
      <c r="B103" s="33">
        <v>2</v>
      </c>
      <c r="C103" s="33">
        <v>3</v>
      </c>
      <c r="D103" s="33">
        <v>4</v>
      </c>
      <c r="E103" s="33">
        <v>5</v>
      </c>
    </row>
    <row r="104" spans="1:5" ht="30" customHeight="1" thickBot="1" x14ac:dyDescent="0.3">
      <c r="A104" s="23" t="str">
        <f>'PI skaičiuoklė'!B45</f>
        <v xml:space="preserve">16 straipsnio "Laikinosios apsaugos priemonės" 3 dalis: "Asmuo, planuojantis atlikti statybos darbus objekte ar teritorijoje, dėl kurio priimtas sprendimas inicijuoti atskleidimo procedūras, privalo iki šių darbų pradžios likus ne mažiau kaip prieš 10 darbo dienų, raštu informuoti atskleidimo procedūras pradėjusią instituciją ir gauti jos raštišką pritarimą." </v>
      </c>
      <c r="B104" s="4"/>
      <c r="C104" s="4"/>
      <c r="D104" s="4"/>
      <c r="E104" s="4"/>
    </row>
    <row r="105" spans="1:5" ht="11.25" thickBot="1" x14ac:dyDescent="0.3">
      <c r="A105" s="8" t="str">
        <f>'PI skaičiuoklė'!C46</f>
        <v>Informavimas raštu</v>
      </c>
      <c r="B105" s="4"/>
      <c r="C105" s="4"/>
      <c r="D105" s="4"/>
      <c r="E105" s="4"/>
    </row>
    <row r="106" spans="1:5" ht="11.25" thickBot="1" x14ac:dyDescent="0.3">
      <c r="A106" s="13"/>
      <c r="B106" s="5" t="s">
        <v>21</v>
      </c>
      <c r="C106" s="5">
        <v>0</v>
      </c>
      <c r="D106" s="5">
        <v>0</v>
      </c>
      <c r="E106" s="5">
        <f>+C106*D106</f>
        <v>0</v>
      </c>
    </row>
    <row r="107" spans="1:5" ht="11.25" thickBot="1" x14ac:dyDescent="0.3">
      <c r="A107" s="13"/>
      <c r="B107" s="5" t="s">
        <v>22</v>
      </c>
      <c r="C107" s="5">
        <v>0</v>
      </c>
      <c r="D107" s="5">
        <v>0</v>
      </c>
      <c r="E107" s="5">
        <f>+C107*D107</f>
        <v>0</v>
      </c>
    </row>
    <row r="108" spans="1:5" ht="11.25" thickBot="1" x14ac:dyDescent="0.3">
      <c r="A108" s="67" t="s">
        <v>36</v>
      </c>
      <c r="B108" s="68"/>
      <c r="C108" s="68"/>
      <c r="D108" s="69"/>
      <c r="E108" s="5">
        <f>SUM(E106:E107)</f>
        <v>0</v>
      </c>
    </row>
    <row r="109" spans="1:5" ht="11.25" thickBot="1" x14ac:dyDescent="0.3">
      <c r="A109" s="8" t="str">
        <f>'PI skaičiuoklė'!C47</f>
        <v>Veiksmas A2</v>
      </c>
      <c r="B109" s="4"/>
      <c r="C109" s="4"/>
      <c r="D109" s="4"/>
      <c r="E109" s="4"/>
    </row>
    <row r="110" spans="1:5" ht="11.25" thickBot="1" x14ac:dyDescent="0.3">
      <c r="A110" s="13"/>
      <c r="B110" s="5" t="s">
        <v>23</v>
      </c>
      <c r="C110" s="5">
        <v>0</v>
      </c>
      <c r="D110" s="5">
        <v>0</v>
      </c>
      <c r="E110" s="5">
        <f t="shared" ref="E110:E111" si="15">+C110*D110</f>
        <v>0</v>
      </c>
    </row>
    <row r="111" spans="1:5" ht="11.25" thickBot="1" x14ac:dyDescent="0.3">
      <c r="A111" s="13"/>
      <c r="B111" s="5" t="s">
        <v>24</v>
      </c>
      <c r="C111" s="5">
        <v>0</v>
      </c>
      <c r="D111" s="5">
        <v>0</v>
      </c>
      <c r="E111" s="5">
        <f t="shared" si="15"/>
        <v>0</v>
      </c>
    </row>
    <row r="112" spans="1:5" ht="11.25" thickBot="1" x14ac:dyDescent="0.3">
      <c r="A112" s="67" t="s">
        <v>37</v>
      </c>
      <c r="B112" s="68"/>
      <c r="C112" s="68"/>
      <c r="D112" s="69"/>
      <c r="E112" s="5">
        <f>SUM(E110:E111)</f>
        <v>0</v>
      </c>
    </row>
    <row r="113" spans="1:5" ht="11.25" thickBot="1" x14ac:dyDescent="0.3">
      <c r="A113" s="8" t="str">
        <f>'PI skaičiuoklė'!C48</f>
        <v>Veiksmas A3</v>
      </c>
      <c r="B113" s="4"/>
      <c r="C113" s="4"/>
      <c r="D113" s="4"/>
      <c r="E113" s="4"/>
    </row>
    <row r="114" spans="1:5" ht="11.25" thickBot="1" x14ac:dyDescent="0.3">
      <c r="A114" s="13"/>
      <c r="B114" s="5" t="s">
        <v>181</v>
      </c>
      <c r="C114" s="5">
        <v>0</v>
      </c>
      <c r="D114" s="5">
        <v>0</v>
      </c>
      <c r="E114" s="5">
        <f>+C114*D114</f>
        <v>0</v>
      </c>
    </row>
    <row r="115" spans="1:5" ht="11.25" thickBot="1" x14ac:dyDescent="0.3">
      <c r="A115" s="13"/>
      <c r="B115" s="5" t="s">
        <v>182</v>
      </c>
      <c r="C115" s="5">
        <v>0</v>
      </c>
      <c r="D115" s="5">
        <v>0</v>
      </c>
      <c r="E115" s="5">
        <f>+C115*D115</f>
        <v>0</v>
      </c>
    </row>
    <row r="116" spans="1:5" ht="11.25" thickBot="1" x14ac:dyDescent="0.3">
      <c r="A116" s="67" t="s">
        <v>213</v>
      </c>
      <c r="B116" s="68"/>
      <c r="C116" s="68"/>
      <c r="D116" s="69"/>
      <c r="E116" s="5">
        <f>SUM(E114:E115)</f>
        <v>0</v>
      </c>
    </row>
    <row r="117" spans="1:5" ht="11.25" thickBot="1" x14ac:dyDescent="0.3">
      <c r="A117" s="13"/>
      <c r="B117" s="5" t="s">
        <v>11</v>
      </c>
      <c r="C117" s="5"/>
      <c r="D117" s="5"/>
      <c r="E117" s="5" t="s">
        <v>91</v>
      </c>
    </row>
    <row r="118" spans="1:5" ht="11.25" thickBot="1" x14ac:dyDescent="0.3">
      <c r="A118" s="73" t="s">
        <v>38</v>
      </c>
      <c r="B118" s="74"/>
      <c r="C118" s="74"/>
      <c r="D118" s="75"/>
      <c r="E118" s="4">
        <f>SUM(E108,E112,E116)</f>
        <v>0</v>
      </c>
    </row>
    <row r="119" spans="1:5" ht="22.5" customHeight="1" thickBot="1" x14ac:dyDescent="0.3">
      <c r="A119" s="23" t="str">
        <f>'PI skaičiuoklė'!B51</f>
        <v>34 straipsnio "Nekilnojamojo kultūros paveldo tvarkyba ir pritaikymas" 5 dalis: "Kai statinio projektas rengiamas kartu su tvarkybos projektu (tais atvejais kai planuojami ir tvarkybos darbai), išduodamas vienas bendras tvarkybos ir statybos leidimas šio įstatymo ir Statybos įstatymo nustatyta tvarka." Vykdant tvarkomuosius statybos darbus ir tvarkomuosius paveldosaugos darbus kultūros paveldo objekte pateikiamas vienas bendras prašymas per IS Infostatybą ir išduodamas vienas bendras leidimas</v>
      </c>
      <c r="B119" s="4"/>
      <c r="C119" s="4"/>
      <c r="D119" s="4"/>
      <c r="E119" s="4"/>
    </row>
    <row r="120" spans="1:5" ht="42.75" thickBot="1" x14ac:dyDescent="0.3">
      <c r="A120" s="8" t="str">
        <f>'PI skaičiuoklė'!C52</f>
        <v>Prašymas išduoti tvarkybą/statybą leidžiantį dokumentą ir tvarkybos/statinio statybos leidimo išdavimas</v>
      </c>
      <c r="B120" s="4"/>
      <c r="C120" s="4"/>
      <c r="D120" s="4"/>
      <c r="E120" s="4"/>
    </row>
    <row r="121" spans="1:5" ht="11.25" thickBot="1" x14ac:dyDescent="0.3">
      <c r="A121" s="13"/>
      <c r="B121" s="5" t="s">
        <v>25</v>
      </c>
      <c r="C121" s="5">
        <v>0</v>
      </c>
      <c r="D121" s="5">
        <v>0</v>
      </c>
      <c r="E121" s="5">
        <f t="shared" ref="E121:E122" si="16">+C121*D121</f>
        <v>0</v>
      </c>
    </row>
    <row r="122" spans="1:5" ht="11.25" thickBot="1" x14ac:dyDescent="0.3">
      <c r="A122" s="13"/>
      <c r="B122" s="5" t="s">
        <v>26</v>
      </c>
      <c r="C122" s="5">
        <v>0</v>
      </c>
      <c r="D122" s="5">
        <v>0</v>
      </c>
      <c r="E122" s="5">
        <f t="shared" si="16"/>
        <v>0</v>
      </c>
    </row>
    <row r="123" spans="1:5" ht="11.25" thickBot="1" x14ac:dyDescent="0.3">
      <c r="A123" s="67" t="s">
        <v>39</v>
      </c>
      <c r="B123" s="68"/>
      <c r="C123" s="68"/>
      <c r="D123" s="69"/>
      <c r="E123" s="5">
        <f>SUM(E121:E122)</f>
        <v>0</v>
      </c>
    </row>
    <row r="124" spans="1:5" ht="11.25" thickBot="1" x14ac:dyDescent="0.3">
      <c r="A124" s="8" t="str">
        <f>'PI skaičiuoklė'!C53</f>
        <v>Veiksmas B2</v>
      </c>
      <c r="B124" s="4"/>
      <c r="C124" s="4"/>
      <c r="D124" s="4"/>
      <c r="E124" s="4"/>
    </row>
    <row r="125" spans="1:5" ht="11.25" thickBot="1" x14ac:dyDescent="0.3">
      <c r="A125" s="13"/>
      <c r="B125" s="5" t="s">
        <v>27</v>
      </c>
      <c r="C125" s="5">
        <v>0</v>
      </c>
      <c r="D125" s="5">
        <v>0</v>
      </c>
      <c r="E125" s="5">
        <f t="shared" ref="E125:E126" si="17">+C125*D125</f>
        <v>0</v>
      </c>
    </row>
    <row r="126" spans="1:5" ht="11.25" thickBot="1" x14ac:dyDescent="0.3">
      <c r="A126" s="13"/>
      <c r="B126" s="5" t="s">
        <v>28</v>
      </c>
      <c r="C126" s="5">
        <v>0</v>
      </c>
      <c r="D126" s="5">
        <v>0</v>
      </c>
      <c r="E126" s="5">
        <f t="shared" si="17"/>
        <v>0</v>
      </c>
    </row>
    <row r="127" spans="1:5" ht="11.25" thickBot="1" x14ac:dyDescent="0.3">
      <c r="A127" s="67" t="s">
        <v>41</v>
      </c>
      <c r="B127" s="68"/>
      <c r="C127" s="68"/>
      <c r="D127" s="69"/>
      <c r="E127" s="5">
        <f>SUM(E125:E126)</f>
        <v>0</v>
      </c>
    </row>
    <row r="128" spans="1:5" ht="11.25" thickBot="1" x14ac:dyDescent="0.3">
      <c r="A128" s="8" t="str">
        <f>'PI skaičiuoklė'!C54</f>
        <v>Veiksmas B3</v>
      </c>
      <c r="B128" s="4"/>
      <c r="C128" s="4"/>
      <c r="D128" s="4"/>
      <c r="E128" s="4"/>
    </row>
    <row r="129" spans="1:5" ht="11.25" thickBot="1" x14ac:dyDescent="0.3">
      <c r="A129" s="13"/>
      <c r="B129" s="5" t="s">
        <v>179</v>
      </c>
      <c r="C129" s="5">
        <v>0</v>
      </c>
      <c r="D129" s="5">
        <v>0</v>
      </c>
      <c r="E129" s="5">
        <f t="shared" ref="E129:E130" si="18">+C129*D129</f>
        <v>0</v>
      </c>
    </row>
    <row r="130" spans="1:5" ht="11.25" thickBot="1" x14ac:dyDescent="0.3">
      <c r="A130" s="13"/>
      <c r="B130" s="5" t="s">
        <v>180</v>
      </c>
      <c r="C130" s="5">
        <v>0</v>
      </c>
      <c r="D130" s="5">
        <v>0</v>
      </c>
      <c r="E130" s="5">
        <f t="shared" si="18"/>
        <v>0</v>
      </c>
    </row>
    <row r="131" spans="1:5" ht="11.25" thickBot="1" x14ac:dyDescent="0.3">
      <c r="A131" s="67" t="s">
        <v>214</v>
      </c>
      <c r="B131" s="68"/>
      <c r="C131" s="68"/>
      <c r="D131" s="69"/>
      <c r="E131" s="5">
        <f>SUM(E129:E130)</f>
        <v>0</v>
      </c>
    </row>
    <row r="132" spans="1:5" ht="11.25" thickBot="1" x14ac:dyDescent="0.3">
      <c r="A132" s="13"/>
      <c r="B132" s="5" t="s">
        <v>11</v>
      </c>
      <c r="C132" s="5"/>
      <c r="D132" s="5"/>
      <c r="E132" s="5" t="s">
        <v>16</v>
      </c>
    </row>
    <row r="133" spans="1:5" ht="11.25" thickBot="1" x14ac:dyDescent="0.3">
      <c r="A133" s="73" t="s">
        <v>40</v>
      </c>
      <c r="B133" s="74"/>
      <c r="C133" s="74"/>
      <c r="D133" s="75"/>
      <c r="E133" s="4">
        <f>SUM(E123,E127,E131)</f>
        <v>0</v>
      </c>
    </row>
    <row r="134" spans="1:5" ht="326.25" thickBot="1" x14ac:dyDescent="0.3">
      <c r="A134" s="23" t="str">
        <f>'PI skaičiuoklė'!B57</f>
        <v>34 straipsnio "Nekilnojamojo kultūros paveldo tvarkyba ir pritaikymas" 6 dalis: "Specialieji paveldosaugos reikalavimai tvarkybos projektui ar statinio projektui išduodami šio ir Statybos įstatymo nustatyta tvarka" ir 7 dalis: "Specialiesiems paveldosaugos reikalavimams gauti nekilnojamojo kultūros paveldo objekto valdytojas, arba jo įgaliotas asmuo pateikia savivaldybės merui ar jo įgaliotam savivaldybės administracijos direktoriui arba administracijos direktorius paveda tai atlikti kitiems savivaldybės administracijos valstybės tarnautojams (toliau – meras ar įgaliotas savivaldybės administracijos valstybės tarnautojas) prašymą ir atliktų taikomųjų ir (ar) archeologinių tyrimų ataskaitas. Vykdant tvarkomuosius statybos darbus ir tvarkomuosius paveldosaugos darbus kultūros paveldo objekte pateikiamas vienas bendras prašymas per IS Infostatyba specialiesiems paveldosaugos reikalavimams ir išduodamas vienas bendras dokumentas</v>
      </c>
      <c r="B134" s="4"/>
      <c r="C134" s="4"/>
      <c r="D134" s="4"/>
      <c r="E134" s="4"/>
    </row>
    <row r="135" spans="1:5" ht="21.75" thickBot="1" x14ac:dyDescent="0.3">
      <c r="A135" s="8" t="str">
        <f>'PI skaičiuoklė'!C58</f>
        <v>Prašymas išduoti specialiuosius paveldosaugos reikalavimus</v>
      </c>
      <c r="B135" s="4"/>
      <c r="C135" s="4"/>
      <c r="D135" s="4"/>
      <c r="E135" s="4"/>
    </row>
    <row r="136" spans="1:5" ht="11.25" thickBot="1" x14ac:dyDescent="0.3">
      <c r="A136" s="13"/>
      <c r="B136" s="5" t="s">
        <v>146</v>
      </c>
      <c r="C136" s="5">
        <v>0</v>
      </c>
      <c r="D136" s="5">
        <v>0</v>
      </c>
      <c r="E136" s="5">
        <f>+C136*D136</f>
        <v>0</v>
      </c>
    </row>
    <row r="137" spans="1:5" ht="11.25" thickBot="1" x14ac:dyDescent="0.3">
      <c r="A137" s="13"/>
      <c r="B137" s="5" t="s">
        <v>147</v>
      </c>
      <c r="C137" s="5">
        <v>0</v>
      </c>
      <c r="D137" s="5">
        <v>0</v>
      </c>
      <c r="E137" s="5">
        <f>+C137*D137</f>
        <v>0</v>
      </c>
    </row>
    <row r="138" spans="1:5" ht="14.1" customHeight="1" thickBot="1" x14ac:dyDescent="0.3">
      <c r="A138" s="67" t="s">
        <v>215</v>
      </c>
      <c r="B138" s="68"/>
      <c r="C138" s="68"/>
      <c r="D138" s="69"/>
      <c r="E138" s="5">
        <f>SUM(E136:E137)</f>
        <v>0</v>
      </c>
    </row>
    <row r="139" spans="1:5" ht="11.25" thickBot="1" x14ac:dyDescent="0.3">
      <c r="A139" s="8" t="str">
        <f>'PI skaičiuoklė'!C59</f>
        <v>Veiksmas C2</v>
      </c>
      <c r="B139" s="4"/>
      <c r="C139" s="4"/>
      <c r="D139" s="4"/>
      <c r="E139" s="4"/>
    </row>
    <row r="140" spans="1:5" ht="11.25" thickBot="1" x14ac:dyDescent="0.3">
      <c r="A140" s="13"/>
      <c r="B140" s="5" t="s">
        <v>148</v>
      </c>
      <c r="C140" s="5">
        <v>0</v>
      </c>
      <c r="D140" s="5">
        <v>0</v>
      </c>
      <c r="E140" s="5">
        <f t="shared" ref="E140:E141" si="19">+C140*D140</f>
        <v>0</v>
      </c>
    </row>
    <row r="141" spans="1:5" ht="11.25" thickBot="1" x14ac:dyDescent="0.3">
      <c r="A141" s="13"/>
      <c r="B141" s="5" t="s">
        <v>149</v>
      </c>
      <c r="C141" s="5">
        <v>0</v>
      </c>
      <c r="D141" s="5">
        <v>0</v>
      </c>
      <c r="E141" s="5">
        <f t="shared" si="19"/>
        <v>0</v>
      </c>
    </row>
    <row r="142" spans="1:5" ht="11.25" thickBot="1" x14ac:dyDescent="0.3">
      <c r="A142" s="67" t="s">
        <v>216</v>
      </c>
      <c r="B142" s="68"/>
      <c r="C142" s="68"/>
      <c r="D142" s="69"/>
      <c r="E142" s="5">
        <f>SUM(E140:E141)</f>
        <v>0</v>
      </c>
    </row>
    <row r="143" spans="1:5" ht="11.25" thickBot="1" x14ac:dyDescent="0.3">
      <c r="A143" s="8" t="str">
        <f>'PI skaičiuoklė'!C60</f>
        <v>Veiksmas C3</v>
      </c>
      <c r="B143" s="4"/>
      <c r="C143" s="4"/>
      <c r="D143" s="4"/>
      <c r="E143" s="4"/>
    </row>
    <row r="144" spans="1:5" ht="11.25" thickBot="1" x14ac:dyDescent="0.3">
      <c r="A144" s="13"/>
      <c r="B144" s="5" t="s">
        <v>186</v>
      </c>
      <c r="C144" s="5">
        <v>0</v>
      </c>
      <c r="D144" s="5">
        <v>0</v>
      </c>
      <c r="E144" s="5">
        <f t="shared" ref="E144:E145" si="20">+C144*D144</f>
        <v>0</v>
      </c>
    </row>
    <row r="145" spans="1:5" ht="11.25" thickBot="1" x14ac:dyDescent="0.3">
      <c r="A145" s="13"/>
      <c r="B145" s="5" t="s">
        <v>187</v>
      </c>
      <c r="C145" s="5">
        <v>0</v>
      </c>
      <c r="D145" s="5">
        <v>0</v>
      </c>
      <c r="E145" s="5">
        <f t="shared" si="20"/>
        <v>0</v>
      </c>
    </row>
    <row r="146" spans="1:5" ht="11.25" thickBot="1" x14ac:dyDescent="0.3">
      <c r="A146" s="67" t="s">
        <v>217</v>
      </c>
      <c r="B146" s="68"/>
      <c r="C146" s="68"/>
      <c r="D146" s="69"/>
      <c r="E146" s="5">
        <f>SUM(E144:E145)</f>
        <v>0</v>
      </c>
    </row>
    <row r="147" spans="1:5" ht="11.25" thickBot="1" x14ac:dyDescent="0.3">
      <c r="A147" s="13"/>
      <c r="B147" s="5" t="s">
        <v>11</v>
      </c>
      <c r="C147" s="5"/>
      <c r="D147" s="5"/>
      <c r="E147" s="5" t="s">
        <v>91</v>
      </c>
    </row>
    <row r="148" spans="1:5" ht="11.25" thickBot="1" x14ac:dyDescent="0.3">
      <c r="A148" s="73" t="s">
        <v>218</v>
      </c>
      <c r="B148" s="74"/>
      <c r="C148" s="74"/>
      <c r="D148" s="75"/>
      <c r="E148" s="4">
        <f>SUM(E138,E142,E146)</f>
        <v>0</v>
      </c>
    </row>
    <row r="149" spans="1:5" ht="326.25" thickBot="1" x14ac:dyDescent="0.3">
      <c r="A149" s="23" t="str">
        <f>'PI skaičiuoklė'!B63</f>
        <v>35 straipsnio "Teisė vykdyti su nekilnojamojo kultūros paveldo tvarkyba susijusią veiklą" 4 dalis "Atlikti tvarkybos darbus turi teisę šio straipsnio 18 dalyje nustatytus kvalifikacinius reikalavimus atitinkantys specialistai, gavę nekilnojamojo kultūros paveldo specialisto kvalifikacijos atestatą pagal kultūros ministro patvirtintas tvarkybos darbų specializacijas (toliau – kvalifikacijos atestatas), o jiems padėti gali neatestuoti pagalbininkai" ir 20 dalis:
"Šio straipsnio 14-19 dalyse nurodyti specialistai privalo Atestavimo komisijoje išlaikyti profesinių ir teisinių žinių egzaminą, išskyrus specialistus, siekiančius vykdyti kultūros paveldo objekto tvarkomuosius statybos darbus ir statybos darbus nekilnojamojo kultūros paveldo objektuose, kurie privalo išlaikyti tik profesinių žinių egzaminą, ir būti išklausę nekilnojamojo kultūros paveldo apsaugos specialistų kvalifikacijos tobulinimo kursų paskaitas, kaip nurodyta kultūros ministro įsakymu patvirtintame kursų organizavimo apraše."</v>
      </c>
      <c r="B149" s="4"/>
      <c r="C149" s="4"/>
      <c r="D149" s="4"/>
      <c r="E149" s="4"/>
    </row>
    <row r="150" spans="1:5" ht="32.25" thickBot="1" x14ac:dyDescent="0.3">
      <c r="A150" s="8" t="str">
        <f>'PI skaičiuoklė'!C64</f>
        <v>Išklausyti nekilnojamojo kultūros paveldo apsaugos specialistų kvalifikacijos tobulinimo kursus</v>
      </c>
      <c r="B150" s="4"/>
      <c r="C150" s="4"/>
      <c r="D150" s="4"/>
      <c r="E150" s="4"/>
    </row>
    <row r="151" spans="1:5" ht="11.25" thickBot="1" x14ac:dyDescent="0.3">
      <c r="A151" s="13"/>
      <c r="B151" s="5" t="s">
        <v>156</v>
      </c>
      <c r="C151" s="5">
        <v>0</v>
      </c>
      <c r="D151" s="5">
        <v>0</v>
      </c>
      <c r="E151" s="5">
        <f t="shared" ref="E151:E152" si="21">+C151*D151</f>
        <v>0</v>
      </c>
    </row>
    <row r="152" spans="1:5" ht="11.25" thickBot="1" x14ac:dyDescent="0.3">
      <c r="A152" s="13"/>
      <c r="B152" s="5" t="s">
        <v>157</v>
      </c>
      <c r="C152" s="5">
        <v>0</v>
      </c>
      <c r="D152" s="5">
        <v>0</v>
      </c>
      <c r="E152" s="5">
        <f t="shared" si="21"/>
        <v>0</v>
      </c>
    </row>
    <row r="153" spans="1:5" ht="11.25" thickBot="1" x14ac:dyDescent="0.3">
      <c r="A153" s="67" t="s">
        <v>219</v>
      </c>
      <c r="B153" s="68"/>
      <c r="C153" s="68"/>
      <c r="D153" s="69"/>
      <c r="E153" s="5">
        <f>SUM(E151:E152)</f>
        <v>0</v>
      </c>
    </row>
    <row r="154" spans="1:5" ht="11.25" thickBot="1" x14ac:dyDescent="0.3">
      <c r="A154" s="8" t="str">
        <f>'PI skaičiuoklė'!C65</f>
        <v>Išlaikyti profesinių žinių egzaminą</v>
      </c>
      <c r="B154" s="4"/>
      <c r="C154" s="4"/>
      <c r="D154" s="4"/>
      <c r="E154" s="4"/>
    </row>
    <row r="155" spans="1:5" ht="11.25" thickBot="1" x14ac:dyDescent="0.3">
      <c r="A155" s="13"/>
      <c r="B155" s="5" t="s">
        <v>158</v>
      </c>
      <c r="C155" s="5">
        <v>0</v>
      </c>
      <c r="D155" s="5">
        <v>0</v>
      </c>
      <c r="E155" s="5">
        <f t="shared" ref="E155:E156" si="22">+C155*D155</f>
        <v>0</v>
      </c>
    </row>
    <row r="156" spans="1:5" ht="11.25" thickBot="1" x14ac:dyDescent="0.3">
      <c r="A156" s="13"/>
      <c r="B156" s="5" t="s">
        <v>159</v>
      </c>
      <c r="C156" s="5">
        <v>0</v>
      </c>
      <c r="D156" s="5">
        <v>0</v>
      </c>
      <c r="E156" s="5">
        <f t="shared" si="22"/>
        <v>0</v>
      </c>
    </row>
    <row r="157" spans="1:5" ht="11.25" thickBot="1" x14ac:dyDescent="0.3">
      <c r="A157" s="67" t="s">
        <v>220</v>
      </c>
      <c r="B157" s="68"/>
      <c r="C157" s="68"/>
      <c r="D157" s="69"/>
      <c r="E157" s="5">
        <f>SUM(E155:E156)</f>
        <v>0</v>
      </c>
    </row>
    <row r="158" spans="1:5" ht="11.25" thickBot="1" x14ac:dyDescent="0.3">
      <c r="A158" s="8" t="str">
        <f>'PI skaičiuoklė'!C66</f>
        <v>Veiksmas D3</v>
      </c>
      <c r="B158" s="4"/>
      <c r="C158" s="4"/>
      <c r="D158" s="4"/>
      <c r="E158" s="4"/>
    </row>
    <row r="159" spans="1:5" ht="11.25" thickBot="1" x14ac:dyDescent="0.3">
      <c r="A159" s="13"/>
      <c r="B159" s="5" t="s">
        <v>189</v>
      </c>
      <c r="C159" s="5">
        <v>0</v>
      </c>
      <c r="D159" s="5">
        <v>0</v>
      </c>
      <c r="E159" s="5">
        <f t="shared" ref="E159:E160" si="23">+C159*D159</f>
        <v>0</v>
      </c>
    </row>
    <row r="160" spans="1:5" ht="11.25" thickBot="1" x14ac:dyDescent="0.3">
      <c r="A160" s="13"/>
      <c r="B160" s="5" t="s">
        <v>190</v>
      </c>
      <c r="C160" s="5">
        <v>0</v>
      </c>
      <c r="D160" s="5">
        <v>0</v>
      </c>
      <c r="E160" s="5">
        <f t="shared" si="23"/>
        <v>0</v>
      </c>
    </row>
    <row r="161" spans="1:5" ht="11.25" thickBot="1" x14ac:dyDescent="0.3">
      <c r="A161" s="67" t="s">
        <v>221</v>
      </c>
      <c r="B161" s="68"/>
      <c r="C161" s="68"/>
      <c r="D161" s="69"/>
      <c r="E161" s="5">
        <f>SUM(E159:E160)</f>
        <v>0</v>
      </c>
    </row>
    <row r="162" spans="1:5" ht="11.25" thickBot="1" x14ac:dyDescent="0.3">
      <c r="A162" s="13"/>
      <c r="B162" s="5" t="s">
        <v>11</v>
      </c>
      <c r="C162" s="5"/>
      <c r="D162" s="5"/>
      <c r="E162" s="5" t="s">
        <v>16</v>
      </c>
    </row>
    <row r="163" spans="1:5" ht="11.25" thickBot="1" x14ac:dyDescent="0.3">
      <c r="A163" s="73" t="s">
        <v>222</v>
      </c>
      <c r="B163" s="74"/>
      <c r="C163" s="74"/>
      <c r="D163" s="75"/>
      <c r="E163" s="4">
        <f>SUM(E153,E157,E161)</f>
        <v>0</v>
      </c>
    </row>
    <row r="164" spans="1:5" ht="158.25" thickBot="1" x14ac:dyDescent="0.3">
      <c r="A164" s="23" t="str">
        <f>'PI skaičiuoklė'!B69</f>
        <v>35 straipsnio 2 dalis: "Vadovauti nekilnojamojo kultūros paveldo objektų tvarkybos projektavimui ir (ar) atlikti tvarkybos projekto sprendinių įgyvendinimo priežiūrą turi teisę šio straipsnio 15 dalyje nustatytus kvalifikacinius reikalavimus atitinkantys ir šio straipsnio 12 ir 13 dalyse nustatyta tvarka atestuoti, ir gavę nekilnojamojo kultūros paveldo apsaugos specialisto kvalifikacijos atestatą, tvarkybos projektų vadovai, o jiems padėti gali neatestuoti pagalbininkai."</v>
      </c>
      <c r="B164" s="4"/>
      <c r="C164" s="4"/>
      <c r="D164" s="4"/>
      <c r="E164" s="4"/>
    </row>
    <row r="165" spans="1:5" ht="11.25" thickBot="1" x14ac:dyDescent="0.3">
      <c r="A165" s="8">
        <f>'PI skaičiuoklė'!C70</f>
        <v>0</v>
      </c>
      <c r="B165" s="4"/>
      <c r="C165" s="4"/>
      <c r="D165" s="4"/>
      <c r="E165" s="4"/>
    </row>
    <row r="166" spans="1:5" ht="11.25" thickBot="1" x14ac:dyDescent="0.3">
      <c r="A166" s="13"/>
      <c r="B166" s="5" t="s">
        <v>162</v>
      </c>
      <c r="C166" s="5">
        <v>0</v>
      </c>
      <c r="D166" s="5">
        <v>0</v>
      </c>
      <c r="E166" s="5">
        <f>+C166*D166</f>
        <v>0</v>
      </c>
    </row>
    <row r="167" spans="1:5" ht="11.25" thickBot="1" x14ac:dyDescent="0.3">
      <c r="A167" s="13"/>
      <c r="B167" s="5" t="s">
        <v>163</v>
      </c>
      <c r="C167" s="5">
        <v>0</v>
      </c>
      <c r="D167" s="5">
        <v>0</v>
      </c>
      <c r="E167" s="5">
        <f>+C167*D167</f>
        <v>0</v>
      </c>
    </row>
    <row r="168" spans="1:5" ht="14.1" customHeight="1" thickBot="1" x14ac:dyDescent="0.3">
      <c r="A168" s="67" t="s">
        <v>223</v>
      </c>
      <c r="B168" s="68"/>
      <c r="C168" s="68"/>
      <c r="D168" s="69"/>
      <c r="E168" s="5">
        <f>SUM(E166:E167)</f>
        <v>0</v>
      </c>
    </row>
    <row r="169" spans="1:5" ht="11.25" thickBot="1" x14ac:dyDescent="0.3">
      <c r="A169" s="8" t="str">
        <f>'PI skaičiuoklė'!C71</f>
        <v>Veiksmas E2</v>
      </c>
      <c r="B169" s="4"/>
      <c r="C169" s="4"/>
      <c r="D169" s="4"/>
      <c r="E169" s="4"/>
    </row>
    <row r="170" spans="1:5" ht="11.25" thickBot="1" x14ac:dyDescent="0.3">
      <c r="A170" s="13"/>
      <c r="B170" s="5" t="s">
        <v>165</v>
      </c>
      <c r="C170" s="5">
        <v>0</v>
      </c>
      <c r="D170" s="5">
        <v>0</v>
      </c>
      <c r="E170" s="5">
        <f t="shared" ref="E170:E171" si="24">+C170*D170</f>
        <v>0</v>
      </c>
    </row>
    <row r="171" spans="1:5" ht="11.25" thickBot="1" x14ac:dyDescent="0.3">
      <c r="A171" s="13"/>
      <c r="B171" s="5" t="s">
        <v>164</v>
      </c>
      <c r="C171" s="5">
        <v>0</v>
      </c>
      <c r="D171" s="5">
        <v>0</v>
      </c>
      <c r="E171" s="5">
        <f t="shared" si="24"/>
        <v>0</v>
      </c>
    </row>
    <row r="172" spans="1:5" ht="11.25" thickBot="1" x14ac:dyDescent="0.3">
      <c r="A172" s="67" t="s">
        <v>224</v>
      </c>
      <c r="B172" s="68"/>
      <c r="C172" s="68"/>
      <c r="D172" s="69"/>
      <c r="E172" s="5">
        <f>SUM(E170:E171)</f>
        <v>0</v>
      </c>
    </row>
    <row r="173" spans="1:5" ht="11.25" thickBot="1" x14ac:dyDescent="0.3">
      <c r="A173" s="8" t="str">
        <f>'PI skaičiuoklė'!C72</f>
        <v>Veiksmas E3</v>
      </c>
      <c r="B173" s="4"/>
      <c r="C173" s="4"/>
      <c r="D173" s="4"/>
      <c r="E173" s="4"/>
    </row>
    <row r="174" spans="1:5" ht="11.25" thickBot="1" x14ac:dyDescent="0.3">
      <c r="A174" s="13"/>
      <c r="B174" s="5" t="s">
        <v>192</v>
      </c>
      <c r="C174" s="5">
        <v>0</v>
      </c>
      <c r="D174" s="5">
        <v>0</v>
      </c>
      <c r="E174" s="5">
        <f t="shared" ref="E174:E175" si="25">+C174*D174</f>
        <v>0</v>
      </c>
    </row>
    <row r="175" spans="1:5" ht="11.25" thickBot="1" x14ac:dyDescent="0.3">
      <c r="A175" s="13"/>
      <c r="B175" s="5" t="s">
        <v>193</v>
      </c>
      <c r="C175" s="5">
        <v>0</v>
      </c>
      <c r="D175" s="5">
        <v>0</v>
      </c>
      <c r="E175" s="5">
        <f t="shared" si="25"/>
        <v>0</v>
      </c>
    </row>
    <row r="176" spans="1:5" ht="11.25" thickBot="1" x14ac:dyDescent="0.3">
      <c r="A176" s="67" t="s">
        <v>225</v>
      </c>
      <c r="B176" s="68"/>
      <c r="C176" s="68"/>
      <c r="D176" s="69"/>
      <c r="E176" s="5">
        <f>SUM(E174:E175)</f>
        <v>0</v>
      </c>
    </row>
    <row r="177" spans="1:5" ht="11.25" thickBot="1" x14ac:dyDescent="0.3">
      <c r="A177" s="13"/>
      <c r="B177" s="5" t="s">
        <v>11</v>
      </c>
      <c r="C177" s="5"/>
      <c r="D177" s="5"/>
      <c r="E177" s="5" t="s">
        <v>91</v>
      </c>
    </row>
    <row r="178" spans="1:5" ht="11.25" thickBot="1" x14ac:dyDescent="0.3">
      <c r="A178" s="73" t="s">
        <v>226</v>
      </c>
      <c r="B178" s="74"/>
      <c r="C178" s="74"/>
      <c r="D178" s="75"/>
      <c r="E178" s="4">
        <f>SUM(E168,E172,E176)</f>
        <v>0</v>
      </c>
    </row>
    <row r="179" spans="1:5" ht="21.75" thickBot="1" x14ac:dyDescent="0.3">
      <c r="A179" s="23" t="str">
        <f>'PI skaičiuoklė'!B75</f>
        <v>Straipsnis (-iai), punktas (-ai) ir įpareigojimas</v>
      </c>
      <c r="B179" s="4"/>
      <c r="C179" s="4"/>
      <c r="D179" s="4"/>
      <c r="E179" s="4"/>
    </row>
    <row r="180" spans="1:5" ht="11.25" thickBot="1" x14ac:dyDescent="0.3">
      <c r="A180" s="8" t="str">
        <f>'PI skaičiuoklė'!C76</f>
        <v>Veiksmas F1</v>
      </c>
      <c r="B180" s="4"/>
      <c r="C180" s="4"/>
      <c r="D180" s="4"/>
      <c r="E180" s="4"/>
    </row>
    <row r="181" spans="1:5" ht="11.25" thickBot="1" x14ac:dyDescent="0.3">
      <c r="A181" s="13"/>
      <c r="B181" s="5" t="s">
        <v>170</v>
      </c>
      <c r="C181" s="5">
        <v>0</v>
      </c>
      <c r="D181" s="5">
        <v>0</v>
      </c>
      <c r="E181" s="5">
        <f t="shared" ref="E181:E182" si="26">+C181*D181</f>
        <v>0</v>
      </c>
    </row>
    <row r="182" spans="1:5" ht="11.25" thickBot="1" x14ac:dyDescent="0.3">
      <c r="A182" s="13"/>
      <c r="B182" s="5" t="s">
        <v>171</v>
      </c>
      <c r="C182" s="5">
        <v>0</v>
      </c>
      <c r="D182" s="5">
        <v>0</v>
      </c>
      <c r="E182" s="5">
        <f t="shared" si="26"/>
        <v>0</v>
      </c>
    </row>
    <row r="183" spans="1:5" ht="11.25" thickBot="1" x14ac:dyDescent="0.3">
      <c r="A183" s="67" t="s">
        <v>227</v>
      </c>
      <c r="B183" s="68"/>
      <c r="C183" s="68"/>
      <c r="D183" s="69"/>
      <c r="E183" s="5">
        <f>SUM(E181:E182)</f>
        <v>0</v>
      </c>
    </row>
    <row r="184" spans="1:5" ht="11.25" thickBot="1" x14ac:dyDescent="0.3">
      <c r="A184" s="8" t="str">
        <f>'PI skaičiuoklė'!C77</f>
        <v>Veiksmas F2</v>
      </c>
      <c r="B184" s="4"/>
      <c r="C184" s="4"/>
      <c r="D184" s="4"/>
      <c r="E184" s="4"/>
    </row>
    <row r="185" spans="1:5" ht="11.25" thickBot="1" x14ac:dyDescent="0.3">
      <c r="A185" s="13"/>
      <c r="B185" s="5" t="s">
        <v>172</v>
      </c>
      <c r="C185" s="5">
        <v>0</v>
      </c>
      <c r="D185" s="5">
        <v>0</v>
      </c>
      <c r="E185" s="5">
        <f t="shared" ref="E185:E186" si="27">+C185*D185</f>
        <v>0</v>
      </c>
    </row>
    <row r="186" spans="1:5" ht="11.25" thickBot="1" x14ac:dyDescent="0.3">
      <c r="A186" s="13"/>
      <c r="B186" s="5" t="s">
        <v>173</v>
      </c>
      <c r="C186" s="5">
        <v>0</v>
      </c>
      <c r="D186" s="5">
        <v>0</v>
      </c>
      <c r="E186" s="5">
        <f t="shared" si="27"/>
        <v>0</v>
      </c>
    </row>
    <row r="187" spans="1:5" ht="11.25" thickBot="1" x14ac:dyDescent="0.3">
      <c r="A187" s="67" t="s">
        <v>228</v>
      </c>
      <c r="B187" s="68"/>
      <c r="C187" s="68"/>
      <c r="D187" s="69"/>
      <c r="E187" s="5">
        <f>SUM(E185:E186)</f>
        <v>0</v>
      </c>
    </row>
    <row r="188" spans="1:5" ht="11.25" thickBot="1" x14ac:dyDescent="0.3">
      <c r="A188" s="8" t="str">
        <f>'PI skaičiuoklė'!C78</f>
        <v>Veiksmas F3</v>
      </c>
      <c r="B188" s="4"/>
      <c r="C188" s="4"/>
      <c r="D188" s="4"/>
      <c r="E188" s="4"/>
    </row>
    <row r="189" spans="1:5" ht="11.25" thickBot="1" x14ac:dyDescent="0.3">
      <c r="A189" s="13"/>
      <c r="B189" s="5" t="s">
        <v>183</v>
      </c>
      <c r="C189" s="5">
        <v>0</v>
      </c>
      <c r="D189" s="5">
        <v>0</v>
      </c>
      <c r="E189" s="5">
        <f t="shared" ref="E189:E190" si="28">+C189*D189</f>
        <v>0</v>
      </c>
    </row>
    <row r="190" spans="1:5" ht="11.25" thickBot="1" x14ac:dyDescent="0.3">
      <c r="A190" s="13"/>
      <c r="B190" s="5" t="s">
        <v>184</v>
      </c>
      <c r="C190" s="5">
        <v>0</v>
      </c>
      <c r="D190" s="5">
        <v>0</v>
      </c>
      <c r="E190" s="5">
        <f t="shared" si="28"/>
        <v>0</v>
      </c>
    </row>
    <row r="191" spans="1:5" ht="11.25" thickBot="1" x14ac:dyDescent="0.3">
      <c r="A191" s="67" t="s">
        <v>229</v>
      </c>
      <c r="B191" s="68"/>
      <c r="C191" s="68"/>
      <c r="D191" s="69"/>
      <c r="E191" s="5">
        <f>SUM(E189:E190)</f>
        <v>0</v>
      </c>
    </row>
    <row r="192" spans="1:5" ht="11.25" thickBot="1" x14ac:dyDescent="0.3">
      <c r="A192" s="13"/>
      <c r="B192" s="5" t="s">
        <v>11</v>
      </c>
      <c r="C192" s="5"/>
      <c r="D192" s="5"/>
      <c r="E192" s="5" t="s">
        <v>16</v>
      </c>
    </row>
    <row r="193" spans="1:5" ht="11.25" thickBot="1" x14ac:dyDescent="0.3">
      <c r="A193" s="73" t="s">
        <v>230</v>
      </c>
      <c r="B193" s="74"/>
      <c r="C193" s="74"/>
      <c r="D193" s="75"/>
      <c r="E193" s="4">
        <f>SUM(E183,E187,E191)</f>
        <v>0</v>
      </c>
    </row>
  </sheetData>
  <mergeCells count="50">
    <mergeCell ref="A1:E1"/>
    <mergeCell ref="A101:E101"/>
    <mergeCell ref="A108:D108"/>
    <mergeCell ref="A112:D112"/>
    <mergeCell ref="A118:D118"/>
    <mergeCell ref="A33:D33"/>
    <mergeCell ref="A8:D8"/>
    <mergeCell ref="A12:D12"/>
    <mergeCell ref="A18:D18"/>
    <mergeCell ref="A23:D23"/>
    <mergeCell ref="A27:D27"/>
    <mergeCell ref="A16:D16"/>
    <mergeCell ref="A31:D31"/>
    <mergeCell ref="A38:D38"/>
    <mergeCell ref="A42:D42"/>
    <mergeCell ref="A46:D46"/>
    <mergeCell ref="A48:D48"/>
    <mergeCell ref="A53:D53"/>
    <mergeCell ref="A57:D57"/>
    <mergeCell ref="A61:D61"/>
    <mergeCell ref="A63:D63"/>
    <mergeCell ref="A68:D68"/>
    <mergeCell ref="A72:D72"/>
    <mergeCell ref="A93:D93"/>
    <mergeCell ref="A116:D116"/>
    <mergeCell ref="A131:D131"/>
    <mergeCell ref="A138:D138"/>
    <mergeCell ref="A76:D76"/>
    <mergeCell ref="A78:D78"/>
    <mergeCell ref="A83:D83"/>
    <mergeCell ref="A87:D87"/>
    <mergeCell ref="A91:D91"/>
    <mergeCell ref="A123:D123"/>
    <mergeCell ref="A127:D127"/>
    <mergeCell ref="A133:D133"/>
    <mergeCell ref="A142:D142"/>
    <mergeCell ref="A146:D146"/>
    <mergeCell ref="A148:D148"/>
    <mergeCell ref="A153:D153"/>
    <mergeCell ref="A157:D157"/>
    <mergeCell ref="A161:D161"/>
    <mergeCell ref="A163:D163"/>
    <mergeCell ref="A168:D168"/>
    <mergeCell ref="A172:D172"/>
    <mergeCell ref="A176:D176"/>
    <mergeCell ref="A178:D178"/>
    <mergeCell ref="A183:D183"/>
    <mergeCell ref="A187:D187"/>
    <mergeCell ref="A191:D191"/>
    <mergeCell ref="A193:D193"/>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2F1F0"/>
  </sheetPr>
  <dimension ref="A1:C192"/>
  <sheetViews>
    <sheetView topLeftCell="A92" zoomScale="85" zoomScaleNormal="85" workbookViewId="0">
      <selection activeCell="C137" sqref="C137"/>
    </sheetView>
  </sheetViews>
  <sheetFormatPr defaultColWidth="8.7109375" defaultRowHeight="10.5" x14ac:dyDescent="0.25"/>
  <cols>
    <col min="1" max="1" width="44.7109375" style="1" customWidth="1"/>
    <col min="2" max="2" width="31.42578125" style="1" customWidth="1"/>
    <col min="3" max="3" width="25.85546875" style="1" customWidth="1"/>
    <col min="4" max="16384" width="8.7109375" style="1"/>
  </cols>
  <sheetData>
    <row r="1" spans="1:3" ht="30.75" customHeight="1" thickBot="1" x14ac:dyDescent="0.3">
      <c r="A1" s="79" t="s">
        <v>92</v>
      </c>
      <c r="B1" s="80"/>
      <c r="C1" s="81"/>
    </row>
    <row r="2" spans="1:3" ht="26.45" customHeight="1" thickBot="1" x14ac:dyDescent="0.3">
      <c r="A2" s="30" t="s">
        <v>87</v>
      </c>
      <c r="B2" s="31" t="s">
        <v>42</v>
      </c>
      <c r="C2" s="31" t="s">
        <v>43</v>
      </c>
    </row>
    <row r="3" spans="1:3" ht="11.25" customHeight="1" thickBot="1" x14ac:dyDescent="0.3">
      <c r="A3" s="32">
        <v>1</v>
      </c>
      <c r="B3" s="33">
        <v>2</v>
      </c>
      <c r="C3" s="33">
        <v>3</v>
      </c>
    </row>
    <row r="4" spans="1:3" ht="39.75" customHeight="1" thickBot="1" x14ac:dyDescent="0.3">
      <c r="A4" s="23" t="str">
        <f>'PI skaičiuoklė'!B6</f>
        <v>Nėra</v>
      </c>
      <c r="B4" s="4"/>
      <c r="C4" s="4"/>
    </row>
    <row r="5" spans="1:3" ht="11.25" thickBot="1" x14ac:dyDescent="0.3">
      <c r="A5" s="8" t="str">
        <f>'PI skaičiuoklė'!C7</f>
        <v>Veiksmas A1</v>
      </c>
      <c r="B5" s="4"/>
      <c r="C5" s="4"/>
    </row>
    <row r="6" spans="1:3" ht="11.25" thickBot="1" x14ac:dyDescent="0.3">
      <c r="A6" s="13"/>
      <c r="B6" s="5" t="s">
        <v>21</v>
      </c>
      <c r="C6" s="5">
        <v>0</v>
      </c>
    </row>
    <row r="7" spans="1:3" ht="11.25" thickBot="1" x14ac:dyDescent="0.3">
      <c r="A7" s="13"/>
      <c r="B7" s="5" t="s">
        <v>22</v>
      </c>
      <c r="C7" s="5">
        <v>0</v>
      </c>
    </row>
    <row r="8" spans="1:3" ht="12" customHeight="1" thickBot="1" x14ac:dyDescent="0.3">
      <c r="A8" s="67" t="s">
        <v>44</v>
      </c>
      <c r="B8" s="69"/>
      <c r="C8" s="5">
        <f>SUM(C6:C7)</f>
        <v>0</v>
      </c>
    </row>
    <row r="9" spans="1:3" ht="11.25" thickBot="1" x14ac:dyDescent="0.3">
      <c r="A9" s="8" t="str">
        <f>'PI skaičiuoklė'!C8</f>
        <v>Veiksmas A2</v>
      </c>
      <c r="B9" s="4"/>
      <c r="C9" s="4"/>
    </row>
    <row r="10" spans="1:3" ht="11.25" thickBot="1" x14ac:dyDescent="0.3">
      <c r="A10" s="13"/>
      <c r="B10" s="5" t="s">
        <v>23</v>
      </c>
      <c r="C10" s="5">
        <v>0</v>
      </c>
    </row>
    <row r="11" spans="1:3" ht="11.25" thickBot="1" x14ac:dyDescent="0.3">
      <c r="A11" s="13"/>
      <c r="B11" s="5" t="s">
        <v>24</v>
      </c>
      <c r="C11" s="5">
        <v>0</v>
      </c>
    </row>
    <row r="12" spans="1:3" ht="18.95" customHeight="1" thickBot="1" x14ac:dyDescent="0.3">
      <c r="A12" s="67" t="s">
        <v>45</v>
      </c>
      <c r="B12" s="69"/>
      <c r="C12" s="5">
        <f>SUM(C10:C11)</f>
        <v>0</v>
      </c>
    </row>
    <row r="13" spans="1:3" ht="11.25" thickBot="1" x14ac:dyDescent="0.3">
      <c r="A13" s="8" t="str">
        <f>'PI skaičiuoklė'!C9</f>
        <v>Veiksmas A3</v>
      </c>
      <c r="B13" s="4"/>
      <c r="C13" s="4"/>
    </row>
    <row r="14" spans="1:3" ht="11.25" thickBot="1" x14ac:dyDescent="0.3">
      <c r="A14" s="13"/>
      <c r="B14" s="5" t="s">
        <v>181</v>
      </c>
      <c r="C14" s="5">
        <v>0</v>
      </c>
    </row>
    <row r="15" spans="1:3" ht="11.25" thickBot="1" x14ac:dyDescent="0.3">
      <c r="A15" s="13"/>
      <c r="B15" s="5" t="s">
        <v>182</v>
      </c>
      <c r="C15" s="5">
        <v>0</v>
      </c>
    </row>
    <row r="16" spans="1:3" ht="18.95" customHeight="1" thickBot="1" x14ac:dyDescent="0.3">
      <c r="A16" s="67" t="s">
        <v>231</v>
      </c>
      <c r="B16" s="69"/>
      <c r="C16" s="5">
        <f>SUM(C14:C15)</f>
        <v>0</v>
      </c>
    </row>
    <row r="17" spans="1:3" ht="11.25" thickBot="1" x14ac:dyDescent="0.3">
      <c r="A17" s="13"/>
      <c r="B17" s="5" t="s">
        <v>11</v>
      </c>
      <c r="C17" s="5"/>
    </row>
    <row r="18" spans="1:3" ht="15" customHeight="1" thickBot="1" x14ac:dyDescent="0.3">
      <c r="A18" s="73" t="s">
        <v>46</v>
      </c>
      <c r="B18" s="75"/>
      <c r="C18" s="34">
        <f>SUM(C8,C12,C16)</f>
        <v>0</v>
      </c>
    </row>
    <row r="19" spans="1:3" ht="26.25" customHeight="1" thickBot="1" x14ac:dyDescent="0.3">
      <c r="A19" s="23" t="str">
        <f>'PI skaičiuoklė'!B12</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reikia pateikti du skirtingus prašymus per skirtingas IS (KPEPIS ir Infostatyba) ir gauti du skirtingus leidimus</v>
      </c>
      <c r="B19" s="4"/>
      <c r="C19" s="4"/>
    </row>
    <row r="20" spans="1:3" ht="21.75" thickBot="1" x14ac:dyDescent="0.3">
      <c r="A20" s="8" t="str">
        <f>'PI skaičiuoklė'!C13</f>
        <v>Prašymas išduoti statybą leidžiantį dokumentą ir statinio statybos leidimo išdavimas</v>
      </c>
      <c r="B20" s="4"/>
      <c r="C20" s="4"/>
    </row>
    <row r="21" spans="1:3" ht="11.25" thickBot="1" x14ac:dyDescent="0.3">
      <c r="A21" s="35"/>
      <c r="B21" s="5" t="s">
        <v>25</v>
      </c>
      <c r="C21" s="5">
        <v>0</v>
      </c>
    </row>
    <row r="22" spans="1:3" ht="11.25" thickBot="1" x14ac:dyDescent="0.3">
      <c r="A22" s="13"/>
      <c r="B22" s="5" t="s">
        <v>26</v>
      </c>
      <c r="C22" s="5"/>
    </row>
    <row r="23" spans="1:3" ht="15" customHeight="1" thickBot="1" x14ac:dyDescent="0.3">
      <c r="A23" s="67" t="s">
        <v>47</v>
      </c>
      <c r="B23" s="69"/>
      <c r="C23" s="5">
        <v>0</v>
      </c>
    </row>
    <row r="24" spans="1:3" ht="21.75" thickBot="1" x14ac:dyDescent="0.3">
      <c r="A24" s="8" t="str">
        <f>'PI skaičiuoklė'!C14</f>
        <v>Prašymas išduoti tvarkybą leidžiantį dokumentą ir tvarkybos leidimo išdavimas</v>
      </c>
      <c r="B24" s="4"/>
      <c r="C24" s="4"/>
    </row>
    <row r="25" spans="1:3" ht="11.25" thickBot="1" x14ac:dyDescent="0.3">
      <c r="A25" s="13"/>
      <c r="B25" s="5" t="s">
        <v>27</v>
      </c>
      <c r="C25" s="5">
        <v>0</v>
      </c>
    </row>
    <row r="26" spans="1:3" ht="11.25" thickBot="1" x14ac:dyDescent="0.3">
      <c r="A26" s="13"/>
      <c r="B26" s="5" t="s">
        <v>28</v>
      </c>
      <c r="C26" s="5">
        <v>0</v>
      </c>
    </row>
    <row r="27" spans="1:3" ht="16.5" customHeight="1" thickBot="1" x14ac:dyDescent="0.3">
      <c r="A27" s="67" t="s">
        <v>48</v>
      </c>
      <c r="B27" s="69"/>
      <c r="C27" s="5">
        <f>SUM(C25:C26)</f>
        <v>0</v>
      </c>
    </row>
    <row r="28" spans="1:3" ht="11.25" thickBot="1" x14ac:dyDescent="0.3">
      <c r="A28" s="8" t="str">
        <f>'PI skaičiuoklė'!C15</f>
        <v>Veiksmas B3</v>
      </c>
      <c r="B28" s="4"/>
      <c r="C28" s="4"/>
    </row>
    <row r="29" spans="1:3" ht="11.25" thickBot="1" x14ac:dyDescent="0.3">
      <c r="A29" s="13"/>
      <c r="B29" s="5" t="s">
        <v>179</v>
      </c>
      <c r="C29" s="5">
        <v>0</v>
      </c>
    </row>
    <row r="30" spans="1:3" ht="11.25" thickBot="1" x14ac:dyDescent="0.3">
      <c r="A30" s="13"/>
      <c r="B30" s="5" t="s">
        <v>180</v>
      </c>
      <c r="C30" s="5">
        <v>0</v>
      </c>
    </row>
    <row r="31" spans="1:3" ht="16.5" customHeight="1" thickBot="1" x14ac:dyDescent="0.3">
      <c r="A31" s="67" t="s">
        <v>232</v>
      </c>
      <c r="B31" s="69"/>
      <c r="C31" s="5">
        <f>SUM(C29:C30)</f>
        <v>0</v>
      </c>
    </row>
    <row r="32" spans="1:3" ht="11.25" thickBot="1" x14ac:dyDescent="0.3">
      <c r="A32" s="13"/>
      <c r="B32" s="5" t="s">
        <v>11</v>
      </c>
      <c r="C32" s="5" t="s">
        <v>11</v>
      </c>
    </row>
    <row r="33" spans="1:3" ht="15" customHeight="1" thickBot="1" x14ac:dyDescent="0.3">
      <c r="A33" s="73" t="s">
        <v>49</v>
      </c>
      <c r="B33" s="75"/>
      <c r="C33" s="34">
        <v>0</v>
      </c>
    </row>
    <row r="34" spans="1:3" ht="137.25" thickBot="1" x14ac:dyDescent="0.3">
      <c r="A34" s="23" t="str">
        <f>'PI skaičiuoklė'!B18</f>
        <v>23 straipsnio "Nekilnojamojo kultūros paveldo tvarkyba" 8 dalis: "Specialieji paveldosaugos reikalavimai tvarkomiesiems statybos darbams ir statybą leidžiantys dokumentai juos atlikti išduodami Statybos įstatymo nustatyta tvarka" ir 9 dalis: "Tvarkomųjų paveldosaugos darbų projektavimo sąlygos ir leidimai atlikti darbus išduodami kultūros ministro nustatyta tvarka". Vykdant tvarkomuosius statybos darbus ir tvarkomuosius paveldosaugos darbus kultūros paveldo objekte, reikalinga pateikti du skirtingus prašymus per skirtingas IS ir gauti dvejas skirtingas sąlygas</v>
      </c>
      <c r="B34" s="4"/>
      <c r="C34" s="4"/>
    </row>
    <row r="35" spans="1:3" ht="21.75" thickBot="1" x14ac:dyDescent="0.3">
      <c r="A35" s="8" t="str">
        <f>'PI skaičiuoklė'!C19</f>
        <v>Prašymas išduoti specialiuosius paveldosaugos reikalavimus</v>
      </c>
      <c r="B35" s="4"/>
      <c r="C35" s="4"/>
    </row>
    <row r="36" spans="1:3" ht="11.25" thickBot="1" x14ac:dyDescent="0.3">
      <c r="A36" s="13"/>
      <c r="B36" s="5" t="s">
        <v>146</v>
      </c>
      <c r="C36" s="5">
        <v>0</v>
      </c>
    </row>
    <row r="37" spans="1:3" ht="11.25" thickBot="1" x14ac:dyDescent="0.3">
      <c r="A37" s="13"/>
      <c r="B37" s="5" t="s">
        <v>147</v>
      </c>
      <c r="C37" s="5">
        <v>0</v>
      </c>
    </row>
    <row r="38" spans="1:3" ht="12" customHeight="1" thickBot="1" x14ac:dyDescent="0.3">
      <c r="A38" s="67" t="s">
        <v>233</v>
      </c>
      <c r="B38" s="69"/>
      <c r="C38" s="5">
        <f>SUM(C36:C37)</f>
        <v>0</v>
      </c>
    </row>
    <row r="39" spans="1:3" ht="21.75" thickBot="1" x14ac:dyDescent="0.3">
      <c r="A39" s="8" t="str">
        <f>'PI skaičiuoklė'!C20</f>
        <v>Prašymas išduoti tvarkomųjų paveldosaugos darbų projektavimo sąlygas</v>
      </c>
      <c r="B39" s="4"/>
      <c r="C39" s="4"/>
    </row>
    <row r="40" spans="1:3" ht="11.25" thickBot="1" x14ac:dyDescent="0.3">
      <c r="A40" s="13"/>
      <c r="B40" s="5" t="s">
        <v>148</v>
      </c>
      <c r="C40" s="5">
        <v>0</v>
      </c>
    </row>
    <row r="41" spans="1:3" ht="11.25" thickBot="1" x14ac:dyDescent="0.3">
      <c r="A41" s="13"/>
      <c r="B41" s="5" t="s">
        <v>149</v>
      </c>
      <c r="C41" s="5">
        <v>0</v>
      </c>
    </row>
    <row r="42" spans="1:3" ht="18.95" customHeight="1" thickBot="1" x14ac:dyDescent="0.3">
      <c r="A42" s="67" t="s">
        <v>234</v>
      </c>
      <c r="B42" s="69"/>
      <c r="C42" s="5">
        <f>SUM(C40:C41)</f>
        <v>0</v>
      </c>
    </row>
    <row r="43" spans="1:3" ht="11.25" thickBot="1" x14ac:dyDescent="0.3">
      <c r="A43" s="8" t="str">
        <f>'PI skaičiuoklė'!C21</f>
        <v>Veiksmas C3</v>
      </c>
      <c r="B43" s="4"/>
      <c r="C43" s="4"/>
    </row>
    <row r="44" spans="1:3" ht="11.25" thickBot="1" x14ac:dyDescent="0.3">
      <c r="A44" s="13"/>
      <c r="B44" s="5" t="s">
        <v>186</v>
      </c>
      <c r="C44" s="5">
        <v>0</v>
      </c>
    </row>
    <row r="45" spans="1:3" ht="11.25" thickBot="1" x14ac:dyDescent="0.3">
      <c r="A45" s="13"/>
      <c r="B45" s="5" t="s">
        <v>187</v>
      </c>
      <c r="C45" s="5">
        <v>0</v>
      </c>
    </row>
    <row r="46" spans="1:3" ht="18.95" customHeight="1" thickBot="1" x14ac:dyDescent="0.3">
      <c r="A46" s="67" t="s">
        <v>235</v>
      </c>
      <c r="B46" s="69"/>
      <c r="C46" s="5">
        <f>SUM(C44:C45)</f>
        <v>0</v>
      </c>
    </row>
    <row r="47" spans="1:3" ht="11.25" thickBot="1" x14ac:dyDescent="0.3">
      <c r="A47" s="13"/>
      <c r="B47" s="5" t="s">
        <v>11</v>
      </c>
      <c r="C47" s="5"/>
    </row>
    <row r="48" spans="1:3" ht="15" customHeight="1" thickBot="1" x14ac:dyDescent="0.3">
      <c r="A48" s="73" t="s">
        <v>236</v>
      </c>
      <c r="B48" s="75"/>
      <c r="C48" s="34">
        <f>SUM(C38,C42,C46)</f>
        <v>0</v>
      </c>
    </row>
    <row r="49" spans="1:3" ht="11.25" thickBot="1" x14ac:dyDescent="0.3">
      <c r="A49" s="23" t="str">
        <f>'PI skaičiuoklė'!B25</f>
        <v>Nėra</v>
      </c>
      <c r="B49" s="4"/>
      <c r="C49" s="4"/>
    </row>
    <row r="50" spans="1:3" ht="11.25" thickBot="1" x14ac:dyDescent="0.3">
      <c r="A50" s="8" t="str">
        <f>'PI skaičiuoklė'!C26</f>
        <v>Veiksmas D1</v>
      </c>
      <c r="B50" s="4"/>
      <c r="C50" s="4"/>
    </row>
    <row r="51" spans="1:3" ht="11.25" thickBot="1" x14ac:dyDescent="0.3">
      <c r="A51" s="35"/>
      <c r="B51" s="5" t="s">
        <v>156</v>
      </c>
      <c r="C51" s="5">
        <v>0</v>
      </c>
    </row>
    <row r="52" spans="1:3" ht="11.25" thickBot="1" x14ac:dyDescent="0.3">
      <c r="A52" s="13"/>
      <c r="B52" s="5" t="s">
        <v>157</v>
      </c>
      <c r="C52" s="5">
        <v>0</v>
      </c>
    </row>
    <row r="53" spans="1:3" ht="15" customHeight="1" thickBot="1" x14ac:dyDescent="0.3">
      <c r="A53" s="67" t="s">
        <v>237</v>
      </c>
      <c r="B53" s="69"/>
      <c r="C53" s="5">
        <f>SUM(C51:C52)</f>
        <v>0</v>
      </c>
    </row>
    <row r="54" spans="1:3" ht="11.25" thickBot="1" x14ac:dyDescent="0.3">
      <c r="A54" s="8" t="str">
        <f>'PI skaičiuoklė'!C27</f>
        <v>Veiksmas D2</v>
      </c>
      <c r="B54" s="4"/>
      <c r="C54" s="4"/>
    </row>
    <row r="55" spans="1:3" ht="11.25" thickBot="1" x14ac:dyDescent="0.3">
      <c r="A55" s="13"/>
      <c r="B55" s="5" t="s">
        <v>158</v>
      </c>
      <c r="C55" s="5">
        <v>0</v>
      </c>
    </row>
    <row r="56" spans="1:3" ht="11.25" thickBot="1" x14ac:dyDescent="0.3">
      <c r="A56" s="13"/>
      <c r="B56" s="5" t="s">
        <v>159</v>
      </c>
      <c r="C56" s="5">
        <v>0</v>
      </c>
    </row>
    <row r="57" spans="1:3" ht="16.5" customHeight="1" thickBot="1" x14ac:dyDescent="0.3">
      <c r="A57" s="67" t="s">
        <v>238</v>
      </c>
      <c r="B57" s="69"/>
      <c r="C57" s="5">
        <f>SUM(C55:C56)</f>
        <v>0</v>
      </c>
    </row>
    <row r="58" spans="1:3" ht="11.25" thickBot="1" x14ac:dyDescent="0.3">
      <c r="A58" s="8" t="str">
        <f>'PI skaičiuoklė'!C28</f>
        <v>Veiksmas D3</v>
      </c>
      <c r="B58" s="4"/>
      <c r="C58" s="4"/>
    </row>
    <row r="59" spans="1:3" ht="11.25" thickBot="1" x14ac:dyDescent="0.3">
      <c r="A59" s="13"/>
      <c r="B59" s="5" t="s">
        <v>189</v>
      </c>
      <c r="C59" s="5">
        <v>0</v>
      </c>
    </row>
    <row r="60" spans="1:3" ht="11.25" thickBot="1" x14ac:dyDescent="0.3">
      <c r="A60" s="13"/>
      <c r="B60" s="5" t="s">
        <v>190</v>
      </c>
      <c r="C60" s="5">
        <v>0</v>
      </c>
    </row>
    <row r="61" spans="1:3" ht="16.5" customHeight="1" thickBot="1" x14ac:dyDescent="0.3">
      <c r="A61" s="67" t="s">
        <v>239</v>
      </c>
      <c r="B61" s="69"/>
      <c r="C61" s="5">
        <f>SUM(C59:C60)</f>
        <v>0</v>
      </c>
    </row>
    <row r="62" spans="1:3" ht="11.25" thickBot="1" x14ac:dyDescent="0.3">
      <c r="A62" s="13"/>
      <c r="B62" s="5" t="s">
        <v>11</v>
      </c>
      <c r="C62" s="5" t="s">
        <v>11</v>
      </c>
    </row>
    <row r="63" spans="1:3" ht="15" customHeight="1" thickBot="1" x14ac:dyDescent="0.3">
      <c r="A63" s="73" t="s">
        <v>240</v>
      </c>
      <c r="B63" s="75"/>
      <c r="C63" s="34">
        <f>SUM(C53,C57,C61)</f>
        <v>0</v>
      </c>
    </row>
    <row r="64" spans="1:3" ht="63.75" thickBot="1" x14ac:dyDescent="0.3">
      <c r="A64" s="23" t="str">
        <f>'PI skaičiuoklė'!B31</f>
        <v>231 straipsnio 7 dalis: "Vadovauti kultūros paveldo objektų ir kultūros paveldo statinių tvarkybos darbų projektavimui ir tvarkybos darbų projekto vykdymo priežiūrai siekiantys atestuoti specialistai privalo atitikti šiuos kvalifikacinius reikalavimus:&lt;...&gt;"</v>
      </c>
      <c r="B64" s="4"/>
      <c r="C64" s="4"/>
    </row>
    <row r="65" spans="1:3" ht="11.25" thickBot="1" x14ac:dyDescent="0.3">
      <c r="A65" s="8" t="str">
        <f>'PI skaičiuoklė'!C32</f>
        <v>Išlaikyti teisinių žinių egzaminą</v>
      </c>
      <c r="B65" s="4"/>
      <c r="C65" s="4"/>
    </row>
    <row r="66" spans="1:3" ht="11.25" thickBot="1" x14ac:dyDescent="0.3">
      <c r="A66" s="13"/>
      <c r="B66" s="5" t="s">
        <v>162</v>
      </c>
      <c r="C66" s="5">
        <v>0</v>
      </c>
    </row>
    <row r="67" spans="1:3" ht="11.25" thickBot="1" x14ac:dyDescent="0.3">
      <c r="A67" s="13"/>
      <c r="B67" s="5" t="s">
        <v>163</v>
      </c>
      <c r="C67" s="5">
        <v>0</v>
      </c>
    </row>
    <row r="68" spans="1:3" ht="12" customHeight="1" thickBot="1" x14ac:dyDescent="0.3">
      <c r="A68" s="67" t="s">
        <v>241</v>
      </c>
      <c r="B68" s="69"/>
      <c r="C68" s="5">
        <f>SUM(C66:C67)</f>
        <v>0</v>
      </c>
    </row>
    <row r="69" spans="1:3" ht="11.25" thickBot="1" x14ac:dyDescent="0.3">
      <c r="A69" s="8" t="str">
        <f>'PI skaičiuoklė'!C33</f>
        <v>Išlaikyti profesinių žinių egzaminą</v>
      </c>
      <c r="B69" s="4"/>
      <c r="C69" s="4"/>
    </row>
    <row r="70" spans="1:3" ht="11.25" thickBot="1" x14ac:dyDescent="0.3">
      <c r="A70" s="13"/>
      <c r="B70" s="5" t="s">
        <v>165</v>
      </c>
      <c r="C70" s="5">
        <v>0</v>
      </c>
    </row>
    <row r="71" spans="1:3" ht="11.25" thickBot="1" x14ac:dyDescent="0.3">
      <c r="A71" s="13"/>
      <c r="B71" s="5" t="s">
        <v>164</v>
      </c>
      <c r="C71" s="5">
        <v>0</v>
      </c>
    </row>
    <row r="72" spans="1:3" ht="18.95" customHeight="1" thickBot="1" x14ac:dyDescent="0.3">
      <c r="A72" s="67" t="s">
        <v>242</v>
      </c>
      <c r="B72" s="69"/>
      <c r="C72" s="5">
        <f>SUM(C70:C71)</f>
        <v>0</v>
      </c>
    </row>
    <row r="73" spans="1:3" ht="11.25" thickBot="1" x14ac:dyDescent="0.3">
      <c r="A73" s="8" t="str">
        <f>'PI skaičiuoklė'!C34</f>
        <v>Veiksmas E3</v>
      </c>
      <c r="B73" s="4"/>
      <c r="C73" s="4"/>
    </row>
    <row r="74" spans="1:3" ht="11.25" thickBot="1" x14ac:dyDescent="0.3">
      <c r="A74" s="13"/>
      <c r="B74" s="5" t="s">
        <v>192</v>
      </c>
      <c r="C74" s="5">
        <v>0</v>
      </c>
    </row>
    <row r="75" spans="1:3" ht="11.25" thickBot="1" x14ac:dyDescent="0.3">
      <c r="A75" s="13"/>
      <c r="B75" s="5" t="s">
        <v>193</v>
      </c>
      <c r="C75" s="5">
        <v>0</v>
      </c>
    </row>
    <row r="76" spans="1:3" ht="18.95" customHeight="1" thickBot="1" x14ac:dyDescent="0.3">
      <c r="A76" s="67" t="s">
        <v>243</v>
      </c>
      <c r="B76" s="69"/>
      <c r="C76" s="5">
        <f>SUM(C74:C75)</f>
        <v>0</v>
      </c>
    </row>
    <row r="77" spans="1:3" ht="11.25" thickBot="1" x14ac:dyDescent="0.3">
      <c r="A77" s="13"/>
      <c r="B77" s="5" t="s">
        <v>11</v>
      </c>
      <c r="C77" s="5"/>
    </row>
    <row r="78" spans="1:3" ht="15" customHeight="1" thickBot="1" x14ac:dyDescent="0.3">
      <c r="A78" s="73" t="s">
        <v>244</v>
      </c>
      <c r="B78" s="75"/>
      <c r="C78" s="34">
        <f>SUM(C68,C72,C76)</f>
        <v>0</v>
      </c>
    </row>
    <row r="79" spans="1:3" ht="11.25" thickBot="1" x14ac:dyDescent="0.3">
      <c r="A79" s="23" t="str">
        <f>'PI skaičiuoklė'!B37</f>
        <v>Straipsnis (-iai), punktas (-ai) ir įpareigojimas</v>
      </c>
      <c r="B79" s="4"/>
      <c r="C79" s="4"/>
    </row>
    <row r="80" spans="1:3" ht="11.25" thickBot="1" x14ac:dyDescent="0.3">
      <c r="A80" s="8" t="str">
        <f>'PI skaičiuoklė'!C38</f>
        <v>Veiksmas F1</v>
      </c>
      <c r="B80" s="4"/>
      <c r="C80" s="4"/>
    </row>
    <row r="81" spans="1:3" ht="11.25" thickBot="1" x14ac:dyDescent="0.3">
      <c r="A81" s="35"/>
      <c r="B81" s="5" t="s">
        <v>170</v>
      </c>
      <c r="C81" s="5">
        <v>0</v>
      </c>
    </row>
    <row r="82" spans="1:3" ht="11.25" thickBot="1" x14ac:dyDescent="0.3">
      <c r="A82" s="13"/>
      <c r="B82" s="5" t="s">
        <v>171</v>
      </c>
      <c r="C82" s="5">
        <v>0</v>
      </c>
    </row>
    <row r="83" spans="1:3" ht="15" customHeight="1" thickBot="1" x14ac:dyDescent="0.3">
      <c r="A83" s="67" t="s">
        <v>245</v>
      </c>
      <c r="B83" s="69"/>
      <c r="C83" s="5">
        <f>SUM(C81:C82)</f>
        <v>0</v>
      </c>
    </row>
    <row r="84" spans="1:3" ht="11.25" thickBot="1" x14ac:dyDescent="0.3">
      <c r="A84" s="8" t="str">
        <f>'PI skaičiuoklė'!C39</f>
        <v>Veiksmas F2</v>
      </c>
      <c r="B84" s="4"/>
      <c r="C84" s="4"/>
    </row>
    <row r="85" spans="1:3" ht="11.25" thickBot="1" x14ac:dyDescent="0.3">
      <c r="A85" s="13"/>
      <c r="B85" s="5" t="s">
        <v>172</v>
      </c>
      <c r="C85" s="5">
        <v>0</v>
      </c>
    </row>
    <row r="86" spans="1:3" ht="11.25" thickBot="1" x14ac:dyDescent="0.3">
      <c r="A86" s="13"/>
      <c r="B86" s="5" t="s">
        <v>173</v>
      </c>
      <c r="C86" s="5">
        <v>0</v>
      </c>
    </row>
    <row r="87" spans="1:3" ht="16.5" customHeight="1" thickBot="1" x14ac:dyDescent="0.3">
      <c r="A87" s="67" t="s">
        <v>246</v>
      </c>
      <c r="B87" s="69"/>
      <c r="C87" s="5">
        <f>SUM(C85:C86)</f>
        <v>0</v>
      </c>
    </row>
    <row r="88" spans="1:3" ht="11.25" thickBot="1" x14ac:dyDescent="0.3">
      <c r="A88" s="8" t="str">
        <f>'PI skaičiuoklė'!C40</f>
        <v>Veiksmas F3</v>
      </c>
      <c r="B88" s="4"/>
      <c r="C88" s="4"/>
    </row>
    <row r="89" spans="1:3" ht="11.25" thickBot="1" x14ac:dyDescent="0.3">
      <c r="A89" s="13"/>
      <c r="B89" s="5" t="s">
        <v>183</v>
      </c>
      <c r="C89" s="5">
        <v>0</v>
      </c>
    </row>
    <row r="90" spans="1:3" ht="11.25" thickBot="1" x14ac:dyDescent="0.3">
      <c r="A90" s="13"/>
      <c r="B90" s="5" t="s">
        <v>184</v>
      </c>
      <c r="C90" s="5">
        <v>0</v>
      </c>
    </row>
    <row r="91" spans="1:3" ht="16.5" customHeight="1" thickBot="1" x14ac:dyDescent="0.3">
      <c r="A91" s="67" t="s">
        <v>247</v>
      </c>
      <c r="B91" s="69"/>
      <c r="C91" s="5">
        <f>SUM(C89:C90)</f>
        <v>0</v>
      </c>
    </row>
    <row r="92" spans="1:3" ht="11.25" thickBot="1" x14ac:dyDescent="0.3">
      <c r="A92" s="13"/>
      <c r="B92" s="5" t="s">
        <v>11</v>
      </c>
      <c r="C92" s="5" t="s">
        <v>11</v>
      </c>
    </row>
    <row r="93" spans="1:3" ht="15" customHeight="1" thickBot="1" x14ac:dyDescent="0.3">
      <c r="A93" s="73" t="s">
        <v>248</v>
      </c>
      <c r="B93" s="75"/>
      <c r="C93" s="34">
        <f>SUM(C83,C87,C91)</f>
        <v>0</v>
      </c>
    </row>
    <row r="94" spans="1:3" ht="15" customHeight="1" x14ac:dyDescent="0.25">
      <c r="A94" s="27"/>
      <c r="B94" s="27"/>
      <c r="C94" s="36"/>
    </row>
    <row r="95" spans="1:3" ht="15" customHeight="1" x14ac:dyDescent="0.25">
      <c r="A95" s="27"/>
      <c r="B95" s="27"/>
      <c r="C95" s="36"/>
    </row>
    <row r="96" spans="1:3" ht="15" customHeight="1" x14ac:dyDescent="0.25">
      <c r="A96" s="27"/>
      <c r="B96" s="27"/>
      <c r="C96" s="36"/>
    </row>
    <row r="97" spans="1:3" ht="15" customHeight="1" x14ac:dyDescent="0.25">
      <c r="A97" s="27"/>
      <c r="B97" s="27"/>
      <c r="C97" s="36"/>
    </row>
    <row r="99" spans="1:3" ht="11.25" thickBot="1" x14ac:dyDescent="0.3"/>
    <row r="100" spans="1:3" ht="28.5" customHeight="1" thickBot="1" x14ac:dyDescent="0.3">
      <c r="A100" s="82" t="s">
        <v>93</v>
      </c>
      <c r="B100" s="83"/>
      <c r="C100" s="84"/>
    </row>
    <row r="101" spans="1:3" ht="21.75" thickBot="1" x14ac:dyDescent="0.3">
      <c r="A101" s="30" t="s">
        <v>88</v>
      </c>
      <c r="B101" s="31" t="s">
        <v>42</v>
      </c>
      <c r="C101" s="31" t="s">
        <v>43</v>
      </c>
    </row>
    <row r="102" spans="1:3" ht="11.25" thickBot="1" x14ac:dyDescent="0.3">
      <c r="A102" s="32">
        <v>1</v>
      </c>
      <c r="B102" s="33">
        <v>2</v>
      </c>
      <c r="C102" s="33">
        <v>3</v>
      </c>
    </row>
    <row r="103" spans="1:3" ht="84.75" thickBot="1" x14ac:dyDescent="0.3">
      <c r="A103" s="23" t="str">
        <f>'PI skaičiuoklė'!B45</f>
        <v xml:space="preserve">16 straipsnio "Laikinosios apsaugos priemonės" 3 dalis: "Asmuo, planuojantis atlikti statybos darbus objekte ar teritorijoje, dėl kurio priimtas sprendimas inicijuoti atskleidimo procedūras, privalo iki šių darbų pradžios likus ne mažiau kaip prieš 10 darbo dienų, raštu informuoti atskleidimo procedūras pradėjusią instituciją ir gauti jos raštišką pritarimą." </v>
      </c>
      <c r="B103" s="4"/>
      <c r="C103" s="4"/>
    </row>
    <row r="104" spans="1:3" ht="11.25" thickBot="1" x14ac:dyDescent="0.3">
      <c r="A104" s="8" t="str">
        <f>'PI skaičiuoklė'!C46</f>
        <v>Informavimas raštu</v>
      </c>
      <c r="B104" s="4"/>
      <c r="C104" s="4"/>
    </row>
    <row r="105" spans="1:3" ht="11.25" thickBot="1" x14ac:dyDescent="0.3">
      <c r="A105" s="13"/>
      <c r="B105" s="5" t="s">
        <v>21</v>
      </c>
      <c r="C105" s="5">
        <v>0</v>
      </c>
    </row>
    <row r="106" spans="1:3" ht="11.25" thickBot="1" x14ac:dyDescent="0.3">
      <c r="A106" s="13"/>
      <c r="B106" s="5" t="s">
        <v>22</v>
      </c>
      <c r="C106" s="5">
        <v>0</v>
      </c>
    </row>
    <row r="107" spans="1:3" ht="11.25" thickBot="1" x14ac:dyDescent="0.3">
      <c r="A107" s="67" t="s">
        <v>44</v>
      </c>
      <c r="B107" s="69"/>
      <c r="C107" s="5">
        <f>SUM(C105:C106)</f>
        <v>0</v>
      </c>
    </row>
    <row r="108" spans="1:3" ht="11.25" thickBot="1" x14ac:dyDescent="0.3">
      <c r="A108" s="8" t="str">
        <f>'PI skaičiuoklė'!C47</f>
        <v>Veiksmas A2</v>
      </c>
      <c r="B108" s="4"/>
      <c r="C108" s="4"/>
    </row>
    <row r="109" spans="1:3" ht="11.25" thickBot="1" x14ac:dyDescent="0.3">
      <c r="A109" s="13"/>
      <c r="B109" s="5" t="s">
        <v>23</v>
      </c>
      <c r="C109" s="5">
        <v>0</v>
      </c>
    </row>
    <row r="110" spans="1:3" ht="11.25" thickBot="1" x14ac:dyDescent="0.3">
      <c r="A110" s="13"/>
      <c r="B110" s="5" t="s">
        <v>24</v>
      </c>
      <c r="C110" s="5">
        <v>0</v>
      </c>
    </row>
    <row r="111" spans="1:3" ht="11.25" thickBot="1" x14ac:dyDescent="0.3">
      <c r="A111" s="67" t="s">
        <v>45</v>
      </c>
      <c r="B111" s="69"/>
      <c r="C111" s="5">
        <f>SUM(C109:C110)</f>
        <v>0</v>
      </c>
    </row>
    <row r="112" spans="1:3" ht="11.25" thickBot="1" x14ac:dyDescent="0.3">
      <c r="A112" s="8" t="str">
        <f>'PI skaičiuoklė'!C48</f>
        <v>Veiksmas A3</v>
      </c>
      <c r="B112" s="4"/>
      <c r="C112" s="4"/>
    </row>
    <row r="113" spans="1:3" ht="11.25" thickBot="1" x14ac:dyDescent="0.3">
      <c r="A113" s="13"/>
      <c r="B113" s="5" t="s">
        <v>181</v>
      </c>
      <c r="C113" s="5">
        <v>0</v>
      </c>
    </row>
    <row r="114" spans="1:3" ht="11.25" thickBot="1" x14ac:dyDescent="0.3">
      <c r="A114" s="13"/>
      <c r="B114" s="5" t="s">
        <v>182</v>
      </c>
      <c r="C114" s="5">
        <v>0</v>
      </c>
    </row>
    <row r="115" spans="1:3" ht="11.25" thickBot="1" x14ac:dyDescent="0.3">
      <c r="A115" s="67" t="s">
        <v>231</v>
      </c>
      <c r="B115" s="69"/>
      <c r="C115" s="5">
        <f>SUM(C113:C114)</f>
        <v>0</v>
      </c>
    </row>
    <row r="116" spans="1:3" ht="11.25" thickBot="1" x14ac:dyDescent="0.3">
      <c r="A116" s="13"/>
      <c r="B116" s="5" t="s">
        <v>11</v>
      </c>
      <c r="C116" s="5"/>
    </row>
    <row r="117" spans="1:3" ht="11.25" thickBot="1" x14ac:dyDescent="0.3">
      <c r="A117" s="73" t="s">
        <v>46</v>
      </c>
      <c r="B117" s="75"/>
      <c r="C117" s="34">
        <f>SUM(C107,C111,C115)</f>
        <v>0</v>
      </c>
    </row>
    <row r="118" spans="1:3" ht="116.25" thickBot="1" x14ac:dyDescent="0.3">
      <c r="A118" s="23" t="str">
        <f>'PI skaičiuoklė'!B51</f>
        <v>34 straipsnio "Nekilnojamojo kultūros paveldo tvarkyba ir pritaikymas" 5 dalis: "Kai statinio projektas rengiamas kartu su tvarkybos projektu (tais atvejais kai planuojami ir tvarkybos darbai), išduodamas vienas bendras tvarkybos ir statybos leidimas šio įstatymo ir Statybos įstatymo nustatyta tvarka." Vykdant tvarkomuosius statybos darbus ir tvarkomuosius paveldosaugos darbus kultūros paveldo objekte pateikiamas vienas bendras prašymas per IS Infostatybą ir išduodamas vienas bendras leidimas</v>
      </c>
      <c r="B118" s="38"/>
      <c r="C118" s="38"/>
    </row>
    <row r="119" spans="1:3" ht="32.25" thickBot="1" x14ac:dyDescent="0.3">
      <c r="A119" s="8" t="str">
        <f>'PI skaičiuoklė'!C52</f>
        <v>Prašymas išduoti tvarkybą/statybą leidžiantį dokumentą ir tvarkybos/statinio statybos leidimo išdavimas</v>
      </c>
      <c r="B119" s="38"/>
      <c r="C119" s="38"/>
    </row>
    <row r="120" spans="1:3" ht="11.25" thickBot="1" x14ac:dyDescent="0.3">
      <c r="A120" s="35"/>
      <c r="B120" s="5" t="s">
        <v>25</v>
      </c>
      <c r="C120" s="5">
        <v>0</v>
      </c>
    </row>
    <row r="121" spans="1:3" ht="11.25" thickBot="1" x14ac:dyDescent="0.3">
      <c r="A121" s="13"/>
      <c r="B121" s="5" t="s">
        <v>26</v>
      </c>
      <c r="C121" s="5">
        <v>0</v>
      </c>
    </row>
    <row r="122" spans="1:3" ht="11.25" thickBot="1" x14ac:dyDescent="0.3">
      <c r="A122" s="67" t="s">
        <v>47</v>
      </c>
      <c r="B122" s="69"/>
      <c r="C122" s="5">
        <f>SUM(C120:C121)</f>
        <v>0</v>
      </c>
    </row>
    <row r="123" spans="1:3" ht="11.25" thickBot="1" x14ac:dyDescent="0.3">
      <c r="A123" s="8" t="str">
        <f>'PI skaičiuoklė'!C53</f>
        <v>Veiksmas B2</v>
      </c>
      <c r="B123" s="4"/>
      <c r="C123" s="4"/>
    </row>
    <row r="124" spans="1:3" ht="11.25" thickBot="1" x14ac:dyDescent="0.3">
      <c r="A124" s="13"/>
      <c r="B124" s="5" t="s">
        <v>27</v>
      </c>
      <c r="C124" s="5">
        <v>0</v>
      </c>
    </row>
    <row r="125" spans="1:3" ht="11.25" thickBot="1" x14ac:dyDescent="0.3">
      <c r="A125" s="13"/>
      <c r="B125" s="5" t="s">
        <v>28</v>
      </c>
      <c r="C125" s="5">
        <v>0</v>
      </c>
    </row>
    <row r="126" spans="1:3" ht="11.25" thickBot="1" x14ac:dyDescent="0.3">
      <c r="A126" s="67" t="s">
        <v>48</v>
      </c>
      <c r="B126" s="69"/>
      <c r="C126" s="5">
        <f>SUM(C124:C125)</f>
        <v>0</v>
      </c>
    </row>
    <row r="127" spans="1:3" ht="11.25" thickBot="1" x14ac:dyDescent="0.3">
      <c r="A127" s="8" t="str">
        <f>'PI skaičiuoklė'!C54</f>
        <v>Veiksmas B3</v>
      </c>
      <c r="B127" s="4"/>
      <c r="C127" s="4"/>
    </row>
    <row r="128" spans="1:3" ht="11.25" thickBot="1" x14ac:dyDescent="0.3">
      <c r="A128" s="35"/>
      <c r="B128" s="5" t="s">
        <v>179</v>
      </c>
      <c r="C128" s="5">
        <v>0</v>
      </c>
    </row>
    <row r="129" spans="1:3" ht="11.25" thickBot="1" x14ac:dyDescent="0.3">
      <c r="A129" s="13"/>
      <c r="B129" s="5" t="s">
        <v>180</v>
      </c>
      <c r="C129" s="5">
        <v>0</v>
      </c>
    </row>
    <row r="130" spans="1:3" ht="11.25" thickBot="1" x14ac:dyDescent="0.3">
      <c r="A130" s="67" t="s">
        <v>232</v>
      </c>
      <c r="B130" s="69"/>
      <c r="C130" s="5">
        <f>SUM(C128:C129)</f>
        <v>0</v>
      </c>
    </row>
    <row r="131" spans="1:3" ht="11.25" thickBot="1" x14ac:dyDescent="0.3">
      <c r="A131" s="13"/>
      <c r="B131" s="5" t="s">
        <v>11</v>
      </c>
      <c r="C131" s="5" t="s">
        <v>11</v>
      </c>
    </row>
    <row r="132" spans="1:3" ht="11.25" thickBot="1" x14ac:dyDescent="0.3">
      <c r="A132" s="73" t="s">
        <v>49</v>
      </c>
      <c r="B132" s="75"/>
      <c r="C132" s="34">
        <f>SUM(C122,C126,C130)</f>
        <v>0</v>
      </c>
    </row>
    <row r="133" spans="1:3" ht="221.25" thickBot="1" x14ac:dyDescent="0.3">
      <c r="A133" s="23" t="str">
        <f>'PI skaičiuoklė'!B57</f>
        <v>34 straipsnio "Nekilnojamojo kultūros paveldo tvarkyba ir pritaikymas" 6 dalis: "Specialieji paveldosaugos reikalavimai tvarkybos projektui ar statinio projektui išduodami šio ir Statybos įstatymo nustatyta tvarka" ir 7 dalis: "Specialiesiems paveldosaugos reikalavimams gauti nekilnojamojo kultūros paveldo objekto valdytojas, arba jo įgaliotas asmuo pateikia savivaldybės merui ar jo įgaliotam savivaldybės administracijos direktoriui arba administracijos direktorius paveda tai atlikti kitiems savivaldybės administracijos valstybės tarnautojams (toliau – meras ar įgaliotas savivaldybės administracijos valstybės tarnautojas) prašymą ir atliktų taikomųjų ir (ar) archeologinių tyrimų ataskaitas. Vykdant tvarkomuosius statybos darbus ir tvarkomuosius paveldosaugos darbus kultūros paveldo objekte pateikiamas vienas bendras prašymas per IS Infostatyba specialiesiems paveldosaugos reikalavimams ir išduodamas vienas bendras dokumentas</v>
      </c>
      <c r="B133" s="38"/>
      <c r="C133" s="38"/>
    </row>
    <row r="134" spans="1:3" ht="21.75" thickBot="1" x14ac:dyDescent="0.3">
      <c r="A134" s="8" t="str">
        <f>'PI skaičiuoklė'!C58</f>
        <v>Prašymas išduoti specialiuosius paveldosaugos reikalavimus</v>
      </c>
      <c r="B134" s="38"/>
      <c r="C134" s="38"/>
    </row>
    <row r="135" spans="1:3" ht="11.25" thickBot="1" x14ac:dyDescent="0.3">
      <c r="A135" s="13"/>
      <c r="B135" s="5" t="s">
        <v>146</v>
      </c>
      <c r="C135" s="5">
        <v>0</v>
      </c>
    </row>
    <row r="136" spans="1:3" ht="11.25" thickBot="1" x14ac:dyDescent="0.3">
      <c r="A136" s="13"/>
      <c r="B136" s="5" t="s">
        <v>147</v>
      </c>
      <c r="C136" s="5">
        <v>0</v>
      </c>
    </row>
    <row r="137" spans="1:3" ht="12" customHeight="1" thickBot="1" x14ac:dyDescent="0.3">
      <c r="A137" s="67" t="s">
        <v>233</v>
      </c>
      <c r="B137" s="69"/>
      <c r="C137" s="5">
        <f>SUM(C135:C136)</f>
        <v>0</v>
      </c>
    </row>
    <row r="138" spans="1:3" ht="11.25" thickBot="1" x14ac:dyDescent="0.3">
      <c r="A138" s="8" t="str">
        <f>'PI skaičiuoklė'!C59</f>
        <v>Veiksmas C2</v>
      </c>
      <c r="B138" s="4"/>
      <c r="C138" s="4"/>
    </row>
    <row r="139" spans="1:3" ht="11.25" thickBot="1" x14ac:dyDescent="0.3">
      <c r="A139" s="13"/>
      <c r="B139" s="5" t="s">
        <v>148</v>
      </c>
      <c r="C139" s="5">
        <v>0</v>
      </c>
    </row>
    <row r="140" spans="1:3" ht="11.25" thickBot="1" x14ac:dyDescent="0.3">
      <c r="A140" s="13"/>
      <c r="B140" s="5" t="s">
        <v>149</v>
      </c>
      <c r="C140" s="5">
        <v>0</v>
      </c>
    </row>
    <row r="141" spans="1:3" ht="18.95" customHeight="1" thickBot="1" x14ac:dyDescent="0.3">
      <c r="A141" s="67" t="s">
        <v>234</v>
      </c>
      <c r="B141" s="69"/>
      <c r="C141" s="5">
        <f>SUM(C139:C140)</f>
        <v>0</v>
      </c>
    </row>
    <row r="142" spans="1:3" ht="11.25" thickBot="1" x14ac:dyDescent="0.3">
      <c r="A142" s="8" t="str">
        <f>'PI skaičiuoklė'!C60</f>
        <v>Veiksmas C3</v>
      </c>
      <c r="B142" s="4"/>
      <c r="C142" s="4"/>
    </row>
    <row r="143" spans="1:3" ht="11.25" thickBot="1" x14ac:dyDescent="0.3">
      <c r="A143" s="13"/>
      <c r="B143" s="5" t="s">
        <v>186</v>
      </c>
      <c r="C143" s="5">
        <v>0</v>
      </c>
    </row>
    <row r="144" spans="1:3" ht="11.25" thickBot="1" x14ac:dyDescent="0.3">
      <c r="A144" s="13"/>
      <c r="B144" s="5" t="s">
        <v>187</v>
      </c>
      <c r="C144" s="5">
        <v>0</v>
      </c>
    </row>
    <row r="145" spans="1:3" ht="18.95" customHeight="1" thickBot="1" x14ac:dyDescent="0.3">
      <c r="A145" s="67" t="s">
        <v>235</v>
      </c>
      <c r="B145" s="69"/>
      <c r="C145" s="5">
        <f>SUM(C143:C144)</f>
        <v>0</v>
      </c>
    </row>
    <row r="146" spans="1:3" ht="11.25" thickBot="1" x14ac:dyDescent="0.3">
      <c r="A146" s="13"/>
      <c r="B146" s="5" t="s">
        <v>11</v>
      </c>
      <c r="C146" s="5"/>
    </row>
    <row r="147" spans="1:3" ht="15" customHeight="1" thickBot="1" x14ac:dyDescent="0.3">
      <c r="A147" s="73" t="s">
        <v>236</v>
      </c>
      <c r="B147" s="75"/>
      <c r="C147" s="34">
        <f>SUM(C137,C141,C145)</f>
        <v>0</v>
      </c>
    </row>
    <row r="148" spans="1:3" ht="11.45" customHeight="1" thickBot="1" x14ac:dyDescent="0.3">
      <c r="A148" s="23" t="str">
        <f>'PI skaičiuoklė'!B63</f>
        <v>35 straipsnio "Teisė vykdyti su nekilnojamojo kultūros paveldo tvarkyba susijusią veiklą" 4 dalis "Atlikti tvarkybos darbus turi teisę šio straipsnio 18 dalyje nustatytus kvalifikacinius reikalavimus atitinkantys specialistai, gavę nekilnojamojo kultūros paveldo specialisto kvalifikacijos atestatą pagal kultūros ministro patvirtintas tvarkybos darbų specializacijas (toliau – kvalifikacijos atestatas), o jiems padėti gali neatestuoti pagalbininkai" ir 20 dalis:
"Šio straipsnio 14-19 dalyse nurodyti specialistai privalo Atestavimo komisijoje išlaikyti profesinių ir teisinių žinių egzaminą, išskyrus specialistus, siekiančius vykdyti kultūros paveldo objekto tvarkomuosius statybos darbus ir statybos darbus nekilnojamojo kultūros paveldo objektuose, kurie privalo išlaikyti tik profesinių žinių egzaminą, ir būti išklausę nekilnojamojo kultūros paveldo apsaugos specialistų kvalifikacijos tobulinimo kursų paskaitas, kaip nurodyta kultūros ministro įsakymu patvirtintame kursų organizavimo apraše."</v>
      </c>
      <c r="B148" s="38"/>
      <c r="C148" s="38"/>
    </row>
    <row r="149" spans="1:3" ht="21.75" thickBot="1" x14ac:dyDescent="0.3">
      <c r="A149" s="8" t="str">
        <f>'PI skaičiuoklė'!C64</f>
        <v>Išklausyti nekilnojamojo kultūros paveldo apsaugos specialistų kvalifikacijos tobulinimo kursus</v>
      </c>
      <c r="B149" s="38"/>
      <c r="C149" s="38"/>
    </row>
    <row r="150" spans="1:3" ht="11.25" thickBot="1" x14ac:dyDescent="0.3">
      <c r="A150" s="35"/>
      <c r="B150" s="5" t="s">
        <v>156</v>
      </c>
      <c r="C150" s="5">
        <v>0</v>
      </c>
    </row>
    <row r="151" spans="1:3" ht="11.25" thickBot="1" x14ac:dyDescent="0.3">
      <c r="A151" s="13"/>
      <c r="B151" s="5" t="s">
        <v>157</v>
      </c>
      <c r="C151" s="5">
        <v>0</v>
      </c>
    </row>
    <row r="152" spans="1:3" ht="15" customHeight="1" thickBot="1" x14ac:dyDescent="0.3">
      <c r="A152" s="67" t="s">
        <v>237</v>
      </c>
      <c r="B152" s="69"/>
      <c r="C152" s="5">
        <f>SUM(C150:C151)</f>
        <v>0</v>
      </c>
    </row>
    <row r="153" spans="1:3" ht="11.25" thickBot="1" x14ac:dyDescent="0.3">
      <c r="A153" s="8" t="str">
        <f>'PI skaičiuoklė'!C65</f>
        <v>Išlaikyti profesinių žinių egzaminą</v>
      </c>
      <c r="B153" s="4"/>
      <c r="C153" s="4"/>
    </row>
    <row r="154" spans="1:3" ht="11.25" thickBot="1" x14ac:dyDescent="0.3">
      <c r="A154" s="13"/>
      <c r="B154" s="5" t="s">
        <v>158</v>
      </c>
      <c r="C154" s="5">
        <v>0</v>
      </c>
    </row>
    <row r="155" spans="1:3" ht="11.25" thickBot="1" x14ac:dyDescent="0.3">
      <c r="A155" s="13"/>
      <c r="B155" s="5" t="s">
        <v>159</v>
      </c>
      <c r="C155" s="5">
        <v>0</v>
      </c>
    </row>
    <row r="156" spans="1:3" ht="16.5" customHeight="1" thickBot="1" x14ac:dyDescent="0.3">
      <c r="A156" s="67" t="s">
        <v>238</v>
      </c>
      <c r="B156" s="69"/>
      <c r="C156" s="5">
        <f>SUM(C154:C155)</f>
        <v>0</v>
      </c>
    </row>
    <row r="157" spans="1:3" ht="11.25" thickBot="1" x14ac:dyDescent="0.3">
      <c r="A157" s="8" t="str">
        <f>'PI skaičiuoklė'!C66</f>
        <v>Veiksmas D3</v>
      </c>
      <c r="B157" s="4"/>
      <c r="C157" s="4"/>
    </row>
    <row r="158" spans="1:3" ht="11.25" thickBot="1" x14ac:dyDescent="0.3">
      <c r="A158" s="13"/>
      <c r="B158" s="5" t="s">
        <v>189</v>
      </c>
      <c r="C158" s="5">
        <v>0</v>
      </c>
    </row>
    <row r="159" spans="1:3" ht="11.25" thickBot="1" x14ac:dyDescent="0.3">
      <c r="A159" s="13"/>
      <c r="B159" s="5" t="s">
        <v>190</v>
      </c>
      <c r="C159" s="5">
        <v>0</v>
      </c>
    </row>
    <row r="160" spans="1:3" ht="16.5" customHeight="1" thickBot="1" x14ac:dyDescent="0.3">
      <c r="A160" s="67" t="s">
        <v>239</v>
      </c>
      <c r="B160" s="69"/>
      <c r="C160" s="5">
        <f>SUM(C158:C159)</f>
        <v>0</v>
      </c>
    </row>
    <row r="161" spans="1:3" ht="11.25" thickBot="1" x14ac:dyDescent="0.3">
      <c r="A161" s="13"/>
      <c r="B161" s="5" t="s">
        <v>11</v>
      </c>
      <c r="C161" s="5" t="s">
        <v>11</v>
      </c>
    </row>
    <row r="162" spans="1:3" ht="15" customHeight="1" thickBot="1" x14ac:dyDescent="0.3">
      <c r="A162" s="73" t="s">
        <v>240</v>
      </c>
      <c r="B162" s="75"/>
      <c r="C162" s="34">
        <f>SUM(C152,C156,C160)</f>
        <v>0</v>
      </c>
    </row>
    <row r="163" spans="1:3" ht="16.5" customHeight="1" thickBot="1" x14ac:dyDescent="0.3">
      <c r="A163" s="23" t="str">
        <f>'PI skaičiuoklė'!B69</f>
        <v>35 straipsnio 2 dalis: "Vadovauti nekilnojamojo kultūros paveldo objektų tvarkybos projektavimui ir (ar) atlikti tvarkybos projekto sprendinių įgyvendinimo priežiūrą turi teisę šio straipsnio 15 dalyje nustatytus kvalifikacinius reikalavimus atitinkantys ir šio straipsnio 12 ir 13 dalyse nustatyta tvarka atestuoti, ir gavę nekilnojamojo kultūros paveldo apsaugos specialisto kvalifikacijos atestatą, tvarkybos projektų vadovai, o jiems padėti gali neatestuoti pagalbininkai."</v>
      </c>
      <c r="B163" s="4"/>
      <c r="C163" s="4"/>
    </row>
    <row r="164" spans="1:3" ht="11.25" thickBot="1" x14ac:dyDescent="0.3">
      <c r="A164" s="8">
        <f>'PI skaičiuoklė'!C70</f>
        <v>0</v>
      </c>
      <c r="B164" s="4"/>
      <c r="C164" s="4"/>
    </row>
    <row r="165" spans="1:3" ht="11.25" thickBot="1" x14ac:dyDescent="0.3">
      <c r="A165" s="13"/>
      <c r="B165" s="5" t="s">
        <v>162</v>
      </c>
      <c r="C165" s="5">
        <v>0</v>
      </c>
    </row>
    <row r="166" spans="1:3" ht="11.25" thickBot="1" x14ac:dyDescent="0.3">
      <c r="A166" s="13"/>
      <c r="B166" s="5" t="s">
        <v>163</v>
      </c>
      <c r="C166" s="5">
        <v>0</v>
      </c>
    </row>
    <row r="167" spans="1:3" ht="12" customHeight="1" thickBot="1" x14ac:dyDescent="0.3">
      <c r="A167" s="67" t="s">
        <v>241</v>
      </c>
      <c r="B167" s="69"/>
      <c r="C167" s="5">
        <f>SUM(C165:C166)</f>
        <v>0</v>
      </c>
    </row>
    <row r="168" spans="1:3" ht="11.25" thickBot="1" x14ac:dyDescent="0.3">
      <c r="A168" s="8" t="str">
        <f>'PI skaičiuoklė'!C71</f>
        <v>Veiksmas E2</v>
      </c>
      <c r="B168" s="4"/>
      <c r="C168" s="4"/>
    </row>
    <row r="169" spans="1:3" ht="11.25" thickBot="1" x14ac:dyDescent="0.3">
      <c r="A169" s="13"/>
      <c r="B169" s="5" t="s">
        <v>165</v>
      </c>
      <c r="C169" s="5">
        <v>0</v>
      </c>
    </row>
    <row r="170" spans="1:3" ht="11.25" thickBot="1" x14ac:dyDescent="0.3">
      <c r="A170" s="13"/>
      <c r="B170" s="5" t="s">
        <v>164</v>
      </c>
      <c r="C170" s="5">
        <v>0</v>
      </c>
    </row>
    <row r="171" spans="1:3" ht="18.95" customHeight="1" thickBot="1" x14ac:dyDescent="0.3">
      <c r="A171" s="67" t="s">
        <v>242</v>
      </c>
      <c r="B171" s="69"/>
      <c r="C171" s="5">
        <f>SUM(C169:C170)</f>
        <v>0</v>
      </c>
    </row>
    <row r="172" spans="1:3" ht="11.25" thickBot="1" x14ac:dyDescent="0.3">
      <c r="A172" s="8" t="str">
        <f>'PI skaičiuoklė'!C72</f>
        <v>Veiksmas E3</v>
      </c>
      <c r="B172" s="4"/>
      <c r="C172" s="4"/>
    </row>
    <row r="173" spans="1:3" ht="11.25" thickBot="1" x14ac:dyDescent="0.3">
      <c r="A173" s="13"/>
      <c r="B173" s="5" t="s">
        <v>192</v>
      </c>
      <c r="C173" s="5">
        <v>0</v>
      </c>
    </row>
    <row r="174" spans="1:3" ht="11.25" thickBot="1" x14ac:dyDescent="0.3">
      <c r="A174" s="13"/>
      <c r="B174" s="5" t="s">
        <v>193</v>
      </c>
      <c r="C174" s="5">
        <v>0</v>
      </c>
    </row>
    <row r="175" spans="1:3" ht="18.95" customHeight="1" thickBot="1" x14ac:dyDescent="0.3">
      <c r="A175" s="67" t="s">
        <v>243</v>
      </c>
      <c r="B175" s="69"/>
      <c r="C175" s="5">
        <f>SUM(C173:C174)</f>
        <v>0</v>
      </c>
    </row>
    <row r="176" spans="1:3" ht="11.25" thickBot="1" x14ac:dyDescent="0.3">
      <c r="A176" s="13"/>
      <c r="B176" s="5" t="s">
        <v>11</v>
      </c>
      <c r="C176" s="5"/>
    </row>
    <row r="177" spans="1:3" ht="15" customHeight="1" thickBot="1" x14ac:dyDescent="0.3">
      <c r="A177" s="73" t="s">
        <v>244</v>
      </c>
      <c r="B177" s="75"/>
      <c r="C177" s="34">
        <f>SUM(C167,C171,C175)</f>
        <v>0</v>
      </c>
    </row>
    <row r="178" spans="1:3" ht="11.45" customHeight="1" thickBot="1" x14ac:dyDescent="0.3">
      <c r="A178" s="23" t="str">
        <f>'PI skaičiuoklė'!B75</f>
        <v>Straipsnis (-iai), punktas (-ai) ir įpareigojimas</v>
      </c>
      <c r="B178" s="4"/>
      <c r="C178" s="4"/>
    </row>
    <row r="179" spans="1:3" ht="11.25" thickBot="1" x14ac:dyDescent="0.3">
      <c r="A179" s="8" t="str">
        <f>'PI skaičiuoklė'!C76</f>
        <v>Veiksmas F1</v>
      </c>
      <c r="B179" s="4"/>
      <c r="C179" s="4"/>
    </row>
    <row r="180" spans="1:3" ht="11.25" thickBot="1" x14ac:dyDescent="0.3">
      <c r="A180" s="35"/>
      <c r="B180" s="5" t="s">
        <v>170</v>
      </c>
      <c r="C180" s="5">
        <v>0</v>
      </c>
    </row>
    <row r="181" spans="1:3" ht="11.25" thickBot="1" x14ac:dyDescent="0.3">
      <c r="A181" s="13"/>
      <c r="B181" s="5" t="s">
        <v>171</v>
      </c>
      <c r="C181" s="5">
        <v>0</v>
      </c>
    </row>
    <row r="182" spans="1:3" ht="15" customHeight="1" thickBot="1" x14ac:dyDescent="0.3">
      <c r="A182" s="67" t="s">
        <v>245</v>
      </c>
      <c r="B182" s="69"/>
      <c r="C182" s="5">
        <f>SUM(C180:C181)</f>
        <v>0</v>
      </c>
    </row>
    <row r="183" spans="1:3" ht="11.25" thickBot="1" x14ac:dyDescent="0.3">
      <c r="A183" s="8" t="str">
        <f>'PI skaičiuoklė'!C77</f>
        <v>Veiksmas F2</v>
      </c>
      <c r="B183" s="4"/>
      <c r="C183" s="4"/>
    </row>
    <row r="184" spans="1:3" ht="11.25" thickBot="1" x14ac:dyDescent="0.3">
      <c r="A184" s="13"/>
      <c r="B184" s="5" t="s">
        <v>172</v>
      </c>
      <c r="C184" s="5">
        <v>0</v>
      </c>
    </row>
    <row r="185" spans="1:3" ht="11.25" thickBot="1" x14ac:dyDescent="0.3">
      <c r="A185" s="13"/>
      <c r="B185" s="5" t="s">
        <v>173</v>
      </c>
      <c r="C185" s="5">
        <v>0</v>
      </c>
    </row>
    <row r="186" spans="1:3" ht="16.5" customHeight="1" thickBot="1" x14ac:dyDescent="0.3">
      <c r="A186" s="67" t="s">
        <v>246</v>
      </c>
      <c r="B186" s="69"/>
      <c r="C186" s="5">
        <f>SUM(C184:C185)</f>
        <v>0</v>
      </c>
    </row>
    <row r="187" spans="1:3" ht="11.25" thickBot="1" x14ac:dyDescent="0.3">
      <c r="A187" s="8" t="str">
        <f>'PI skaičiuoklė'!C78</f>
        <v>Veiksmas F3</v>
      </c>
      <c r="B187" s="4"/>
      <c r="C187" s="4"/>
    </row>
    <row r="188" spans="1:3" ht="11.25" thickBot="1" x14ac:dyDescent="0.3">
      <c r="A188" s="13"/>
      <c r="B188" s="5" t="s">
        <v>183</v>
      </c>
      <c r="C188" s="5">
        <v>0</v>
      </c>
    </row>
    <row r="189" spans="1:3" ht="11.25" thickBot="1" x14ac:dyDescent="0.3">
      <c r="A189" s="13"/>
      <c r="B189" s="5" t="s">
        <v>184</v>
      </c>
      <c r="C189" s="5">
        <v>0</v>
      </c>
    </row>
    <row r="190" spans="1:3" ht="16.5" customHeight="1" thickBot="1" x14ac:dyDescent="0.3">
      <c r="A190" s="67" t="s">
        <v>247</v>
      </c>
      <c r="B190" s="69"/>
      <c r="C190" s="5">
        <f>SUM(C188:C189)</f>
        <v>0</v>
      </c>
    </row>
    <row r="191" spans="1:3" ht="11.25" thickBot="1" x14ac:dyDescent="0.3">
      <c r="A191" s="13"/>
      <c r="B191" s="5" t="s">
        <v>11</v>
      </c>
      <c r="C191" s="5" t="s">
        <v>11</v>
      </c>
    </row>
    <row r="192" spans="1:3" ht="15" customHeight="1" thickBot="1" x14ac:dyDescent="0.3">
      <c r="A192" s="73" t="s">
        <v>248</v>
      </c>
      <c r="B192" s="75"/>
      <c r="C192" s="34">
        <f>SUM(C182,C186,C190)</f>
        <v>0</v>
      </c>
    </row>
  </sheetData>
  <mergeCells count="50">
    <mergeCell ref="A1:C1"/>
    <mergeCell ref="A100:C100"/>
    <mergeCell ref="A107:B107"/>
    <mergeCell ref="A111:B111"/>
    <mergeCell ref="A117:B117"/>
    <mergeCell ref="A33:B33"/>
    <mergeCell ref="A8:B8"/>
    <mergeCell ref="A12:B12"/>
    <mergeCell ref="A18:B18"/>
    <mergeCell ref="A23:B23"/>
    <mergeCell ref="A27:B27"/>
    <mergeCell ref="A16:B16"/>
    <mergeCell ref="A31:B31"/>
    <mergeCell ref="A38:B38"/>
    <mergeCell ref="A42:B42"/>
    <mergeCell ref="A46:B46"/>
    <mergeCell ref="A48:B48"/>
    <mergeCell ref="A53:B53"/>
    <mergeCell ref="A57:B57"/>
    <mergeCell ref="A61:B61"/>
    <mergeCell ref="A63:B63"/>
    <mergeCell ref="A68:B68"/>
    <mergeCell ref="A72:B72"/>
    <mergeCell ref="A76:B76"/>
    <mergeCell ref="A78:B78"/>
    <mergeCell ref="A83:B83"/>
    <mergeCell ref="A87:B87"/>
    <mergeCell ref="A91:B91"/>
    <mergeCell ref="A93:B93"/>
    <mergeCell ref="A115:B115"/>
    <mergeCell ref="A130:B130"/>
    <mergeCell ref="A137:B137"/>
    <mergeCell ref="A141:B141"/>
    <mergeCell ref="A122:B122"/>
    <mergeCell ref="A126:B126"/>
    <mergeCell ref="A132:B132"/>
    <mergeCell ref="A145:B145"/>
    <mergeCell ref="A147:B147"/>
    <mergeCell ref="A152:B152"/>
    <mergeCell ref="A156:B156"/>
    <mergeCell ref="A160:B160"/>
    <mergeCell ref="A182:B182"/>
    <mergeCell ref="A186:B186"/>
    <mergeCell ref="A190:B190"/>
    <mergeCell ref="A192:B192"/>
    <mergeCell ref="A162:B162"/>
    <mergeCell ref="A167:B167"/>
    <mergeCell ref="A171:B171"/>
    <mergeCell ref="A175:B175"/>
    <mergeCell ref="A177:B17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DC1A6D7-905F-475A-B17F-3B15D109AA66}">
  <ds:schemaRefs>
    <ds:schemaRef ds:uri="http://schemas.microsoft.com/sharepoint/v3/contenttype/forms"/>
  </ds:schemaRefs>
</ds:datastoreItem>
</file>

<file path=customXml/itemProps2.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49A1B8-5C13-4E29-B3DA-24B0C0F80DFE}">
  <ds:schemaRefs>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 ds:uri="http://www.w3.org/XML/1998/namespace"/>
    <ds:schemaRef ds:uri="http://schemas.microsoft.com/office/2006/metadata/properties"/>
    <ds:schemaRef ds:uri="2e073065-020e-4dce-99c7-95e5c43123b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Sigita Bugenienė</cp:lastModifiedBy>
  <cp:lastPrinted>2020-06-30T05:46:20Z</cp:lastPrinted>
  <dcterms:created xsi:type="dcterms:W3CDTF">2017-11-29T09:20:31Z</dcterms:created>
  <dcterms:modified xsi:type="dcterms:W3CDTF">2024-06-21T08:20:47Z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