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kavaliova\Desktop\2022-2024 SVP projektas_2022-01-27\"/>
    </mc:Choice>
  </mc:AlternateContent>
  <xr:revisionPtr revIDLastSave="0" documentId="13_ncr:1_{130CA0D9-E483-4BBB-8945-BB7E5E1768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grama - 08" sheetId="1" r:id="rId1"/>
  </sheets>
  <definedNames>
    <definedName name="_xlnm.Print_Titles" localSheetId="0">'Programa - 08'!$5:$7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2" i="1" l="1"/>
  <c r="K86" i="1"/>
  <c r="K85" i="1"/>
  <c r="K84" i="1"/>
  <c r="K83" i="1"/>
  <c r="K81" i="1"/>
  <c r="K78" i="1"/>
  <c r="R33" i="1" l="1"/>
  <c r="Q33" i="1"/>
  <c r="P33" i="1"/>
  <c r="O32" i="1"/>
  <c r="O31" i="1"/>
  <c r="O30" i="1"/>
  <c r="O33" i="1" s="1"/>
  <c r="P36" i="1" l="1"/>
  <c r="O36" i="1"/>
  <c r="P29" i="1"/>
  <c r="O29" i="1"/>
  <c r="P26" i="1"/>
  <c r="O26" i="1"/>
  <c r="P21" i="1"/>
  <c r="O21" i="1"/>
  <c r="O18" i="1"/>
  <c r="P15" i="1"/>
  <c r="O15" i="1"/>
  <c r="M68" i="1"/>
  <c r="N68" i="1"/>
  <c r="O69" i="1"/>
  <c r="O70" i="1" s="1"/>
  <c r="O71" i="1" s="1"/>
  <c r="P69" i="1"/>
  <c r="P70" i="1" s="1"/>
  <c r="P71" i="1" s="1"/>
  <c r="N63" i="1"/>
  <c r="M63" i="1"/>
  <c r="L63" i="1"/>
  <c r="K63" i="1"/>
  <c r="N59" i="1"/>
  <c r="M59" i="1"/>
  <c r="L59" i="1"/>
  <c r="K59" i="1"/>
  <c r="N52" i="1"/>
  <c r="M52" i="1"/>
  <c r="L52" i="1"/>
  <c r="K52" i="1"/>
  <c r="N50" i="1"/>
  <c r="M50" i="1"/>
  <c r="L50" i="1"/>
  <c r="K50" i="1"/>
  <c r="N48" i="1"/>
  <c r="M48" i="1"/>
  <c r="L48" i="1"/>
  <c r="K48" i="1"/>
  <c r="N45" i="1"/>
  <c r="N53" i="1" s="1"/>
  <c r="M45" i="1"/>
  <c r="M53" i="1" s="1"/>
  <c r="L45" i="1"/>
  <c r="K45" i="1"/>
  <c r="N36" i="1"/>
  <c r="M36" i="1"/>
  <c r="L36" i="1"/>
  <c r="K36" i="1"/>
  <c r="N33" i="1"/>
  <c r="M33" i="1"/>
  <c r="L33" i="1"/>
  <c r="K32" i="1"/>
  <c r="K79" i="1" s="1"/>
  <c r="K31" i="1"/>
  <c r="K80" i="1" s="1"/>
  <c r="N29" i="1"/>
  <c r="M29" i="1"/>
  <c r="L29" i="1"/>
  <c r="K29" i="1"/>
  <c r="N26" i="1"/>
  <c r="M26" i="1"/>
  <c r="L26" i="1"/>
  <c r="K26" i="1"/>
  <c r="N21" i="1"/>
  <c r="M21" i="1"/>
  <c r="L21" i="1"/>
  <c r="K21" i="1"/>
  <c r="N18" i="1"/>
  <c r="M18" i="1"/>
  <c r="L18" i="1"/>
  <c r="K18" i="1"/>
  <c r="L15" i="1"/>
  <c r="K15" i="1"/>
  <c r="O13" i="1"/>
  <c r="L13" i="1"/>
  <c r="K13" i="1"/>
  <c r="K77" i="1" l="1"/>
  <c r="K87" i="1" s="1"/>
  <c r="K53" i="1"/>
  <c r="M37" i="1"/>
  <c r="M38" i="1" s="1"/>
  <c r="M39" i="1" s="1"/>
  <c r="L53" i="1"/>
  <c r="K33" i="1"/>
  <c r="M64" i="1"/>
  <c r="M65" i="1" s="1"/>
  <c r="L64" i="1"/>
  <c r="L37" i="1"/>
  <c r="L38" i="1" s="1"/>
  <c r="L39" i="1" s="1"/>
  <c r="N64" i="1"/>
  <c r="N65" i="1" s="1"/>
  <c r="O37" i="1"/>
  <c r="O38" i="1" s="1"/>
  <c r="O39" i="1" s="1"/>
  <c r="K37" i="1"/>
  <c r="N37" i="1"/>
  <c r="N38" i="1" s="1"/>
  <c r="N39" i="1" s="1"/>
  <c r="K64" i="1"/>
  <c r="X86" i="1"/>
  <c r="W86" i="1"/>
  <c r="O86" i="1"/>
  <c r="X85" i="1"/>
  <c r="W85" i="1"/>
  <c r="O85" i="1"/>
  <c r="O81" i="1"/>
  <c r="O78" i="1"/>
  <c r="X69" i="1"/>
  <c r="X70" i="1" s="1"/>
  <c r="X71" i="1" s="1"/>
  <c r="W69" i="1"/>
  <c r="W70" i="1" s="1"/>
  <c r="W71" i="1" s="1"/>
  <c r="N69" i="1"/>
  <c r="M69" i="1"/>
  <c r="R69" i="1"/>
  <c r="R70" i="1" s="1"/>
  <c r="R71" i="1" s="1"/>
  <c r="Q69" i="1"/>
  <c r="Q70" i="1" s="1"/>
  <c r="Q71" i="1" s="1"/>
  <c r="X63" i="1"/>
  <c r="W63" i="1"/>
  <c r="R63" i="1"/>
  <c r="Q63" i="1"/>
  <c r="P63" i="1"/>
  <c r="X59" i="1"/>
  <c r="W59" i="1"/>
  <c r="R59" i="1"/>
  <c r="Q59" i="1"/>
  <c r="P59" i="1"/>
  <c r="O63" i="1"/>
  <c r="O59" i="1"/>
  <c r="X52" i="1"/>
  <c r="W52" i="1"/>
  <c r="R52" i="1"/>
  <c r="Q52" i="1"/>
  <c r="P52" i="1"/>
  <c r="X50" i="1"/>
  <c r="W50" i="1"/>
  <c r="R50" i="1"/>
  <c r="Q50" i="1"/>
  <c r="P50" i="1"/>
  <c r="W48" i="1"/>
  <c r="R48" i="1"/>
  <c r="Q48" i="1"/>
  <c r="P48" i="1"/>
  <c r="X45" i="1"/>
  <c r="W45" i="1"/>
  <c r="R45" i="1"/>
  <c r="Q45" i="1"/>
  <c r="P45" i="1"/>
  <c r="O45" i="1"/>
  <c r="X36" i="1"/>
  <c r="W36" i="1"/>
  <c r="R36" i="1"/>
  <c r="Q36" i="1"/>
  <c r="X33" i="1"/>
  <c r="W33" i="1"/>
  <c r="X29" i="1"/>
  <c r="W29" i="1"/>
  <c r="R29" i="1"/>
  <c r="Q29" i="1"/>
  <c r="X26" i="1"/>
  <c r="W26" i="1"/>
  <c r="R26" i="1"/>
  <c r="Q26" i="1"/>
  <c r="X21" i="1"/>
  <c r="W21" i="1"/>
  <c r="R21" i="1"/>
  <c r="Q21" i="1"/>
  <c r="X18" i="1"/>
  <c r="W18" i="1"/>
  <c r="K65" i="1" l="1"/>
  <c r="L65" i="1"/>
  <c r="L73" i="1" s="1"/>
  <c r="R64" i="1"/>
  <c r="K38" i="1"/>
  <c r="K39" i="1" s="1"/>
  <c r="W53" i="1"/>
  <c r="W64" i="1"/>
  <c r="P53" i="1"/>
  <c r="Q53" i="1"/>
  <c r="R53" i="1"/>
  <c r="R65" i="1" s="1"/>
  <c r="R72" i="1" s="1"/>
  <c r="Q64" i="1"/>
  <c r="P64" i="1"/>
  <c r="X64" i="1"/>
  <c r="P13" i="1"/>
  <c r="W65" i="1" l="1"/>
  <c r="W72" i="1" s="1"/>
  <c r="N71" i="1"/>
  <c r="N70" i="1"/>
  <c r="M71" i="1"/>
  <c r="M70" i="1"/>
  <c r="P65" i="1"/>
  <c r="P72" i="1" s="1"/>
  <c r="Q65" i="1"/>
  <c r="Q72" i="1" s="1"/>
  <c r="O79" i="1"/>
  <c r="L72" i="1" l="1"/>
  <c r="K72" i="1"/>
  <c r="K73" i="1" s="1"/>
  <c r="O80" i="1"/>
  <c r="O77" i="1" s="1"/>
  <c r="O52" i="1"/>
  <c r="Q13" i="1"/>
  <c r="R13" i="1"/>
  <c r="W13" i="1"/>
  <c r="X13" i="1"/>
  <c r="Q15" i="1"/>
  <c r="R15" i="1"/>
  <c r="W15" i="1"/>
  <c r="X15" i="1"/>
  <c r="Q18" i="1"/>
  <c r="R18" i="1"/>
  <c r="I19" i="1"/>
  <c r="X46" i="1"/>
  <c r="X47" i="1"/>
  <c r="O48" i="1"/>
  <c r="O50" i="1"/>
  <c r="N72" i="1" l="1"/>
  <c r="N73" i="1"/>
  <c r="X48" i="1"/>
  <c r="X53" i="1" s="1"/>
  <c r="X65" i="1" s="1"/>
  <c r="X72" i="1" s="1"/>
  <c r="X37" i="1"/>
  <c r="X38" i="1" s="1"/>
  <c r="X39" i="1" s="1"/>
  <c r="W37" i="1"/>
  <c r="W38" i="1" s="1"/>
  <c r="W39" i="1" s="1"/>
  <c r="W73" i="1" s="1"/>
  <c r="R37" i="1"/>
  <c r="R38" i="1" s="1"/>
  <c r="R39" i="1" s="1"/>
  <c r="R73" i="1" s="1"/>
  <c r="Q37" i="1"/>
  <c r="Q38" i="1" s="1"/>
  <c r="Q39" i="1" s="1"/>
  <c r="Q73" i="1" s="1"/>
  <c r="O53" i="1"/>
  <c r="O64" i="1"/>
  <c r="X73" i="1" l="1"/>
  <c r="O65" i="1"/>
  <c r="W82" i="1" l="1"/>
  <c r="W87" i="1" s="1"/>
  <c r="O84" i="1"/>
  <c r="O83" i="1"/>
  <c r="O82" i="1" l="1"/>
  <c r="O87" i="1" s="1"/>
  <c r="X82" i="1"/>
  <c r="O72" i="1" l="1"/>
  <c r="O73" i="1" s="1"/>
  <c r="P18" i="1"/>
  <c r="P37" i="1" s="1"/>
  <c r="P38" i="1" s="1"/>
  <c r="P39" i="1" s="1"/>
  <c r="P73" i="1" s="1"/>
</calcChain>
</file>

<file path=xl/sharedStrings.xml><?xml version="1.0" encoding="utf-8"?>
<sst xmlns="http://schemas.openxmlformats.org/spreadsheetml/2006/main" count="215" uniqueCount="130">
  <si>
    <t>08. Sveikatos priežiūros programa , 08</t>
  </si>
  <si>
    <t>TIKSLŲ, UŽDAVINIŲ, PRIEMONIŲ, VEIKLŲ, VEIKLŲ IŠLAIDŲ IR PRODUKTŲ KRITERIJŲ SUVESTINĖ</t>
  </si>
  <si>
    <t>Programos kodas</t>
  </si>
  <si>
    <t>Prioriteto kodas</t>
  </si>
  <si>
    <t>Strateginio tikslo kodas</t>
  </si>
  <si>
    <t>Uždavinio kodas</t>
  </si>
  <si>
    <t>Priemonės kodas</t>
  </si>
  <si>
    <t>Pavadinimas</t>
  </si>
  <si>
    <t>Veiklos kodas</t>
  </si>
  <si>
    <t>Veiklos pavadinimas</t>
  </si>
  <si>
    <t>Finansavimo šaltinis</t>
  </si>
  <si>
    <t>Veiklos rodiklis</t>
  </si>
  <si>
    <t>Iš viso</t>
  </si>
  <si>
    <t>Išlaidoms</t>
  </si>
  <si>
    <t>Turtui įsigyti ir finansiniams įsipareigojimams vykdyti</t>
  </si>
  <si>
    <t>Planas</t>
  </si>
  <si>
    <t>Iš jų darbo užmokesčiui</t>
  </si>
  <si>
    <t/>
  </si>
  <si>
    <t>SBB</t>
  </si>
  <si>
    <t>Suteiktų fizioterapijos, rentgeno ir laboratorijos paslaugų skaičius</t>
  </si>
  <si>
    <t>Viso:</t>
  </si>
  <si>
    <t>Asmenų, gavusių odontologines paslaugas, skaičius</t>
  </si>
  <si>
    <t>ESF</t>
  </si>
  <si>
    <t>VBL</t>
  </si>
  <si>
    <t>Iš viso priemonei:</t>
  </si>
  <si>
    <t>GMP posto Juodkrantėje veiklos  liepos–rugpjūčio mėn. užtikrinimas, proc.</t>
  </si>
  <si>
    <t>Asmenų, gavusių stacionarias slaugos  paslaugas, skaičius</t>
  </si>
  <si>
    <t>Asmenų, dalyvavusių sveikatos stiprinimo veikloje, skaičius</t>
  </si>
  <si>
    <t>SBV</t>
  </si>
  <si>
    <t>Parengta visuomenės sveikatos stebėsenos ataskaita, vnt.</t>
  </si>
  <si>
    <t>Aptarnauta mokinių, skaičius</t>
  </si>
  <si>
    <t>Sveikatinimo priemonių vaikams ir jaunimui skaičius, vnt.</t>
  </si>
  <si>
    <t>Atliktų laboratorinių tyrimų skaičius, vnt.</t>
  </si>
  <si>
    <t>AAP</t>
  </si>
  <si>
    <t>Įgyvendintų VSRSP priemonių (projektų), skaičius</t>
  </si>
  <si>
    <t>SVA</t>
  </si>
  <si>
    <t>VSP</t>
  </si>
  <si>
    <t xml:space="preserve">Darbuotojų, dalyvavusių mokymuose, dalis, proc. </t>
  </si>
  <si>
    <t>Iš viso uždaviniui:</t>
  </si>
  <si>
    <t>Iš viso tikslui:</t>
  </si>
  <si>
    <t>Iš viso programai:</t>
  </si>
  <si>
    <t>Finansavimo šaltinių suvestinė</t>
  </si>
  <si>
    <t>Finansavimo šaltiniai</t>
  </si>
  <si>
    <t>SAVIVALDYBĖS  LĖŠOS, IŠ VISO:</t>
  </si>
  <si>
    <t>KITI ŠALTINIAI, IŠ VISO:</t>
  </si>
  <si>
    <t>IŠ VISO:</t>
  </si>
  <si>
    <t>Ankstesnių metų biudžeto lėšos SVA</t>
  </si>
  <si>
    <t>Savivaldybės biudžeto lėšos SBB</t>
  </si>
  <si>
    <t>Valstybės biudžeto specialioji tikslinė dotacija SBV</t>
  </si>
  <si>
    <t>Visuomenės sveikatos rėmimo specialioji programa VSP</t>
  </si>
  <si>
    <t>Aplinkos apsaugos rėmimo specialioji programa AAP</t>
  </si>
  <si>
    <t>Europos Sąjungos paramos lėšos ESF</t>
  </si>
  <si>
    <t>Valstybės biudžeto (pavedimų) lėšos VBL</t>
  </si>
  <si>
    <t>Asmenų, gavusių fizioterapijos, rentgeno ir laboratorines paslaugas, skaičius</t>
  </si>
  <si>
    <t>Asmenų, gavusių GMP paslaugas, skaičius</t>
  </si>
  <si>
    <t>Suteiktų kineziterapijos ir masažo paslaugų skaičius, vnt.</t>
  </si>
  <si>
    <t>Asmenų, gavusių kineziterapijos ir masažo paslaugas, skaičius</t>
  </si>
  <si>
    <t>Užtikrintas teikimas ambulatorinių gydytojo paslaugų  po šeimos gydytojų darbo valandų, savaitgaliais ir švenčių dienomis iki 22.00 val., proc.</t>
  </si>
  <si>
    <t>Užtikrinta  Palaikomojo gydymo ir slaugos skyriaus  veikla ištisus metus, proc.</t>
  </si>
  <si>
    <t xml:space="preserve">Pravesti savižudybių intervencijos įgūdžių mokymai </t>
  </si>
  <si>
    <t>Veiklos vykdytojas</t>
  </si>
  <si>
    <t>2022-ieji metai</t>
  </si>
  <si>
    <t>Vilma Kavaliova</t>
  </si>
  <si>
    <t xml:space="preserve">Tikslinių grupių unikalūs asmenys, kurie dalyvavo informavimo, švietimo renginiuose bei veiklose, skaičius </t>
  </si>
  <si>
    <t>Užtikrinta Neringos PSPC pastato priežiūra ir remontas, proc.</t>
  </si>
  <si>
    <t>Violeta Prekevičienė</t>
  </si>
  <si>
    <t xml:space="preserve"> Violeta Prekevičienė</t>
  </si>
  <si>
    <t>Įgyvendintas projektas, proc.</t>
  </si>
  <si>
    <t>2023-ųjų metų lėšų projektas (tūkst. Eur.)</t>
  </si>
  <si>
    <t>2023-ųjų metų lėšų projek- tas</t>
  </si>
  <si>
    <t>2023-ieji metai</t>
  </si>
  <si>
    <t>3.2. Viešųjų paslaugų kokybės gerinimas</t>
  </si>
  <si>
    <t>3.2.3. Padidinti sveikatos, socialinių paslaugų kokybę ir prieinamumą visų gyvenviečių gyventojams, vykdyti paslaugų plėtrą</t>
  </si>
  <si>
    <t>2.3. Laimingos bendruomenės kūrimas</t>
  </si>
  <si>
    <t>2.3.3.2.1.</t>
  </si>
  <si>
    <t>2.3.3.2.2.</t>
  </si>
  <si>
    <t>2.1.2.1.1.</t>
  </si>
  <si>
    <t xml:space="preserve">2.1.Kryptingai vystyti darnaus judumo planą  </t>
  </si>
  <si>
    <t>2.1.2.1. Efektyvių triukšmo valdymo priemonių įgyvendinimas ir komunikacija</t>
  </si>
  <si>
    <t>3.2.3.4.1.</t>
  </si>
  <si>
    <t>3.2.3.4.2.</t>
  </si>
  <si>
    <t>3.2.3.4.3.</t>
  </si>
  <si>
    <t>3.2.3.4.4.</t>
  </si>
  <si>
    <t>3.2.3.4.5.</t>
  </si>
  <si>
    <t>3.2.3.4.7.</t>
  </si>
  <si>
    <t>3.2.3.4.6.</t>
  </si>
  <si>
    <t>3.2.3.4. Kokybiškų sveikatos paslaugų organizavimas</t>
  </si>
  <si>
    <t>2.3.3.Padidinti sklaidą apie sveikos gyvensenos ir fizinio aktyvumo naudą, užtikrinti ligų prevenciją, padidinti gyventojų sveikatingumo raštingumą</t>
  </si>
  <si>
    <t>2.1.2.Sukurti svečiams ir gyventojams patrauklią ir saugią aplinką</t>
  </si>
  <si>
    <t xml:space="preserve">2.3.3.2.Bendruomenės sveikatos priežiūros paslaugų prieinamumą užtikrinančių projektų ir (ar) programų įgyvendinimas </t>
  </si>
  <si>
    <t>2.3.3.2.3</t>
  </si>
  <si>
    <t>2.3.3.2.4.</t>
  </si>
  <si>
    <t>2.3.3.1.Sveiką gyvenseną skatinančių projektų ir (ar) programų įgyvendinimas</t>
  </si>
  <si>
    <t>2.3.3.1.1.</t>
  </si>
  <si>
    <t>2.3.3.1.2.</t>
  </si>
  <si>
    <t>SBE</t>
  </si>
  <si>
    <t>Savivaldybės biudžeto lėšos, kompensuotos iš tarptautinių finansinės paramos mechanizmų SBE</t>
  </si>
  <si>
    <t>Kompiuterinės technikos su programine įranga nuoma, vnt.</t>
  </si>
  <si>
    <t>3.2.3.4.8</t>
  </si>
  <si>
    <t>445.2</t>
  </si>
  <si>
    <t>Efektyvus Neringos savivaldybės valdymas</t>
  </si>
  <si>
    <t>Patrauklios aplinkos gyvenimui ir poilsiui kūrimas</t>
  </si>
  <si>
    <t>Asignavimai 2021-iesiems metams (tūkst. Eur)</t>
  </si>
  <si>
    <t>Lėšų poreikis biudžetiniams 2022-iesiems metams (tūkst. Eur)</t>
  </si>
  <si>
    <t>2022-ųjų metų skirti asignavimai (tūkst. Eur.)</t>
  </si>
  <si>
    <t>2024-ųjų metų lėšų projektas (tūkst. Eur.)</t>
  </si>
  <si>
    <t>2024-ieji metai</t>
  </si>
  <si>
    <t>Asignavimai 2021-iesiems metams  tūkst. Eur</t>
  </si>
  <si>
    <t>Lėšų poreikis biudžetiniams 2022-iesiems metams tūkst. Eur</t>
  </si>
  <si>
    <t>2024-ųjų metų lėšų projek- tas</t>
  </si>
  <si>
    <t>2022 - 2024 METŲ STRATEGINIO VEIKLOS PLANO</t>
  </si>
  <si>
    <t>Medicininės aprangos įsigijimas, vnt.</t>
  </si>
  <si>
    <t>2022-ųjų metų skirti asignavimai tūkst. Eur</t>
  </si>
  <si>
    <t xml:space="preserve">Neringos savivaldybės
2022–2024 metų strateginio veiklos plano
16 priedas                                                                                                       </t>
  </si>
  <si>
    <t>Savivaldybės gydytojas</t>
  </si>
  <si>
    <t xml:space="preserve"> Fizioterapijos, rentgeno ir laboratorijos paslaugų teikimo  Neringos PSPC užtikrinimas </t>
  </si>
  <si>
    <t xml:space="preserve"> Odontologinių paslaugų teikimo Neringos PSPC užtikrinimas</t>
  </si>
  <si>
    <t>Ambulatorinės reabilitacijos paslaugų teikimo užtikrinimas Neringos PSPC</t>
  </si>
  <si>
    <t xml:space="preserve"> Ambulatorinės gydytojo pagalbos teikimas Neringos PSPC po šeimos gydytojų darbo valandų, savaitgaliais  ir švenčių dienomis iki 22.00 val. nuo birželio 1 d. iki rugpjūčio 31 d.  </t>
  </si>
  <si>
    <t>Neringos PSPC veiklos rėmimas, darbo sąlygų gerinimas</t>
  </si>
  <si>
    <t>GMP posto Juodkrantėje veiklos užtikrinimas vasaros sezono metu</t>
  </si>
  <si>
    <t>Projekto "Žmonių saugumo didinimas Baltijos jūroje per tarptautinį bendradarbiavimą Vakarų Lietuvoje ir Kuržemėje" įgyvendinimas</t>
  </si>
  <si>
    <t>Neringos PSPC Palaikomojo gydymo ir slaugos skyriaus veiklos užtikrinimas</t>
  </si>
  <si>
    <t xml:space="preserve"> Visuomenės sveikatos stebėsena ir visuomenės sveikatos stiprinimas</t>
  </si>
  <si>
    <t xml:space="preserve"> Visuomenės sveikatos priežiūra mokyklose</t>
  </si>
  <si>
    <t xml:space="preserve"> Vaikų ir jaunimo sveikatos priežiūra</t>
  </si>
  <si>
    <t>Savižudybių prevencijos priemonių įgyvendinimas</t>
  </si>
  <si>
    <t xml:space="preserve"> Savivaldybės visuomenės sveikatos rėmimo specialiosios programos priemonių įgyvendinimas</t>
  </si>
  <si>
    <t xml:space="preserve">Projekto "Sveikos gyvensenos skatinimas Neringos savivaldybėje" įgyvendinimas </t>
  </si>
  <si>
    <t>Triukšmo stebėsenos vykdymas tyliosiose zonose ir pagal skundus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</si>
</sst>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2" x14ac:knownFonts="1">
    <font>
      <sz val="11"/>
      <color indexed="8"/>
      <name val="Calibri"/>
      <family val="2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6"/>
      <color indexed="8"/>
      <name val="Times New Roman"/>
      <family val="1"/>
      <charset val="186"/>
    </font>
    <font>
      <b/>
      <sz val="18"/>
      <color indexed="8"/>
      <name val="Times New Roman"/>
      <family val="1"/>
      <charset val="186"/>
    </font>
    <font>
      <b/>
      <sz val="18"/>
      <name val="Times New Roman"/>
      <family val="1"/>
      <charset val="186"/>
    </font>
    <font>
      <sz val="18"/>
      <color indexed="8"/>
      <name val="Times New Roman"/>
      <family val="1"/>
      <charset val="186"/>
    </font>
    <font>
      <sz val="15"/>
      <color indexed="8"/>
      <name val="Times New Roman"/>
      <family val="1"/>
      <charset val="186"/>
    </font>
    <font>
      <sz val="18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6"/>
      <name val="Times New Roman"/>
      <family val="1"/>
      <charset val="186"/>
    </font>
    <font>
      <sz val="11"/>
      <color indexed="8"/>
      <name val="Calibri"/>
      <family val="2"/>
      <charset val="186"/>
    </font>
    <font>
      <b/>
      <sz val="16"/>
      <color indexed="8"/>
      <name val="Times New Roman"/>
      <family val="1"/>
      <charset val="186"/>
    </font>
    <font>
      <sz val="16"/>
      <color indexed="8"/>
      <name val="Calibri"/>
      <family val="2"/>
      <charset val="186"/>
    </font>
    <font>
      <sz val="16"/>
      <name val="Times New Roman"/>
      <family val="1"/>
      <charset val="186"/>
    </font>
    <font>
      <sz val="22"/>
      <color indexed="8"/>
      <name val="Times New Roman"/>
      <family val="1"/>
      <charset val="186"/>
    </font>
    <font>
      <sz val="15"/>
      <name val="Times New Roman"/>
      <family val="1"/>
      <charset val="186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9D08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62">
    <xf numFmtId="0" fontId="0" fillId="0" borderId="0" xfId="0"/>
    <xf numFmtId="0" fontId="26" fillId="0" borderId="0" xfId="0" applyFont="1"/>
    <xf numFmtId="0" fontId="26" fillId="0" borderId="0" xfId="0" applyFont="1" applyAlignment="1">
      <alignment wrapText="1"/>
    </xf>
    <xf numFmtId="0" fontId="20" fillId="33" borderId="21" xfId="0" applyFont="1" applyFill="1" applyBorder="1" applyAlignment="1">
      <alignment horizontal="center" vertical="center" textRotation="90" wrapText="1"/>
    </xf>
    <xf numFmtId="0" fontId="20" fillId="33" borderId="25" xfId="0" applyFont="1" applyFill="1" applyBorder="1" applyAlignment="1">
      <alignment horizontal="center" vertical="center" textRotation="90" wrapText="1"/>
    </xf>
    <xf numFmtId="0" fontId="23" fillId="34" borderId="21" xfId="0" applyFont="1" applyFill="1" applyBorder="1" applyAlignment="1">
      <alignment horizontal="left" vertical="center" wrapText="1"/>
    </xf>
    <xf numFmtId="0" fontId="21" fillId="35" borderId="21" xfId="0" applyFont="1" applyFill="1" applyBorder="1" applyAlignment="1">
      <alignment horizontal="left" vertical="center"/>
    </xf>
    <xf numFmtId="0" fontId="21" fillId="36" borderId="21" xfId="0" applyFont="1" applyFill="1" applyBorder="1" applyAlignment="1">
      <alignment horizontal="left" vertical="center"/>
    </xf>
    <xf numFmtId="0" fontId="22" fillId="0" borderId="21" xfId="0" applyFont="1" applyBorder="1" applyAlignment="1">
      <alignment horizontal="left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1" xfId="0" applyNumberFormat="1" applyFont="1" applyBorder="1" applyAlignment="1">
      <alignment horizontal="center" vertical="center" wrapText="1"/>
    </xf>
    <xf numFmtId="0" fontId="19" fillId="37" borderId="28" xfId="0" applyFont="1" applyFill="1" applyBorder="1" applyAlignment="1">
      <alignment horizontal="center" vertical="center"/>
    </xf>
    <xf numFmtId="0" fontId="20" fillId="34" borderId="21" xfId="0" applyFont="1" applyFill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21" fillId="39" borderId="21" xfId="0" applyNumberFormat="1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left" vertical="center" wrapText="1"/>
    </xf>
    <xf numFmtId="0" fontId="21" fillId="0" borderId="15" xfId="0" applyNumberFormat="1" applyFont="1" applyBorder="1" applyAlignment="1">
      <alignment horizontal="center" vertical="center" wrapText="1"/>
    </xf>
    <xf numFmtId="0" fontId="21" fillId="39" borderId="21" xfId="0" applyFont="1" applyFill="1" applyBorder="1" applyAlignment="1">
      <alignment horizontal="center" vertical="center" wrapText="1"/>
    </xf>
    <xf numFmtId="0" fontId="22" fillId="39" borderId="21" xfId="0" applyFont="1" applyFill="1" applyBorder="1" applyAlignment="1">
      <alignment horizontal="left" vertical="center" wrapText="1"/>
    </xf>
    <xf numFmtId="0" fontId="22" fillId="0" borderId="21" xfId="0" applyFont="1" applyFill="1" applyBorder="1" applyAlignment="1">
      <alignment horizontal="left" vertical="center" wrapText="1"/>
    </xf>
    <xf numFmtId="0" fontId="21" fillId="0" borderId="21" xfId="0" applyNumberFormat="1" applyFont="1" applyFill="1" applyBorder="1" applyAlignment="1">
      <alignment horizontal="center" vertical="center" wrapText="1"/>
    </xf>
    <xf numFmtId="164" fontId="21" fillId="39" borderId="21" xfId="0" applyNumberFormat="1" applyFont="1" applyFill="1" applyBorder="1" applyAlignment="1">
      <alignment horizontal="center" vertical="center" wrapText="1"/>
    </xf>
    <xf numFmtId="164" fontId="19" fillId="36" borderId="21" xfId="0" applyNumberFormat="1" applyFont="1" applyFill="1" applyBorder="1" applyAlignment="1">
      <alignment horizontal="center" vertical="center"/>
    </xf>
    <xf numFmtId="164" fontId="21" fillId="0" borderId="21" xfId="0" applyNumberFormat="1" applyFont="1" applyBorder="1" applyAlignment="1">
      <alignment horizontal="center" vertical="center" wrapText="1"/>
    </xf>
    <xf numFmtId="164" fontId="18" fillId="0" borderId="21" xfId="0" applyNumberFormat="1" applyFont="1" applyBorder="1" applyAlignment="1">
      <alignment horizontal="center" vertical="center" wrapText="1"/>
    </xf>
    <xf numFmtId="0" fontId="19" fillId="40" borderId="32" xfId="0" applyFont="1" applyFill="1" applyBorder="1" applyAlignment="1">
      <alignment horizontal="center" vertical="center"/>
    </xf>
    <xf numFmtId="0" fontId="27" fillId="40" borderId="10" xfId="0" applyFont="1" applyFill="1" applyBorder="1" applyAlignment="1">
      <alignment horizontal="center" vertical="center"/>
    </xf>
    <xf numFmtId="0" fontId="27" fillId="40" borderId="0" xfId="0" applyFont="1" applyFill="1" applyBorder="1" applyAlignment="1">
      <alignment horizontal="center" vertical="center"/>
    </xf>
    <xf numFmtId="0" fontId="0" fillId="40" borderId="21" xfId="0" applyFill="1" applyBorder="1" applyAlignment="1">
      <alignment horizontal="center" vertical="center" wrapText="1"/>
    </xf>
    <xf numFmtId="0" fontId="0" fillId="40" borderId="45" xfId="0" applyFont="1" applyFill="1" applyBorder="1" applyAlignment="1">
      <alignment horizontal="center" vertical="center"/>
    </xf>
    <xf numFmtId="0" fontId="0" fillId="40" borderId="15" xfId="0" applyFont="1" applyFill="1" applyBorder="1" applyAlignment="1">
      <alignment horizontal="center" vertical="center"/>
    </xf>
    <xf numFmtId="0" fontId="0" fillId="40" borderId="21" xfId="0" applyFont="1" applyFill="1" applyBorder="1" applyAlignment="1">
      <alignment horizontal="center" vertical="center"/>
    </xf>
    <xf numFmtId="0" fontId="18" fillId="40" borderId="0" xfId="0" applyFont="1" applyFill="1" applyBorder="1" applyAlignment="1">
      <alignment horizontal="center" vertical="center" wrapText="1"/>
    </xf>
    <xf numFmtId="0" fontId="21" fillId="40" borderId="22" xfId="0" applyFont="1" applyFill="1" applyBorder="1" applyAlignment="1">
      <alignment horizontal="center" vertical="center" wrapText="1"/>
    </xf>
    <xf numFmtId="0" fontId="21" fillId="40" borderId="21" xfId="0" applyFont="1" applyFill="1" applyBorder="1" applyAlignment="1">
      <alignment horizontal="center" vertical="center"/>
    </xf>
    <xf numFmtId="0" fontId="19" fillId="40" borderId="33" xfId="0" applyFont="1" applyFill="1" applyBorder="1" applyAlignment="1">
      <alignment horizontal="center" vertical="center"/>
    </xf>
    <xf numFmtId="0" fontId="19" fillId="40" borderId="28" xfId="0" applyFont="1" applyFill="1" applyBorder="1" applyAlignment="1">
      <alignment horizontal="center" vertical="center"/>
    </xf>
    <xf numFmtId="0" fontId="19" fillId="40" borderId="35" xfId="0" applyFont="1" applyFill="1" applyBorder="1" applyAlignment="1">
      <alignment horizontal="center" vertical="center"/>
    </xf>
    <xf numFmtId="0" fontId="19" fillId="40" borderId="10" xfId="0" applyFont="1" applyFill="1" applyBorder="1" applyAlignment="1">
      <alignment horizontal="center" vertical="center"/>
    </xf>
    <xf numFmtId="0" fontId="0" fillId="39" borderId="16" xfId="0" applyFill="1" applyBorder="1" applyAlignment="1">
      <alignment horizontal="left" vertical="center" wrapText="1"/>
    </xf>
    <xf numFmtId="0" fontId="21" fillId="39" borderId="21" xfId="0" applyFont="1" applyFill="1" applyBorder="1" applyAlignment="1">
      <alignment horizontal="center" vertical="center"/>
    </xf>
    <xf numFmtId="0" fontId="18" fillId="39" borderId="21" xfId="0" applyFont="1" applyFill="1" applyBorder="1" applyAlignment="1">
      <alignment horizontal="center" vertical="center"/>
    </xf>
    <xf numFmtId="0" fontId="19" fillId="39" borderId="24" xfId="0" applyFont="1" applyFill="1" applyBorder="1" applyAlignment="1">
      <alignment horizontal="center" vertical="center"/>
    </xf>
    <xf numFmtId="0" fontId="18" fillId="39" borderId="21" xfId="0" applyFont="1" applyFill="1" applyBorder="1" applyAlignment="1">
      <alignment horizontal="left" vertical="center" wrapText="1"/>
    </xf>
    <xf numFmtId="164" fontId="19" fillId="37" borderId="28" xfId="0" applyNumberFormat="1" applyFont="1" applyFill="1" applyBorder="1" applyAlignment="1">
      <alignment horizontal="center" vertical="center"/>
    </xf>
    <xf numFmtId="0" fontId="18" fillId="39" borderId="22" xfId="0" applyFont="1" applyFill="1" applyBorder="1" applyAlignment="1">
      <alignment horizontal="left" vertical="center" wrapText="1"/>
    </xf>
    <xf numFmtId="164" fontId="19" fillId="40" borderId="39" xfId="0" applyNumberFormat="1" applyFont="1" applyFill="1" applyBorder="1" applyAlignment="1">
      <alignment horizontal="center" vertical="center"/>
    </xf>
    <xf numFmtId="164" fontId="27" fillId="40" borderId="34" xfId="0" applyNumberFormat="1" applyFont="1" applyFill="1" applyBorder="1" applyAlignment="1">
      <alignment horizontal="center" vertical="center"/>
    </xf>
    <xf numFmtId="164" fontId="19" fillId="38" borderId="28" xfId="0" applyNumberFormat="1" applyFont="1" applyFill="1" applyBorder="1" applyAlignment="1">
      <alignment horizontal="center" vertical="center"/>
    </xf>
    <xf numFmtId="164" fontId="19" fillId="40" borderId="28" xfId="0" applyNumberFormat="1" applyFont="1" applyFill="1" applyBorder="1" applyAlignment="1">
      <alignment horizontal="center" vertical="center"/>
    </xf>
    <xf numFmtId="164" fontId="20" fillId="34" borderId="21" xfId="0" applyNumberFormat="1" applyFont="1" applyFill="1" applyBorder="1" applyAlignment="1">
      <alignment horizontal="center" vertical="center" wrapText="1"/>
    </xf>
    <xf numFmtId="0" fontId="19" fillId="37" borderId="43" xfId="0" applyFont="1" applyFill="1" applyBorder="1" applyAlignment="1">
      <alignment horizontal="center" vertical="center"/>
    </xf>
    <xf numFmtId="164" fontId="21" fillId="39" borderId="21" xfId="0" applyNumberFormat="1" applyFont="1" applyFill="1" applyBorder="1" applyAlignment="1">
      <alignment horizontal="center" vertical="center"/>
    </xf>
    <xf numFmtId="164" fontId="19" fillId="40" borderId="34" xfId="0" applyNumberFormat="1" applyFont="1" applyFill="1" applyBorder="1" applyAlignment="1">
      <alignment horizontal="center" vertical="center"/>
    </xf>
    <xf numFmtId="0" fontId="22" fillId="0" borderId="22" xfId="0" applyFont="1" applyBorder="1" applyAlignment="1">
      <alignment horizontal="left" vertical="center" wrapText="1"/>
    </xf>
    <xf numFmtId="0" fontId="22" fillId="0" borderId="16" xfId="0" applyFont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/>
    </xf>
    <xf numFmtId="0" fontId="23" fillId="34" borderId="22" xfId="0" applyFont="1" applyFill="1" applyBorder="1" applyAlignment="1">
      <alignment horizontal="left" vertical="center" wrapText="1"/>
    </xf>
    <xf numFmtId="0" fontId="23" fillId="34" borderId="16" xfId="0" applyFont="1" applyFill="1" applyBorder="1" applyAlignment="1">
      <alignment horizontal="left" vertical="center" wrapText="1"/>
    </xf>
    <xf numFmtId="0" fontId="23" fillId="34" borderId="15" xfId="0" applyFont="1" applyFill="1" applyBorder="1" applyAlignment="1">
      <alignment horizontal="left" vertical="center" wrapText="1"/>
    </xf>
    <xf numFmtId="0" fontId="21" fillId="35" borderId="22" xfId="0" applyFont="1" applyFill="1" applyBorder="1" applyAlignment="1">
      <alignment horizontal="left" vertical="center"/>
    </xf>
    <xf numFmtId="0" fontId="21" fillId="35" borderId="16" xfId="0" applyFont="1" applyFill="1" applyBorder="1" applyAlignment="1">
      <alignment horizontal="left" vertical="center"/>
    </xf>
    <xf numFmtId="0" fontId="21" fillId="35" borderId="15" xfId="0" applyFont="1" applyFill="1" applyBorder="1" applyAlignment="1">
      <alignment horizontal="left" vertical="center"/>
    </xf>
    <xf numFmtId="0" fontId="21" fillId="36" borderId="22" xfId="0" applyFont="1" applyFill="1" applyBorder="1" applyAlignment="1">
      <alignment horizontal="left" vertical="center"/>
    </xf>
    <xf numFmtId="0" fontId="21" fillId="36" borderId="16" xfId="0" applyFont="1" applyFill="1" applyBorder="1" applyAlignment="1">
      <alignment horizontal="left" vertical="center"/>
    </xf>
    <xf numFmtId="0" fontId="21" fillId="36" borderId="15" xfId="0" applyFont="1" applyFill="1" applyBorder="1" applyAlignment="1">
      <alignment horizontal="left" vertical="center"/>
    </xf>
    <xf numFmtId="0" fontId="22" fillId="0" borderId="22" xfId="0" applyFont="1" applyBorder="1" applyAlignment="1">
      <alignment horizontal="left" vertical="center" wrapText="1"/>
    </xf>
    <xf numFmtId="0" fontId="31" fillId="0" borderId="22" xfId="0" applyFont="1" applyBorder="1" applyAlignment="1">
      <alignment horizontal="left" vertical="center" wrapText="1"/>
    </xf>
    <xf numFmtId="0" fontId="31" fillId="0" borderId="22" xfId="0" applyFont="1" applyBorder="1" applyAlignment="1">
      <alignment horizontal="left" wrapText="1"/>
    </xf>
    <xf numFmtId="164" fontId="26" fillId="0" borderId="0" xfId="0" applyNumberFormat="1" applyFont="1"/>
    <xf numFmtId="0" fontId="23" fillId="34" borderId="15" xfId="0" applyFont="1" applyFill="1" applyBorder="1" applyAlignment="1">
      <alignment horizontal="left" vertical="center" wrapText="1"/>
    </xf>
    <xf numFmtId="0" fontId="21" fillId="35" borderId="15" xfId="0" applyFont="1" applyFill="1" applyBorder="1" applyAlignment="1">
      <alignment horizontal="left" vertical="center"/>
    </xf>
    <xf numFmtId="0" fontId="21" fillId="36" borderId="15" xfId="0" applyFont="1" applyFill="1" applyBorder="1" applyAlignment="1">
      <alignment horizontal="left" vertical="center"/>
    </xf>
    <xf numFmtId="0" fontId="20" fillId="34" borderId="27" xfId="0" applyFont="1" applyFill="1" applyBorder="1" applyAlignment="1">
      <alignment horizontal="center" vertical="center" wrapText="1"/>
    </xf>
    <xf numFmtId="0" fontId="20" fillId="34" borderId="24" xfId="0" applyFont="1" applyFill="1" applyBorder="1" applyAlignment="1">
      <alignment horizontal="center" vertical="center" wrapText="1"/>
    </xf>
    <xf numFmtId="49" fontId="20" fillId="34" borderId="21" xfId="0" applyNumberFormat="1" applyFont="1" applyFill="1" applyBorder="1" applyAlignment="1">
      <alignment horizontal="center" vertical="center" wrapText="1"/>
    </xf>
    <xf numFmtId="0" fontId="20" fillId="34" borderId="27" xfId="0" applyFont="1" applyFill="1" applyBorder="1" applyAlignment="1">
      <alignment horizontal="center" vertical="center" textRotation="90" wrapText="1"/>
    </xf>
    <xf numFmtId="0" fontId="24" fillId="34" borderId="27" xfId="0" applyFont="1" applyFill="1" applyBorder="1" applyAlignment="1">
      <alignment horizontal="center" vertical="center" textRotation="90" wrapText="1"/>
    </xf>
    <xf numFmtId="0" fontId="25" fillId="34" borderId="27" xfId="0" applyFont="1" applyFill="1" applyBorder="1" applyAlignment="1">
      <alignment horizontal="center" textRotation="90" wrapText="1"/>
    </xf>
    <xf numFmtId="0" fontId="20" fillId="34" borderId="24" xfId="0" applyFont="1" applyFill="1" applyBorder="1" applyAlignment="1">
      <alignment horizontal="center" vertical="center" textRotation="90" wrapText="1"/>
    </xf>
    <xf numFmtId="164" fontId="19" fillId="38" borderId="39" xfId="0" applyNumberFormat="1" applyFont="1" applyFill="1" applyBorder="1" applyAlignment="1">
      <alignment horizontal="center" vertical="center"/>
    </xf>
    <xf numFmtId="0" fontId="22" fillId="41" borderId="15" xfId="0" applyFont="1" applyFill="1" applyBorder="1" applyAlignment="1">
      <alignment horizontal="left" vertical="center" wrapText="1"/>
    </xf>
    <xf numFmtId="164" fontId="19" fillId="41" borderId="21" xfId="0" applyNumberFormat="1" applyFont="1" applyFill="1" applyBorder="1" applyAlignment="1">
      <alignment horizontal="center" vertical="center"/>
    </xf>
    <xf numFmtId="0" fontId="21" fillId="34" borderId="15" xfId="0" applyFont="1" applyFill="1" applyBorder="1" applyAlignment="1">
      <alignment horizontal="left" vertical="center"/>
    </xf>
    <xf numFmtId="0" fontId="22" fillId="34" borderId="15" xfId="0" applyFont="1" applyFill="1" applyBorder="1" applyAlignment="1">
      <alignment horizontal="left" vertical="center" wrapText="1"/>
    </xf>
    <xf numFmtId="164" fontId="19" fillId="34" borderId="21" xfId="0" applyNumberFormat="1" applyFont="1" applyFill="1" applyBorder="1" applyAlignment="1">
      <alignment horizontal="center" vertical="center"/>
    </xf>
    <xf numFmtId="0" fontId="19" fillId="41" borderId="0" xfId="0" applyFont="1" applyFill="1" applyBorder="1" applyAlignment="1">
      <alignment horizontal="center" vertical="center"/>
    </xf>
    <xf numFmtId="0" fontId="19" fillId="41" borderId="52" xfId="0" applyFont="1" applyFill="1" applyBorder="1" applyAlignment="1">
      <alignment horizontal="center" vertical="center"/>
    </xf>
    <xf numFmtId="0" fontId="21" fillId="34" borderId="21" xfId="0" applyFont="1" applyFill="1" applyBorder="1" applyAlignment="1">
      <alignment horizontal="left" vertical="center"/>
    </xf>
    <xf numFmtId="0" fontId="19" fillId="34" borderId="28" xfId="0" applyFont="1" applyFill="1" applyBorder="1" applyAlignment="1">
      <alignment horizontal="center" vertical="center"/>
    </xf>
    <xf numFmtId="164" fontId="19" fillId="34" borderId="28" xfId="0" applyNumberFormat="1" applyFont="1" applyFill="1" applyBorder="1" applyAlignment="1">
      <alignment horizontal="center" vertical="center"/>
    </xf>
    <xf numFmtId="0" fontId="27" fillId="40" borderId="41" xfId="0" applyFont="1" applyFill="1" applyBorder="1" applyAlignment="1">
      <alignment horizontal="center" vertical="center"/>
    </xf>
    <xf numFmtId="164" fontId="19" fillId="41" borderId="22" xfId="0" applyNumberFormat="1" applyFont="1" applyFill="1" applyBorder="1" applyAlignment="1">
      <alignment horizontal="center" vertical="center"/>
    </xf>
    <xf numFmtId="164" fontId="21" fillId="39" borderId="28" xfId="0" applyNumberFormat="1" applyFont="1" applyFill="1" applyBorder="1" applyAlignment="1">
      <alignment horizontal="center" vertical="center"/>
    </xf>
    <xf numFmtId="164" fontId="21" fillId="39" borderId="29" xfId="0" applyNumberFormat="1" applyFont="1" applyFill="1" applyBorder="1" applyAlignment="1">
      <alignment horizontal="center" vertical="center"/>
    </xf>
    <xf numFmtId="164" fontId="23" fillId="39" borderId="21" xfId="0" applyNumberFormat="1" applyFont="1" applyFill="1" applyBorder="1" applyAlignment="1">
      <alignment horizontal="center" vertical="center" wrapText="1"/>
    </xf>
    <xf numFmtId="164" fontId="21" fillId="39" borderId="15" xfId="0" applyNumberFormat="1" applyFont="1" applyFill="1" applyBorder="1" applyAlignment="1">
      <alignment horizontal="center" vertical="center"/>
    </xf>
    <xf numFmtId="0" fontId="19" fillId="42" borderId="28" xfId="0" applyFont="1" applyFill="1" applyBorder="1" applyAlignment="1">
      <alignment horizontal="center" vertical="center"/>
    </xf>
    <xf numFmtId="164" fontId="19" fillId="42" borderId="28" xfId="0" applyNumberFormat="1" applyFont="1" applyFill="1" applyBorder="1" applyAlignment="1">
      <alignment horizontal="center" vertical="center"/>
    </xf>
    <xf numFmtId="0" fontId="21" fillId="39" borderId="15" xfId="0" applyFont="1" applyFill="1" applyBorder="1" applyAlignment="1">
      <alignment horizontal="center" vertical="center"/>
    </xf>
    <xf numFmtId="164" fontId="19" fillId="37" borderId="29" xfId="0" applyNumberFormat="1" applyFont="1" applyFill="1" applyBorder="1" applyAlignment="1">
      <alignment horizontal="center" vertical="center"/>
    </xf>
    <xf numFmtId="164" fontId="19" fillId="37" borderId="64" xfId="0" applyNumberFormat="1" applyFont="1" applyFill="1" applyBorder="1" applyAlignment="1">
      <alignment horizontal="center" vertical="center"/>
    </xf>
    <xf numFmtId="164" fontId="19" fillId="37" borderId="30" xfId="0" applyNumberFormat="1" applyFont="1" applyFill="1" applyBorder="1" applyAlignment="1">
      <alignment horizontal="center" vertical="center"/>
    </xf>
    <xf numFmtId="164" fontId="27" fillId="40" borderId="28" xfId="0" applyNumberFormat="1" applyFont="1" applyFill="1" applyBorder="1" applyAlignment="1">
      <alignment horizontal="center" vertical="center"/>
    </xf>
    <xf numFmtId="164" fontId="21" fillId="39" borderId="15" xfId="0" applyNumberFormat="1" applyFont="1" applyFill="1" applyBorder="1" applyAlignment="1">
      <alignment horizontal="center" vertical="center"/>
    </xf>
    <xf numFmtId="164" fontId="21" fillId="0" borderId="21" xfId="0" applyNumberFormat="1" applyFont="1" applyFill="1" applyBorder="1" applyAlignment="1">
      <alignment horizontal="center" vertical="center" wrapText="1"/>
    </xf>
    <xf numFmtId="164" fontId="21" fillId="0" borderId="28" xfId="0" applyNumberFormat="1" applyFont="1" applyFill="1" applyBorder="1" applyAlignment="1">
      <alignment horizontal="center" vertical="center"/>
    </xf>
    <xf numFmtId="164" fontId="23" fillId="0" borderId="21" xfId="0" applyNumberFormat="1" applyFont="1" applyFill="1" applyBorder="1" applyAlignment="1">
      <alignment horizontal="center" vertical="center" wrapText="1"/>
    </xf>
    <xf numFmtId="0" fontId="18" fillId="0" borderId="23" xfId="0" applyFont="1" applyBorder="1" applyAlignment="1">
      <alignment horizontal="left" vertical="center" wrapText="1"/>
    </xf>
    <xf numFmtId="0" fontId="18" fillId="0" borderId="27" xfId="0" applyFont="1" applyBorder="1" applyAlignment="1">
      <alignment horizontal="left" vertical="center" wrapText="1"/>
    </xf>
    <xf numFmtId="0" fontId="18" fillId="0" borderId="24" xfId="0" applyFont="1" applyBorder="1" applyAlignment="1">
      <alignment horizontal="left" vertical="center" wrapText="1"/>
    </xf>
    <xf numFmtId="0" fontId="19" fillId="34" borderId="23" xfId="0" applyFont="1" applyFill="1" applyBorder="1" applyAlignment="1">
      <alignment horizontal="right" vertical="center" wrapText="1"/>
    </xf>
    <xf numFmtId="0" fontId="19" fillId="34" borderId="27" xfId="0" applyFont="1" applyFill="1" applyBorder="1" applyAlignment="1">
      <alignment horizontal="right" vertical="center" wrapText="1"/>
    </xf>
    <xf numFmtId="0" fontId="19" fillId="34" borderId="24" xfId="0" applyFont="1" applyFill="1" applyBorder="1" applyAlignment="1">
      <alignment horizontal="right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164" fontId="18" fillId="0" borderId="23" xfId="0" applyNumberFormat="1" applyFont="1" applyBorder="1" applyAlignment="1">
      <alignment horizontal="center" vertical="center" wrapText="1"/>
    </xf>
    <xf numFmtId="164" fontId="18" fillId="0" borderId="27" xfId="0" applyNumberFormat="1" applyFont="1" applyBorder="1" applyAlignment="1">
      <alignment horizontal="center" vertical="center" wrapText="1"/>
    </xf>
    <xf numFmtId="164" fontId="18" fillId="0" borderId="24" xfId="0" applyNumberFormat="1" applyFont="1" applyBorder="1" applyAlignment="1">
      <alignment horizontal="center" vertical="center" wrapText="1"/>
    </xf>
    <xf numFmtId="164" fontId="20" fillId="34" borderId="23" xfId="0" applyNumberFormat="1" applyFont="1" applyFill="1" applyBorder="1" applyAlignment="1">
      <alignment horizontal="center" vertical="center" wrapText="1"/>
    </xf>
    <xf numFmtId="164" fontId="20" fillId="34" borderId="27" xfId="0" applyNumberFormat="1" applyFont="1" applyFill="1" applyBorder="1" applyAlignment="1">
      <alignment horizontal="center" vertical="center" wrapText="1"/>
    </xf>
    <xf numFmtId="164" fontId="20" fillId="34" borderId="24" xfId="0" applyNumberFormat="1" applyFont="1" applyFill="1" applyBorder="1" applyAlignment="1">
      <alignment horizontal="center" vertical="center" wrapText="1"/>
    </xf>
    <xf numFmtId="164" fontId="18" fillId="39" borderId="23" xfId="0" applyNumberFormat="1" applyFont="1" applyFill="1" applyBorder="1" applyAlignment="1">
      <alignment horizontal="center" vertical="center" wrapText="1"/>
    </xf>
    <xf numFmtId="0" fontId="18" fillId="39" borderId="27" xfId="0" applyFont="1" applyFill="1" applyBorder="1" applyAlignment="1">
      <alignment horizontal="center" vertical="center" wrapText="1"/>
    </xf>
    <xf numFmtId="0" fontId="18" fillId="39" borderId="24" xfId="0" applyFont="1" applyFill="1" applyBorder="1" applyAlignment="1">
      <alignment horizontal="center" vertical="center" wrapText="1"/>
    </xf>
    <xf numFmtId="164" fontId="18" fillId="39" borderId="27" xfId="0" applyNumberFormat="1" applyFont="1" applyFill="1" applyBorder="1" applyAlignment="1">
      <alignment horizontal="center" vertical="center" wrapText="1"/>
    </xf>
    <xf numFmtId="164" fontId="18" fillId="39" borderId="24" xfId="0" applyNumberFormat="1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19" fillId="40" borderId="29" xfId="0" applyFont="1" applyFill="1" applyBorder="1" applyAlignment="1">
      <alignment horizontal="center" vertical="center"/>
    </xf>
    <xf numFmtId="0" fontId="19" fillId="40" borderId="31" xfId="0" applyFont="1" applyFill="1" applyBorder="1" applyAlignment="1">
      <alignment horizontal="center" vertical="center"/>
    </xf>
    <xf numFmtId="0" fontId="19" fillId="40" borderId="30" xfId="0" applyFont="1" applyFill="1" applyBorder="1" applyAlignment="1">
      <alignment horizontal="center" vertical="center"/>
    </xf>
    <xf numFmtId="0" fontId="29" fillId="0" borderId="14" xfId="0" applyFont="1" applyBorder="1" applyAlignment="1">
      <alignment horizontal="left" vertical="center" wrapText="1"/>
    </xf>
    <xf numFmtId="0" fontId="29" fillId="0" borderId="16" xfId="0" applyFont="1" applyBorder="1" applyAlignment="1">
      <alignment horizontal="left" vertical="center" wrapText="1"/>
    </xf>
    <xf numFmtId="0" fontId="29" fillId="0" borderId="36" xfId="0" applyFont="1" applyBorder="1" applyAlignment="1">
      <alignment horizontal="left" vertical="center" wrapText="1"/>
    </xf>
    <xf numFmtId="0" fontId="23" fillId="39" borderId="14" xfId="0" applyNumberFormat="1" applyFont="1" applyFill="1" applyBorder="1" applyAlignment="1">
      <alignment horizontal="center" vertical="center" wrapText="1"/>
    </xf>
    <xf numFmtId="0" fontId="23" fillId="39" borderId="16" xfId="0" applyNumberFormat="1" applyFont="1" applyFill="1" applyBorder="1" applyAlignment="1">
      <alignment horizontal="center" vertical="center" wrapText="1"/>
    </xf>
    <xf numFmtId="0" fontId="23" fillId="39" borderId="36" xfId="0" applyNumberFormat="1" applyFont="1" applyFill="1" applyBorder="1" applyAlignment="1">
      <alignment horizontal="center" vertical="center" wrapText="1"/>
    </xf>
    <xf numFmtId="0" fontId="21" fillId="39" borderId="14" xfId="0" applyNumberFormat="1" applyFont="1" applyFill="1" applyBorder="1" applyAlignment="1">
      <alignment horizontal="center" vertical="center" wrapText="1"/>
    </xf>
    <xf numFmtId="0" fontId="21" fillId="39" borderId="16" xfId="0" applyNumberFormat="1" applyFont="1" applyFill="1" applyBorder="1" applyAlignment="1">
      <alignment horizontal="center" vertical="center" wrapText="1"/>
    </xf>
    <xf numFmtId="0" fontId="21" fillId="39" borderId="36" xfId="0" applyNumberFormat="1" applyFont="1" applyFill="1" applyBorder="1" applyAlignment="1">
      <alignment horizontal="center" vertical="center" wrapText="1"/>
    </xf>
    <xf numFmtId="0" fontId="23" fillId="0" borderId="14" xfId="0" applyNumberFormat="1" applyFont="1" applyFill="1" applyBorder="1" applyAlignment="1">
      <alignment horizontal="center" vertical="center" wrapText="1"/>
    </xf>
    <xf numFmtId="0" fontId="23" fillId="0" borderId="16" xfId="0" applyNumberFormat="1" applyFont="1" applyFill="1" applyBorder="1" applyAlignment="1">
      <alignment horizontal="center" vertical="center" wrapText="1"/>
    </xf>
    <xf numFmtId="0" fontId="23" fillId="0" borderId="36" xfId="0" applyNumberFormat="1" applyFont="1" applyFill="1" applyBorder="1" applyAlignment="1">
      <alignment horizontal="center" vertical="center" wrapText="1"/>
    </xf>
    <xf numFmtId="0" fontId="23" fillId="0" borderId="14" xfId="0" applyNumberFormat="1" applyFont="1" applyBorder="1" applyAlignment="1">
      <alignment horizontal="center" vertical="center" wrapText="1"/>
    </xf>
    <xf numFmtId="0" fontId="23" fillId="0" borderId="16" xfId="0" applyNumberFormat="1" applyFont="1" applyBorder="1" applyAlignment="1">
      <alignment horizontal="center" vertical="center" wrapText="1"/>
    </xf>
    <xf numFmtId="0" fontId="23" fillId="0" borderId="36" xfId="0" applyNumberFormat="1" applyFont="1" applyBorder="1" applyAlignment="1">
      <alignment horizontal="center" vertical="center" wrapText="1"/>
    </xf>
    <xf numFmtId="0" fontId="19" fillId="37" borderId="48" xfId="0" applyFont="1" applyFill="1" applyBorder="1" applyAlignment="1">
      <alignment horizontal="center" vertical="center"/>
    </xf>
    <xf numFmtId="0" fontId="19" fillId="37" borderId="49" xfId="0" applyFont="1" applyFill="1" applyBorder="1" applyAlignment="1">
      <alignment horizontal="center" vertical="center"/>
    </xf>
    <xf numFmtId="0" fontId="19" fillId="37" borderId="50" xfId="0" applyFont="1" applyFill="1" applyBorder="1" applyAlignment="1">
      <alignment horizontal="center" vertical="center"/>
    </xf>
    <xf numFmtId="164" fontId="21" fillId="39" borderId="22" xfId="0" applyNumberFormat="1" applyFont="1" applyFill="1" applyBorder="1" applyAlignment="1">
      <alignment horizontal="center" vertical="center" wrapText="1"/>
    </xf>
    <xf numFmtId="164" fontId="21" fillId="39" borderId="15" xfId="0" applyNumberFormat="1" applyFont="1" applyFill="1" applyBorder="1" applyAlignment="1">
      <alignment horizontal="center" vertical="center" wrapText="1"/>
    </xf>
    <xf numFmtId="164" fontId="18" fillId="39" borderId="16" xfId="0" applyNumberFormat="1" applyFont="1" applyFill="1" applyBorder="1" applyAlignment="1">
      <alignment horizontal="center" vertical="center"/>
    </xf>
    <xf numFmtId="164" fontId="21" fillId="0" borderId="22" xfId="0" applyNumberFormat="1" applyFont="1" applyBorder="1" applyAlignment="1">
      <alignment horizontal="center" vertical="center" wrapText="1"/>
    </xf>
    <xf numFmtId="164" fontId="0" fillId="0" borderId="16" xfId="0" applyNumberFormat="1" applyBorder="1" applyAlignment="1">
      <alignment horizontal="center" vertical="center" wrapText="1"/>
    </xf>
    <xf numFmtId="164" fontId="0" fillId="39" borderId="16" xfId="0" applyNumberFormat="1" applyFill="1" applyBorder="1" applyAlignment="1">
      <alignment horizontal="center" vertical="center" wrapText="1"/>
    </xf>
    <xf numFmtId="0" fontId="21" fillId="0" borderId="22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4" fontId="21" fillId="0" borderId="15" xfId="0" applyNumberFormat="1" applyFont="1" applyBorder="1" applyAlignment="1">
      <alignment horizontal="center" vertical="center" wrapText="1"/>
    </xf>
    <xf numFmtId="164" fontId="29" fillId="39" borderId="23" xfId="0" applyNumberFormat="1" applyFont="1" applyFill="1" applyBorder="1" applyAlignment="1">
      <alignment horizontal="center" vertical="center" wrapText="1"/>
    </xf>
    <xf numFmtId="164" fontId="29" fillId="39" borderId="27" xfId="0" applyNumberFormat="1" applyFont="1" applyFill="1" applyBorder="1" applyAlignment="1">
      <alignment horizontal="center" vertical="center" wrapText="1"/>
    </xf>
    <xf numFmtId="164" fontId="29" fillId="39" borderId="24" xfId="0" applyNumberFormat="1" applyFont="1" applyFill="1" applyBorder="1" applyAlignment="1">
      <alignment horizontal="center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6" xfId="0" applyFont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/>
    </xf>
    <xf numFmtId="0" fontId="22" fillId="0" borderId="54" xfId="0" applyFont="1" applyBorder="1" applyAlignment="1">
      <alignment horizontal="left" vertical="center" wrapText="1"/>
    </xf>
    <xf numFmtId="0" fontId="22" fillId="0" borderId="58" xfId="0" applyFont="1" applyBorder="1" applyAlignment="1">
      <alignment horizontal="left" vertical="center" wrapText="1"/>
    </xf>
    <xf numFmtId="0" fontId="22" fillId="0" borderId="59" xfId="0" applyFont="1" applyBorder="1" applyAlignment="1">
      <alignment horizontal="left" vertical="center" wrapText="1"/>
    </xf>
    <xf numFmtId="0" fontId="19" fillId="38" borderId="63" xfId="0" applyFont="1" applyFill="1" applyBorder="1" applyAlignment="1">
      <alignment horizontal="right" vertical="center"/>
    </xf>
    <xf numFmtId="0" fontId="19" fillId="38" borderId="19" xfId="0" applyFont="1" applyFill="1" applyBorder="1" applyAlignment="1">
      <alignment horizontal="right" vertical="center"/>
    </xf>
    <xf numFmtId="0" fontId="19" fillId="38" borderId="20" xfId="0" applyFont="1" applyFill="1" applyBorder="1" applyAlignment="1">
      <alignment horizontal="right" vertical="center"/>
    </xf>
    <xf numFmtId="0" fontId="20" fillId="34" borderId="27" xfId="0" applyFont="1" applyFill="1" applyBorder="1" applyAlignment="1">
      <alignment horizontal="center" vertical="center" wrapText="1"/>
    </xf>
    <xf numFmtId="0" fontId="20" fillId="34" borderId="24" xfId="0" applyFont="1" applyFill="1" applyBorder="1" applyAlignment="1">
      <alignment horizontal="center" vertical="center" wrapText="1"/>
    </xf>
    <xf numFmtId="0" fontId="23" fillId="34" borderId="22" xfId="0" applyFont="1" applyFill="1" applyBorder="1" applyAlignment="1">
      <alignment horizontal="left" vertical="center" wrapText="1"/>
    </xf>
    <xf numFmtId="0" fontId="23" fillId="34" borderId="16" xfId="0" applyFont="1" applyFill="1" applyBorder="1" applyAlignment="1">
      <alignment horizontal="left" vertical="center" wrapText="1"/>
    </xf>
    <xf numFmtId="0" fontId="23" fillId="34" borderId="15" xfId="0" applyFont="1" applyFill="1" applyBorder="1" applyAlignment="1">
      <alignment horizontal="left" vertical="center" wrapText="1"/>
    </xf>
    <xf numFmtId="0" fontId="21" fillId="35" borderId="22" xfId="0" applyFont="1" applyFill="1" applyBorder="1" applyAlignment="1">
      <alignment horizontal="left" vertical="center"/>
    </xf>
    <xf numFmtId="0" fontId="21" fillId="35" borderId="16" xfId="0" applyFont="1" applyFill="1" applyBorder="1" applyAlignment="1">
      <alignment horizontal="left" vertical="center"/>
    </xf>
    <xf numFmtId="0" fontId="21" fillId="35" borderId="15" xfId="0" applyFont="1" applyFill="1" applyBorder="1" applyAlignment="1">
      <alignment horizontal="left" vertical="center"/>
    </xf>
    <xf numFmtId="0" fontId="21" fillId="36" borderId="22" xfId="0" applyFont="1" applyFill="1" applyBorder="1" applyAlignment="1">
      <alignment horizontal="left" vertical="center"/>
    </xf>
    <xf numFmtId="0" fontId="21" fillId="36" borderId="16" xfId="0" applyFont="1" applyFill="1" applyBorder="1" applyAlignment="1">
      <alignment horizontal="left" vertical="center"/>
    </xf>
    <xf numFmtId="0" fontId="21" fillId="36" borderId="15" xfId="0" applyFont="1" applyFill="1" applyBorder="1" applyAlignment="1">
      <alignment horizontal="left" vertical="center"/>
    </xf>
    <xf numFmtId="0" fontId="22" fillId="0" borderId="22" xfId="0" applyFont="1" applyBorder="1" applyAlignment="1">
      <alignment horizontal="left" vertical="center" wrapText="1"/>
    </xf>
    <xf numFmtId="0" fontId="22" fillId="0" borderId="57" xfId="0" applyFont="1" applyBorder="1" applyAlignment="1">
      <alignment horizontal="left" vertical="center" wrapText="1"/>
    </xf>
    <xf numFmtId="0" fontId="22" fillId="39" borderId="22" xfId="0" applyFont="1" applyFill="1" applyBorder="1" applyAlignment="1">
      <alignment horizontal="left" vertical="center" wrapText="1"/>
    </xf>
    <xf numFmtId="0" fontId="22" fillId="39" borderId="16" xfId="0" applyFont="1" applyFill="1" applyBorder="1" applyAlignment="1">
      <alignment horizontal="left" vertical="center" wrapText="1"/>
    </xf>
    <xf numFmtId="0" fontId="22" fillId="39" borderId="36" xfId="0" applyFont="1" applyFill="1" applyBorder="1" applyAlignment="1">
      <alignment horizontal="left" vertical="center" wrapText="1"/>
    </xf>
    <xf numFmtId="0" fontId="31" fillId="39" borderId="22" xfId="0" applyFont="1" applyFill="1" applyBorder="1" applyAlignment="1">
      <alignment horizontal="left" vertical="center" wrapText="1"/>
    </xf>
    <xf numFmtId="0" fontId="31" fillId="39" borderId="16" xfId="0" applyFont="1" applyFill="1" applyBorder="1" applyAlignment="1">
      <alignment horizontal="left" vertical="center" wrapText="1"/>
    </xf>
    <xf numFmtId="0" fontId="31" fillId="39" borderId="36" xfId="0" applyFont="1" applyFill="1" applyBorder="1" applyAlignment="1">
      <alignment horizontal="left" vertical="center" wrapText="1"/>
    </xf>
    <xf numFmtId="0" fontId="22" fillId="39" borderId="57" xfId="0" applyFont="1" applyFill="1" applyBorder="1" applyAlignment="1">
      <alignment horizontal="left" vertical="center" wrapText="1"/>
    </xf>
    <xf numFmtId="0" fontId="22" fillId="39" borderId="58" xfId="0" applyFont="1" applyFill="1" applyBorder="1" applyAlignment="1">
      <alignment horizontal="left" vertical="center" wrapText="1"/>
    </xf>
    <xf numFmtId="0" fontId="22" fillId="39" borderId="53" xfId="0" applyFont="1" applyFill="1" applyBorder="1" applyAlignment="1">
      <alignment horizontal="left" vertical="center" wrapText="1"/>
    </xf>
    <xf numFmtId="0" fontId="21" fillId="36" borderId="23" xfId="0" applyFont="1" applyFill="1" applyBorder="1" applyAlignment="1">
      <alignment horizontal="left" vertical="center"/>
    </xf>
    <xf numFmtId="0" fontId="21" fillId="36" borderId="27" xfId="0" applyFont="1" applyFill="1" applyBorder="1" applyAlignment="1">
      <alignment horizontal="left" vertical="center"/>
    </xf>
    <xf numFmtId="0" fontId="21" fillId="36" borderId="24" xfId="0" applyFont="1" applyFill="1" applyBorder="1" applyAlignment="1">
      <alignment horizontal="left" vertical="center"/>
    </xf>
    <xf numFmtId="0" fontId="21" fillId="35" borderId="23" xfId="0" applyFont="1" applyFill="1" applyBorder="1" applyAlignment="1">
      <alignment horizontal="left" vertical="center"/>
    </xf>
    <xf numFmtId="0" fontId="21" fillId="35" borderId="27" xfId="0" applyFont="1" applyFill="1" applyBorder="1" applyAlignment="1">
      <alignment horizontal="left" vertical="center"/>
    </xf>
    <xf numFmtId="0" fontId="21" fillId="35" borderId="24" xfId="0" applyFont="1" applyFill="1" applyBorder="1" applyAlignment="1">
      <alignment horizontal="left" vertical="center"/>
    </xf>
    <xf numFmtId="0" fontId="19" fillId="38" borderId="29" xfId="0" applyFont="1" applyFill="1" applyBorder="1" applyAlignment="1">
      <alignment horizontal="center" vertical="center"/>
    </xf>
    <xf numFmtId="0" fontId="19" fillId="38" borderId="31" xfId="0" applyFont="1" applyFill="1" applyBorder="1" applyAlignment="1">
      <alignment horizontal="center" vertical="center"/>
    </xf>
    <xf numFmtId="0" fontId="19" fillId="38" borderId="30" xfId="0" applyFont="1" applyFill="1" applyBorder="1" applyAlignment="1">
      <alignment horizontal="center" vertical="center"/>
    </xf>
    <xf numFmtId="0" fontId="19" fillId="34" borderId="29" xfId="0" applyFont="1" applyFill="1" applyBorder="1" applyAlignment="1">
      <alignment horizontal="center" vertical="center"/>
    </xf>
    <xf numFmtId="0" fontId="19" fillId="34" borderId="31" xfId="0" applyFont="1" applyFill="1" applyBorder="1" applyAlignment="1">
      <alignment horizontal="center" vertical="center"/>
    </xf>
    <xf numFmtId="0" fontId="19" fillId="34" borderId="30" xfId="0" applyFont="1" applyFill="1" applyBorder="1" applyAlignment="1">
      <alignment horizontal="center" vertical="center"/>
    </xf>
    <xf numFmtId="0" fontId="19" fillId="34" borderId="59" xfId="0" applyFont="1" applyFill="1" applyBorder="1" applyAlignment="1">
      <alignment horizontal="right" vertical="center" wrapText="1"/>
    </xf>
    <xf numFmtId="0" fontId="19" fillId="34" borderId="60" xfId="0" applyFont="1" applyFill="1" applyBorder="1" applyAlignment="1">
      <alignment horizontal="right" vertical="center" wrapText="1"/>
    </xf>
    <xf numFmtId="0" fontId="19" fillId="34" borderId="45" xfId="0" applyFont="1" applyFill="1" applyBorder="1" applyAlignment="1">
      <alignment horizontal="right" vertical="center" wrapText="1"/>
    </xf>
    <xf numFmtId="0" fontId="30" fillId="0" borderId="0" xfId="0" applyFont="1" applyAlignment="1">
      <alignment horizontal="left" vertical="center" wrapText="1"/>
    </xf>
    <xf numFmtId="0" fontId="30" fillId="0" borderId="10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2" fillId="39" borderId="41" xfId="0" applyFont="1" applyFill="1" applyBorder="1" applyAlignment="1">
      <alignment horizontal="center" vertical="center" wrapText="1"/>
    </xf>
    <xf numFmtId="0" fontId="22" fillId="39" borderId="52" xfId="0" applyFont="1" applyFill="1" applyBorder="1" applyAlignment="1">
      <alignment horizontal="center" vertical="center" wrapText="1"/>
    </xf>
    <xf numFmtId="0" fontId="22" fillId="39" borderId="45" xfId="0" applyFont="1" applyFill="1" applyBorder="1" applyAlignment="1">
      <alignment horizontal="center" vertical="center" wrapText="1"/>
    </xf>
    <xf numFmtId="164" fontId="21" fillId="0" borderId="39" xfId="0" applyNumberFormat="1" applyFont="1" applyFill="1" applyBorder="1" applyAlignment="1">
      <alignment horizontal="center" vertical="center"/>
    </xf>
    <xf numFmtId="164" fontId="0" fillId="0" borderId="43" xfId="0" applyNumberFormat="1" applyFont="1" applyFill="1" applyBorder="1" applyAlignment="1">
      <alignment horizontal="center" vertical="center"/>
    </xf>
    <xf numFmtId="164" fontId="21" fillId="39" borderId="39" xfId="0" applyNumberFormat="1" applyFont="1" applyFill="1" applyBorder="1" applyAlignment="1">
      <alignment horizontal="center" vertical="center"/>
    </xf>
    <xf numFmtId="164" fontId="0" fillId="39" borderId="43" xfId="0" applyNumberFormat="1" applyFont="1" applyFill="1" applyBorder="1" applyAlignment="1">
      <alignment horizontal="center" vertical="center"/>
    </xf>
    <xf numFmtId="164" fontId="18" fillId="39" borderId="15" xfId="0" applyNumberFormat="1" applyFont="1" applyFill="1" applyBorder="1" applyAlignment="1">
      <alignment horizontal="center" vertical="center"/>
    </xf>
    <xf numFmtId="0" fontId="20" fillId="33" borderId="17" xfId="0" applyFont="1" applyFill="1" applyBorder="1" applyAlignment="1">
      <alignment horizontal="center" vertical="center" wrapText="1"/>
    </xf>
    <xf numFmtId="0" fontId="20" fillId="33" borderId="19" xfId="0" applyFont="1" applyFill="1" applyBorder="1" applyAlignment="1">
      <alignment horizontal="center" vertical="center" wrapText="1"/>
    </xf>
    <xf numFmtId="0" fontId="20" fillId="33" borderId="18" xfId="0" applyFont="1" applyFill="1" applyBorder="1" applyAlignment="1">
      <alignment horizontal="center" vertical="center" wrapText="1"/>
    </xf>
    <xf numFmtId="0" fontId="20" fillId="34" borderId="23" xfId="0" applyFont="1" applyFill="1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20" fillId="33" borderId="14" xfId="0" applyFont="1" applyFill="1" applyBorder="1" applyAlignment="1">
      <alignment horizontal="center" vertical="center" textRotation="90" wrapText="1"/>
    </xf>
    <xf numFmtId="0" fontId="20" fillId="33" borderId="16" xfId="0" applyFont="1" applyFill="1" applyBorder="1" applyAlignment="1">
      <alignment horizontal="center" vertical="center" textRotation="90" wrapText="1"/>
    </xf>
    <xf numFmtId="0" fontId="20" fillId="33" borderId="15" xfId="0" applyFont="1" applyFill="1" applyBorder="1" applyAlignment="1">
      <alignment horizontal="center" vertical="center" textRotation="90" wrapText="1"/>
    </xf>
    <xf numFmtId="0" fontId="29" fillId="39" borderId="27" xfId="0" applyFont="1" applyFill="1" applyBorder="1" applyAlignment="1">
      <alignment horizontal="center" vertical="center" wrapText="1"/>
    </xf>
    <xf numFmtId="0" fontId="29" fillId="39" borderId="24" xfId="0" applyFont="1" applyFill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39" borderId="23" xfId="0" applyFont="1" applyFill="1" applyBorder="1" applyAlignment="1">
      <alignment horizontal="center" vertical="center" wrapText="1"/>
    </xf>
    <xf numFmtId="164" fontId="18" fillId="0" borderId="23" xfId="0" applyNumberFormat="1" applyFont="1" applyFill="1" applyBorder="1" applyAlignment="1">
      <alignment horizontal="center"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18" fillId="0" borderId="24" xfId="0" applyFont="1" applyFill="1" applyBorder="1" applyAlignment="1">
      <alignment horizontal="center" vertical="center" wrapText="1"/>
    </xf>
    <xf numFmtId="164" fontId="18" fillId="0" borderId="27" xfId="0" applyNumberFormat="1" applyFont="1" applyFill="1" applyBorder="1" applyAlignment="1">
      <alignment horizontal="center" vertical="center" wrapText="1"/>
    </xf>
    <xf numFmtId="164" fontId="18" fillId="0" borderId="24" xfId="0" applyNumberFormat="1" applyFont="1" applyFill="1" applyBorder="1" applyAlignment="1">
      <alignment horizontal="center" vertical="center" wrapText="1"/>
    </xf>
    <xf numFmtId="0" fontId="19" fillId="34" borderId="17" xfId="0" applyFont="1" applyFill="1" applyBorder="1" applyAlignment="1">
      <alignment horizontal="right" vertical="center" wrapText="1"/>
    </xf>
    <xf numFmtId="0" fontId="19" fillId="34" borderId="19" xfId="0" applyFont="1" applyFill="1" applyBorder="1" applyAlignment="1">
      <alignment horizontal="right" vertical="center" wrapText="1"/>
    </xf>
    <xf numFmtId="0" fontId="19" fillId="34" borderId="18" xfId="0" applyFont="1" applyFill="1" applyBorder="1" applyAlignment="1">
      <alignment horizontal="right" vertical="center" wrapText="1"/>
    </xf>
    <xf numFmtId="0" fontId="19" fillId="37" borderId="29" xfId="0" applyFont="1" applyFill="1" applyBorder="1" applyAlignment="1">
      <alignment horizontal="center" vertical="center"/>
    </xf>
    <xf numFmtId="0" fontId="19" fillId="37" borderId="31" xfId="0" applyFont="1" applyFill="1" applyBorder="1" applyAlignment="1">
      <alignment horizontal="center" vertical="center"/>
    </xf>
    <xf numFmtId="0" fontId="19" fillId="37" borderId="30" xfId="0" applyFont="1" applyFill="1" applyBorder="1" applyAlignment="1">
      <alignment horizontal="center" vertical="center"/>
    </xf>
    <xf numFmtId="0" fontId="19" fillId="38" borderId="29" xfId="0" applyFont="1" applyFill="1" applyBorder="1" applyAlignment="1">
      <alignment horizontal="right" vertical="center"/>
    </xf>
    <xf numFmtId="0" fontId="19" fillId="38" borderId="31" xfId="0" applyFont="1" applyFill="1" applyBorder="1" applyAlignment="1">
      <alignment horizontal="right" vertical="center"/>
    </xf>
    <xf numFmtId="0" fontId="19" fillId="38" borderId="30" xfId="0" applyFont="1" applyFill="1" applyBorder="1" applyAlignment="1">
      <alignment horizontal="right" vertical="center"/>
    </xf>
    <xf numFmtId="0" fontId="19" fillId="36" borderId="53" xfId="0" applyFont="1" applyFill="1" applyBorder="1" applyAlignment="1">
      <alignment horizontal="right" vertical="center"/>
    </xf>
    <xf numFmtId="0" fontId="19" fillId="36" borderId="10" xfId="0" applyFont="1" applyFill="1" applyBorder="1" applyAlignment="1">
      <alignment horizontal="right" vertical="center"/>
    </xf>
    <xf numFmtId="0" fontId="19" fillId="36" borderId="42" xfId="0" applyFont="1" applyFill="1" applyBorder="1" applyAlignment="1">
      <alignment horizontal="right" vertical="center"/>
    </xf>
    <xf numFmtId="0" fontId="19" fillId="36" borderId="46" xfId="0" applyFont="1" applyFill="1" applyBorder="1" applyAlignment="1">
      <alignment horizontal="center" vertical="center"/>
    </xf>
    <xf numFmtId="0" fontId="19" fillId="36" borderId="31" xfId="0" applyFont="1" applyFill="1" applyBorder="1" applyAlignment="1">
      <alignment horizontal="center" vertical="center"/>
    </xf>
    <xf numFmtId="0" fontId="19" fillId="36" borderId="47" xfId="0" applyFont="1" applyFill="1" applyBorder="1" applyAlignment="1">
      <alignment horizontal="center" vertical="center"/>
    </xf>
    <xf numFmtId="0" fontId="19" fillId="34" borderId="29" xfId="0" applyFont="1" applyFill="1" applyBorder="1" applyAlignment="1">
      <alignment horizontal="right" vertical="center"/>
    </xf>
    <xf numFmtId="0" fontId="19" fillId="34" borderId="31" xfId="0" applyFont="1" applyFill="1" applyBorder="1" applyAlignment="1">
      <alignment horizontal="right" vertical="center"/>
    </xf>
    <xf numFmtId="0" fontId="19" fillId="34" borderId="30" xfId="0" applyFont="1" applyFill="1" applyBorder="1" applyAlignment="1">
      <alignment horizontal="right" vertical="center"/>
    </xf>
    <xf numFmtId="0" fontId="19" fillId="38" borderId="62" xfId="0" applyFont="1" applyFill="1" applyBorder="1" applyAlignment="1">
      <alignment horizontal="center" vertical="center"/>
    </xf>
    <xf numFmtId="0" fontId="19" fillId="38" borderId="61" xfId="0" applyFont="1" applyFill="1" applyBorder="1" applyAlignment="1">
      <alignment horizontal="center" vertical="center"/>
    </xf>
    <xf numFmtId="0" fontId="19" fillId="38" borderId="32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36" borderId="57" xfId="0" applyFont="1" applyFill="1" applyBorder="1" applyAlignment="1">
      <alignment horizontal="left" vertical="center"/>
    </xf>
    <xf numFmtId="0" fontId="21" fillId="36" borderId="40" xfId="0" applyFont="1" applyFill="1" applyBorder="1" applyAlignment="1">
      <alignment horizontal="left" vertical="center"/>
    </xf>
    <xf numFmtId="0" fontId="21" fillId="36" borderId="41" xfId="0" applyFont="1" applyFill="1" applyBorder="1" applyAlignment="1">
      <alignment horizontal="left" vertical="center"/>
    </xf>
    <xf numFmtId="0" fontId="19" fillId="41" borderId="23" xfId="0" applyFont="1" applyFill="1" applyBorder="1" applyAlignment="1">
      <alignment horizontal="right" vertical="center" wrapText="1"/>
    </xf>
    <xf numFmtId="0" fontId="19" fillId="41" borderId="27" xfId="0" applyFont="1" applyFill="1" applyBorder="1" applyAlignment="1">
      <alignment horizontal="right" vertical="center" wrapText="1"/>
    </xf>
    <xf numFmtId="0" fontId="19" fillId="41" borderId="24" xfId="0" applyFont="1" applyFill="1" applyBorder="1" applyAlignment="1">
      <alignment horizontal="right" vertical="center" wrapText="1"/>
    </xf>
    <xf numFmtId="0" fontId="20" fillId="34" borderId="23" xfId="0" applyFont="1" applyFill="1" applyBorder="1" applyAlignment="1">
      <alignment horizontal="right" vertical="center" wrapText="1"/>
    </xf>
    <xf numFmtId="0" fontId="20" fillId="34" borderId="27" xfId="0" applyFont="1" applyFill="1" applyBorder="1" applyAlignment="1">
      <alignment horizontal="right" vertical="center" wrapText="1"/>
    </xf>
    <xf numFmtId="0" fontId="20" fillId="34" borderId="24" xfId="0" applyFont="1" applyFill="1" applyBorder="1" applyAlignment="1">
      <alignment horizontal="right" vertical="center" wrapText="1"/>
    </xf>
    <xf numFmtId="0" fontId="22" fillId="39" borderId="15" xfId="0" applyFont="1" applyFill="1" applyBorder="1" applyAlignment="1">
      <alignment horizontal="left" vertical="center" wrapText="1"/>
    </xf>
    <xf numFmtId="0" fontId="19" fillId="38" borderId="35" xfId="0" applyFont="1" applyFill="1" applyBorder="1" applyAlignment="1">
      <alignment horizontal="right" vertical="center"/>
    </xf>
    <xf numFmtId="0" fontId="19" fillId="38" borderId="10" xfId="0" applyFont="1" applyFill="1" applyBorder="1" applyAlignment="1">
      <alignment horizontal="right" vertical="center"/>
    </xf>
    <xf numFmtId="0" fontId="19" fillId="38" borderId="33" xfId="0" applyFont="1" applyFill="1" applyBorder="1" applyAlignment="1">
      <alignment horizontal="right" vertical="center"/>
    </xf>
    <xf numFmtId="0" fontId="22" fillId="39" borderId="59" xfId="0" applyFont="1" applyFill="1" applyBorder="1" applyAlignment="1">
      <alignment horizontal="left" vertical="center" wrapText="1"/>
    </xf>
    <xf numFmtId="0" fontId="22" fillId="39" borderId="14" xfId="0" applyFont="1" applyFill="1" applyBorder="1" applyAlignment="1">
      <alignment horizontal="left" vertical="center" wrapText="1"/>
    </xf>
    <xf numFmtId="0" fontId="22" fillId="39" borderId="54" xfId="0" applyFont="1" applyFill="1" applyBorder="1" applyAlignment="1">
      <alignment horizontal="left" vertical="center" wrapText="1"/>
    </xf>
    <xf numFmtId="0" fontId="22" fillId="0" borderId="41" xfId="0" applyFont="1" applyBorder="1" applyAlignment="1">
      <alignment horizontal="left" vertical="center" wrapText="1"/>
    </xf>
    <xf numFmtId="0" fontId="22" fillId="0" borderId="52" xfId="0" applyFont="1" applyBorder="1" applyAlignment="1">
      <alignment horizontal="left" vertical="center" wrapText="1"/>
    </xf>
    <xf numFmtId="0" fontId="0" fillId="0" borderId="52" xfId="0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22" fillId="0" borderId="45" xfId="0" applyFont="1" applyBorder="1" applyAlignment="1">
      <alignment horizontal="left" vertical="center" wrapText="1"/>
    </xf>
    <xf numFmtId="0" fontId="19" fillId="38" borderId="17" xfId="0" applyFont="1" applyFill="1" applyBorder="1" applyAlignment="1">
      <alignment horizontal="right" vertical="center"/>
    </xf>
    <xf numFmtId="0" fontId="0" fillId="39" borderId="15" xfId="0" applyFill="1" applyBorder="1" applyAlignment="1">
      <alignment horizontal="left" vertical="center" wrapText="1"/>
    </xf>
    <xf numFmtId="0" fontId="21" fillId="0" borderId="22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0" fillId="0" borderId="15" xfId="0" applyBorder="1" applyAlignment="1">
      <alignment horizontal="center" vertical="center" wrapText="1"/>
    </xf>
    <xf numFmtId="0" fontId="0" fillId="39" borderId="16" xfId="0" applyFill="1" applyBorder="1" applyAlignment="1">
      <alignment horizontal="left" vertical="center" wrapText="1"/>
    </xf>
    <xf numFmtId="0" fontId="18" fillId="39" borderId="41" xfId="0" applyFont="1" applyFill="1" applyBorder="1" applyAlignment="1">
      <alignment horizontal="left" vertical="center" wrapText="1"/>
    </xf>
    <xf numFmtId="0" fontId="18" fillId="39" borderId="52" xfId="0" applyFont="1" applyFill="1" applyBorder="1" applyAlignment="1">
      <alignment horizontal="left" vertical="center" wrapText="1"/>
    </xf>
    <xf numFmtId="0" fontId="18" fillId="39" borderId="45" xfId="0" applyFont="1" applyFill="1" applyBorder="1" applyAlignment="1">
      <alignment horizontal="left" vertical="center" wrapText="1"/>
    </xf>
    <xf numFmtId="0" fontId="22" fillId="39" borderId="41" xfId="0" applyFont="1" applyFill="1" applyBorder="1" applyAlignment="1">
      <alignment horizontal="left" vertical="center" wrapText="1"/>
    </xf>
    <xf numFmtId="0" fontId="22" fillId="39" borderId="52" xfId="0" applyFont="1" applyFill="1" applyBorder="1" applyAlignment="1">
      <alignment horizontal="left" vertical="center" wrapText="1"/>
    </xf>
    <xf numFmtId="0" fontId="22" fillId="39" borderId="45" xfId="0" applyFont="1" applyFill="1" applyBorder="1" applyAlignment="1">
      <alignment horizontal="left" vertical="center" wrapText="1"/>
    </xf>
    <xf numFmtId="0" fontId="18" fillId="39" borderId="22" xfId="0" applyFont="1" applyFill="1" applyBorder="1" applyAlignment="1">
      <alignment horizontal="left" vertical="center" wrapText="1"/>
    </xf>
    <xf numFmtId="0" fontId="18" fillId="39" borderId="16" xfId="0" applyFont="1" applyFill="1" applyBorder="1" applyAlignment="1">
      <alignment horizontal="left" vertical="center" wrapText="1"/>
    </xf>
    <xf numFmtId="0" fontId="18" fillId="39" borderId="15" xfId="0" applyFont="1" applyFill="1" applyBorder="1" applyAlignment="1">
      <alignment horizontal="left" vertical="center" wrapText="1"/>
    </xf>
    <xf numFmtId="0" fontId="29" fillId="39" borderId="22" xfId="0" applyFont="1" applyFill="1" applyBorder="1" applyAlignment="1">
      <alignment horizontal="left" vertical="center" wrapText="1"/>
    </xf>
    <xf numFmtId="0" fontId="29" fillId="39" borderId="16" xfId="0" applyFont="1" applyFill="1" applyBorder="1" applyAlignment="1">
      <alignment horizontal="left" vertical="center" wrapText="1"/>
    </xf>
    <xf numFmtId="0" fontId="29" fillId="39" borderId="15" xfId="0" applyFont="1" applyFill="1" applyBorder="1" applyAlignment="1">
      <alignment horizontal="left" vertical="center" wrapText="1"/>
    </xf>
    <xf numFmtId="0" fontId="18" fillId="39" borderId="22" xfId="0" applyFont="1" applyFill="1" applyBorder="1" applyAlignment="1">
      <alignment horizontal="center" vertical="center"/>
    </xf>
    <xf numFmtId="0" fontId="18" fillId="39" borderId="16" xfId="0" applyFont="1" applyFill="1" applyBorder="1" applyAlignment="1">
      <alignment horizontal="center" vertical="center"/>
    </xf>
    <xf numFmtId="0" fontId="18" fillId="39" borderId="15" xfId="0" applyFont="1" applyFill="1" applyBorder="1" applyAlignment="1">
      <alignment horizontal="center" vertical="center"/>
    </xf>
    <xf numFmtId="0" fontId="20" fillId="33" borderId="23" xfId="0" applyFont="1" applyFill="1" applyBorder="1" applyAlignment="1">
      <alignment horizontal="center" vertical="center" wrapText="1"/>
    </xf>
    <xf numFmtId="0" fontId="20" fillId="33" borderId="27" xfId="0" applyFont="1" applyFill="1" applyBorder="1" applyAlignment="1">
      <alignment horizontal="center" vertical="center" wrapText="1"/>
    </xf>
    <xf numFmtId="0" fontId="20" fillId="33" borderId="26" xfId="0" applyFont="1" applyFill="1" applyBorder="1" applyAlignment="1">
      <alignment horizontal="center" vertical="center" wrapText="1"/>
    </xf>
    <xf numFmtId="0" fontId="20" fillId="33" borderId="22" xfId="0" applyFont="1" applyFill="1" applyBorder="1" applyAlignment="1">
      <alignment horizontal="center" vertical="center" wrapText="1"/>
    </xf>
    <xf numFmtId="0" fontId="20" fillId="33" borderId="15" xfId="0" applyFont="1" applyFill="1" applyBorder="1" applyAlignment="1">
      <alignment horizontal="center" vertical="center" wrapText="1"/>
    </xf>
    <xf numFmtId="0" fontId="20" fillId="33" borderId="22" xfId="0" applyFont="1" applyFill="1" applyBorder="1" applyAlignment="1">
      <alignment horizontal="center" vertical="center" textRotation="90" wrapText="1"/>
    </xf>
    <xf numFmtId="0" fontId="20" fillId="33" borderId="24" xfId="0" applyFont="1" applyFill="1" applyBorder="1" applyAlignment="1">
      <alignment horizontal="center" vertical="center" wrapText="1"/>
    </xf>
    <xf numFmtId="0" fontId="24" fillId="33" borderId="22" xfId="0" applyFont="1" applyFill="1" applyBorder="1" applyAlignment="1">
      <alignment horizontal="center" vertical="center" textRotation="90" wrapText="1"/>
    </xf>
    <xf numFmtId="0" fontId="24" fillId="33" borderId="15" xfId="0" applyFont="1" applyFill="1" applyBorder="1" applyAlignment="1">
      <alignment horizontal="center" vertical="center" textRotation="90" wrapText="1"/>
    </xf>
    <xf numFmtId="0" fontId="20" fillId="33" borderId="20" xfId="0" applyFont="1" applyFill="1" applyBorder="1" applyAlignment="1">
      <alignment horizontal="center" vertical="center" wrapText="1"/>
    </xf>
    <xf numFmtId="0" fontId="25" fillId="33" borderId="22" xfId="0" applyFont="1" applyFill="1" applyBorder="1" applyAlignment="1">
      <alignment horizontal="center" textRotation="90" wrapText="1"/>
    </xf>
    <xf numFmtId="0" fontId="25" fillId="33" borderId="15" xfId="0" applyFont="1" applyFill="1" applyBorder="1" applyAlignment="1">
      <alignment horizontal="center" textRotation="90" wrapText="1"/>
    </xf>
    <xf numFmtId="0" fontId="21" fillId="39" borderId="11" xfId="0" applyFont="1" applyFill="1" applyBorder="1" applyAlignment="1">
      <alignment horizontal="center" vertical="center"/>
    </xf>
    <xf numFmtId="0" fontId="0" fillId="39" borderId="13" xfId="0" applyFont="1" applyFill="1" applyBorder="1" applyAlignment="1">
      <alignment horizontal="center" vertical="center"/>
    </xf>
    <xf numFmtId="0" fontId="28" fillId="39" borderId="15" xfId="0" applyFont="1" applyFill="1" applyBorder="1" applyAlignment="1">
      <alignment horizontal="left" vertical="center" wrapText="1"/>
    </xf>
    <xf numFmtId="0" fontId="21" fillId="39" borderId="22" xfId="0" applyFont="1" applyFill="1" applyBorder="1" applyAlignment="1">
      <alignment horizontal="center" vertical="center"/>
    </xf>
    <xf numFmtId="0" fontId="0" fillId="39" borderId="16" xfId="0" applyFont="1" applyFill="1" applyBorder="1" applyAlignment="1">
      <alignment horizontal="center" vertical="center"/>
    </xf>
    <xf numFmtId="0" fontId="21" fillId="0" borderId="44" xfId="0" applyNumberFormat="1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21" fillId="39" borderId="0" xfId="0" applyFont="1" applyFill="1" applyBorder="1" applyAlignment="1">
      <alignment horizontal="center" vertical="center" wrapText="1"/>
    </xf>
    <xf numFmtId="0" fontId="0" fillId="39" borderId="0" xfId="0" applyFill="1" applyBorder="1" applyAlignment="1">
      <alignment horizontal="center" vertical="center" wrapText="1"/>
    </xf>
    <xf numFmtId="0" fontId="21" fillId="39" borderId="37" xfId="0" applyFont="1" applyFill="1" applyBorder="1" applyAlignment="1">
      <alignment horizontal="center" vertical="center"/>
    </xf>
    <xf numFmtId="0" fontId="21" fillId="39" borderId="38" xfId="0" applyFont="1" applyFill="1" applyBorder="1" applyAlignment="1">
      <alignment horizontal="center" vertical="center"/>
    </xf>
    <xf numFmtId="164" fontId="21" fillId="39" borderId="34" xfId="0" applyNumberFormat="1" applyFont="1" applyFill="1" applyBorder="1" applyAlignment="1">
      <alignment horizontal="center" vertical="center"/>
    </xf>
    <xf numFmtId="164" fontId="21" fillId="39" borderId="11" xfId="0" applyNumberFormat="1" applyFont="1" applyFill="1" applyBorder="1" applyAlignment="1">
      <alignment horizontal="center" vertical="center"/>
    </xf>
    <xf numFmtId="164" fontId="21" fillId="39" borderId="51" xfId="0" applyNumberFormat="1" applyFont="1" applyFill="1" applyBorder="1" applyAlignment="1">
      <alignment horizontal="center" vertical="center"/>
    </xf>
    <xf numFmtId="164" fontId="21" fillId="39" borderId="39" xfId="0" applyNumberFormat="1" applyFont="1" applyFill="1" applyBorder="1" applyAlignment="1">
      <alignment horizontal="center" vertical="center" wrapText="1"/>
    </xf>
    <xf numFmtId="164" fontId="21" fillId="39" borderId="34" xfId="0" applyNumberFormat="1" applyFont="1" applyFill="1" applyBorder="1" applyAlignment="1">
      <alignment horizontal="center" vertical="center" wrapText="1"/>
    </xf>
    <xf numFmtId="164" fontId="21" fillId="39" borderId="22" xfId="0" applyNumberFormat="1" applyFont="1" applyFill="1" applyBorder="1" applyAlignment="1">
      <alignment horizontal="center" vertical="center"/>
    </xf>
    <xf numFmtId="164" fontId="21" fillId="39" borderId="15" xfId="0" applyNumberFormat="1" applyFont="1" applyFill="1" applyBorder="1" applyAlignment="1">
      <alignment horizontal="center" vertical="center"/>
    </xf>
    <xf numFmtId="0" fontId="0" fillId="39" borderId="38" xfId="0" applyFill="1" applyBorder="1" applyAlignment="1">
      <alignment horizontal="center" vertical="center"/>
    </xf>
    <xf numFmtId="0" fontId="0" fillId="39" borderId="15" xfId="0" applyFont="1" applyFill="1" applyBorder="1" applyAlignment="1">
      <alignment horizontal="center" vertical="center"/>
    </xf>
    <xf numFmtId="0" fontId="21" fillId="34" borderId="23" xfId="0" applyFont="1" applyFill="1" applyBorder="1" applyAlignment="1">
      <alignment vertical="center" wrapText="1"/>
    </xf>
    <xf numFmtId="0" fontId="21" fillId="34" borderId="27" xfId="0" applyFont="1" applyFill="1" applyBorder="1" applyAlignment="1">
      <alignment vertical="center" wrapText="1"/>
    </xf>
    <xf numFmtId="0" fontId="21" fillId="34" borderId="24" xfId="0" applyFont="1" applyFill="1" applyBorder="1" applyAlignment="1">
      <alignment vertical="center" wrapText="1"/>
    </xf>
    <xf numFmtId="0" fontId="19" fillId="41" borderId="23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9" fillId="34" borderId="23" xfId="0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 textRotation="90" wrapText="1"/>
    </xf>
    <xf numFmtId="0" fontId="20" fillId="33" borderId="13" xfId="0" applyFont="1" applyFill="1" applyBorder="1" applyAlignment="1">
      <alignment horizontal="center" vertical="center" textRotation="90" wrapText="1"/>
    </xf>
    <xf numFmtId="0" fontId="20" fillId="33" borderId="12" xfId="0" applyFont="1" applyFill="1" applyBorder="1" applyAlignment="1">
      <alignment horizontal="center" vertical="center" textRotation="90" wrapText="1"/>
    </xf>
    <xf numFmtId="49" fontId="20" fillId="33" borderId="14" xfId="0" applyNumberFormat="1" applyFont="1" applyFill="1" applyBorder="1" applyAlignment="1">
      <alignment horizontal="center" vertical="center" textRotation="90" wrapText="1"/>
    </xf>
    <xf numFmtId="49" fontId="20" fillId="33" borderId="16" xfId="0" applyNumberFormat="1" applyFont="1" applyFill="1" applyBorder="1" applyAlignment="1">
      <alignment horizontal="center" vertical="center" textRotation="90" wrapText="1"/>
    </xf>
    <xf numFmtId="49" fontId="20" fillId="33" borderId="15" xfId="0" applyNumberFormat="1" applyFont="1" applyFill="1" applyBorder="1" applyAlignment="1">
      <alignment horizontal="center" vertical="center" textRotation="90" wrapText="1"/>
    </xf>
    <xf numFmtId="0" fontId="20" fillId="33" borderId="14" xfId="0" applyFont="1" applyFill="1" applyBorder="1" applyAlignment="1">
      <alignment horizontal="center" vertical="center" wrapText="1"/>
    </xf>
    <xf numFmtId="0" fontId="20" fillId="33" borderId="16" xfId="0" applyFont="1" applyFill="1" applyBorder="1" applyAlignment="1">
      <alignment horizontal="center" vertical="center" wrapText="1"/>
    </xf>
    <xf numFmtId="0" fontId="21" fillId="37" borderId="23" xfId="0" applyFont="1" applyFill="1" applyBorder="1" applyAlignment="1">
      <alignment horizontal="center" vertical="center"/>
    </xf>
    <xf numFmtId="0" fontId="21" fillId="39" borderId="16" xfId="0" applyFont="1" applyFill="1" applyBorder="1" applyAlignment="1">
      <alignment horizontal="center" vertical="center"/>
    </xf>
    <xf numFmtId="0" fontId="0" fillId="39" borderId="16" xfId="0" applyFill="1" applyBorder="1" applyAlignment="1">
      <alignment horizontal="center" vertical="center"/>
    </xf>
    <xf numFmtId="0" fontId="21" fillId="39" borderId="55" xfId="0" applyFont="1" applyFill="1" applyBorder="1" applyAlignment="1">
      <alignment horizontal="center" vertical="center"/>
    </xf>
    <xf numFmtId="0" fontId="21" fillId="39" borderId="56" xfId="0" applyFont="1" applyFill="1" applyBorder="1" applyAlignment="1">
      <alignment horizontal="center" vertical="center"/>
    </xf>
    <xf numFmtId="0" fontId="0" fillId="39" borderId="56" xfId="0" applyFont="1" applyFill="1" applyBorder="1" applyAlignment="1">
      <alignment horizontal="center" vertical="center"/>
    </xf>
    <xf numFmtId="0" fontId="19" fillId="37" borderId="35" xfId="0" applyFont="1" applyFill="1" applyBorder="1" applyAlignment="1">
      <alignment horizontal="center" vertical="center"/>
    </xf>
    <xf numFmtId="0" fontId="19" fillId="37" borderId="10" xfId="0" applyFont="1" applyFill="1" applyBorder="1" applyAlignment="1">
      <alignment horizontal="center" vertical="center"/>
    </xf>
    <xf numFmtId="0" fontId="19" fillId="37" borderId="33" xfId="0" applyFont="1" applyFill="1" applyBorder="1" applyAlignment="1">
      <alignment horizontal="center" vertical="center"/>
    </xf>
  </cellXfs>
  <cellStyles count="42">
    <cellStyle name="1 antraštė" xfId="2" builtinId="16" customBuiltin="1"/>
    <cellStyle name="2 antraštė" xfId="3" builtinId="17" customBuiltin="1"/>
    <cellStyle name="20% – paryškinimas 1" xfId="19" builtinId="30" customBuiltin="1"/>
    <cellStyle name="20% – paryškinimas 2" xfId="23" builtinId="34" customBuiltin="1"/>
    <cellStyle name="20% – paryškinimas 3" xfId="27" builtinId="38" customBuiltin="1"/>
    <cellStyle name="20% – paryškinimas 4" xfId="31" builtinId="42" customBuiltin="1"/>
    <cellStyle name="20% – paryškinimas 5" xfId="35" builtinId="46" customBuiltin="1"/>
    <cellStyle name="20% – paryškinimas 6" xfId="39" builtinId="50" customBuiltin="1"/>
    <cellStyle name="3 antraštė" xfId="4" builtinId="18" customBuiltin="1"/>
    <cellStyle name="4 antraštė" xfId="5" builtinId="19" customBuiltin="1"/>
    <cellStyle name="40% – paryškinimas 1" xfId="20" builtinId="31" customBuiltin="1"/>
    <cellStyle name="40% – paryškinimas 2" xfId="24" builtinId="35" customBuiltin="1"/>
    <cellStyle name="40% – paryškinimas 3" xfId="28" builtinId="39" customBuiltin="1"/>
    <cellStyle name="40% – paryškinimas 4" xfId="32" builtinId="43" customBuiltin="1"/>
    <cellStyle name="40% – paryškinimas 5" xfId="36" builtinId="47" customBuiltin="1"/>
    <cellStyle name="40% – paryškinimas 6" xfId="40" builtinId="51" customBuiltin="1"/>
    <cellStyle name="60% – paryškinimas 1" xfId="21" builtinId="32" customBuiltin="1"/>
    <cellStyle name="60% – paryškinimas 2" xfId="25" builtinId="36" customBuiltin="1"/>
    <cellStyle name="60% – paryškinimas 3" xfId="29" builtinId="40" customBuiltin="1"/>
    <cellStyle name="60% – paryškinimas 4" xfId="33" builtinId="44" customBuiltin="1"/>
    <cellStyle name="60% – paryškinimas 5" xfId="37" builtinId="48" customBuiltin="1"/>
    <cellStyle name="60% – paryškinimas 6" xfId="41" builtinId="52" customBuiltin="1"/>
    <cellStyle name="Aiškinamasis tekstas" xfId="16" builtinId="53" customBuiltin="1"/>
    <cellStyle name="Blogas" xfId="7" builtinId="27" customBuiltin="1"/>
    <cellStyle name="Geras" xfId="6" builtinId="26" customBuiltin="1"/>
    <cellStyle name="Įprastas" xfId="0" builtinId="0" customBuiltin="1"/>
    <cellStyle name="Įspėjimo tekstas" xfId="14" builtinId="11" customBuiltin="1"/>
    <cellStyle name="Išvestis" xfId="10" builtinId="21" customBuiltin="1"/>
    <cellStyle name="Įvestis" xfId="9" builtinId="20" customBuiltin="1"/>
    <cellStyle name="Neutralus" xfId="8" builtinId="28" customBuiltin="1"/>
    <cellStyle name="Paryškinimas 1" xfId="18" builtinId="29" customBuiltin="1"/>
    <cellStyle name="Paryškinimas 2" xfId="22" builtinId="33" customBuiltin="1"/>
    <cellStyle name="Paryškinimas 3" xfId="26" builtinId="37" customBuiltin="1"/>
    <cellStyle name="Paryškinimas 4" xfId="30" builtinId="41" customBuiltin="1"/>
    <cellStyle name="Paryškinimas 5" xfId="34" builtinId="45" customBuiltin="1"/>
    <cellStyle name="Paryškinimas 6" xfId="38" builtinId="49" customBuiltin="1"/>
    <cellStyle name="Pastaba" xfId="15" builtinId="10" customBuiltin="1"/>
    <cellStyle name="Pavadinimas" xfId="1" builtinId="15" customBuiltin="1"/>
    <cellStyle name="Skaičiavimas" xfId="11" builtinId="22" customBuiltin="1"/>
    <cellStyle name="Suma" xfId="17" builtinId="25" customBuiltin="1"/>
    <cellStyle name="Susietas langelis" xfId="12" builtinId="24" customBuiltin="1"/>
    <cellStyle name="Tikrinimo langelis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88"/>
  <sheetViews>
    <sheetView showGridLines="0" tabSelected="1" zoomScale="47" zoomScaleNormal="47" workbookViewId="0">
      <selection activeCell="W1" sqref="W1:AB4"/>
    </sheetView>
  </sheetViews>
  <sheetFormatPr defaultColWidth="9.5703125" defaultRowHeight="14.45" customHeight="1" x14ac:dyDescent="0.25"/>
  <cols>
    <col min="1" max="2" width="4.42578125" style="1" customWidth="1"/>
    <col min="3" max="3" width="6" style="1" customWidth="1"/>
    <col min="4" max="4" width="5" style="1" customWidth="1"/>
    <col min="5" max="5" width="4" style="1" customWidth="1"/>
    <col min="6" max="6" width="36.42578125" style="2" customWidth="1"/>
    <col min="7" max="7" width="13" style="1" customWidth="1"/>
    <col min="8" max="8" width="45.28515625" style="1" customWidth="1"/>
    <col min="9" max="9" width="32.42578125" style="1" customWidth="1"/>
    <col min="10" max="10" width="12.42578125" style="1" customWidth="1"/>
    <col min="11" max="11" width="14.140625" style="1" customWidth="1"/>
    <col min="12" max="14" width="12" style="1" customWidth="1"/>
    <col min="15" max="15" width="17.5703125" style="1" customWidth="1"/>
    <col min="16" max="16" width="17.7109375" style="1" customWidth="1"/>
    <col min="17" max="17" width="12" style="1" customWidth="1"/>
    <col min="18" max="18" width="14.42578125" style="1" customWidth="1"/>
    <col min="19" max="19" width="16.7109375" style="1" customWidth="1"/>
    <col min="20" max="20" width="15" style="1" customWidth="1"/>
    <col min="21" max="21" width="17" style="1" customWidth="1"/>
    <col min="22" max="22" width="13.7109375" style="1" customWidth="1"/>
    <col min="23" max="23" width="18.28515625" style="1" customWidth="1"/>
    <col min="24" max="24" width="18.5703125" style="1" customWidth="1"/>
    <col min="25" max="25" width="45.7109375" style="2" customWidth="1"/>
    <col min="26" max="27" width="12.42578125" style="1" customWidth="1"/>
    <col min="28" max="28" width="12.7109375" style="1" customWidth="1"/>
    <col min="29" max="16384" width="9.5703125" style="1"/>
  </cols>
  <sheetData>
    <row r="1" spans="1:28" ht="60.75" customHeight="1" x14ac:dyDescent="0.25">
      <c r="W1" s="209" t="s">
        <v>113</v>
      </c>
      <c r="X1" s="209"/>
      <c r="Y1" s="209"/>
      <c r="Z1" s="209"/>
      <c r="AA1" s="209"/>
      <c r="AB1" s="209"/>
    </row>
    <row r="2" spans="1:28" ht="24" customHeight="1" x14ac:dyDescent="0.3">
      <c r="A2" s="211" t="s">
        <v>110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09"/>
      <c r="X2" s="209"/>
      <c r="Y2" s="209"/>
      <c r="Z2" s="209"/>
      <c r="AA2" s="209"/>
      <c r="AB2" s="209"/>
    </row>
    <row r="3" spans="1:28" ht="26.25" customHeight="1" x14ac:dyDescent="0.25">
      <c r="A3" s="212" t="s">
        <v>0</v>
      </c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09"/>
      <c r="X3" s="209"/>
      <c r="Y3" s="209"/>
      <c r="Z3" s="209"/>
      <c r="AA3" s="209"/>
      <c r="AB3" s="209"/>
    </row>
    <row r="4" spans="1:28" ht="114.75" customHeight="1" thickBot="1" x14ac:dyDescent="0.3">
      <c r="A4" s="213" t="s">
        <v>1</v>
      </c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0"/>
      <c r="X4" s="210"/>
      <c r="Y4" s="210"/>
      <c r="Z4" s="210"/>
      <c r="AA4" s="210"/>
      <c r="AB4" s="210"/>
    </row>
    <row r="5" spans="1:28" ht="114" customHeight="1" x14ac:dyDescent="0.25">
      <c r="A5" s="345" t="s">
        <v>2</v>
      </c>
      <c r="B5" s="227" t="s">
        <v>3</v>
      </c>
      <c r="C5" s="227" t="s">
        <v>4</v>
      </c>
      <c r="D5" s="348" t="s">
        <v>5</v>
      </c>
      <c r="E5" s="348" t="s">
        <v>6</v>
      </c>
      <c r="F5" s="351" t="s">
        <v>7</v>
      </c>
      <c r="G5" s="351" t="s">
        <v>8</v>
      </c>
      <c r="H5" s="351" t="s">
        <v>9</v>
      </c>
      <c r="I5" s="351" t="s">
        <v>60</v>
      </c>
      <c r="J5" s="227" t="s">
        <v>10</v>
      </c>
      <c r="K5" s="222" t="s">
        <v>102</v>
      </c>
      <c r="L5" s="223"/>
      <c r="M5" s="223"/>
      <c r="N5" s="224"/>
      <c r="O5" s="222" t="s">
        <v>103</v>
      </c>
      <c r="P5" s="223"/>
      <c r="Q5" s="223"/>
      <c r="R5" s="224"/>
      <c r="S5" s="222" t="s">
        <v>104</v>
      </c>
      <c r="T5" s="223"/>
      <c r="U5" s="223"/>
      <c r="V5" s="224"/>
      <c r="W5" s="227" t="s">
        <v>68</v>
      </c>
      <c r="X5" s="227" t="s">
        <v>105</v>
      </c>
      <c r="Y5" s="222" t="s">
        <v>11</v>
      </c>
      <c r="Z5" s="223"/>
      <c r="AA5" s="223"/>
      <c r="AB5" s="315"/>
    </row>
    <row r="6" spans="1:28" ht="23.45" customHeight="1" x14ac:dyDescent="0.25">
      <c r="A6" s="346"/>
      <c r="B6" s="228"/>
      <c r="C6" s="228"/>
      <c r="D6" s="349"/>
      <c r="E6" s="349"/>
      <c r="F6" s="352"/>
      <c r="G6" s="352"/>
      <c r="H6" s="352"/>
      <c r="I6" s="352"/>
      <c r="J6" s="228"/>
      <c r="K6" s="311" t="s">
        <v>12</v>
      </c>
      <c r="L6" s="306" t="s">
        <v>13</v>
      </c>
      <c r="M6" s="312"/>
      <c r="N6" s="311" t="s">
        <v>14</v>
      </c>
      <c r="O6" s="311" t="s">
        <v>12</v>
      </c>
      <c r="P6" s="306" t="s">
        <v>13</v>
      </c>
      <c r="Q6" s="312"/>
      <c r="R6" s="313" t="s">
        <v>14</v>
      </c>
      <c r="S6" s="311" t="s">
        <v>12</v>
      </c>
      <c r="T6" s="306" t="s">
        <v>13</v>
      </c>
      <c r="U6" s="312"/>
      <c r="V6" s="316" t="s">
        <v>14</v>
      </c>
      <c r="W6" s="228"/>
      <c r="X6" s="228"/>
      <c r="Y6" s="309" t="s">
        <v>7</v>
      </c>
      <c r="Z6" s="306" t="s">
        <v>15</v>
      </c>
      <c r="AA6" s="307"/>
      <c r="AB6" s="308"/>
    </row>
    <row r="7" spans="1:28" ht="115.5" customHeight="1" x14ac:dyDescent="0.25">
      <c r="A7" s="347"/>
      <c r="B7" s="229"/>
      <c r="C7" s="229"/>
      <c r="D7" s="350"/>
      <c r="E7" s="350"/>
      <c r="F7" s="310"/>
      <c r="G7" s="310"/>
      <c r="H7" s="310"/>
      <c r="I7" s="310"/>
      <c r="J7" s="229"/>
      <c r="K7" s="229"/>
      <c r="L7" s="3" t="s">
        <v>12</v>
      </c>
      <c r="M7" s="3" t="s">
        <v>16</v>
      </c>
      <c r="N7" s="229"/>
      <c r="O7" s="229"/>
      <c r="P7" s="3" t="s">
        <v>12</v>
      </c>
      <c r="Q7" s="3" t="s">
        <v>16</v>
      </c>
      <c r="R7" s="314"/>
      <c r="S7" s="229"/>
      <c r="T7" s="3" t="s">
        <v>12</v>
      </c>
      <c r="U7" s="3" t="s">
        <v>16</v>
      </c>
      <c r="V7" s="317"/>
      <c r="W7" s="229"/>
      <c r="X7" s="229"/>
      <c r="Y7" s="310"/>
      <c r="Z7" s="3" t="s">
        <v>61</v>
      </c>
      <c r="AA7" s="3" t="s">
        <v>70</v>
      </c>
      <c r="AB7" s="4" t="s">
        <v>106</v>
      </c>
    </row>
    <row r="8" spans="1:28" ht="27.75" customHeight="1" x14ac:dyDescent="0.25">
      <c r="A8" s="74">
        <v>8</v>
      </c>
      <c r="B8" s="12">
        <v>3</v>
      </c>
      <c r="C8" s="12"/>
      <c r="D8" s="75"/>
      <c r="E8" s="75"/>
      <c r="F8" s="225" t="s">
        <v>100</v>
      </c>
      <c r="G8" s="226"/>
      <c r="H8" s="226"/>
      <c r="I8" s="73"/>
      <c r="J8" s="76"/>
      <c r="K8" s="76"/>
      <c r="L8" s="76"/>
      <c r="M8" s="76"/>
      <c r="N8" s="76"/>
      <c r="O8" s="76"/>
      <c r="P8" s="76"/>
      <c r="Q8" s="76"/>
      <c r="R8" s="77"/>
      <c r="S8" s="76"/>
      <c r="T8" s="76"/>
      <c r="U8" s="76"/>
      <c r="V8" s="78"/>
      <c r="W8" s="76"/>
      <c r="X8" s="76"/>
      <c r="Y8" s="73"/>
      <c r="Z8" s="76"/>
      <c r="AA8" s="76"/>
      <c r="AB8" s="79"/>
    </row>
    <row r="9" spans="1:28" ht="24.6" customHeight="1" x14ac:dyDescent="0.25">
      <c r="A9" s="5">
        <v>8</v>
      </c>
      <c r="B9" s="6">
        <v>3</v>
      </c>
      <c r="C9" s="6">
        <v>2</v>
      </c>
      <c r="D9" s="6" t="s">
        <v>17</v>
      </c>
      <c r="E9" s="6" t="s">
        <v>17</v>
      </c>
      <c r="F9" s="197" t="s">
        <v>71</v>
      </c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98"/>
      <c r="AA9" s="198"/>
      <c r="AB9" s="199"/>
    </row>
    <row r="10" spans="1:28" ht="24.95" customHeight="1" x14ac:dyDescent="0.25">
      <c r="A10" s="5">
        <v>8</v>
      </c>
      <c r="B10" s="6">
        <v>3</v>
      </c>
      <c r="C10" s="6">
        <v>2</v>
      </c>
      <c r="D10" s="7">
        <v>3</v>
      </c>
      <c r="E10" s="7" t="s">
        <v>17</v>
      </c>
      <c r="F10" s="194" t="s">
        <v>72</v>
      </c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5"/>
      <c r="AB10" s="196"/>
    </row>
    <row r="11" spans="1:28" ht="45.2" customHeight="1" x14ac:dyDescent="0.25">
      <c r="A11" s="174">
        <v>8</v>
      </c>
      <c r="B11" s="177">
        <v>3</v>
      </c>
      <c r="C11" s="177">
        <v>2</v>
      </c>
      <c r="D11" s="180">
        <v>3</v>
      </c>
      <c r="E11" s="183">
        <v>4</v>
      </c>
      <c r="F11" s="287" t="s">
        <v>86</v>
      </c>
      <c r="G11" s="294" t="s">
        <v>79</v>
      </c>
      <c r="H11" s="185" t="s">
        <v>115</v>
      </c>
      <c r="I11" s="191" t="s">
        <v>66</v>
      </c>
      <c r="J11" s="17" t="s">
        <v>18</v>
      </c>
      <c r="K11" s="21">
        <v>21.8</v>
      </c>
      <c r="L11" s="21">
        <v>21.8</v>
      </c>
      <c r="M11" s="21">
        <v>0</v>
      </c>
      <c r="N11" s="21">
        <v>0</v>
      </c>
      <c r="O11" s="21">
        <v>33.9</v>
      </c>
      <c r="P11" s="21">
        <v>33.9</v>
      </c>
      <c r="Q11" s="21">
        <v>0</v>
      </c>
      <c r="R11" s="21">
        <v>0</v>
      </c>
      <c r="S11" s="21"/>
      <c r="T11" s="21"/>
      <c r="U11" s="21"/>
      <c r="V11" s="21"/>
      <c r="W11" s="21">
        <v>8</v>
      </c>
      <c r="X11" s="21">
        <v>8</v>
      </c>
      <c r="Y11" s="8" t="s">
        <v>19</v>
      </c>
      <c r="Z11" s="10">
        <v>8000</v>
      </c>
      <c r="AA11" s="10">
        <v>8500</v>
      </c>
      <c r="AB11" s="10">
        <v>9000</v>
      </c>
    </row>
    <row r="12" spans="1:28" ht="64.5" customHeight="1" thickBot="1" x14ac:dyDescent="0.3">
      <c r="A12" s="175"/>
      <c r="B12" s="178"/>
      <c r="C12" s="178"/>
      <c r="D12" s="181"/>
      <c r="E12" s="164"/>
      <c r="F12" s="288"/>
      <c r="G12" s="295"/>
      <c r="H12" s="186"/>
      <c r="I12" s="192"/>
      <c r="J12" s="17" t="s">
        <v>28</v>
      </c>
      <c r="K12" s="107">
        <v>96.9</v>
      </c>
      <c r="L12" s="107">
        <v>96.9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/>
      <c r="T12" s="21"/>
      <c r="U12" s="21"/>
      <c r="V12" s="21"/>
      <c r="W12" s="21">
        <v>0</v>
      </c>
      <c r="X12" s="21">
        <v>0</v>
      </c>
      <c r="Y12" s="8" t="s">
        <v>53</v>
      </c>
      <c r="Z12" s="14">
        <v>2000</v>
      </c>
      <c r="AA12" s="10">
        <v>2000</v>
      </c>
      <c r="AB12" s="10">
        <v>2000</v>
      </c>
    </row>
    <row r="13" spans="1:28" ht="45.2" customHeight="1" thickBot="1" x14ac:dyDescent="0.3">
      <c r="A13" s="175"/>
      <c r="B13" s="178"/>
      <c r="C13" s="178"/>
      <c r="D13" s="181"/>
      <c r="E13" s="164"/>
      <c r="F13" s="288"/>
      <c r="G13" s="296"/>
      <c r="H13" s="273"/>
      <c r="I13" s="277"/>
      <c r="J13" s="97" t="s">
        <v>20</v>
      </c>
      <c r="K13" s="98">
        <f>SUM(K11:K12)</f>
        <v>118.7</v>
      </c>
      <c r="L13" s="98">
        <f>SUM(L11:L12)</f>
        <v>118.7</v>
      </c>
      <c r="M13" s="98">
        <v>0</v>
      </c>
      <c r="N13" s="98">
        <v>0</v>
      </c>
      <c r="O13" s="98">
        <f>O11</f>
        <v>33.9</v>
      </c>
      <c r="P13" s="98">
        <f>SUM(P11:P12)</f>
        <v>33.9</v>
      </c>
      <c r="Q13" s="98">
        <f>Q11</f>
        <v>0</v>
      </c>
      <c r="R13" s="98">
        <f>R11</f>
        <v>0</v>
      </c>
      <c r="S13" s="98"/>
      <c r="T13" s="98"/>
      <c r="U13" s="98"/>
      <c r="V13" s="98"/>
      <c r="W13" s="98">
        <f>W11</f>
        <v>8</v>
      </c>
      <c r="X13" s="98">
        <f>X11</f>
        <v>8</v>
      </c>
      <c r="Y13" s="359" t="s">
        <v>17</v>
      </c>
      <c r="Z13" s="360"/>
      <c r="AA13" s="360"/>
      <c r="AB13" s="361"/>
    </row>
    <row r="14" spans="1:28" ht="45.2" customHeight="1" thickBot="1" x14ac:dyDescent="0.3">
      <c r="A14" s="175"/>
      <c r="B14" s="178"/>
      <c r="C14" s="178"/>
      <c r="D14" s="181"/>
      <c r="E14" s="164"/>
      <c r="F14" s="288"/>
      <c r="G14" s="280" t="s">
        <v>80</v>
      </c>
      <c r="H14" s="183" t="s">
        <v>116</v>
      </c>
      <c r="I14" s="183" t="s">
        <v>65</v>
      </c>
      <c r="J14" s="9" t="s">
        <v>18</v>
      </c>
      <c r="K14" s="23">
        <v>6.1</v>
      </c>
      <c r="L14" s="23">
        <v>6.1</v>
      </c>
      <c r="M14" s="23">
        <v>0</v>
      </c>
      <c r="N14" s="23">
        <v>0</v>
      </c>
      <c r="O14" s="10">
        <v>7.2</v>
      </c>
      <c r="P14" s="23">
        <v>7.2</v>
      </c>
      <c r="Q14" s="23">
        <v>0</v>
      </c>
      <c r="R14" s="23">
        <v>0</v>
      </c>
      <c r="S14" s="23"/>
      <c r="T14" s="23"/>
      <c r="U14" s="23"/>
      <c r="V14" s="23"/>
      <c r="W14" s="10">
        <v>10.199999999999999</v>
      </c>
      <c r="X14" s="10">
        <v>11.3</v>
      </c>
      <c r="Y14" s="8" t="s">
        <v>21</v>
      </c>
      <c r="Z14" s="10">
        <v>900</v>
      </c>
      <c r="AA14" s="10">
        <v>900</v>
      </c>
      <c r="AB14" s="10">
        <v>900</v>
      </c>
    </row>
    <row r="15" spans="1:28" ht="45.2" customHeight="1" thickBot="1" x14ac:dyDescent="0.3">
      <c r="A15" s="175"/>
      <c r="B15" s="178"/>
      <c r="C15" s="178"/>
      <c r="D15" s="181"/>
      <c r="E15" s="164"/>
      <c r="F15" s="288"/>
      <c r="G15" s="284"/>
      <c r="H15" s="165"/>
      <c r="I15" s="165"/>
      <c r="J15" s="11" t="s">
        <v>20</v>
      </c>
      <c r="K15" s="44">
        <f>SUM(K14)</f>
        <v>6.1</v>
      </c>
      <c r="L15" s="44">
        <f>SUM(L14)</f>
        <v>6.1</v>
      </c>
      <c r="M15" s="44">
        <v>0</v>
      </c>
      <c r="N15" s="44">
        <v>0</v>
      </c>
      <c r="O15" s="11">
        <f>SUM(O14)</f>
        <v>7.2</v>
      </c>
      <c r="P15" s="44">
        <f>SUM(P14)</f>
        <v>7.2</v>
      </c>
      <c r="Q15" s="44">
        <f>Q14</f>
        <v>0</v>
      </c>
      <c r="R15" s="44">
        <f>R14</f>
        <v>0</v>
      </c>
      <c r="S15" s="44"/>
      <c r="T15" s="44"/>
      <c r="U15" s="44"/>
      <c r="V15" s="44"/>
      <c r="W15" s="11">
        <f>W14</f>
        <v>10.199999999999999</v>
      </c>
      <c r="X15" s="11">
        <f>X14</f>
        <v>11.3</v>
      </c>
      <c r="Y15" s="244" t="s">
        <v>17</v>
      </c>
      <c r="Z15" s="245"/>
      <c r="AA15" s="245"/>
      <c r="AB15" s="246"/>
    </row>
    <row r="16" spans="1:28" ht="54" customHeight="1" x14ac:dyDescent="0.25">
      <c r="A16" s="175"/>
      <c r="B16" s="178"/>
      <c r="C16" s="178"/>
      <c r="D16" s="181"/>
      <c r="E16" s="164"/>
      <c r="F16" s="288"/>
      <c r="G16" s="214" t="s">
        <v>81</v>
      </c>
      <c r="H16" s="297" t="s">
        <v>117</v>
      </c>
      <c r="I16" s="185" t="s">
        <v>65</v>
      </c>
      <c r="J16" s="327" t="s">
        <v>18</v>
      </c>
      <c r="K16" s="219">
        <v>20.399999999999999</v>
      </c>
      <c r="L16" s="219">
        <v>20.399999999999999</v>
      </c>
      <c r="M16" s="219">
        <v>0</v>
      </c>
      <c r="N16" s="219">
        <v>0</v>
      </c>
      <c r="O16" s="330">
        <v>32.700000000000003</v>
      </c>
      <c r="P16" s="332">
        <v>32.700000000000003</v>
      </c>
      <c r="Q16" s="219">
        <v>0</v>
      </c>
      <c r="R16" s="219">
        <v>0</v>
      </c>
      <c r="S16" s="219"/>
      <c r="T16" s="219"/>
      <c r="U16" s="219"/>
      <c r="V16" s="219"/>
      <c r="W16" s="330">
        <v>39.6</v>
      </c>
      <c r="X16" s="334">
        <v>43.6</v>
      </c>
      <c r="Y16" s="43" t="s">
        <v>55</v>
      </c>
      <c r="Z16" s="40">
        <v>3000</v>
      </c>
      <c r="AA16" s="40">
        <v>3000</v>
      </c>
      <c r="AB16" s="40">
        <v>3000</v>
      </c>
    </row>
    <row r="17" spans="1:30" ht="54.75" customHeight="1" thickBot="1" x14ac:dyDescent="0.3">
      <c r="A17" s="175"/>
      <c r="B17" s="178"/>
      <c r="C17" s="178"/>
      <c r="D17" s="181"/>
      <c r="E17" s="164"/>
      <c r="F17" s="288"/>
      <c r="G17" s="215"/>
      <c r="H17" s="298"/>
      <c r="I17" s="186"/>
      <c r="J17" s="328"/>
      <c r="K17" s="329"/>
      <c r="L17" s="329"/>
      <c r="M17" s="329"/>
      <c r="N17" s="329"/>
      <c r="O17" s="331"/>
      <c r="P17" s="333"/>
      <c r="Q17" s="329"/>
      <c r="R17" s="329"/>
      <c r="S17" s="329"/>
      <c r="T17" s="329"/>
      <c r="U17" s="329"/>
      <c r="V17" s="329"/>
      <c r="W17" s="331"/>
      <c r="X17" s="335"/>
      <c r="Y17" s="45" t="s">
        <v>56</v>
      </c>
      <c r="Z17" s="40">
        <v>600</v>
      </c>
      <c r="AA17" s="40">
        <v>600</v>
      </c>
      <c r="AB17" s="40">
        <v>600</v>
      </c>
    </row>
    <row r="18" spans="1:30" ht="82.5" customHeight="1" thickBot="1" x14ac:dyDescent="0.3">
      <c r="A18" s="175"/>
      <c r="B18" s="178"/>
      <c r="C18" s="178"/>
      <c r="D18" s="181"/>
      <c r="E18" s="164"/>
      <c r="F18" s="288"/>
      <c r="G18" s="216"/>
      <c r="H18" s="320"/>
      <c r="I18" s="286"/>
      <c r="J18" s="25" t="s">
        <v>20</v>
      </c>
      <c r="K18" s="46">
        <f>SUM(K16)</f>
        <v>20.399999999999999</v>
      </c>
      <c r="L18" s="46">
        <f t="shared" ref="L18:N18" si="0">SUM(L16)</f>
        <v>20.399999999999999</v>
      </c>
      <c r="M18" s="46">
        <f t="shared" si="0"/>
        <v>0</v>
      </c>
      <c r="N18" s="46">
        <f t="shared" si="0"/>
        <v>0</v>
      </c>
      <c r="O18" s="46">
        <f t="shared" ref="O18" si="1">O16</f>
        <v>32.700000000000003</v>
      </c>
      <c r="P18" s="46">
        <f>SUM(P16)</f>
        <v>32.700000000000003</v>
      </c>
      <c r="Q18" s="46">
        <f t="shared" ref="Q18:R18" si="2">Q16</f>
        <v>0</v>
      </c>
      <c r="R18" s="46">
        <f t="shared" si="2"/>
        <v>0</v>
      </c>
      <c r="S18" s="46"/>
      <c r="T18" s="46"/>
      <c r="U18" s="46"/>
      <c r="V18" s="46"/>
      <c r="W18" s="46">
        <f t="shared" ref="T18:X18" si="3">SUM(W16)</f>
        <v>39.6</v>
      </c>
      <c r="X18" s="46">
        <f t="shared" si="3"/>
        <v>43.6</v>
      </c>
      <c r="Y18" s="33"/>
      <c r="Z18" s="34"/>
      <c r="AA18" s="34"/>
      <c r="AB18" s="34"/>
    </row>
    <row r="19" spans="1:30" ht="48.75" customHeight="1" x14ac:dyDescent="0.25">
      <c r="A19" s="175"/>
      <c r="B19" s="178"/>
      <c r="C19" s="178"/>
      <c r="D19" s="181"/>
      <c r="E19" s="164"/>
      <c r="F19" s="288"/>
      <c r="G19" s="214" t="s">
        <v>82</v>
      </c>
      <c r="H19" s="297" t="s">
        <v>118</v>
      </c>
      <c r="I19" s="186" t="str">
        <f t="shared" ref="I19" si="4">$I$16</f>
        <v>Violeta Prekevičienė</v>
      </c>
      <c r="J19" s="327" t="s">
        <v>18</v>
      </c>
      <c r="K19" s="217">
        <v>10</v>
      </c>
      <c r="L19" s="217">
        <v>10</v>
      </c>
      <c r="M19" s="219">
        <v>0</v>
      </c>
      <c r="N19" s="219">
        <v>0</v>
      </c>
      <c r="O19" s="318">
        <v>14.9</v>
      </c>
      <c r="P19" s="219">
        <v>14.9</v>
      </c>
      <c r="Q19" s="219">
        <v>0</v>
      </c>
      <c r="R19" s="219">
        <v>0</v>
      </c>
      <c r="S19" s="217"/>
      <c r="T19" s="217"/>
      <c r="U19" s="219"/>
      <c r="V19" s="219"/>
      <c r="W19" s="318">
        <v>18.3</v>
      </c>
      <c r="X19" s="321">
        <v>20.100000000000001</v>
      </c>
      <c r="Y19" s="297" t="s">
        <v>57</v>
      </c>
      <c r="Z19" s="321">
        <v>100</v>
      </c>
      <c r="AA19" s="321">
        <v>100</v>
      </c>
      <c r="AB19" s="321">
        <v>100</v>
      </c>
    </row>
    <row r="20" spans="1:30" ht="62.25" customHeight="1" thickBot="1" x14ac:dyDescent="0.3">
      <c r="A20" s="175"/>
      <c r="B20" s="178"/>
      <c r="C20" s="178"/>
      <c r="D20" s="181"/>
      <c r="E20" s="164"/>
      <c r="F20" s="288"/>
      <c r="G20" s="215"/>
      <c r="H20" s="298"/>
      <c r="I20" s="290"/>
      <c r="J20" s="336"/>
      <c r="K20" s="218"/>
      <c r="L20" s="218"/>
      <c r="M20" s="220"/>
      <c r="N20" s="220"/>
      <c r="O20" s="319"/>
      <c r="P20" s="220"/>
      <c r="Q20" s="220"/>
      <c r="R20" s="220"/>
      <c r="S20" s="218"/>
      <c r="T20" s="218"/>
      <c r="U20" s="220"/>
      <c r="V20" s="220"/>
      <c r="W20" s="319"/>
      <c r="X20" s="322"/>
      <c r="Y20" s="320"/>
      <c r="Z20" s="337"/>
      <c r="AA20" s="337"/>
      <c r="AB20" s="322"/>
      <c r="AD20" s="325"/>
    </row>
    <row r="21" spans="1:30" ht="82.5" customHeight="1" thickBot="1" x14ac:dyDescent="0.3">
      <c r="A21" s="175"/>
      <c r="B21" s="178"/>
      <c r="C21" s="178"/>
      <c r="D21" s="181"/>
      <c r="E21" s="164"/>
      <c r="F21" s="288"/>
      <c r="G21" s="216"/>
      <c r="H21" s="299"/>
      <c r="I21" s="39"/>
      <c r="J21" s="25" t="s">
        <v>20</v>
      </c>
      <c r="K21" s="49">
        <f t="shared" ref="K21:P21" si="5">SUM(K19)</f>
        <v>10</v>
      </c>
      <c r="L21" s="49">
        <f t="shared" si="5"/>
        <v>10</v>
      </c>
      <c r="M21" s="49">
        <f t="shared" si="5"/>
        <v>0</v>
      </c>
      <c r="N21" s="49">
        <f t="shared" si="5"/>
        <v>0</v>
      </c>
      <c r="O21" s="49">
        <f t="shared" si="5"/>
        <v>14.9</v>
      </c>
      <c r="P21" s="49">
        <f t="shared" si="5"/>
        <v>14.9</v>
      </c>
      <c r="Q21" s="49">
        <f t="shared" ref="Q21:X21" si="6">SUM(Q19)</f>
        <v>0</v>
      </c>
      <c r="R21" s="49">
        <f t="shared" si="6"/>
        <v>0</v>
      </c>
      <c r="S21" s="49"/>
      <c r="T21" s="49"/>
      <c r="U21" s="49"/>
      <c r="V21" s="49"/>
      <c r="W21" s="49">
        <f t="shared" si="6"/>
        <v>18.3</v>
      </c>
      <c r="X21" s="49">
        <f t="shared" si="6"/>
        <v>20.100000000000001</v>
      </c>
      <c r="Y21" s="28"/>
      <c r="Z21" s="29"/>
      <c r="AA21" s="30"/>
      <c r="AB21" s="31"/>
      <c r="AD21" s="326"/>
    </row>
    <row r="22" spans="1:30" ht="72.75" customHeight="1" x14ac:dyDescent="0.25">
      <c r="A22" s="175"/>
      <c r="B22" s="178"/>
      <c r="C22" s="178"/>
      <c r="D22" s="181"/>
      <c r="E22" s="164"/>
      <c r="F22" s="288"/>
      <c r="G22" s="291" t="s">
        <v>83</v>
      </c>
      <c r="H22" s="300" t="s">
        <v>119</v>
      </c>
      <c r="I22" s="297" t="s">
        <v>65</v>
      </c>
      <c r="J22" s="303" t="s">
        <v>18</v>
      </c>
      <c r="K22" s="153">
        <v>0</v>
      </c>
      <c r="L22" s="153">
        <v>0</v>
      </c>
      <c r="M22" s="153">
        <v>0</v>
      </c>
      <c r="N22" s="153">
        <v>0</v>
      </c>
      <c r="O22" s="153">
        <v>62.7</v>
      </c>
      <c r="P22" s="153">
        <v>62.7</v>
      </c>
      <c r="Q22" s="153">
        <v>0</v>
      </c>
      <c r="R22" s="153">
        <v>0</v>
      </c>
      <c r="S22" s="153"/>
      <c r="T22" s="153"/>
      <c r="U22" s="153"/>
      <c r="V22" s="153"/>
      <c r="W22" s="153">
        <v>45</v>
      </c>
      <c r="X22" s="153">
        <v>45</v>
      </c>
      <c r="Y22" s="43" t="s">
        <v>97</v>
      </c>
      <c r="Z22" s="41">
        <v>1</v>
      </c>
      <c r="AA22" s="41">
        <v>1</v>
      </c>
      <c r="AB22" s="41">
        <v>1</v>
      </c>
    </row>
    <row r="23" spans="1:30" ht="72.75" customHeight="1" x14ac:dyDescent="0.25">
      <c r="A23" s="175"/>
      <c r="B23" s="178"/>
      <c r="C23" s="178"/>
      <c r="D23" s="181"/>
      <c r="E23" s="164"/>
      <c r="F23" s="288"/>
      <c r="G23" s="292"/>
      <c r="H23" s="301"/>
      <c r="I23" s="298"/>
      <c r="J23" s="304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43" t="s">
        <v>37</v>
      </c>
      <c r="Z23" s="41">
        <v>100</v>
      </c>
      <c r="AA23" s="41">
        <v>100</v>
      </c>
      <c r="AB23" s="41">
        <v>100</v>
      </c>
    </row>
    <row r="24" spans="1:30" ht="72.75" customHeight="1" x14ac:dyDescent="0.25">
      <c r="A24" s="175"/>
      <c r="B24" s="178"/>
      <c r="C24" s="178"/>
      <c r="D24" s="181"/>
      <c r="E24" s="164"/>
      <c r="F24" s="288"/>
      <c r="G24" s="292"/>
      <c r="H24" s="301"/>
      <c r="I24" s="298"/>
      <c r="J24" s="304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43" t="s">
        <v>111</v>
      </c>
      <c r="Z24" s="41">
        <v>40</v>
      </c>
      <c r="AA24" s="41">
        <v>0</v>
      </c>
      <c r="AB24" s="41">
        <v>40</v>
      </c>
    </row>
    <row r="25" spans="1:30" ht="89.45" customHeight="1" thickBot="1" x14ac:dyDescent="0.3">
      <c r="A25" s="175"/>
      <c r="B25" s="178"/>
      <c r="C25" s="178"/>
      <c r="D25" s="181"/>
      <c r="E25" s="164"/>
      <c r="F25" s="288"/>
      <c r="G25" s="292"/>
      <c r="H25" s="301"/>
      <c r="I25" s="298"/>
      <c r="J25" s="305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221"/>
      <c r="Y25" s="43" t="s">
        <v>64</v>
      </c>
      <c r="Z25" s="41">
        <v>100</v>
      </c>
      <c r="AA25" s="41">
        <v>100</v>
      </c>
      <c r="AB25" s="41">
        <v>100</v>
      </c>
    </row>
    <row r="26" spans="1:30" ht="59.45" customHeight="1" thickBot="1" x14ac:dyDescent="0.3">
      <c r="A26" s="176"/>
      <c r="B26" s="179"/>
      <c r="C26" s="179"/>
      <c r="D26" s="182"/>
      <c r="E26" s="164"/>
      <c r="F26" s="288"/>
      <c r="G26" s="293"/>
      <c r="H26" s="302"/>
      <c r="I26" s="299"/>
      <c r="J26" s="26" t="s">
        <v>20</v>
      </c>
      <c r="K26" s="103">
        <f t="shared" ref="K26:X26" si="7">K22</f>
        <v>0</v>
      </c>
      <c r="L26" s="103">
        <f t="shared" si="7"/>
        <v>0</v>
      </c>
      <c r="M26" s="103">
        <f t="shared" si="7"/>
        <v>0</v>
      </c>
      <c r="N26" s="103">
        <f t="shared" si="7"/>
        <v>0</v>
      </c>
      <c r="O26" s="103">
        <f t="shared" si="7"/>
        <v>62.7</v>
      </c>
      <c r="P26" s="103">
        <f t="shared" si="7"/>
        <v>62.7</v>
      </c>
      <c r="Q26" s="103">
        <f t="shared" si="7"/>
        <v>0</v>
      </c>
      <c r="R26" s="103">
        <f t="shared" si="7"/>
        <v>0</v>
      </c>
      <c r="S26" s="103"/>
      <c r="T26" s="103"/>
      <c r="U26" s="103"/>
      <c r="V26" s="103"/>
      <c r="W26" s="103">
        <f t="shared" si="7"/>
        <v>45</v>
      </c>
      <c r="X26" s="47">
        <f t="shared" si="7"/>
        <v>45</v>
      </c>
      <c r="Y26" s="32"/>
      <c r="Z26" s="27"/>
      <c r="AA26" s="27"/>
      <c r="AB26" s="91"/>
    </row>
    <row r="27" spans="1:30" ht="63.2" customHeight="1" x14ac:dyDescent="0.25">
      <c r="A27" s="174"/>
      <c r="B27" s="177"/>
      <c r="C27" s="177"/>
      <c r="D27" s="180"/>
      <c r="E27" s="183"/>
      <c r="F27" s="288"/>
      <c r="G27" s="280" t="s">
        <v>85</v>
      </c>
      <c r="H27" s="183" t="s">
        <v>120</v>
      </c>
      <c r="I27" s="185" t="s">
        <v>65</v>
      </c>
      <c r="J27" s="262" t="s">
        <v>18</v>
      </c>
      <c r="K27" s="151">
        <v>15.5</v>
      </c>
      <c r="L27" s="151">
        <v>15.5</v>
      </c>
      <c r="M27" s="154">
        <v>0</v>
      </c>
      <c r="N27" s="154">
        <v>0</v>
      </c>
      <c r="O27" s="157">
        <v>59.3</v>
      </c>
      <c r="P27" s="151">
        <v>59.3</v>
      </c>
      <c r="Q27" s="154">
        <v>0</v>
      </c>
      <c r="R27" s="154">
        <v>0</v>
      </c>
      <c r="S27" s="151"/>
      <c r="T27" s="151"/>
      <c r="U27" s="154"/>
      <c r="V27" s="154"/>
      <c r="W27" s="157">
        <v>38.9</v>
      </c>
      <c r="X27" s="323">
        <v>42.8</v>
      </c>
      <c r="Y27" s="15" t="s">
        <v>25</v>
      </c>
      <c r="Z27" s="16">
        <v>100</v>
      </c>
      <c r="AA27" s="16">
        <v>100</v>
      </c>
      <c r="AB27" s="16">
        <v>100</v>
      </c>
    </row>
    <row r="28" spans="1:30" ht="54.75" customHeight="1" thickBot="1" x14ac:dyDescent="0.3">
      <c r="A28" s="175"/>
      <c r="B28" s="178"/>
      <c r="C28" s="178"/>
      <c r="D28" s="181"/>
      <c r="E28" s="164"/>
      <c r="F28" s="288"/>
      <c r="G28" s="281"/>
      <c r="H28" s="164"/>
      <c r="I28" s="186"/>
      <c r="J28" s="289"/>
      <c r="K28" s="156"/>
      <c r="L28" s="156"/>
      <c r="M28" s="155"/>
      <c r="N28" s="155"/>
      <c r="O28" s="158"/>
      <c r="P28" s="155"/>
      <c r="Q28" s="155"/>
      <c r="R28" s="155"/>
      <c r="S28" s="156"/>
      <c r="T28" s="156"/>
      <c r="U28" s="155"/>
      <c r="V28" s="155"/>
      <c r="W28" s="158"/>
      <c r="X28" s="324"/>
      <c r="Y28" s="18" t="s">
        <v>54</v>
      </c>
      <c r="Z28" s="14">
        <v>50</v>
      </c>
      <c r="AA28" s="14">
        <v>50</v>
      </c>
      <c r="AB28" s="14">
        <v>50</v>
      </c>
    </row>
    <row r="29" spans="1:30" ht="40.5" customHeight="1" thickBot="1" x14ac:dyDescent="0.3">
      <c r="A29" s="175"/>
      <c r="B29" s="178"/>
      <c r="C29" s="178"/>
      <c r="D29" s="181"/>
      <c r="E29" s="164"/>
      <c r="F29" s="288"/>
      <c r="G29" s="284"/>
      <c r="H29" s="165"/>
      <c r="I29" s="286"/>
      <c r="J29" s="51" t="s">
        <v>20</v>
      </c>
      <c r="K29" s="44">
        <f t="shared" ref="K29:P29" si="8">SUM(K27)</f>
        <v>15.5</v>
      </c>
      <c r="L29" s="100">
        <f t="shared" si="8"/>
        <v>15.5</v>
      </c>
      <c r="M29" s="101">
        <f t="shared" si="8"/>
        <v>0</v>
      </c>
      <c r="N29" s="102">
        <f t="shared" si="8"/>
        <v>0</v>
      </c>
      <c r="O29" s="11">
        <f t="shared" si="8"/>
        <v>59.3</v>
      </c>
      <c r="P29" s="44">
        <f t="shared" si="8"/>
        <v>59.3</v>
      </c>
      <c r="Q29" s="44">
        <f t="shared" ref="Q29:X29" si="9">SUM(Q27)</f>
        <v>0</v>
      </c>
      <c r="R29" s="44">
        <f t="shared" si="9"/>
        <v>0</v>
      </c>
      <c r="S29" s="44"/>
      <c r="T29" s="100"/>
      <c r="U29" s="101"/>
      <c r="V29" s="102"/>
      <c r="W29" s="11">
        <f t="shared" si="9"/>
        <v>38.9</v>
      </c>
      <c r="X29" s="11">
        <f t="shared" si="9"/>
        <v>42.8</v>
      </c>
      <c r="Y29" s="148" t="s">
        <v>17</v>
      </c>
      <c r="Z29" s="149"/>
      <c r="AA29" s="149"/>
      <c r="AB29" s="150"/>
    </row>
    <row r="30" spans="1:30" ht="45.2" customHeight="1" x14ac:dyDescent="0.25">
      <c r="A30" s="175"/>
      <c r="B30" s="178"/>
      <c r="C30" s="178"/>
      <c r="D30" s="181"/>
      <c r="E30" s="164"/>
      <c r="F30" s="288"/>
      <c r="G30" s="280" t="s">
        <v>84</v>
      </c>
      <c r="H30" s="185" t="s">
        <v>121</v>
      </c>
      <c r="I30" s="185" t="s">
        <v>62</v>
      </c>
      <c r="J30" s="40" t="s">
        <v>22</v>
      </c>
      <c r="K30" s="104">
        <v>5.4</v>
      </c>
      <c r="L30" s="104">
        <v>0.8</v>
      </c>
      <c r="M30" s="104">
        <v>0</v>
      </c>
      <c r="N30" s="104">
        <v>4.5999999999999996</v>
      </c>
      <c r="O30" s="104">
        <f>SUM(P30:R30)</f>
        <v>41.3</v>
      </c>
      <c r="P30" s="96">
        <v>9.6999999999999993</v>
      </c>
      <c r="Q30" s="96">
        <v>0</v>
      </c>
      <c r="R30" s="96">
        <v>31.6</v>
      </c>
      <c r="S30" s="96"/>
      <c r="T30" s="96"/>
      <c r="U30" s="96"/>
      <c r="V30" s="96"/>
      <c r="W30" s="96">
        <v>0</v>
      </c>
      <c r="X30" s="99">
        <v>0</v>
      </c>
      <c r="Y30" s="321" t="s">
        <v>67</v>
      </c>
      <c r="Z30" s="321">
        <v>100</v>
      </c>
      <c r="AA30" s="321">
        <v>0</v>
      </c>
      <c r="AB30" s="356">
        <v>0</v>
      </c>
    </row>
    <row r="31" spans="1:30" ht="45.2" customHeight="1" x14ac:dyDescent="0.25">
      <c r="A31" s="175"/>
      <c r="B31" s="178"/>
      <c r="C31" s="178"/>
      <c r="D31" s="181"/>
      <c r="E31" s="164"/>
      <c r="F31" s="288"/>
      <c r="G31" s="281"/>
      <c r="H31" s="186"/>
      <c r="I31" s="186"/>
      <c r="J31" s="40" t="s">
        <v>95</v>
      </c>
      <c r="K31" s="52">
        <f>SUM(L31+N31)</f>
        <v>44.7</v>
      </c>
      <c r="L31" s="52">
        <v>9.3000000000000007</v>
      </c>
      <c r="M31" s="52">
        <v>0</v>
      </c>
      <c r="N31" s="52">
        <v>35.4</v>
      </c>
      <c r="O31" s="52">
        <f>SUM(P31:R31)</f>
        <v>8.9</v>
      </c>
      <c r="P31" s="52">
        <v>8.1</v>
      </c>
      <c r="Q31" s="52">
        <v>0</v>
      </c>
      <c r="R31" s="52">
        <v>0.8</v>
      </c>
      <c r="S31" s="52"/>
      <c r="T31" s="52"/>
      <c r="U31" s="52"/>
      <c r="V31" s="52"/>
      <c r="W31" s="52">
        <v>0</v>
      </c>
      <c r="X31" s="40">
        <v>0</v>
      </c>
      <c r="Y31" s="354"/>
      <c r="Z31" s="354"/>
      <c r="AA31" s="354"/>
      <c r="AB31" s="357"/>
    </row>
    <row r="32" spans="1:30" ht="45.2" customHeight="1" x14ac:dyDescent="0.25">
      <c r="A32" s="175"/>
      <c r="B32" s="178"/>
      <c r="C32" s="178"/>
      <c r="D32" s="181"/>
      <c r="E32" s="164"/>
      <c r="F32" s="288"/>
      <c r="G32" s="282"/>
      <c r="H32" s="290"/>
      <c r="I32" s="290"/>
      <c r="J32" s="40" t="s">
        <v>18</v>
      </c>
      <c r="K32" s="52">
        <f>SUM(L32:N32)</f>
        <v>7.9</v>
      </c>
      <c r="L32" s="52">
        <v>1.6</v>
      </c>
      <c r="M32" s="52">
        <v>0</v>
      </c>
      <c r="N32" s="52">
        <v>6.3</v>
      </c>
      <c r="O32" s="52">
        <f>SUM(P32:R32)</f>
        <v>5.8</v>
      </c>
      <c r="P32" s="52">
        <v>1.5</v>
      </c>
      <c r="Q32" s="52">
        <v>0</v>
      </c>
      <c r="R32" s="52">
        <v>4.3</v>
      </c>
      <c r="S32" s="52"/>
      <c r="T32" s="52"/>
      <c r="U32" s="52"/>
      <c r="V32" s="52"/>
      <c r="W32" s="52">
        <v>0</v>
      </c>
      <c r="X32" s="40">
        <v>0</v>
      </c>
      <c r="Y32" s="355"/>
      <c r="Z32" s="355"/>
      <c r="AA32" s="322"/>
      <c r="AB32" s="358"/>
    </row>
    <row r="33" spans="1:28" ht="45.2" customHeight="1" thickBot="1" x14ac:dyDescent="0.3">
      <c r="A33" s="176"/>
      <c r="B33" s="179"/>
      <c r="C33" s="179"/>
      <c r="D33" s="182"/>
      <c r="E33" s="164"/>
      <c r="F33" s="288"/>
      <c r="G33" s="283"/>
      <c r="H33" s="286"/>
      <c r="I33" s="286"/>
      <c r="J33" s="35" t="s">
        <v>20</v>
      </c>
      <c r="K33" s="53">
        <f t="shared" ref="K33:N33" si="10">SUM(K30:K32)</f>
        <v>58</v>
      </c>
      <c r="L33" s="53">
        <f t="shared" si="10"/>
        <v>11.700000000000001</v>
      </c>
      <c r="M33" s="53">
        <f t="shared" si="10"/>
        <v>0</v>
      </c>
      <c r="N33" s="53">
        <f t="shared" si="10"/>
        <v>46.3</v>
      </c>
      <c r="O33" s="53">
        <f t="shared" ref="O33:R33" si="11">SUM(O30:O32)</f>
        <v>55.999999999999993</v>
      </c>
      <c r="P33" s="53">
        <f t="shared" si="11"/>
        <v>19.299999999999997</v>
      </c>
      <c r="Q33" s="53">
        <f t="shared" si="11"/>
        <v>0</v>
      </c>
      <c r="R33" s="53">
        <f t="shared" si="11"/>
        <v>36.699999999999996</v>
      </c>
      <c r="S33" s="53"/>
      <c r="T33" s="53"/>
      <c r="U33" s="53"/>
      <c r="V33" s="53"/>
      <c r="W33" s="53">
        <f t="shared" ref="S33:X33" si="12">SUM(W30:W32)</f>
        <v>0</v>
      </c>
      <c r="X33" s="37">
        <f t="shared" si="12"/>
        <v>0</v>
      </c>
      <c r="Y33" s="353"/>
      <c r="Z33" s="342"/>
      <c r="AA33" s="342"/>
      <c r="AB33" s="343"/>
    </row>
    <row r="34" spans="1:28" ht="66" customHeight="1" x14ac:dyDescent="0.25">
      <c r="A34" s="174"/>
      <c r="B34" s="177"/>
      <c r="C34" s="177"/>
      <c r="D34" s="180"/>
      <c r="E34" s="183"/>
      <c r="F34" s="288"/>
      <c r="G34" s="280" t="s">
        <v>98</v>
      </c>
      <c r="H34" s="183" t="s">
        <v>122</v>
      </c>
      <c r="I34" s="185" t="s">
        <v>65</v>
      </c>
      <c r="J34" s="262" t="s">
        <v>18</v>
      </c>
      <c r="K34" s="151">
        <v>193.1</v>
      </c>
      <c r="L34" s="151">
        <v>193.1</v>
      </c>
      <c r="M34" s="154">
        <v>0</v>
      </c>
      <c r="N34" s="154">
        <v>0</v>
      </c>
      <c r="O34" s="154">
        <v>193.4</v>
      </c>
      <c r="P34" s="151">
        <v>193.4</v>
      </c>
      <c r="Q34" s="154">
        <v>0</v>
      </c>
      <c r="R34" s="154">
        <v>0</v>
      </c>
      <c r="S34" s="151"/>
      <c r="T34" s="151"/>
      <c r="U34" s="154"/>
      <c r="V34" s="154"/>
      <c r="W34" s="154">
        <v>205.7</v>
      </c>
      <c r="X34" s="154">
        <v>226.3</v>
      </c>
      <c r="Y34" s="8" t="s">
        <v>58</v>
      </c>
      <c r="Z34" s="14">
        <v>100</v>
      </c>
      <c r="AA34" s="10">
        <v>100</v>
      </c>
      <c r="AB34" s="10">
        <v>100</v>
      </c>
    </row>
    <row r="35" spans="1:28" ht="45.2" customHeight="1" thickBot="1" x14ac:dyDescent="0.3">
      <c r="A35" s="175"/>
      <c r="B35" s="178"/>
      <c r="C35" s="178"/>
      <c r="D35" s="181"/>
      <c r="E35" s="164"/>
      <c r="F35" s="288"/>
      <c r="G35" s="281"/>
      <c r="H35" s="164"/>
      <c r="I35" s="186"/>
      <c r="J35" s="263"/>
      <c r="K35" s="152"/>
      <c r="L35" s="152"/>
      <c r="M35" s="159"/>
      <c r="N35" s="159"/>
      <c r="O35" s="159"/>
      <c r="P35" s="152"/>
      <c r="Q35" s="159"/>
      <c r="R35" s="159"/>
      <c r="S35" s="152"/>
      <c r="T35" s="152"/>
      <c r="U35" s="159"/>
      <c r="V35" s="159"/>
      <c r="W35" s="159"/>
      <c r="X35" s="159"/>
      <c r="Y35" s="19" t="s">
        <v>26</v>
      </c>
      <c r="Z35" s="20">
        <v>125</v>
      </c>
      <c r="AA35" s="20">
        <v>125</v>
      </c>
      <c r="AB35" s="20">
        <v>125</v>
      </c>
    </row>
    <row r="36" spans="1:28" ht="45.2" customHeight="1" thickBot="1" x14ac:dyDescent="0.3">
      <c r="A36" s="175"/>
      <c r="B36" s="178"/>
      <c r="C36" s="178"/>
      <c r="D36" s="181"/>
      <c r="E36" s="164"/>
      <c r="F36" s="288"/>
      <c r="G36" s="284"/>
      <c r="H36" s="165"/>
      <c r="I36" s="286"/>
      <c r="J36" s="11" t="s">
        <v>20</v>
      </c>
      <c r="K36" s="44">
        <f t="shared" ref="K36:P36" si="13">K34</f>
        <v>193.1</v>
      </c>
      <c r="L36" s="44">
        <f t="shared" si="13"/>
        <v>193.1</v>
      </c>
      <c r="M36" s="44">
        <f t="shared" si="13"/>
        <v>0</v>
      </c>
      <c r="N36" s="44">
        <f t="shared" si="13"/>
        <v>0</v>
      </c>
      <c r="O36" s="44">
        <f t="shared" si="13"/>
        <v>193.4</v>
      </c>
      <c r="P36" s="44">
        <f t="shared" si="13"/>
        <v>193.4</v>
      </c>
      <c r="Q36" s="44">
        <f t="shared" ref="Q36:X36" si="14">Q34</f>
        <v>0</v>
      </c>
      <c r="R36" s="44">
        <f t="shared" si="14"/>
        <v>0</v>
      </c>
      <c r="S36" s="44"/>
      <c r="T36" s="44"/>
      <c r="U36" s="44"/>
      <c r="V36" s="44"/>
      <c r="W36" s="44">
        <f t="shared" si="14"/>
        <v>205.7</v>
      </c>
      <c r="X36" s="44">
        <f t="shared" si="14"/>
        <v>226.3</v>
      </c>
      <c r="Y36" s="244" t="s">
        <v>17</v>
      </c>
      <c r="Z36" s="245"/>
      <c r="AA36" s="245"/>
      <c r="AB36" s="246"/>
    </row>
    <row r="37" spans="1:28" ht="45.2" customHeight="1" x14ac:dyDescent="0.25">
      <c r="A37" s="176"/>
      <c r="B37" s="179"/>
      <c r="C37" s="179"/>
      <c r="D37" s="182"/>
      <c r="E37" s="165"/>
      <c r="F37" s="288"/>
      <c r="G37" s="285" t="s">
        <v>24</v>
      </c>
      <c r="H37" s="170"/>
      <c r="I37" s="170"/>
      <c r="J37" s="171"/>
      <c r="K37" s="80">
        <f t="shared" ref="K37:X37" si="15">K13+K15+K18+K21+K26+K33+K36+K29</f>
        <v>421.79999999999995</v>
      </c>
      <c r="L37" s="80">
        <f t="shared" si="15"/>
        <v>375.5</v>
      </c>
      <c r="M37" s="80">
        <f t="shared" si="15"/>
        <v>0</v>
      </c>
      <c r="N37" s="80">
        <f t="shared" si="15"/>
        <v>46.3</v>
      </c>
      <c r="O37" s="80">
        <f t="shared" si="15"/>
        <v>460.10000000000008</v>
      </c>
      <c r="P37" s="80">
        <f t="shared" si="15"/>
        <v>423.40000000000003</v>
      </c>
      <c r="Q37" s="80">
        <f t="shared" si="15"/>
        <v>0</v>
      </c>
      <c r="R37" s="80">
        <f t="shared" si="15"/>
        <v>36.699999999999996</v>
      </c>
      <c r="S37" s="80"/>
      <c r="T37" s="80"/>
      <c r="U37" s="80"/>
      <c r="V37" s="80"/>
      <c r="W37" s="80">
        <f t="shared" si="15"/>
        <v>365.69999999999993</v>
      </c>
      <c r="X37" s="80">
        <f t="shared" si="15"/>
        <v>397.1</v>
      </c>
      <c r="Y37" s="259" t="s">
        <v>17</v>
      </c>
      <c r="Z37" s="260"/>
      <c r="AA37" s="260"/>
      <c r="AB37" s="261"/>
    </row>
    <row r="38" spans="1:28" ht="33.75" customHeight="1" x14ac:dyDescent="0.25">
      <c r="A38" s="70"/>
      <c r="B38" s="71"/>
      <c r="C38" s="71"/>
      <c r="D38" s="72"/>
      <c r="E38" s="81"/>
      <c r="F38" s="267" t="s">
        <v>38</v>
      </c>
      <c r="G38" s="268"/>
      <c r="H38" s="268"/>
      <c r="I38" s="268"/>
      <c r="J38" s="269"/>
      <c r="K38" s="82">
        <f t="shared" ref="K38:P38" si="16">K37</f>
        <v>421.79999999999995</v>
      </c>
      <c r="L38" s="82">
        <f t="shared" si="16"/>
        <v>375.5</v>
      </c>
      <c r="M38" s="82">
        <f t="shared" si="16"/>
        <v>0</v>
      </c>
      <c r="N38" s="82">
        <f t="shared" si="16"/>
        <v>46.3</v>
      </c>
      <c r="O38" s="82">
        <f t="shared" si="16"/>
        <v>460.10000000000008</v>
      </c>
      <c r="P38" s="82">
        <f t="shared" si="16"/>
        <v>423.40000000000003</v>
      </c>
      <c r="Q38" s="82">
        <f t="shared" ref="Q38:X39" si="17">Q37</f>
        <v>0</v>
      </c>
      <c r="R38" s="82">
        <f t="shared" si="17"/>
        <v>36.699999999999996</v>
      </c>
      <c r="S38" s="82"/>
      <c r="T38" s="82"/>
      <c r="U38" s="82"/>
      <c r="V38" s="82"/>
      <c r="W38" s="82">
        <f t="shared" si="17"/>
        <v>365.69999999999993</v>
      </c>
      <c r="X38" s="82">
        <f t="shared" si="17"/>
        <v>397.1</v>
      </c>
      <c r="Y38" s="341"/>
      <c r="Z38" s="342"/>
      <c r="AA38" s="342"/>
      <c r="AB38" s="343"/>
    </row>
    <row r="39" spans="1:28" ht="45.2" customHeight="1" x14ac:dyDescent="0.25">
      <c r="A39" s="270" t="s">
        <v>39</v>
      </c>
      <c r="B39" s="271"/>
      <c r="C39" s="271"/>
      <c r="D39" s="271"/>
      <c r="E39" s="271"/>
      <c r="F39" s="271"/>
      <c r="G39" s="271"/>
      <c r="H39" s="271"/>
      <c r="I39" s="271"/>
      <c r="J39" s="272"/>
      <c r="K39" s="85">
        <f>SUM(K38)</f>
        <v>421.79999999999995</v>
      </c>
      <c r="L39" s="85">
        <f>SUM(L38)</f>
        <v>375.5</v>
      </c>
      <c r="M39" s="85">
        <f>SUM(M38)</f>
        <v>0</v>
      </c>
      <c r="N39" s="85">
        <f>SUM(N38)</f>
        <v>46.3</v>
      </c>
      <c r="O39" s="85">
        <f t="shared" ref="O39:P39" si="18">O38</f>
        <v>460.10000000000008</v>
      </c>
      <c r="P39" s="85">
        <f t="shared" si="18"/>
        <v>423.40000000000003</v>
      </c>
      <c r="Q39" s="85">
        <f t="shared" si="17"/>
        <v>0</v>
      </c>
      <c r="R39" s="85">
        <f t="shared" si="17"/>
        <v>36.699999999999996</v>
      </c>
      <c r="S39" s="85"/>
      <c r="T39" s="85"/>
      <c r="U39" s="85"/>
      <c r="V39" s="85"/>
      <c r="W39" s="85">
        <f t="shared" si="17"/>
        <v>365.69999999999993</v>
      </c>
      <c r="X39" s="85">
        <f t="shared" si="17"/>
        <v>397.1</v>
      </c>
      <c r="Y39" s="344"/>
      <c r="Z39" s="342"/>
      <c r="AA39" s="342"/>
      <c r="AB39" s="343"/>
    </row>
    <row r="40" spans="1:28" ht="32.25" customHeight="1" x14ac:dyDescent="0.25">
      <c r="A40" s="70">
        <v>8</v>
      </c>
      <c r="B40" s="83">
        <v>2</v>
      </c>
      <c r="C40" s="83"/>
      <c r="D40" s="83"/>
      <c r="E40" s="84"/>
      <c r="F40" s="338" t="s">
        <v>101</v>
      </c>
      <c r="G40" s="339"/>
      <c r="H40" s="339"/>
      <c r="I40" s="339"/>
      <c r="J40" s="339"/>
      <c r="K40" s="339"/>
      <c r="L40" s="339"/>
      <c r="M40" s="339"/>
      <c r="N40" s="339"/>
      <c r="O40" s="339"/>
      <c r="P40" s="339"/>
      <c r="Q40" s="339"/>
      <c r="R40" s="339"/>
      <c r="S40" s="339"/>
      <c r="T40" s="339"/>
      <c r="U40" s="339"/>
      <c r="V40" s="339"/>
      <c r="W40" s="339"/>
      <c r="X40" s="339"/>
      <c r="Y40" s="339"/>
      <c r="Z40" s="339"/>
      <c r="AA40" s="339"/>
      <c r="AB40" s="340"/>
    </row>
    <row r="41" spans="1:28" ht="24.6" customHeight="1" x14ac:dyDescent="0.25">
      <c r="A41" s="5">
        <v>8</v>
      </c>
      <c r="B41" s="6">
        <v>2</v>
      </c>
      <c r="C41" s="6">
        <v>3</v>
      </c>
      <c r="D41" s="6" t="s">
        <v>17</v>
      </c>
      <c r="E41" s="6" t="s">
        <v>17</v>
      </c>
      <c r="F41" s="197" t="s">
        <v>73</v>
      </c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9"/>
    </row>
    <row r="42" spans="1:28" ht="24.95" customHeight="1" thickBot="1" x14ac:dyDescent="0.3">
      <c r="A42" s="5">
        <v>8</v>
      </c>
      <c r="B42" s="6">
        <v>2</v>
      </c>
      <c r="C42" s="6">
        <v>3</v>
      </c>
      <c r="D42" s="7">
        <v>3</v>
      </c>
      <c r="E42" s="7" t="s">
        <v>17</v>
      </c>
      <c r="F42" s="264" t="s">
        <v>87</v>
      </c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265"/>
      <c r="V42" s="265"/>
      <c r="W42" s="265"/>
      <c r="X42" s="265"/>
      <c r="Y42" s="265"/>
      <c r="Z42" s="265"/>
      <c r="AA42" s="265"/>
      <c r="AB42" s="266"/>
    </row>
    <row r="43" spans="1:28" ht="45.2" customHeight="1" x14ac:dyDescent="0.25">
      <c r="A43" s="174">
        <v>8</v>
      </c>
      <c r="B43" s="177">
        <v>2</v>
      </c>
      <c r="C43" s="177">
        <v>3</v>
      </c>
      <c r="D43" s="180">
        <v>3</v>
      </c>
      <c r="E43" s="183">
        <v>2</v>
      </c>
      <c r="F43" s="184" t="s">
        <v>89</v>
      </c>
      <c r="G43" s="278" t="s">
        <v>74</v>
      </c>
      <c r="H43" s="278" t="s">
        <v>123</v>
      </c>
      <c r="I43" s="279" t="s">
        <v>114</v>
      </c>
      <c r="J43" s="17" t="s">
        <v>18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  <c r="S43" s="21"/>
      <c r="T43" s="21"/>
      <c r="U43" s="21"/>
      <c r="V43" s="21"/>
      <c r="W43" s="21">
        <v>0</v>
      </c>
      <c r="X43" s="21">
        <v>0</v>
      </c>
      <c r="Y43" s="18" t="s">
        <v>27</v>
      </c>
      <c r="Z43" s="14">
        <v>417</v>
      </c>
      <c r="AA43" s="14">
        <v>425</v>
      </c>
      <c r="AB43" s="14">
        <v>435</v>
      </c>
    </row>
    <row r="44" spans="1:28" ht="45.2" customHeight="1" thickBot="1" x14ac:dyDescent="0.3">
      <c r="A44" s="175"/>
      <c r="B44" s="178"/>
      <c r="C44" s="178"/>
      <c r="D44" s="181"/>
      <c r="E44" s="164"/>
      <c r="F44" s="167"/>
      <c r="G44" s="186"/>
      <c r="H44" s="186"/>
      <c r="I44" s="192"/>
      <c r="J44" s="17" t="s">
        <v>28</v>
      </c>
      <c r="K44" s="21">
        <v>11.5</v>
      </c>
      <c r="L44" s="21">
        <v>11.5</v>
      </c>
      <c r="M44" s="21">
        <v>8.8000000000000007</v>
      </c>
      <c r="N44" s="21">
        <v>0</v>
      </c>
      <c r="O44" s="105">
        <v>11.5</v>
      </c>
      <c r="P44" s="105">
        <v>11.5</v>
      </c>
      <c r="Q44" s="21">
        <v>0</v>
      </c>
      <c r="R44" s="21">
        <v>0</v>
      </c>
      <c r="S44" s="21"/>
      <c r="T44" s="21"/>
      <c r="U44" s="21"/>
      <c r="V44" s="21"/>
      <c r="W44" s="21">
        <v>11.4</v>
      </c>
      <c r="X44" s="21">
        <v>11.4</v>
      </c>
      <c r="Y44" s="18" t="s">
        <v>29</v>
      </c>
      <c r="Z44" s="14">
        <v>1</v>
      </c>
      <c r="AA44" s="14">
        <v>1</v>
      </c>
      <c r="AB44" s="14">
        <v>1</v>
      </c>
    </row>
    <row r="45" spans="1:28" ht="45.2" customHeight="1" thickBot="1" x14ac:dyDescent="0.3">
      <c r="A45" s="175"/>
      <c r="B45" s="178"/>
      <c r="C45" s="178"/>
      <c r="D45" s="181"/>
      <c r="E45" s="164"/>
      <c r="F45" s="167"/>
      <c r="G45" s="273"/>
      <c r="H45" s="273"/>
      <c r="I45" s="277"/>
      <c r="J45" s="36" t="s">
        <v>20</v>
      </c>
      <c r="K45" s="49">
        <f t="shared" ref="K45:N45" si="19">SUM(K43:K44)</f>
        <v>11.5</v>
      </c>
      <c r="L45" s="49">
        <f t="shared" si="19"/>
        <v>11.5</v>
      </c>
      <c r="M45" s="49">
        <f t="shared" si="19"/>
        <v>8.8000000000000007</v>
      </c>
      <c r="N45" s="49">
        <f t="shared" si="19"/>
        <v>0</v>
      </c>
      <c r="O45" s="49">
        <f>SUM(O43:O44)</f>
        <v>11.5</v>
      </c>
      <c r="P45" s="49">
        <f t="shared" ref="P45:X45" si="20">SUM(P43:P44)</f>
        <v>11.5</v>
      </c>
      <c r="Q45" s="49">
        <f t="shared" si="20"/>
        <v>0</v>
      </c>
      <c r="R45" s="49">
        <f t="shared" si="20"/>
        <v>0</v>
      </c>
      <c r="S45" s="49"/>
      <c r="T45" s="49"/>
      <c r="U45" s="49"/>
      <c r="V45" s="49"/>
      <c r="W45" s="49">
        <f t="shared" si="20"/>
        <v>11.4</v>
      </c>
      <c r="X45" s="49">
        <f t="shared" si="20"/>
        <v>11.4</v>
      </c>
      <c r="Y45" s="130" t="s">
        <v>17</v>
      </c>
      <c r="Z45" s="131"/>
      <c r="AA45" s="131"/>
      <c r="AB45" s="132"/>
    </row>
    <row r="46" spans="1:28" ht="33.950000000000003" customHeight="1" x14ac:dyDescent="0.25">
      <c r="A46" s="175"/>
      <c r="B46" s="178"/>
      <c r="C46" s="178"/>
      <c r="D46" s="181"/>
      <c r="E46" s="164"/>
      <c r="F46" s="167"/>
      <c r="G46" s="185" t="s">
        <v>75</v>
      </c>
      <c r="H46" s="185" t="s">
        <v>124</v>
      </c>
      <c r="I46" s="191" t="s">
        <v>114</v>
      </c>
      <c r="J46" s="17" t="s">
        <v>18</v>
      </c>
      <c r="K46" s="21">
        <v>13.6</v>
      </c>
      <c r="L46" s="21">
        <v>13.6</v>
      </c>
      <c r="M46" s="21">
        <v>0</v>
      </c>
      <c r="N46" s="21">
        <v>0</v>
      </c>
      <c r="O46" s="107">
        <v>13.6</v>
      </c>
      <c r="P46" s="107">
        <v>13.6</v>
      </c>
      <c r="Q46" s="21">
        <v>0</v>
      </c>
      <c r="R46" s="21">
        <v>0</v>
      </c>
      <c r="S46" s="21"/>
      <c r="T46" s="21"/>
      <c r="U46" s="21"/>
      <c r="V46" s="21"/>
      <c r="W46" s="21">
        <v>14.8</v>
      </c>
      <c r="X46" s="21">
        <f t="shared" ref="X46:X47" si="21">W46</f>
        <v>14.8</v>
      </c>
      <c r="Y46" s="278" t="s">
        <v>30</v>
      </c>
      <c r="Z46" s="139">
        <v>159</v>
      </c>
      <c r="AA46" s="139">
        <v>158</v>
      </c>
      <c r="AB46" s="139">
        <v>158</v>
      </c>
    </row>
    <row r="47" spans="1:28" ht="36" customHeight="1" thickBot="1" x14ac:dyDescent="0.3">
      <c r="A47" s="175"/>
      <c r="B47" s="178"/>
      <c r="C47" s="178"/>
      <c r="D47" s="181"/>
      <c r="E47" s="164"/>
      <c r="F47" s="167"/>
      <c r="G47" s="186"/>
      <c r="H47" s="186"/>
      <c r="I47" s="192"/>
      <c r="J47" s="17" t="s">
        <v>28</v>
      </c>
      <c r="K47" s="21">
        <v>5.2</v>
      </c>
      <c r="L47" s="21">
        <v>5.2</v>
      </c>
      <c r="M47" s="21">
        <v>4.3</v>
      </c>
      <c r="N47" s="21">
        <v>0</v>
      </c>
      <c r="O47" s="105">
        <v>9.6999999999999993</v>
      </c>
      <c r="P47" s="105">
        <v>9.6999999999999993</v>
      </c>
      <c r="Q47" s="21">
        <v>0</v>
      </c>
      <c r="R47" s="21">
        <v>0</v>
      </c>
      <c r="S47" s="21"/>
      <c r="T47" s="21"/>
      <c r="U47" s="21"/>
      <c r="V47" s="21"/>
      <c r="W47" s="21">
        <v>5.8</v>
      </c>
      <c r="X47" s="21">
        <f t="shared" si="21"/>
        <v>5.8</v>
      </c>
      <c r="Y47" s="187"/>
      <c r="Z47" s="141"/>
      <c r="AA47" s="141"/>
      <c r="AB47" s="141"/>
    </row>
    <row r="48" spans="1:28" ht="45.2" customHeight="1" thickBot="1" x14ac:dyDescent="0.3">
      <c r="A48" s="175"/>
      <c r="B48" s="178"/>
      <c r="C48" s="178"/>
      <c r="D48" s="181"/>
      <c r="E48" s="164"/>
      <c r="F48" s="167"/>
      <c r="G48" s="273"/>
      <c r="H48" s="273"/>
      <c r="I48" s="277"/>
      <c r="J48" s="36" t="s">
        <v>20</v>
      </c>
      <c r="K48" s="49">
        <f t="shared" ref="K48:N48" si="22">SUM(K46:K47)</f>
        <v>18.8</v>
      </c>
      <c r="L48" s="49">
        <f t="shared" si="22"/>
        <v>18.8</v>
      </c>
      <c r="M48" s="49">
        <f t="shared" si="22"/>
        <v>4.3</v>
      </c>
      <c r="N48" s="49">
        <f t="shared" si="22"/>
        <v>0</v>
      </c>
      <c r="O48" s="49">
        <f t="shared" ref="O48:X48" si="23">SUM(O46:O47)</f>
        <v>23.299999999999997</v>
      </c>
      <c r="P48" s="49">
        <f t="shared" si="23"/>
        <v>23.299999999999997</v>
      </c>
      <c r="Q48" s="49">
        <f t="shared" si="23"/>
        <v>0</v>
      </c>
      <c r="R48" s="49">
        <f t="shared" si="23"/>
        <v>0</v>
      </c>
      <c r="S48" s="49"/>
      <c r="T48" s="49"/>
      <c r="U48" s="49"/>
      <c r="V48" s="49"/>
      <c r="W48" s="49">
        <f t="shared" si="23"/>
        <v>20.6</v>
      </c>
      <c r="X48" s="49">
        <f t="shared" si="23"/>
        <v>20.6</v>
      </c>
      <c r="Y48" s="130" t="s">
        <v>17</v>
      </c>
      <c r="Z48" s="131"/>
      <c r="AA48" s="131"/>
      <c r="AB48" s="132"/>
    </row>
    <row r="49" spans="1:28" ht="45.2" customHeight="1" thickBot="1" x14ac:dyDescent="0.3">
      <c r="A49" s="175"/>
      <c r="B49" s="178"/>
      <c r="C49" s="178"/>
      <c r="D49" s="181"/>
      <c r="E49" s="164"/>
      <c r="F49" s="167"/>
      <c r="G49" s="185" t="s">
        <v>90</v>
      </c>
      <c r="H49" s="185" t="s">
        <v>125</v>
      </c>
      <c r="I49" s="191" t="s">
        <v>114</v>
      </c>
      <c r="J49" s="17" t="s">
        <v>18</v>
      </c>
      <c r="K49" s="21">
        <v>0.7</v>
      </c>
      <c r="L49" s="21">
        <v>0.7</v>
      </c>
      <c r="M49" s="21">
        <v>0</v>
      </c>
      <c r="N49" s="21">
        <v>0</v>
      </c>
      <c r="O49" s="105">
        <v>0.7</v>
      </c>
      <c r="P49" s="105">
        <v>0.7</v>
      </c>
      <c r="Q49" s="21">
        <v>0</v>
      </c>
      <c r="R49" s="21">
        <v>0</v>
      </c>
      <c r="S49" s="21"/>
      <c r="T49" s="21"/>
      <c r="U49" s="21"/>
      <c r="V49" s="21"/>
      <c r="W49" s="21">
        <v>0.7</v>
      </c>
      <c r="X49" s="21">
        <v>0.7</v>
      </c>
      <c r="Y49" s="18" t="s">
        <v>31</v>
      </c>
      <c r="Z49" s="14">
        <v>6</v>
      </c>
      <c r="AA49" s="14">
        <v>6</v>
      </c>
      <c r="AB49" s="14">
        <v>6</v>
      </c>
    </row>
    <row r="50" spans="1:28" ht="45.2" customHeight="1" thickBot="1" x14ac:dyDescent="0.3">
      <c r="A50" s="175"/>
      <c r="B50" s="178"/>
      <c r="C50" s="178"/>
      <c r="D50" s="181"/>
      <c r="E50" s="164"/>
      <c r="F50" s="167"/>
      <c r="G50" s="273"/>
      <c r="H50" s="273"/>
      <c r="I50" s="277"/>
      <c r="J50" s="36" t="s">
        <v>20</v>
      </c>
      <c r="K50" s="49">
        <f t="shared" ref="K50:N50" si="24">K49</f>
        <v>0.7</v>
      </c>
      <c r="L50" s="49">
        <f t="shared" si="24"/>
        <v>0.7</v>
      </c>
      <c r="M50" s="49">
        <f t="shared" si="24"/>
        <v>0</v>
      </c>
      <c r="N50" s="49">
        <f t="shared" si="24"/>
        <v>0</v>
      </c>
      <c r="O50" s="49">
        <f t="shared" ref="O50:X50" si="25">O49</f>
        <v>0.7</v>
      </c>
      <c r="P50" s="49">
        <f t="shared" si="25"/>
        <v>0.7</v>
      </c>
      <c r="Q50" s="49">
        <f t="shared" si="25"/>
        <v>0</v>
      </c>
      <c r="R50" s="49">
        <f t="shared" si="25"/>
        <v>0</v>
      </c>
      <c r="S50" s="49"/>
      <c r="T50" s="49"/>
      <c r="U50" s="49"/>
      <c r="V50" s="49"/>
      <c r="W50" s="49">
        <f t="shared" si="25"/>
        <v>0.7</v>
      </c>
      <c r="X50" s="49">
        <f t="shared" si="25"/>
        <v>0.7</v>
      </c>
      <c r="Y50" s="130" t="s">
        <v>17</v>
      </c>
      <c r="Z50" s="131"/>
      <c r="AA50" s="131"/>
      <c r="AB50" s="132"/>
    </row>
    <row r="51" spans="1:28" ht="54.75" customHeight="1" thickBot="1" x14ac:dyDescent="0.3">
      <c r="A51" s="175"/>
      <c r="B51" s="178"/>
      <c r="C51" s="178"/>
      <c r="D51" s="181"/>
      <c r="E51" s="164"/>
      <c r="F51" s="167"/>
      <c r="G51" s="183" t="s">
        <v>91</v>
      </c>
      <c r="H51" s="185" t="s">
        <v>126</v>
      </c>
      <c r="I51" s="185" t="s">
        <v>114</v>
      </c>
      <c r="J51" s="42" t="s">
        <v>28</v>
      </c>
      <c r="K51" s="93">
        <v>6.9</v>
      </c>
      <c r="L51" s="93">
        <v>6.9</v>
      </c>
      <c r="M51" s="93">
        <v>3.1</v>
      </c>
      <c r="N51" s="93">
        <v>0</v>
      </c>
      <c r="O51" s="106">
        <v>6.8</v>
      </c>
      <c r="P51" s="106">
        <v>6.8</v>
      </c>
      <c r="Q51" s="93">
        <v>3.1</v>
      </c>
      <c r="R51" s="93">
        <v>0</v>
      </c>
      <c r="S51" s="93"/>
      <c r="T51" s="93"/>
      <c r="U51" s="93"/>
      <c r="V51" s="93"/>
      <c r="W51" s="93">
        <v>4.4000000000000004</v>
      </c>
      <c r="X51" s="94">
        <v>4.4000000000000004</v>
      </c>
      <c r="Y51" s="43" t="s">
        <v>59</v>
      </c>
      <c r="Z51" s="40">
        <v>1</v>
      </c>
      <c r="AA51" s="40">
        <v>1</v>
      </c>
      <c r="AB51" s="40">
        <v>1</v>
      </c>
    </row>
    <row r="52" spans="1:28" ht="45.2" customHeight="1" thickBot="1" x14ac:dyDescent="0.3">
      <c r="A52" s="175"/>
      <c r="B52" s="178"/>
      <c r="C52" s="178"/>
      <c r="D52" s="181"/>
      <c r="E52" s="164"/>
      <c r="F52" s="167"/>
      <c r="G52" s="165"/>
      <c r="H52" s="273"/>
      <c r="I52" s="273"/>
      <c r="J52" s="35" t="s">
        <v>20</v>
      </c>
      <c r="K52" s="49">
        <f t="shared" ref="K52:N52" si="26">K51</f>
        <v>6.9</v>
      </c>
      <c r="L52" s="49">
        <f t="shared" si="26"/>
        <v>6.9</v>
      </c>
      <c r="M52" s="49">
        <f t="shared" si="26"/>
        <v>3.1</v>
      </c>
      <c r="N52" s="49">
        <f t="shared" si="26"/>
        <v>0</v>
      </c>
      <c r="O52" s="49">
        <f t="shared" ref="O52:X52" si="27">O51</f>
        <v>6.8</v>
      </c>
      <c r="P52" s="49">
        <f t="shared" si="27"/>
        <v>6.8</v>
      </c>
      <c r="Q52" s="49">
        <f t="shared" si="27"/>
        <v>3.1</v>
      </c>
      <c r="R52" s="49">
        <f t="shared" si="27"/>
        <v>0</v>
      </c>
      <c r="S52" s="49"/>
      <c r="T52" s="49"/>
      <c r="U52" s="49"/>
      <c r="V52" s="49"/>
      <c r="W52" s="49">
        <f t="shared" si="27"/>
        <v>4.4000000000000004</v>
      </c>
      <c r="X52" s="49">
        <f t="shared" si="27"/>
        <v>4.4000000000000004</v>
      </c>
      <c r="Y52" s="37"/>
      <c r="Z52" s="38"/>
      <c r="AA52" s="38"/>
      <c r="AB52" s="35"/>
    </row>
    <row r="53" spans="1:28" ht="45.2" customHeight="1" thickBot="1" x14ac:dyDescent="0.3">
      <c r="A53" s="175"/>
      <c r="B53" s="178"/>
      <c r="C53" s="178"/>
      <c r="D53" s="181"/>
      <c r="E53" s="164"/>
      <c r="F53" s="167"/>
      <c r="G53" s="274" t="s">
        <v>24</v>
      </c>
      <c r="H53" s="275"/>
      <c r="I53" s="275"/>
      <c r="J53" s="276"/>
      <c r="K53" s="48">
        <f t="shared" ref="K53:N53" si="28">SUM(K45+K48+K50+K52)</f>
        <v>37.9</v>
      </c>
      <c r="L53" s="48">
        <f t="shared" si="28"/>
        <v>37.9</v>
      </c>
      <c r="M53" s="48">
        <f t="shared" si="28"/>
        <v>16.200000000000003</v>
      </c>
      <c r="N53" s="48">
        <f t="shared" si="28"/>
        <v>0</v>
      </c>
      <c r="O53" s="48">
        <f>SUM(O45+O48+O50+O52)</f>
        <v>42.3</v>
      </c>
      <c r="P53" s="48">
        <f t="shared" ref="P53:X53" si="29">SUM(P45+P48+P50+P52)</f>
        <v>42.3</v>
      </c>
      <c r="Q53" s="48">
        <f t="shared" si="29"/>
        <v>3.1</v>
      </c>
      <c r="R53" s="48">
        <f t="shared" si="29"/>
        <v>0</v>
      </c>
      <c r="S53" s="48"/>
      <c r="T53" s="48"/>
      <c r="U53" s="48"/>
      <c r="V53" s="48"/>
      <c r="W53" s="48">
        <f t="shared" si="29"/>
        <v>37.1</v>
      </c>
      <c r="X53" s="48">
        <f t="shared" si="29"/>
        <v>37.1</v>
      </c>
      <c r="Y53" s="200" t="s">
        <v>17</v>
      </c>
      <c r="Z53" s="201"/>
      <c r="AA53" s="201"/>
      <c r="AB53" s="202"/>
    </row>
    <row r="54" spans="1:28" ht="36" customHeight="1" x14ac:dyDescent="0.25">
      <c r="A54" s="174">
        <v>8</v>
      </c>
      <c r="B54" s="177">
        <v>2</v>
      </c>
      <c r="C54" s="177">
        <v>3</v>
      </c>
      <c r="D54" s="180">
        <v>3</v>
      </c>
      <c r="E54" s="183">
        <v>1</v>
      </c>
      <c r="F54" s="184" t="s">
        <v>92</v>
      </c>
      <c r="G54" s="163" t="s">
        <v>93</v>
      </c>
      <c r="H54" s="163" t="s">
        <v>127</v>
      </c>
      <c r="I54" s="166" t="s">
        <v>114</v>
      </c>
      <c r="J54" s="17" t="s">
        <v>33</v>
      </c>
      <c r="K54" s="23">
        <v>3</v>
      </c>
      <c r="L54" s="23">
        <v>3</v>
      </c>
      <c r="M54" s="23">
        <v>0</v>
      </c>
      <c r="N54" s="23">
        <v>0</v>
      </c>
      <c r="O54" s="95">
        <v>2</v>
      </c>
      <c r="P54" s="95">
        <v>2</v>
      </c>
      <c r="Q54" s="21">
        <v>0</v>
      </c>
      <c r="R54" s="23">
        <v>0</v>
      </c>
      <c r="S54" s="23"/>
      <c r="T54" s="23"/>
      <c r="U54" s="23"/>
      <c r="V54" s="23"/>
      <c r="W54" s="95">
        <v>1.4</v>
      </c>
      <c r="X54" s="95">
        <v>1.4</v>
      </c>
      <c r="Y54" s="133" t="s">
        <v>34</v>
      </c>
      <c r="Z54" s="142">
        <v>4</v>
      </c>
      <c r="AA54" s="136">
        <v>5</v>
      </c>
      <c r="AB54" s="145">
        <v>5</v>
      </c>
    </row>
    <row r="55" spans="1:28" ht="36" customHeight="1" x14ac:dyDescent="0.25">
      <c r="A55" s="175"/>
      <c r="B55" s="178"/>
      <c r="C55" s="178"/>
      <c r="D55" s="181"/>
      <c r="E55" s="164"/>
      <c r="F55" s="167"/>
      <c r="G55" s="164"/>
      <c r="H55" s="164"/>
      <c r="I55" s="167"/>
      <c r="J55" s="9" t="s">
        <v>22</v>
      </c>
      <c r="K55" s="23">
        <v>0</v>
      </c>
      <c r="L55" s="23">
        <v>0</v>
      </c>
      <c r="M55" s="23">
        <v>0</v>
      </c>
      <c r="N55" s="23">
        <v>0</v>
      </c>
      <c r="O55" s="23">
        <v>0</v>
      </c>
      <c r="P55" s="23">
        <v>0</v>
      </c>
      <c r="Q55" s="23">
        <v>0</v>
      </c>
      <c r="R55" s="23">
        <v>0</v>
      </c>
      <c r="S55" s="23"/>
      <c r="T55" s="23"/>
      <c r="U55" s="23"/>
      <c r="V55" s="23"/>
      <c r="W55" s="23">
        <v>0</v>
      </c>
      <c r="X55" s="23">
        <v>0</v>
      </c>
      <c r="Y55" s="134"/>
      <c r="Z55" s="143"/>
      <c r="AA55" s="137"/>
      <c r="AB55" s="146"/>
    </row>
    <row r="56" spans="1:28" ht="39" customHeight="1" x14ac:dyDescent="0.25">
      <c r="A56" s="175"/>
      <c r="B56" s="178"/>
      <c r="C56" s="178"/>
      <c r="D56" s="181"/>
      <c r="E56" s="164"/>
      <c r="F56" s="167"/>
      <c r="G56" s="164"/>
      <c r="H56" s="164"/>
      <c r="I56" s="167"/>
      <c r="J56" s="17" t="s">
        <v>18</v>
      </c>
      <c r="K56" s="23">
        <v>6</v>
      </c>
      <c r="L56" s="23">
        <v>6</v>
      </c>
      <c r="M56" s="23">
        <v>0</v>
      </c>
      <c r="N56" s="23">
        <v>0</v>
      </c>
      <c r="O56" s="23">
        <v>8</v>
      </c>
      <c r="P56" s="23">
        <v>8</v>
      </c>
      <c r="Q56" s="23">
        <v>0</v>
      </c>
      <c r="R56" s="23">
        <v>0</v>
      </c>
      <c r="S56" s="23"/>
      <c r="T56" s="23"/>
      <c r="U56" s="23"/>
      <c r="V56" s="23"/>
      <c r="W56" s="23">
        <v>10</v>
      </c>
      <c r="X56" s="23">
        <v>10</v>
      </c>
      <c r="Y56" s="134"/>
      <c r="Z56" s="143"/>
      <c r="AA56" s="137"/>
      <c r="AB56" s="146"/>
    </row>
    <row r="57" spans="1:28" ht="39" customHeight="1" x14ac:dyDescent="0.25">
      <c r="A57" s="175"/>
      <c r="B57" s="178"/>
      <c r="C57" s="178"/>
      <c r="D57" s="181"/>
      <c r="E57" s="164"/>
      <c r="F57" s="167"/>
      <c r="G57" s="164"/>
      <c r="H57" s="164"/>
      <c r="I57" s="167"/>
      <c r="J57" s="17" t="s">
        <v>35</v>
      </c>
      <c r="K57" s="23">
        <v>0</v>
      </c>
      <c r="L57" s="23">
        <v>0</v>
      </c>
      <c r="M57" s="23">
        <v>0</v>
      </c>
      <c r="N57" s="23">
        <v>0</v>
      </c>
      <c r="O57" s="23">
        <v>0</v>
      </c>
      <c r="P57" s="21">
        <v>0</v>
      </c>
      <c r="Q57" s="23">
        <v>0</v>
      </c>
      <c r="R57" s="23">
        <v>0</v>
      </c>
      <c r="S57" s="23"/>
      <c r="T57" s="23"/>
      <c r="U57" s="23"/>
      <c r="V57" s="23"/>
      <c r="W57" s="23">
        <v>0</v>
      </c>
      <c r="X57" s="23">
        <v>0</v>
      </c>
      <c r="Y57" s="134"/>
      <c r="Z57" s="143"/>
      <c r="AA57" s="137"/>
      <c r="AB57" s="146"/>
    </row>
    <row r="58" spans="1:28" ht="35.25" customHeight="1" thickBot="1" x14ac:dyDescent="0.3">
      <c r="A58" s="175"/>
      <c r="B58" s="178"/>
      <c r="C58" s="178"/>
      <c r="D58" s="181"/>
      <c r="E58" s="164"/>
      <c r="F58" s="167"/>
      <c r="G58" s="164"/>
      <c r="H58" s="164"/>
      <c r="I58" s="167"/>
      <c r="J58" s="9" t="s">
        <v>36</v>
      </c>
      <c r="K58" s="23">
        <v>0</v>
      </c>
      <c r="L58" s="23">
        <v>0</v>
      </c>
      <c r="M58" s="23">
        <v>0</v>
      </c>
      <c r="N58" s="23">
        <v>0</v>
      </c>
      <c r="O58" s="23">
        <v>0</v>
      </c>
      <c r="P58" s="23">
        <v>0</v>
      </c>
      <c r="Q58" s="23">
        <v>0</v>
      </c>
      <c r="R58" s="23">
        <v>0</v>
      </c>
      <c r="S58" s="23"/>
      <c r="T58" s="23"/>
      <c r="U58" s="23"/>
      <c r="V58" s="23"/>
      <c r="W58" s="23">
        <v>10</v>
      </c>
      <c r="X58" s="23">
        <v>10</v>
      </c>
      <c r="Y58" s="135"/>
      <c r="Z58" s="144"/>
      <c r="AA58" s="138"/>
      <c r="AB58" s="147"/>
    </row>
    <row r="59" spans="1:28" ht="45.2" customHeight="1" thickBot="1" x14ac:dyDescent="0.3">
      <c r="A59" s="175"/>
      <c r="B59" s="178"/>
      <c r="C59" s="178"/>
      <c r="D59" s="181"/>
      <c r="E59" s="164"/>
      <c r="F59" s="167"/>
      <c r="G59" s="165"/>
      <c r="H59" s="165"/>
      <c r="I59" s="168"/>
      <c r="J59" s="36" t="s">
        <v>20</v>
      </c>
      <c r="K59" s="49">
        <f t="shared" ref="K59:N59" si="30">SUM(K54:K58)</f>
        <v>9</v>
      </c>
      <c r="L59" s="49">
        <f t="shared" si="30"/>
        <v>9</v>
      </c>
      <c r="M59" s="49">
        <f t="shared" si="30"/>
        <v>0</v>
      </c>
      <c r="N59" s="49">
        <f t="shared" si="30"/>
        <v>0</v>
      </c>
      <c r="O59" s="49">
        <f>SUM(O54:O58)</f>
        <v>10</v>
      </c>
      <c r="P59" s="49">
        <f t="shared" ref="P59:X59" si="31">SUM(P54:P58)</f>
        <v>10</v>
      </c>
      <c r="Q59" s="49">
        <f t="shared" si="31"/>
        <v>0</v>
      </c>
      <c r="R59" s="49">
        <f t="shared" si="31"/>
        <v>0</v>
      </c>
      <c r="S59" s="49"/>
      <c r="T59" s="49"/>
      <c r="U59" s="49"/>
      <c r="V59" s="49"/>
      <c r="W59" s="49">
        <f t="shared" si="31"/>
        <v>21.4</v>
      </c>
      <c r="X59" s="49">
        <f t="shared" si="31"/>
        <v>21.4</v>
      </c>
      <c r="Y59" s="130" t="s">
        <v>17</v>
      </c>
      <c r="Z59" s="131"/>
      <c r="AA59" s="131"/>
      <c r="AB59" s="132"/>
    </row>
    <row r="60" spans="1:28" ht="41.45" customHeight="1" x14ac:dyDescent="0.25">
      <c r="A60" s="175"/>
      <c r="B60" s="178"/>
      <c r="C60" s="178"/>
      <c r="D60" s="181"/>
      <c r="E60" s="164"/>
      <c r="F60" s="167"/>
      <c r="G60" s="185" t="s">
        <v>94</v>
      </c>
      <c r="H60" s="188" t="s">
        <v>128</v>
      </c>
      <c r="I60" s="191" t="s">
        <v>62</v>
      </c>
      <c r="J60" s="17" t="s">
        <v>22</v>
      </c>
      <c r="K60" s="21">
        <v>1.5</v>
      </c>
      <c r="L60" s="21">
        <v>1.5</v>
      </c>
      <c r="M60" s="21">
        <v>0</v>
      </c>
      <c r="N60" s="21">
        <v>0</v>
      </c>
      <c r="O60" s="21">
        <v>0</v>
      </c>
      <c r="P60" s="21">
        <v>0</v>
      </c>
      <c r="Q60" s="21">
        <v>0</v>
      </c>
      <c r="R60" s="21">
        <v>0</v>
      </c>
      <c r="S60" s="21"/>
      <c r="T60" s="21"/>
      <c r="U60" s="21"/>
      <c r="V60" s="21"/>
      <c r="W60" s="21">
        <v>0</v>
      </c>
      <c r="X60" s="21">
        <v>0</v>
      </c>
      <c r="Y60" s="133" t="s">
        <v>63</v>
      </c>
      <c r="Z60" s="136">
        <v>0</v>
      </c>
      <c r="AA60" s="139">
        <v>0</v>
      </c>
      <c r="AB60" s="139">
        <v>0</v>
      </c>
    </row>
    <row r="61" spans="1:28" ht="39" customHeight="1" x14ac:dyDescent="0.25">
      <c r="A61" s="175"/>
      <c r="B61" s="178"/>
      <c r="C61" s="178"/>
      <c r="D61" s="181"/>
      <c r="E61" s="164"/>
      <c r="F61" s="167"/>
      <c r="G61" s="186"/>
      <c r="H61" s="189"/>
      <c r="I61" s="192"/>
      <c r="J61" s="17" t="s">
        <v>18</v>
      </c>
      <c r="K61" s="21">
        <v>9.3000000000000007</v>
      </c>
      <c r="L61" s="21">
        <v>9.3000000000000007</v>
      </c>
      <c r="M61" s="21">
        <v>0</v>
      </c>
      <c r="N61" s="21">
        <v>0</v>
      </c>
      <c r="O61" s="21">
        <v>0.3</v>
      </c>
      <c r="P61" s="21">
        <v>0.3</v>
      </c>
      <c r="Q61" s="21">
        <v>0</v>
      </c>
      <c r="R61" s="21">
        <v>0</v>
      </c>
      <c r="S61" s="21"/>
      <c r="T61" s="21"/>
      <c r="U61" s="21"/>
      <c r="V61" s="21"/>
      <c r="W61" s="95">
        <v>0</v>
      </c>
      <c r="X61" s="21">
        <v>0</v>
      </c>
      <c r="Y61" s="134"/>
      <c r="Z61" s="137"/>
      <c r="AA61" s="140"/>
      <c r="AB61" s="140"/>
    </row>
    <row r="62" spans="1:28" ht="39" customHeight="1" thickBot="1" x14ac:dyDescent="0.3">
      <c r="A62" s="175"/>
      <c r="B62" s="178"/>
      <c r="C62" s="178"/>
      <c r="D62" s="181"/>
      <c r="E62" s="164"/>
      <c r="F62" s="167"/>
      <c r="G62" s="186"/>
      <c r="H62" s="189"/>
      <c r="I62" s="192"/>
      <c r="J62" s="17" t="s">
        <v>23</v>
      </c>
      <c r="K62" s="21">
        <v>0.1</v>
      </c>
      <c r="L62" s="21">
        <v>0.1</v>
      </c>
      <c r="M62" s="21">
        <v>0</v>
      </c>
      <c r="N62" s="21">
        <v>0</v>
      </c>
      <c r="O62" s="21">
        <v>0</v>
      </c>
      <c r="P62" s="21">
        <v>0</v>
      </c>
      <c r="Q62" s="21">
        <v>0</v>
      </c>
      <c r="R62" s="21">
        <v>0</v>
      </c>
      <c r="S62" s="21"/>
      <c r="T62" s="21"/>
      <c r="U62" s="21"/>
      <c r="V62" s="21"/>
      <c r="W62" s="95">
        <v>0</v>
      </c>
      <c r="X62" s="21">
        <v>0</v>
      </c>
      <c r="Y62" s="135"/>
      <c r="Z62" s="138"/>
      <c r="AA62" s="141"/>
      <c r="AB62" s="141"/>
    </row>
    <row r="63" spans="1:28" ht="45.2" customHeight="1" thickBot="1" x14ac:dyDescent="0.3">
      <c r="A63" s="175"/>
      <c r="B63" s="178"/>
      <c r="C63" s="178"/>
      <c r="D63" s="181"/>
      <c r="E63" s="164"/>
      <c r="F63" s="167"/>
      <c r="G63" s="187"/>
      <c r="H63" s="190"/>
      <c r="I63" s="193"/>
      <c r="J63" s="36" t="s">
        <v>20</v>
      </c>
      <c r="K63" s="49">
        <f t="shared" ref="K63:N63" si="32">SUM(K60:K62)</f>
        <v>10.9</v>
      </c>
      <c r="L63" s="49">
        <f t="shared" si="32"/>
        <v>10.9</v>
      </c>
      <c r="M63" s="49">
        <f t="shared" si="32"/>
        <v>0</v>
      </c>
      <c r="N63" s="49">
        <f t="shared" si="32"/>
        <v>0</v>
      </c>
      <c r="O63" s="49">
        <f>SUM(O60:O62)</f>
        <v>0.3</v>
      </c>
      <c r="P63" s="49">
        <f t="shared" ref="P63:X63" si="33">SUM(P60:P62)</f>
        <v>0.3</v>
      </c>
      <c r="Q63" s="49">
        <f t="shared" si="33"/>
        <v>0</v>
      </c>
      <c r="R63" s="49">
        <f t="shared" si="33"/>
        <v>0</v>
      </c>
      <c r="S63" s="49"/>
      <c r="T63" s="49"/>
      <c r="U63" s="49"/>
      <c r="V63" s="49"/>
      <c r="W63" s="49">
        <f t="shared" si="33"/>
        <v>0</v>
      </c>
      <c r="X63" s="49">
        <f t="shared" si="33"/>
        <v>0</v>
      </c>
      <c r="Y63" s="130" t="s">
        <v>17</v>
      </c>
      <c r="Z63" s="131"/>
      <c r="AA63" s="131"/>
      <c r="AB63" s="132"/>
    </row>
    <row r="64" spans="1:28" ht="45.2" customHeight="1" thickBot="1" x14ac:dyDescent="0.3">
      <c r="A64" s="176"/>
      <c r="B64" s="179"/>
      <c r="C64" s="179"/>
      <c r="D64" s="182"/>
      <c r="E64" s="165"/>
      <c r="F64" s="168"/>
      <c r="G64" s="169" t="s">
        <v>24</v>
      </c>
      <c r="H64" s="170"/>
      <c r="I64" s="170"/>
      <c r="J64" s="171"/>
      <c r="K64" s="80">
        <f t="shared" ref="K64:N64" si="34">SUM(K63+K59)</f>
        <v>19.899999999999999</v>
      </c>
      <c r="L64" s="80">
        <f t="shared" si="34"/>
        <v>19.899999999999999</v>
      </c>
      <c r="M64" s="80">
        <f t="shared" si="34"/>
        <v>0</v>
      </c>
      <c r="N64" s="80">
        <f t="shared" si="34"/>
        <v>0</v>
      </c>
      <c r="O64" s="80">
        <f>SUM(O63+O59)</f>
        <v>10.3</v>
      </c>
      <c r="P64" s="80">
        <f t="shared" ref="P64:X64" si="35">SUM(P63+P59)</f>
        <v>10.3</v>
      </c>
      <c r="Q64" s="80">
        <f t="shared" si="35"/>
        <v>0</v>
      </c>
      <c r="R64" s="80">
        <f t="shared" si="35"/>
        <v>0</v>
      </c>
      <c r="S64" s="80"/>
      <c r="T64" s="80"/>
      <c r="U64" s="80"/>
      <c r="V64" s="80"/>
      <c r="W64" s="80">
        <f t="shared" si="35"/>
        <v>21.4</v>
      </c>
      <c r="X64" s="80">
        <f t="shared" si="35"/>
        <v>21.4</v>
      </c>
      <c r="Y64" s="200" t="s">
        <v>17</v>
      </c>
      <c r="Z64" s="201"/>
      <c r="AA64" s="201"/>
      <c r="AB64" s="202"/>
    </row>
    <row r="65" spans="1:28" ht="51.75" customHeight="1" x14ac:dyDescent="0.25">
      <c r="A65" s="70"/>
      <c r="B65" s="71"/>
      <c r="C65" s="71"/>
      <c r="D65" s="72"/>
      <c r="E65" s="267" t="s">
        <v>38</v>
      </c>
      <c r="F65" s="268"/>
      <c r="G65" s="268"/>
      <c r="H65" s="268"/>
      <c r="I65" s="268"/>
      <c r="J65" s="269"/>
      <c r="K65" s="92">
        <f t="shared" ref="K65:N65" si="36">K53+K64</f>
        <v>57.8</v>
      </c>
      <c r="L65" s="92">
        <f t="shared" si="36"/>
        <v>57.8</v>
      </c>
      <c r="M65" s="92">
        <f t="shared" si="36"/>
        <v>16.200000000000003</v>
      </c>
      <c r="N65" s="92">
        <f t="shared" si="36"/>
        <v>0</v>
      </c>
      <c r="O65" s="92">
        <f>O53+O64</f>
        <v>52.599999999999994</v>
      </c>
      <c r="P65" s="92">
        <f t="shared" ref="P65:X65" si="37">P53+P64</f>
        <v>52.599999999999994</v>
      </c>
      <c r="Q65" s="92">
        <f t="shared" si="37"/>
        <v>3.1</v>
      </c>
      <c r="R65" s="92">
        <f t="shared" si="37"/>
        <v>0</v>
      </c>
      <c r="S65" s="92"/>
      <c r="T65" s="92"/>
      <c r="U65" s="92"/>
      <c r="V65" s="92"/>
      <c r="W65" s="92">
        <f t="shared" si="37"/>
        <v>58.5</v>
      </c>
      <c r="X65" s="92">
        <f t="shared" si="37"/>
        <v>58.5</v>
      </c>
      <c r="Y65" s="86"/>
      <c r="Z65" s="86"/>
      <c r="AA65" s="86"/>
      <c r="AB65" s="87"/>
    </row>
    <row r="66" spans="1:28" ht="33.75" customHeight="1" x14ac:dyDescent="0.25">
      <c r="A66" s="5">
        <v>8</v>
      </c>
      <c r="B66" s="6">
        <v>2</v>
      </c>
      <c r="C66" s="6">
        <v>1</v>
      </c>
      <c r="D66" s="6" t="s">
        <v>17</v>
      </c>
      <c r="E66" s="6" t="s">
        <v>17</v>
      </c>
      <c r="F66" s="197" t="s">
        <v>77</v>
      </c>
      <c r="G66" s="198"/>
      <c r="H66" s="198"/>
      <c r="I66" s="198"/>
      <c r="J66" s="198"/>
      <c r="K66" s="198"/>
      <c r="L66" s="198"/>
      <c r="M66" s="198"/>
      <c r="N66" s="198"/>
      <c r="O66" s="198"/>
      <c r="P66" s="198"/>
      <c r="Q66" s="198"/>
      <c r="R66" s="198"/>
      <c r="S66" s="198"/>
      <c r="T66" s="198"/>
      <c r="U66" s="198"/>
      <c r="V66" s="198"/>
      <c r="W66" s="198"/>
      <c r="X66" s="198"/>
      <c r="Y66" s="198"/>
      <c r="Z66" s="198"/>
      <c r="AA66" s="198"/>
      <c r="AB66" s="199"/>
    </row>
    <row r="67" spans="1:28" ht="51" customHeight="1" x14ac:dyDescent="0.25">
      <c r="A67" s="5">
        <v>8</v>
      </c>
      <c r="B67" s="6">
        <v>2</v>
      </c>
      <c r="C67" s="6">
        <v>1</v>
      </c>
      <c r="D67" s="7">
        <v>2</v>
      </c>
      <c r="E67" s="7" t="s">
        <v>17</v>
      </c>
      <c r="F67" s="194" t="s">
        <v>88</v>
      </c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  <c r="AA67" s="195"/>
      <c r="AB67" s="196"/>
    </row>
    <row r="68" spans="1:28" ht="78.599999999999994" customHeight="1" thickBot="1" x14ac:dyDescent="0.35">
      <c r="A68" s="57">
        <v>8</v>
      </c>
      <c r="B68" s="60">
        <v>2</v>
      </c>
      <c r="C68" s="60">
        <v>1</v>
      </c>
      <c r="D68" s="63">
        <v>2</v>
      </c>
      <c r="E68" s="54">
        <v>1</v>
      </c>
      <c r="F68" s="68" t="s">
        <v>78</v>
      </c>
      <c r="G68" s="67" t="s">
        <v>76</v>
      </c>
      <c r="H68" s="66" t="s">
        <v>129</v>
      </c>
      <c r="I68" s="54" t="s">
        <v>114</v>
      </c>
      <c r="J68" s="9" t="s">
        <v>18</v>
      </c>
      <c r="K68" s="23">
        <v>1</v>
      </c>
      <c r="L68" s="23">
        <v>1</v>
      </c>
      <c r="M68" s="23">
        <f t="shared" ref="M68:N73" si="38">U68</f>
        <v>0</v>
      </c>
      <c r="N68" s="23">
        <f t="shared" si="38"/>
        <v>0</v>
      </c>
      <c r="O68" s="23">
        <v>1</v>
      </c>
      <c r="P68" s="23">
        <v>1</v>
      </c>
      <c r="Q68" s="23">
        <v>0</v>
      </c>
      <c r="R68" s="23">
        <v>0</v>
      </c>
      <c r="S68" s="21"/>
      <c r="T68" s="21"/>
      <c r="U68" s="23"/>
      <c r="V68" s="23"/>
      <c r="W68" s="23">
        <v>1</v>
      </c>
      <c r="X68" s="23">
        <v>1</v>
      </c>
      <c r="Y68" s="8" t="s">
        <v>32</v>
      </c>
      <c r="Z68" s="20">
        <v>30</v>
      </c>
      <c r="AA68" s="20">
        <v>30</v>
      </c>
      <c r="AB68" s="20">
        <v>30</v>
      </c>
    </row>
    <row r="69" spans="1:28" ht="45.2" customHeight="1" thickBot="1" x14ac:dyDescent="0.3">
      <c r="A69" s="58"/>
      <c r="B69" s="61"/>
      <c r="C69" s="61"/>
      <c r="D69" s="64"/>
      <c r="E69" s="55"/>
      <c r="F69" s="55"/>
      <c r="G69" s="56"/>
      <c r="H69" s="56"/>
      <c r="I69" s="56"/>
      <c r="J69" s="11" t="s">
        <v>20</v>
      </c>
      <c r="K69" s="44">
        <v>1</v>
      </c>
      <c r="L69" s="44">
        <v>1</v>
      </c>
      <c r="M69" s="44">
        <f t="shared" si="38"/>
        <v>0</v>
      </c>
      <c r="N69" s="44">
        <f t="shared" si="38"/>
        <v>0</v>
      </c>
      <c r="O69" s="44">
        <f>SUM(O68)</f>
        <v>1</v>
      </c>
      <c r="P69" s="44">
        <f t="shared" ref="P69:X69" si="39">SUM(P68)</f>
        <v>1</v>
      </c>
      <c r="Q69" s="44">
        <f t="shared" si="39"/>
        <v>0</v>
      </c>
      <c r="R69" s="44">
        <f t="shared" si="39"/>
        <v>0</v>
      </c>
      <c r="S69" s="44"/>
      <c r="T69" s="44"/>
      <c r="U69" s="44"/>
      <c r="V69" s="44"/>
      <c r="W69" s="44">
        <f t="shared" si="39"/>
        <v>1</v>
      </c>
      <c r="X69" s="44">
        <f t="shared" si="39"/>
        <v>1</v>
      </c>
      <c r="Y69" s="244" t="s">
        <v>17</v>
      </c>
      <c r="Z69" s="245"/>
      <c r="AA69" s="245"/>
      <c r="AB69" s="246"/>
    </row>
    <row r="70" spans="1:28" ht="45.2" customHeight="1" thickBot="1" x14ac:dyDescent="0.3">
      <c r="A70" s="59"/>
      <c r="B70" s="62"/>
      <c r="C70" s="62"/>
      <c r="D70" s="65"/>
      <c r="E70" s="56"/>
      <c r="F70" s="56"/>
      <c r="G70" s="247" t="s">
        <v>24</v>
      </c>
      <c r="H70" s="248"/>
      <c r="I70" s="248"/>
      <c r="J70" s="249"/>
      <c r="K70" s="48">
        <v>1</v>
      </c>
      <c r="L70" s="48">
        <v>1</v>
      </c>
      <c r="M70" s="48">
        <f t="shared" si="38"/>
        <v>0</v>
      </c>
      <c r="N70" s="48">
        <f t="shared" si="38"/>
        <v>0</v>
      </c>
      <c r="O70" s="48">
        <f t="shared" ref="O70:X70" si="40">O69</f>
        <v>1</v>
      </c>
      <c r="P70" s="48">
        <f t="shared" si="40"/>
        <v>1</v>
      </c>
      <c r="Q70" s="48">
        <f t="shared" si="40"/>
        <v>0</v>
      </c>
      <c r="R70" s="48">
        <f t="shared" si="40"/>
        <v>0</v>
      </c>
      <c r="S70" s="48"/>
      <c r="T70" s="48"/>
      <c r="U70" s="48"/>
      <c r="V70" s="48"/>
      <c r="W70" s="48">
        <f t="shared" si="40"/>
        <v>1</v>
      </c>
      <c r="X70" s="48">
        <f t="shared" si="40"/>
        <v>1</v>
      </c>
      <c r="Y70" s="200" t="s">
        <v>17</v>
      </c>
      <c r="Z70" s="201"/>
      <c r="AA70" s="201"/>
      <c r="AB70" s="202"/>
    </row>
    <row r="71" spans="1:28" ht="45.2" customHeight="1" thickBot="1" x14ac:dyDescent="0.3">
      <c r="A71" s="5">
        <v>8</v>
      </c>
      <c r="B71" s="6">
        <v>2</v>
      </c>
      <c r="C71" s="6">
        <v>2</v>
      </c>
      <c r="D71" s="7">
        <v>1</v>
      </c>
      <c r="E71" s="250" t="s">
        <v>38</v>
      </c>
      <c r="F71" s="251"/>
      <c r="G71" s="251"/>
      <c r="H71" s="251"/>
      <c r="I71" s="251"/>
      <c r="J71" s="252"/>
      <c r="K71" s="22">
        <v>1</v>
      </c>
      <c r="L71" s="22">
        <v>1</v>
      </c>
      <c r="M71" s="22">
        <f t="shared" si="38"/>
        <v>0</v>
      </c>
      <c r="N71" s="22">
        <f t="shared" si="38"/>
        <v>0</v>
      </c>
      <c r="O71" s="22">
        <f>O70</f>
        <v>1</v>
      </c>
      <c r="P71" s="22">
        <f t="shared" ref="P71:X71" si="41">P70</f>
        <v>1</v>
      </c>
      <c r="Q71" s="22">
        <f t="shared" si="41"/>
        <v>0</v>
      </c>
      <c r="R71" s="22">
        <f t="shared" si="41"/>
        <v>0</v>
      </c>
      <c r="S71" s="22"/>
      <c r="T71" s="22"/>
      <c r="U71" s="22"/>
      <c r="V71" s="22"/>
      <c r="W71" s="22">
        <f t="shared" si="41"/>
        <v>1</v>
      </c>
      <c r="X71" s="22">
        <f t="shared" si="41"/>
        <v>1</v>
      </c>
      <c r="Y71" s="253" t="s">
        <v>17</v>
      </c>
      <c r="Z71" s="254"/>
      <c r="AA71" s="254"/>
      <c r="AB71" s="255"/>
    </row>
    <row r="72" spans="1:28" ht="45.2" customHeight="1" thickBot="1" x14ac:dyDescent="0.3">
      <c r="A72" s="5">
        <v>8</v>
      </c>
      <c r="B72" s="88">
        <v>2</v>
      </c>
      <c r="C72" s="88">
        <v>2</v>
      </c>
      <c r="D72" s="256" t="s">
        <v>39</v>
      </c>
      <c r="E72" s="257"/>
      <c r="F72" s="257"/>
      <c r="G72" s="257"/>
      <c r="H72" s="257"/>
      <c r="I72" s="257"/>
      <c r="J72" s="258"/>
      <c r="K72" s="90">
        <f>S72+SUM(K71,K65)</f>
        <v>58.8</v>
      </c>
      <c r="L72" s="90">
        <f>T72+SUM(L71,L65)</f>
        <v>58.8</v>
      </c>
      <c r="M72" s="90">
        <v>16.2</v>
      </c>
      <c r="N72" s="90">
        <f t="shared" si="38"/>
        <v>0</v>
      </c>
      <c r="O72" s="90">
        <f>O65+O71</f>
        <v>53.599999999999994</v>
      </c>
      <c r="P72" s="90">
        <f t="shared" ref="P72:X72" si="42">P65+P71</f>
        <v>53.599999999999994</v>
      </c>
      <c r="Q72" s="90">
        <f t="shared" si="42"/>
        <v>3.1</v>
      </c>
      <c r="R72" s="90">
        <f t="shared" si="42"/>
        <v>0</v>
      </c>
      <c r="S72" s="89"/>
      <c r="T72" s="89"/>
      <c r="U72" s="89"/>
      <c r="V72" s="90"/>
      <c r="W72" s="90">
        <f t="shared" si="42"/>
        <v>59.5</v>
      </c>
      <c r="X72" s="90">
        <f t="shared" si="42"/>
        <v>59.5</v>
      </c>
      <c r="Y72" s="203" t="s">
        <v>17</v>
      </c>
      <c r="Z72" s="204"/>
      <c r="AA72" s="204"/>
      <c r="AB72" s="205"/>
    </row>
    <row r="73" spans="1:28" ht="45.2" customHeight="1" x14ac:dyDescent="0.25">
      <c r="A73" s="5">
        <v>8</v>
      </c>
      <c r="B73" s="206" t="s">
        <v>40</v>
      </c>
      <c r="C73" s="207"/>
      <c r="D73" s="207"/>
      <c r="E73" s="207"/>
      <c r="F73" s="207"/>
      <c r="G73" s="207"/>
      <c r="H73" s="207"/>
      <c r="I73" s="207"/>
      <c r="J73" s="208"/>
      <c r="K73" s="50">
        <f>SUM(K37,K72)</f>
        <v>480.59999999999997</v>
      </c>
      <c r="L73" s="50">
        <f>SUM(L65:L71,L37)</f>
        <v>437.3</v>
      </c>
      <c r="M73" s="50">
        <v>16.2</v>
      </c>
      <c r="N73" s="50">
        <f t="shared" si="38"/>
        <v>0</v>
      </c>
      <c r="O73" s="50">
        <f>O39+O72</f>
        <v>513.70000000000005</v>
      </c>
      <c r="P73" s="50">
        <f t="shared" ref="P73:X73" si="43">P39+P72</f>
        <v>477</v>
      </c>
      <c r="Q73" s="50">
        <f t="shared" si="43"/>
        <v>3.1</v>
      </c>
      <c r="R73" s="50">
        <f t="shared" si="43"/>
        <v>36.699999999999996</v>
      </c>
      <c r="S73" s="12"/>
      <c r="T73" s="12"/>
      <c r="U73" s="50"/>
      <c r="V73" s="50"/>
      <c r="W73" s="50">
        <f t="shared" si="43"/>
        <v>425.19999999999993</v>
      </c>
      <c r="X73" s="50">
        <f t="shared" si="43"/>
        <v>456.6</v>
      </c>
      <c r="Y73" s="241" t="s">
        <v>17</v>
      </c>
      <c r="Z73" s="242"/>
      <c r="AA73" s="242"/>
      <c r="AB73" s="243"/>
    </row>
    <row r="74" spans="1:28" ht="30" customHeight="1" x14ac:dyDescent="0.25">
      <c r="T74" s="69"/>
    </row>
    <row r="75" spans="1:28" ht="30" customHeight="1" x14ac:dyDescent="0.25">
      <c r="A75" s="114" t="s">
        <v>41</v>
      </c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6"/>
    </row>
    <row r="76" spans="1:28" ht="140.1" customHeight="1" x14ac:dyDescent="0.25">
      <c r="A76" s="114" t="s">
        <v>42</v>
      </c>
      <c r="B76" s="115"/>
      <c r="C76" s="115"/>
      <c r="D76" s="115"/>
      <c r="E76" s="115"/>
      <c r="F76" s="115"/>
      <c r="G76" s="115"/>
      <c r="H76" s="115"/>
      <c r="I76" s="115"/>
      <c r="J76" s="116"/>
      <c r="K76" s="114" t="s">
        <v>107</v>
      </c>
      <c r="L76" s="115"/>
      <c r="M76" s="115"/>
      <c r="N76" s="116"/>
      <c r="O76" s="114" t="s">
        <v>108</v>
      </c>
      <c r="P76" s="115"/>
      <c r="Q76" s="115"/>
      <c r="R76" s="116"/>
      <c r="S76" s="114" t="s">
        <v>112</v>
      </c>
      <c r="T76" s="115"/>
      <c r="U76" s="115"/>
      <c r="V76" s="116"/>
      <c r="W76" s="9" t="s">
        <v>69</v>
      </c>
      <c r="X76" s="9" t="s">
        <v>109</v>
      </c>
    </row>
    <row r="77" spans="1:28" ht="30" customHeight="1" x14ac:dyDescent="0.25">
      <c r="A77" s="111" t="s">
        <v>43</v>
      </c>
      <c r="B77" s="112"/>
      <c r="C77" s="112"/>
      <c r="D77" s="112"/>
      <c r="E77" s="112"/>
      <c r="F77" s="112"/>
      <c r="G77" s="112"/>
      <c r="H77" s="112"/>
      <c r="I77" s="112"/>
      <c r="J77" s="113"/>
      <c r="K77" s="120">
        <f>SUM(K78:N81)</f>
        <v>470.6</v>
      </c>
      <c r="L77" s="172"/>
      <c r="M77" s="172"/>
      <c r="N77" s="173"/>
      <c r="O77" s="120">
        <f>SUM(O78:R81)</f>
        <v>470.40000000000009</v>
      </c>
      <c r="P77" s="172"/>
      <c r="Q77" s="172"/>
      <c r="R77" s="173"/>
      <c r="S77" s="120"/>
      <c r="T77" s="172"/>
      <c r="U77" s="172"/>
      <c r="V77" s="173"/>
      <c r="W77" s="50">
        <v>413.8</v>
      </c>
      <c r="X77" s="12" t="s">
        <v>99</v>
      </c>
    </row>
    <row r="78" spans="1:28" ht="30" customHeight="1" x14ac:dyDescent="0.25">
      <c r="A78" s="108" t="s">
        <v>46</v>
      </c>
      <c r="B78" s="109"/>
      <c r="C78" s="109"/>
      <c r="D78" s="109"/>
      <c r="E78" s="109"/>
      <c r="F78" s="109"/>
      <c r="G78" s="109"/>
      <c r="H78" s="109"/>
      <c r="I78" s="109"/>
      <c r="J78" s="110"/>
      <c r="K78" s="123">
        <f>SUM(K57)</f>
        <v>0</v>
      </c>
      <c r="L78" s="124"/>
      <c r="M78" s="124"/>
      <c r="N78" s="125"/>
      <c r="O78" s="160">
        <f>SUM(O57)</f>
        <v>0</v>
      </c>
      <c r="P78" s="161"/>
      <c r="Q78" s="161"/>
      <c r="R78" s="162"/>
      <c r="S78" s="117"/>
      <c r="T78" s="118"/>
      <c r="U78" s="118"/>
      <c r="V78" s="119"/>
      <c r="W78" s="13">
        <v>0</v>
      </c>
      <c r="X78" s="13">
        <v>0</v>
      </c>
    </row>
    <row r="79" spans="1:28" ht="30" customHeight="1" x14ac:dyDescent="0.25">
      <c r="A79" s="108" t="s">
        <v>47</v>
      </c>
      <c r="B79" s="109"/>
      <c r="C79" s="109"/>
      <c r="D79" s="109"/>
      <c r="E79" s="109"/>
      <c r="F79" s="109"/>
      <c r="G79" s="109"/>
      <c r="H79" s="109"/>
      <c r="I79" s="109"/>
      <c r="J79" s="110"/>
      <c r="K79" s="123">
        <f>SUM(K11+K14+K16+K19+K22+K27+K32+K34+K43+K46+K49+K56+K61+K68)</f>
        <v>305.40000000000003</v>
      </c>
      <c r="L79" s="126"/>
      <c r="M79" s="126"/>
      <c r="N79" s="127"/>
      <c r="O79" s="160">
        <f>SUM(O11+O14+O16+O19+O22+O27+O32+O34+O43+O46+O49+O56+O61+O68)</f>
        <v>433.50000000000011</v>
      </c>
      <c r="P79" s="161"/>
      <c r="Q79" s="161"/>
      <c r="R79" s="162"/>
      <c r="S79" s="117"/>
      <c r="T79" s="118"/>
      <c r="U79" s="118"/>
      <c r="V79" s="119"/>
      <c r="W79" s="24">
        <v>392.2</v>
      </c>
      <c r="X79" s="24">
        <v>423.6</v>
      </c>
    </row>
    <row r="80" spans="1:28" ht="30" customHeight="1" x14ac:dyDescent="0.25">
      <c r="A80" s="108" t="s">
        <v>96</v>
      </c>
      <c r="B80" s="109"/>
      <c r="C80" s="109"/>
      <c r="D80" s="109"/>
      <c r="E80" s="109"/>
      <c r="F80" s="109"/>
      <c r="G80" s="109"/>
      <c r="H80" s="109"/>
      <c r="I80" s="109"/>
      <c r="J80" s="110"/>
      <c r="K80" s="123">
        <f>SUM(K31)</f>
        <v>44.7</v>
      </c>
      <c r="L80" s="128"/>
      <c r="M80" s="128"/>
      <c r="N80" s="129"/>
      <c r="O80" s="160">
        <f>SUM(O31)</f>
        <v>8.9</v>
      </c>
      <c r="P80" s="128"/>
      <c r="Q80" s="128"/>
      <c r="R80" s="129"/>
      <c r="S80" s="117"/>
      <c r="T80" s="118"/>
      <c r="U80" s="118"/>
      <c r="V80" s="119"/>
      <c r="W80" s="24">
        <v>0</v>
      </c>
      <c r="X80" s="24">
        <v>0</v>
      </c>
    </row>
    <row r="81" spans="1:24" ht="30" customHeight="1" x14ac:dyDescent="0.25">
      <c r="A81" s="108" t="s">
        <v>48</v>
      </c>
      <c r="B81" s="109"/>
      <c r="C81" s="109"/>
      <c r="D81" s="109"/>
      <c r="E81" s="109"/>
      <c r="F81" s="109"/>
      <c r="G81" s="109"/>
      <c r="H81" s="109"/>
      <c r="I81" s="109"/>
      <c r="J81" s="110"/>
      <c r="K81" s="123">
        <f>SUM(K12+K44+K47+K51)</f>
        <v>120.50000000000001</v>
      </c>
      <c r="L81" s="124"/>
      <c r="M81" s="124"/>
      <c r="N81" s="125"/>
      <c r="O81" s="160">
        <f>SUM(O12+O44+O47+O51)</f>
        <v>28</v>
      </c>
      <c r="P81" s="230"/>
      <c r="Q81" s="230"/>
      <c r="R81" s="231"/>
      <c r="S81" s="232"/>
      <c r="T81" s="233"/>
      <c r="U81" s="233"/>
      <c r="V81" s="234"/>
      <c r="W81" s="13">
        <v>21.6</v>
      </c>
      <c r="X81" s="13">
        <v>21.6</v>
      </c>
    </row>
    <row r="82" spans="1:24" ht="30" customHeight="1" x14ac:dyDescent="0.25">
      <c r="A82" s="111" t="s">
        <v>44</v>
      </c>
      <c r="B82" s="112"/>
      <c r="C82" s="112"/>
      <c r="D82" s="112"/>
      <c r="E82" s="112"/>
      <c r="F82" s="112"/>
      <c r="G82" s="112"/>
      <c r="H82" s="112"/>
      <c r="I82" s="112"/>
      <c r="J82" s="113"/>
      <c r="K82" s="120">
        <f>SUM(K83:N86)</f>
        <v>10</v>
      </c>
      <c r="L82" s="121"/>
      <c r="M82" s="121"/>
      <c r="N82" s="122"/>
      <c r="O82" s="120">
        <f>SUM(O83:R86)</f>
        <v>43.3</v>
      </c>
      <c r="P82" s="172"/>
      <c r="Q82" s="172"/>
      <c r="R82" s="173"/>
      <c r="S82" s="120"/>
      <c r="T82" s="172"/>
      <c r="U82" s="172"/>
      <c r="V82" s="173"/>
      <c r="W82" s="50">
        <f>SUM(W83:W86)</f>
        <v>11.4</v>
      </c>
      <c r="X82" s="50">
        <f>SUM(X83:X86)</f>
        <v>11.4</v>
      </c>
    </row>
    <row r="83" spans="1:24" ht="30" customHeight="1" x14ac:dyDescent="0.25">
      <c r="A83" s="108" t="s">
        <v>49</v>
      </c>
      <c r="B83" s="109"/>
      <c r="C83" s="109"/>
      <c r="D83" s="109"/>
      <c r="E83" s="109"/>
      <c r="F83" s="109"/>
      <c r="G83" s="109"/>
      <c r="H83" s="109"/>
      <c r="I83" s="109"/>
      <c r="J83" s="110"/>
      <c r="K83" s="117">
        <f>SUM(K58)</f>
        <v>0</v>
      </c>
      <c r="L83" s="118"/>
      <c r="M83" s="118"/>
      <c r="N83" s="119"/>
      <c r="O83" s="117">
        <f>SUM(O58)</f>
        <v>0</v>
      </c>
      <c r="P83" s="118"/>
      <c r="Q83" s="118"/>
      <c r="R83" s="119"/>
      <c r="S83" s="117"/>
      <c r="T83" s="118"/>
      <c r="U83" s="118"/>
      <c r="V83" s="119"/>
      <c r="W83" s="24">
        <v>10</v>
      </c>
      <c r="X83" s="24">
        <v>10</v>
      </c>
    </row>
    <row r="84" spans="1:24" ht="30" customHeight="1" x14ac:dyDescent="0.25">
      <c r="A84" s="108" t="s">
        <v>50</v>
      </c>
      <c r="B84" s="109"/>
      <c r="C84" s="109"/>
      <c r="D84" s="109"/>
      <c r="E84" s="109"/>
      <c r="F84" s="109"/>
      <c r="G84" s="109"/>
      <c r="H84" s="109"/>
      <c r="I84" s="109"/>
      <c r="J84" s="110"/>
      <c r="K84" s="117">
        <f>SUM(K54)</f>
        <v>3</v>
      </c>
      <c r="L84" s="233"/>
      <c r="M84" s="233"/>
      <c r="N84" s="234"/>
      <c r="O84" s="235">
        <f>SUM(O54)</f>
        <v>2</v>
      </c>
      <c r="P84" s="124"/>
      <c r="Q84" s="124"/>
      <c r="R84" s="125"/>
      <c r="S84" s="232"/>
      <c r="T84" s="233"/>
      <c r="U84" s="233"/>
      <c r="V84" s="234"/>
      <c r="W84" s="13">
        <v>1.4</v>
      </c>
      <c r="X84" s="13">
        <v>1.4</v>
      </c>
    </row>
    <row r="85" spans="1:24" ht="30" customHeight="1" x14ac:dyDescent="0.25">
      <c r="A85" s="108" t="s">
        <v>51</v>
      </c>
      <c r="B85" s="109"/>
      <c r="C85" s="109"/>
      <c r="D85" s="109"/>
      <c r="E85" s="109"/>
      <c r="F85" s="109"/>
      <c r="G85" s="109"/>
      <c r="H85" s="109"/>
      <c r="I85" s="109"/>
      <c r="J85" s="110"/>
      <c r="K85" s="236">
        <f>SUM(K60+K55+K30)</f>
        <v>6.9</v>
      </c>
      <c r="L85" s="237"/>
      <c r="M85" s="237"/>
      <c r="N85" s="238"/>
      <c r="O85" s="236">
        <f>SUM(O30+O55+O60)</f>
        <v>41.3</v>
      </c>
      <c r="P85" s="239"/>
      <c r="Q85" s="239"/>
      <c r="R85" s="240"/>
      <c r="S85" s="117"/>
      <c r="T85" s="118"/>
      <c r="U85" s="118"/>
      <c r="V85" s="119"/>
      <c r="W85" s="24">
        <f>SUM(W30+W55+W60)</f>
        <v>0</v>
      </c>
      <c r="X85" s="13">
        <f>SUM(X30+X55+X60)</f>
        <v>0</v>
      </c>
    </row>
    <row r="86" spans="1:24" ht="30" customHeight="1" x14ac:dyDescent="0.25">
      <c r="A86" s="108" t="s">
        <v>52</v>
      </c>
      <c r="B86" s="109"/>
      <c r="C86" s="109"/>
      <c r="D86" s="109"/>
      <c r="E86" s="109"/>
      <c r="F86" s="109"/>
      <c r="G86" s="109"/>
      <c r="H86" s="109"/>
      <c r="I86" s="109"/>
      <c r="J86" s="110"/>
      <c r="K86" s="236">
        <f>SUM(K62)</f>
        <v>0.1</v>
      </c>
      <c r="L86" s="237"/>
      <c r="M86" s="237"/>
      <c r="N86" s="238"/>
      <c r="O86" s="236">
        <f>SUM(O62)</f>
        <v>0</v>
      </c>
      <c r="P86" s="237"/>
      <c r="Q86" s="237"/>
      <c r="R86" s="238"/>
      <c r="S86" s="232"/>
      <c r="T86" s="233"/>
      <c r="U86" s="233"/>
      <c r="V86" s="234"/>
      <c r="W86" s="13">
        <f>SUM(W62)</f>
        <v>0</v>
      </c>
      <c r="X86" s="13">
        <f>SUM(X62)</f>
        <v>0</v>
      </c>
    </row>
    <row r="87" spans="1:24" ht="30" customHeight="1" x14ac:dyDescent="0.25">
      <c r="A87" s="111" t="s">
        <v>45</v>
      </c>
      <c r="B87" s="112"/>
      <c r="C87" s="112"/>
      <c r="D87" s="112"/>
      <c r="E87" s="112"/>
      <c r="F87" s="112"/>
      <c r="G87" s="112"/>
      <c r="H87" s="112"/>
      <c r="I87" s="112"/>
      <c r="J87" s="113"/>
      <c r="K87" s="120">
        <f>SUM(K77+K82)</f>
        <v>480.6</v>
      </c>
      <c r="L87" s="121"/>
      <c r="M87" s="121"/>
      <c r="N87" s="122"/>
      <c r="O87" s="120">
        <f>SUM(O77+O82)</f>
        <v>513.70000000000005</v>
      </c>
      <c r="P87" s="172"/>
      <c r="Q87" s="172"/>
      <c r="R87" s="173"/>
      <c r="S87" s="120"/>
      <c r="T87" s="172"/>
      <c r="U87" s="172"/>
      <c r="V87" s="173"/>
      <c r="W87" s="50">
        <f>SUM(W77+W82)</f>
        <v>425.2</v>
      </c>
      <c r="X87" s="50">
        <v>456.6</v>
      </c>
    </row>
    <row r="88" spans="1:24" ht="45.6" customHeight="1" x14ac:dyDescent="0.25">
      <c r="P88" s="69"/>
      <c r="W88" s="69"/>
    </row>
  </sheetData>
  <mergeCells count="284">
    <mergeCell ref="F40:AB40"/>
    <mergeCell ref="E65:J65"/>
    <mergeCell ref="Y38:AB38"/>
    <mergeCell ref="Y39:AB39"/>
    <mergeCell ref="A5:A7"/>
    <mergeCell ref="B5:B7"/>
    <mergeCell ref="C5:C7"/>
    <mergeCell ref="D5:D7"/>
    <mergeCell ref="E5:E7"/>
    <mergeCell ref="F5:F7"/>
    <mergeCell ref="G5:G7"/>
    <mergeCell ref="K6:K7"/>
    <mergeCell ref="L6:M6"/>
    <mergeCell ref="I5:I7"/>
    <mergeCell ref="H5:H7"/>
    <mergeCell ref="J5:J7"/>
    <mergeCell ref="K5:N5"/>
    <mergeCell ref="N6:N7"/>
    <mergeCell ref="Y33:AB33"/>
    <mergeCell ref="Y30:Y32"/>
    <mergeCell ref="Z30:Z32"/>
    <mergeCell ref="AA30:AA32"/>
    <mergeCell ref="AB30:AB32"/>
    <mergeCell ref="Y13:AB13"/>
    <mergeCell ref="V27:V28"/>
    <mergeCell ref="W27:W28"/>
    <mergeCell ref="X27:X28"/>
    <mergeCell ref="AD20:AD21"/>
    <mergeCell ref="J16:J17"/>
    <mergeCell ref="K16:K17"/>
    <mergeCell ref="L16:L17"/>
    <mergeCell ref="M16:M17"/>
    <mergeCell ref="N16:N17"/>
    <mergeCell ref="O16:O17"/>
    <mergeCell ref="P16:P17"/>
    <mergeCell ref="Q16:Q17"/>
    <mergeCell ref="R16:R17"/>
    <mergeCell ref="S16:S17"/>
    <mergeCell ref="T16:T17"/>
    <mergeCell ref="U16:U17"/>
    <mergeCell ref="V16:V17"/>
    <mergeCell ref="W16:W17"/>
    <mergeCell ref="X16:X17"/>
    <mergeCell ref="P19:P20"/>
    <mergeCell ref="J19:J20"/>
    <mergeCell ref="Y19:Y20"/>
    <mergeCell ref="Z19:Z20"/>
    <mergeCell ref="AA19:AA20"/>
    <mergeCell ref="L19:L20"/>
    <mergeCell ref="K19:K20"/>
    <mergeCell ref="V19:V20"/>
    <mergeCell ref="W19:W20"/>
    <mergeCell ref="F9:AB9"/>
    <mergeCell ref="F10:AB10"/>
    <mergeCell ref="H16:H18"/>
    <mergeCell ref="I16:I18"/>
    <mergeCell ref="H14:H15"/>
    <mergeCell ref="Y15:AB15"/>
    <mergeCell ref="M19:M20"/>
    <mergeCell ref="N19:N20"/>
    <mergeCell ref="O19:O20"/>
    <mergeCell ref="X19:X20"/>
    <mergeCell ref="Q19:Q20"/>
    <mergeCell ref="R19:R20"/>
    <mergeCell ref="AB19:AB20"/>
    <mergeCell ref="Z6:AB6"/>
    <mergeCell ref="Y6:Y7"/>
    <mergeCell ref="W5:W7"/>
    <mergeCell ref="O6:O7"/>
    <mergeCell ref="T6:U6"/>
    <mergeCell ref="R6:R7"/>
    <mergeCell ref="S6:S7"/>
    <mergeCell ref="Y5:AB5"/>
    <mergeCell ref="P6:Q6"/>
    <mergeCell ref="V6:V7"/>
    <mergeCell ref="G30:G33"/>
    <mergeCell ref="G27:G29"/>
    <mergeCell ref="G37:J37"/>
    <mergeCell ref="H34:H36"/>
    <mergeCell ref="I34:I36"/>
    <mergeCell ref="H27:H29"/>
    <mergeCell ref="I27:I29"/>
    <mergeCell ref="F11:F37"/>
    <mergeCell ref="J27:J28"/>
    <mergeCell ref="H30:H33"/>
    <mergeCell ref="I30:I33"/>
    <mergeCell ref="G22:G26"/>
    <mergeCell ref="G11:G13"/>
    <mergeCell ref="G14:G15"/>
    <mergeCell ref="G34:G36"/>
    <mergeCell ref="H19:H21"/>
    <mergeCell ref="H11:H13"/>
    <mergeCell ref="I11:I13"/>
    <mergeCell ref="H22:H26"/>
    <mergeCell ref="I22:I26"/>
    <mergeCell ref="J22:J25"/>
    <mergeCell ref="I19:I20"/>
    <mergeCell ref="I14:I15"/>
    <mergeCell ref="A27:A33"/>
    <mergeCell ref="B27:B33"/>
    <mergeCell ref="C27:C33"/>
    <mergeCell ref="D27:D33"/>
    <mergeCell ref="E27:E33"/>
    <mergeCell ref="A34:A37"/>
    <mergeCell ref="B34:B37"/>
    <mergeCell ref="C34:C37"/>
    <mergeCell ref="D34:D37"/>
    <mergeCell ref="E34:E37"/>
    <mergeCell ref="G51:G52"/>
    <mergeCell ref="H51:H52"/>
    <mergeCell ref="I51:I52"/>
    <mergeCell ref="G53:J53"/>
    <mergeCell ref="Y53:AB53"/>
    <mergeCell ref="Y45:AB45"/>
    <mergeCell ref="G46:G48"/>
    <mergeCell ref="H46:H48"/>
    <mergeCell ref="I46:I48"/>
    <mergeCell ref="H43:H45"/>
    <mergeCell ref="Y48:AB48"/>
    <mergeCell ref="G49:G50"/>
    <mergeCell ref="H49:H50"/>
    <mergeCell ref="I49:I50"/>
    <mergeCell ref="Y50:AB50"/>
    <mergeCell ref="Y46:Y47"/>
    <mergeCell ref="Z46:Z47"/>
    <mergeCell ref="AA46:AA47"/>
    <mergeCell ref="I43:I45"/>
    <mergeCell ref="G43:G45"/>
    <mergeCell ref="X34:X35"/>
    <mergeCell ref="Y36:AB36"/>
    <mergeCell ref="Y37:AB37"/>
    <mergeCell ref="U34:U35"/>
    <mergeCell ref="V34:V35"/>
    <mergeCell ref="J34:J35"/>
    <mergeCell ref="W34:W35"/>
    <mergeCell ref="AB46:AB47"/>
    <mergeCell ref="T34:T35"/>
    <mergeCell ref="M34:M35"/>
    <mergeCell ref="N34:N35"/>
    <mergeCell ref="O34:O35"/>
    <mergeCell ref="P34:P35"/>
    <mergeCell ref="Q34:Q35"/>
    <mergeCell ref="F41:AB41"/>
    <mergeCell ref="F42:AB42"/>
    <mergeCell ref="F38:J38"/>
    <mergeCell ref="A39:J39"/>
    <mergeCell ref="A43:A53"/>
    <mergeCell ref="B43:B53"/>
    <mergeCell ref="C43:C53"/>
    <mergeCell ref="D43:D53"/>
    <mergeCell ref="E43:E53"/>
    <mergeCell ref="F43:F53"/>
    <mergeCell ref="Y73:AB73"/>
    <mergeCell ref="A75:X75"/>
    <mergeCell ref="K76:N76"/>
    <mergeCell ref="O76:R76"/>
    <mergeCell ref="S76:V76"/>
    <mergeCell ref="Y69:AB69"/>
    <mergeCell ref="G70:J70"/>
    <mergeCell ref="Y70:AB70"/>
    <mergeCell ref="E71:J71"/>
    <mergeCell ref="Y71:AB71"/>
    <mergeCell ref="D72:J72"/>
    <mergeCell ref="A87:J87"/>
    <mergeCell ref="K87:N87"/>
    <mergeCell ref="O87:R87"/>
    <mergeCell ref="S87:V87"/>
    <mergeCell ref="A84:J84"/>
    <mergeCell ref="K84:N84"/>
    <mergeCell ref="O84:R84"/>
    <mergeCell ref="S84:V84"/>
    <mergeCell ref="A85:J85"/>
    <mergeCell ref="K85:N85"/>
    <mergeCell ref="O85:R85"/>
    <mergeCell ref="S85:V85"/>
    <mergeCell ref="A86:J86"/>
    <mergeCell ref="K86:N86"/>
    <mergeCell ref="O86:R86"/>
    <mergeCell ref="S86:V86"/>
    <mergeCell ref="S83:V83"/>
    <mergeCell ref="O79:R79"/>
    <mergeCell ref="S79:V79"/>
    <mergeCell ref="O81:R81"/>
    <mergeCell ref="S81:V81"/>
    <mergeCell ref="O82:R82"/>
    <mergeCell ref="S82:V82"/>
    <mergeCell ref="O83:R83"/>
    <mergeCell ref="O80:R80"/>
    <mergeCell ref="S80:V80"/>
    <mergeCell ref="W1:AB4"/>
    <mergeCell ref="A2:V2"/>
    <mergeCell ref="A3:V3"/>
    <mergeCell ref="A4:V4"/>
    <mergeCell ref="G16:G18"/>
    <mergeCell ref="G19:G21"/>
    <mergeCell ref="S19:S20"/>
    <mergeCell ref="T19:T20"/>
    <mergeCell ref="U19:U20"/>
    <mergeCell ref="A11:A26"/>
    <mergeCell ref="B11:B26"/>
    <mergeCell ref="C11:C26"/>
    <mergeCell ref="D11:D26"/>
    <mergeCell ref="E11:E26"/>
    <mergeCell ref="R22:R25"/>
    <mergeCell ref="V22:V25"/>
    <mergeCell ref="W22:W25"/>
    <mergeCell ref="T22:T25"/>
    <mergeCell ref="U22:U25"/>
    <mergeCell ref="X22:X25"/>
    <mergeCell ref="O5:R5"/>
    <mergeCell ref="S5:V5"/>
    <mergeCell ref="F8:H8"/>
    <mergeCell ref="X5:X7"/>
    <mergeCell ref="O78:R78"/>
    <mergeCell ref="S78:V78"/>
    <mergeCell ref="G54:G59"/>
    <mergeCell ref="H54:H59"/>
    <mergeCell ref="I54:I59"/>
    <mergeCell ref="G64:J64"/>
    <mergeCell ref="A77:J77"/>
    <mergeCell ref="K77:N77"/>
    <mergeCell ref="O77:R77"/>
    <mergeCell ref="S77:V77"/>
    <mergeCell ref="A54:A64"/>
    <mergeCell ref="B54:B64"/>
    <mergeCell ref="C54:C64"/>
    <mergeCell ref="D54:D64"/>
    <mergeCell ref="E54:E64"/>
    <mergeCell ref="F54:F64"/>
    <mergeCell ref="G60:G63"/>
    <mergeCell ref="H60:H63"/>
    <mergeCell ref="I60:I63"/>
    <mergeCell ref="F67:AB67"/>
    <mergeCell ref="F66:AB66"/>
    <mergeCell ref="Y64:AB64"/>
    <mergeCell ref="Y72:AB72"/>
    <mergeCell ref="B73:J73"/>
    <mergeCell ref="Y29:AB29"/>
    <mergeCell ref="L34:L35"/>
    <mergeCell ref="K34:K35"/>
    <mergeCell ref="S22:S25"/>
    <mergeCell ref="K22:K25"/>
    <mergeCell ref="L22:L25"/>
    <mergeCell ref="M22:M25"/>
    <mergeCell ref="N22:N25"/>
    <mergeCell ref="O22:O25"/>
    <mergeCell ref="P22:P25"/>
    <mergeCell ref="R27:R28"/>
    <mergeCell ref="S27:S28"/>
    <mergeCell ref="K27:K28"/>
    <mergeCell ref="L27:L28"/>
    <mergeCell ref="M27:M28"/>
    <mergeCell ref="N27:N28"/>
    <mergeCell ref="O27:O28"/>
    <mergeCell ref="P27:P28"/>
    <mergeCell ref="Q27:Q28"/>
    <mergeCell ref="R34:R35"/>
    <mergeCell ref="S34:S35"/>
    <mergeCell ref="Q22:Q25"/>
    <mergeCell ref="T27:T28"/>
    <mergeCell ref="U27:U28"/>
    <mergeCell ref="Y59:AB59"/>
    <mergeCell ref="Y60:Y62"/>
    <mergeCell ref="Z60:Z62"/>
    <mergeCell ref="AA60:AA62"/>
    <mergeCell ref="AB60:AB62"/>
    <mergeCell ref="Y63:AB63"/>
    <mergeCell ref="Y54:Y58"/>
    <mergeCell ref="Z54:Z58"/>
    <mergeCell ref="AA54:AA58"/>
    <mergeCell ref="AB54:AB58"/>
    <mergeCell ref="A83:J83"/>
    <mergeCell ref="A82:J82"/>
    <mergeCell ref="A81:J81"/>
    <mergeCell ref="A80:J80"/>
    <mergeCell ref="A79:J79"/>
    <mergeCell ref="A76:J76"/>
    <mergeCell ref="K83:N83"/>
    <mergeCell ref="K82:N82"/>
    <mergeCell ref="K81:N81"/>
    <mergeCell ref="K79:N79"/>
    <mergeCell ref="A78:J78"/>
    <mergeCell ref="K78:N78"/>
    <mergeCell ref="K80:N80"/>
  </mergeCells>
  <pageMargins left="0.25" right="0.25" top="0.75" bottom="0.75" header="0.3" footer="0.3"/>
  <pageSetup paperSize="8" scale="3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Programa - 08</vt:lpstr>
      <vt:lpstr>'Programa - 08'!Print_Titles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QPR-EKT</dc:creator>
  <cp:lastModifiedBy>Vilma Kavaliova</cp:lastModifiedBy>
  <cp:lastPrinted>2021-07-01T10:24:27Z</cp:lastPrinted>
  <dcterms:created xsi:type="dcterms:W3CDTF">2017-10-10T13:17:26Z</dcterms:created>
  <dcterms:modified xsi:type="dcterms:W3CDTF">2022-02-08T08:03:40Z</dcterms:modified>
</cp:coreProperties>
</file>