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.kavaliova\Desktop\2022-2024 SVP projektas_2022-01-27\"/>
    </mc:Choice>
  </mc:AlternateContent>
  <xr:revisionPtr revIDLastSave="0" documentId="8_{E8D10B66-3945-4EC0-B174-03130EE2F5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grama - 04" sheetId="1" r:id="rId1"/>
  </sheets>
  <definedNames>
    <definedName name="_xlnm.Print_Titles" localSheetId="0">'Programa - 04'!$5:$7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5" i="1" l="1"/>
  <c r="O57" i="1"/>
  <c r="O115" i="1"/>
  <c r="Q88" i="1"/>
  <c r="O88" i="1"/>
  <c r="P88" i="1"/>
  <c r="M48" i="1"/>
  <c r="N48" i="1"/>
  <c r="L48" i="1"/>
  <c r="N35" i="1"/>
  <c r="M35" i="1"/>
  <c r="L35" i="1"/>
  <c r="K35" i="1"/>
  <c r="O112" i="1"/>
  <c r="K114" i="1"/>
  <c r="K112" i="1"/>
  <c r="K109" i="1"/>
  <c r="K111" i="1"/>
  <c r="N21" i="1"/>
  <c r="M21" i="1"/>
  <c r="L21" i="1"/>
  <c r="K21" i="1"/>
  <c r="N17" i="1"/>
  <c r="N22" i="1"/>
  <c r="N23" i="1"/>
  <c r="N24" i="1"/>
  <c r="M17" i="1"/>
  <c r="M22" i="1"/>
  <c r="M23" i="1"/>
  <c r="M24" i="1"/>
  <c r="L17" i="1"/>
  <c r="L22" i="1"/>
  <c r="L23" i="1"/>
  <c r="L24" i="1"/>
  <c r="K17" i="1"/>
  <c r="K22" i="1"/>
  <c r="K23" i="1"/>
  <c r="K24" i="1"/>
  <c r="M63" i="1"/>
  <c r="N28" i="1"/>
  <c r="M28" i="1"/>
  <c r="L28" i="1"/>
  <c r="K28" i="1"/>
  <c r="N100" i="1"/>
  <c r="M100" i="1"/>
  <c r="L100" i="1"/>
  <c r="K100" i="1"/>
  <c r="N98" i="1"/>
  <c r="M98" i="1"/>
  <c r="L98" i="1"/>
  <c r="K98" i="1"/>
  <c r="N95" i="1"/>
  <c r="M95" i="1"/>
  <c r="L95" i="1"/>
  <c r="K95" i="1"/>
  <c r="N93" i="1"/>
  <c r="M93" i="1"/>
  <c r="L93" i="1"/>
  <c r="K93" i="1"/>
  <c r="N91" i="1"/>
  <c r="M91" i="1"/>
  <c r="L91" i="1"/>
  <c r="K91" i="1"/>
  <c r="N88" i="1"/>
  <c r="M88" i="1"/>
  <c r="L88" i="1"/>
  <c r="K88" i="1"/>
  <c r="N84" i="1"/>
  <c r="M84" i="1"/>
  <c r="L84" i="1"/>
  <c r="K84" i="1"/>
  <c r="N75" i="1"/>
  <c r="M75" i="1"/>
  <c r="L75" i="1"/>
  <c r="K75" i="1"/>
  <c r="K110" i="1"/>
  <c r="K108" i="1"/>
  <c r="N72" i="1"/>
  <c r="M72" i="1"/>
  <c r="L72" i="1"/>
  <c r="K72" i="1"/>
  <c r="N70" i="1"/>
  <c r="M70" i="1"/>
  <c r="L70" i="1"/>
  <c r="K70" i="1"/>
  <c r="M67" i="1"/>
  <c r="L67" i="1"/>
  <c r="K67" i="1"/>
  <c r="N65" i="1"/>
  <c r="M65" i="1"/>
  <c r="L65" i="1"/>
  <c r="K65" i="1"/>
  <c r="L63" i="1"/>
  <c r="K63" i="1"/>
  <c r="N61" i="1"/>
  <c r="M61" i="1"/>
  <c r="L61" i="1"/>
  <c r="K61" i="1"/>
  <c r="N57" i="1"/>
  <c r="M57" i="1"/>
  <c r="L57" i="1"/>
  <c r="K57" i="1"/>
  <c r="N55" i="1"/>
  <c r="M55" i="1"/>
  <c r="L55" i="1"/>
  <c r="K55" i="1"/>
  <c r="N52" i="1"/>
  <c r="M52" i="1"/>
  <c r="L52" i="1"/>
  <c r="K52" i="1"/>
  <c r="N47" i="1"/>
  <c r="M47" i="1"/>
  <c r="L47" i="1"/>
  <c r="K47" i="1"/>
  <c r="N37" i="1"/>
  <c r="M37" i="1"/>
  <c r="L37" i="1"/>
  <c r="K37" i="1"/>
  <c r="N31" i="1"/>
  <c r="M31" i="1"/>
  <c r="L31" i="1"/>
  <c r="K31" i="1"/>
  <c r="K115" i="1"/>
  <c r="K113" i="1"/>
  <c r="K101" i="1"/>
  <c r="K102" i="1"/>
  <c r="K103" i="1"/>
  <c r="L101" i="1"/>
  <c r="L102" i="1"/>
  <c r="L103" i="1"/>
  <c r="M101" i="1"/>
  <c r="M102" i="1"/>
  <c r="M103" i="1"/>
  <c r="M38" i="1"/>
  <c r="M39" i="1"/>
  <c r="M40" i="1"/>
  <c r="M104" i="1"/>
  <c r="N101" i="1"/>
  <c r="N102" i="1"/>
  <c r="N103" i="1"/>
  <c r="K116" i="1"/>
  <c r="K38" i="1"/>
  <c r="K39" i="1"/>
  <c r="K40" i="1"/>
  <c r="K104" i="1"/>
  <c r="L38" i="1"/>
  <c r="L39" i="1"/>
  <c r="L40" i="1"/>
  <c r="L104" i="1"/>
  <c r="N38" i="1"/>
  <c r="N39" i="1"/>
  <c r="N40" i="1"/>
  <c r="N104" i="1"/>
  <c r="X110" i="1"/>
  <c r="W110" i="1"/>
  <c r="X100" i="1"/>
  <c r="W100" i="1"/>
  <c r="R100" i="1"/>
  <c r="Q100" i="1"/>
  <c r="P100" i="1"/>
  <c r="O100" i="1"/>
  <c r="X84" i="1"/>
  <c r="W84" i="1"/>
  <c r="Q84" i="1"/>
  <c r="P84" i="1"/>
  <c r="O84" i="1"/>
  <c r="K48" i="1"/>
  <c r="W98" i="1"/>
  <c r="X98" i="1"/>
  <c r="X111" i="1"/>
  <c r="W111" i="1"/>
  <c r="O114" i="1"/>
  <c r="R98" i="1"/>
  <c r="Q98" i="1"/>
  <c r="P98" i="1"/>
  <c r="O98" i="1"/>
  <c r="X114" i="1"/>
  <c r="X112" i="1"/>
  <c r="W114" i="1"/>
  <c r="X52" i="1"/>
  <c r="X53" i="1"/>
  <c r="W52" i="1"/>
  <c r="W53" i="1"/>
  <c r="R52" i="1"/>
  <c r="R53" i="1"/>
  <c r="Q52" i="1"/>
  <c r="Q53" i="1"/>
  <c r="P52" i="1"/>
  <c r="P53" i="1"/>
  <c r="O52" i="1"/>
  <c r="O53" i="1"/>
  <c r="W21" i="1"/>
  <c r="X21" i="1"/>
  <c r="Q21" i="1"/>
  <c r="R21" i="1"/>
  <c r="P21" i="1"/>
  <c r="O21" i="1"/>
  <c r="O111" i="1"/>
  <c r="X35" i="1"/>
  <c r="W35" i="1"/>
  <c r="R35" i="1"/>
  <c r="P35" i="1"/>
  <c r="O35" i="1"/>
  <c r="X31" i="1"/>
  <c r="W31" i="1"/>
  <c r="R31" i="1"/>
  <c r="Q31" i="1"/>
  <c r="P31" i="1"/>
  <c r="O31" i="1"/>
  <c r="X109" i="1"/>
  <c r="X108" i="1"/>
  <c r="W112" i="1"/>
  <c r="O109" i="1"/>
  <c r="P17" i="1"/>
  <c r="P22" i="1"/>
  <c r="P23" i="1"/>
  <c r="Q17" i="1"/>
  <c r="Q22" i="1"/>
  <c r="Q23" i="1"/>
  <c r="Q24" i="1"/>
  <c r="R17" i="1"/>
  <c r="R22" i="1"/>
  <c r="R23" i="1"/>
  <c r="R24" i="1"/>
  <c r="W17" i="1"/>
  <c r="W22" i="1"/>
  <c r="W23" i="1"/>
  <c r="W24" i="1"/>
  <c r="X17" i="1"/>
  <c r="O17" i="1"/>
  <c r="O22" i="1"/>
  <c r="X22" i="1"/>
  <c r="X23" i="1"/>
  <c r="X24" i="1"/>
  <c r="P24" i="1"/>
  <c r="O23" i="1"/>
  <c r="O24" i="1"/>
  <c r="X47" i="1"/>
  <c r="W47" i="1"/>
  <c r="W48" i="1"/>
  <c r="R47" i="1"/>
  <c r="R48" i="1"/>
  <c r="Q47" i="1"/>
  <c r="Q48" i="1"/>
  <c r="P47" i="1"/>
  <c r="P48" i="1"/>
  <c r="O47" i="1"/>
  <c r="O48" i="1"/>
  <c r="X48" i="1"/>
  <c r="P61" i="1"/>
  <c r="O61" i="1"/>
  <c r="W63" i="1"/>
  <c r="X63" i="1"/>
  <c r="Q67" i="1"/>
  <c r="P63" i="1"/>
  <c r="R88" i="1"/>
  <c r="W88" i="1"/>
  <c r="X88" i="1"/>
  <c r="O95" i="1"/>
  <c r="P95" i="1"/>
  <c r="Q95" i="1"/>
  <c r="R95" i="1"/>
  <c r="W95" i="1"/>
  <c r="X95" i="1"/>
  <c r="O28" i="1"/>
  <c r="P28" i="1"/>
  <c r="Q28" i="1"/>
  <c r="R28" i="1"/>
  <c r="W28" i="1"/>
  <c r="X28" i="1"/>
  <c r="P67" i="1"/>
  <c r="O67" i="1"/>
  <c r="O63" i="1"/>
  <c r="X67" i="1"/>
  <c r="W67" i="1"/>
  <c r="O75" i="1"/>
  <c r="O110" i="1"/>
  <c r="P75" i="1"/>
  <c r="Q75" i="1"/>
  <c r="R75" i="1"/>
  <c r="W75" i="1"/>
  <c r="X75" i="1"/>
  <c r="W109" i="1"/>
  <c r="W108" i="1"/>
  <c r="O93" i="1"/>
  <c r="P93" i="1"/>
  <c r="Q93" i="1"/>
  <c r="R93" i="1"/>
  <c r="W93" i="1"/>
  <c r="X93" i="1"/>
  <c r="O37" i="1"/>
  <c r="P37" i="1"/>
  <c r="P38" i="1"/>
  <c r="P39" i="1"/>
  <c r="P40" i="1"/>
  <c r="Q37" i="1"/>
  <c r="Q38" i="1"/>
  <c r="Q39" i="1"/>
  <c r="Q40" i="1"/>
  <c r="R37" i="1"/>
  <c r="R38" i="1"/>
  <c r="R39" i="1"/>
  <c r="R40" i="1"/>
  <c r="W37" i="1"/>
  <c r="X37" i="1"/>
  <c r="X38" i="1"/>
  <c r="X39" i="1"/>
  <c r="X40" i="1"/>
  <c r="W38" i="1"/>
  <c r="W39" i="1"/>
  <c r="W40" i="1"/>
  <c r="O38" i="1"/>
  <c r="O39" i="1"/>
  <c r="O40" i="1"/>
  <c r="O72" i="1"/>
  <c r="P72" i="1"/>
  <c r="Q72" i="1"/>
  <c r="R72" i="1"/>
  <c r="W72" i="1"/>
  <c r="X72" i="1"/>
  <c r="O65" i="1"/>
  <c r="P65" i="1"/>
  <c r="Q65" i="1"/>
  <c r="R65" i="1"/>
  <c r="W65" i="1"/>
  <c r="X65" i="1"/>
  <c r="P57" i="1"/>
  <c r="Q57" i="1"/>
  <c r="R57" i="1"/>
  <c r="W57" i="1"/>
  <c r="X57" i="1"/>
  <c r="P55" i="1"/>
  <c r="Q55" i="1"/>
  <c r="R55" i="1"/>
  <c r="W55" i="1"/>
  <c r="X55" i="1"/>
  <c r="X115" i="1"/>
  <c r="X113" i="1"/>
  <c r="X116" i="1"/>
  <c r="W115" i="1"/>
  <c r="W113" i="1"/>
  <c r="R91" i="1"/>
  <c r="Q91" i="1"/>
  <c r="P91" i="1"/>
  <c r="O91" i="1"/>
  <c r="X91" i="1"/>
  <c r="W91" i="1"/>
  <c r="R84" i="1"/>
  <c r="X61" i="1"/>
  <c r="W61" i="1"/>
  <c r="R61" i="1"/>
  <c r="Q61" i="1"/>
  <c r="X70" i="1"/>
  <c r="W70" i="1"/>
  <c r="R70" i="1"/>
  <c r="Q70" i="1"/>
  <c r="P70" i="1"/>
  <c r="O70" i="1"/>
  <c r="O101" i="1"/>
  <c r="O102" i="1"/>
  <c r="X101" i="1"/>
  <c r="X102" i="1"/>
  <c r="P101" i="1"/>
  <c r="P102" i="1"/>
  <c r="P103" i="1"/>
  <c r="P104" i="1"/>
  <c r="W101" i="1"/>
  <c r="W102" i="1"/>
  <c r="W103" i="1"/>
  <c r="W104" i="1"/>
  <c r="Q101" i="1"/>
  <c r="Q102" i="1"/>
  <c r="Q103" i="1"/>
  <c r="Q104" i="1"/>
  <c r="R101" i="1"/>
  <c r="R102" i="1"/>
  <c r="R103" i="1"/>
  <c r="R104" i="1"/>
  <c r="W116" i="1"/>
  <c r="O108" i="1"/>
  <c r="X103" i="1"/>
  <c r="X104" i="1"/>
  <c r="O113" i="1"/>
  <c r="O116" i="1"/>
  <c r="O103" i="1"/>
  <c r="O104" i="1"/>
</calcChain>
</file>

<file path=xl/sharedStrings.xml><?xml version="1.0" encoding="utf-8"?>
<sst xmlns="http://schemas.openxmlformats.org/spreadsheetml/2006/main" count="298" uniqueCount="163">
  <si>
    <t>TIKSLŲ, UŽDAVINIŲ, PRIEMONIŲ, VEIKLŲ, VEIKLŲ IŠLAIDŲ IR PRODUKTŲ KRITERIJŲ SUVESTINĖ</t>
  </si>
  <si>
    <t>Programos kodas</t>
  </si>
  <si>
    <t>Prioriteto kodas</t>
  </si>
  <si>
    <t>Strateginio tikslo kodas</t>
  </si>
  <si>
    <t>Uždavinio kodas</t>
  </si>
  <si>
    <t>Priemonės kodas</t>
  </si>
  <si>
    <t>Pavadinimas</t>
  </si>
  <si>
    <t>Veiklos kodas</t>
  </si>
  <si>
    <t>Veiklos pavadinimas</t>
  </si>
  <si>
    <t>Finansavimo šaltinis</t>
  </si>
  <si>
    <t>Veiklos rodiklis</t>
  </si>
  <si>
    <t>Iš viso</t>
  </si>
  <si>
    <t>Išlaidoms</t>
  </si>
  <si>
    <t>Turtui įsigyti ir finansiniams įsipareigojimams vykdyti</t>
  </si>
  <si>
    <t>Planas</t>
  </si>
  <si>
    <t>Iš jų darbo užmokesčiui</t>
  </si>
  <si>
    <t/>
  </si>
  <si>
    <t>Dainius Skirius</t>
  </si>
  <si>
    <t>ESF</t>
  </si>
  <si>
    <t>Rekonstruotos patalpos, skaičius</t>
  </si>
  <si>
    <t>SBB</t>
  </si>
  <si>
    <t>VBL</t>
  </si>
  <si>
    <t>Viso:</t>
  </si>
  <si>
    <t>Iš viso priemonei:</t>
  </si>
  <si>
    <t>Audronė Tribulaitė</t>
  </si>
  <si>
    <t>Įgyvendintas projektas, skaičius</t>
  </si>
  <si>
    <t>SVA</t>
  </si>
  <si>
    <t>SBV</t>
  </si>
  <si>
    <t>Mokinių, gavusių paramą, skaičius</t>
  </si>
  <si>
    <t>Švietimo įstaigose dirbančių pedagogų, gaunančių važiavimo išlaidų kompensacijas, skaičius</t>
  </si>
  <si>
    <t>Rasa Baltrušaitienė</t>
  </si>
  <si>
    <t>Aptarnautas vidutinis metinis įstaigos klientų skaičius</t>
  </si>
  <si>
    <t>SPP</t>
  </si>
  <si>
    <t>Neįgaliųjų, kuriems pritaikytas būstas, skaičius</t>
  </si>
  <si>
    <t>įgyvendintas projektas, proc.</t>
  </si>
  <si>
    <t>Įdarbintų asmenų skaičius, asm.</t>
  </si>
  <si>
    <t>Iš viso uždaviniui:</t>
  </si>
  <si>
    <t>Iš viso tikslui:</t>
  </si>
  <si>
    <t>Projekto "Socialinio būsto Neringoje, Preiloje, statyba" įgyvendinimas, proc.</t>
  </si>
  <si>
    <t>Iš viso programai:</t>
  </si>
  <si>
    <t>Finansavimo šaltinių suvestinė</t>
  </si>
  <si>
    <t>Finansavimo šaltiniai</t>
  </si>
  <si>
    <t>SAVIVALDYBĖS  LĖŠOS, IŠ VISO:</t>
  </si>
  <si>
    <t>KITI ŠALTINIAI, IŠ VISO:</t>
  </si>
  <si>
    <t>IŠ VISO:</t>
  </si>
  <si>
    <t>Specialiųjų programų lėšos SPP</t>
  </si>
  <si>
    <t>Savivaldybės biudžeto lėšos SBB</t>
  </si>
  <si>
    <t>Ankstesnių metų biudžeto lėšos SVA</t>
  </si>
  <si>
    <t>Valstybės biudžeto specialioji tikslinė dotacija SBV</t>
  </si>
  <si>
    <t>Europos Sąjungos paramos lėšos ESF</t>
  </si>
  <si>
    <t>Valstybės biudžeto (pavedimų) lėšos VBL</t>
  </si>
  <si>
    <t>Finansuota projektų, vnt.</t>
  </si>
  <si>
    <t>Veiklos vykdytojas</t>
  </si>
  <si>
    <t>2022-ieji metai</t>
  </si>
  <si>
    <t>2022-ųjų metų lėšų projektas</t>
  </si>
  <si>
    <t>Įgyvendintas „Pagyvenusių žmonių socialinė įtrauktis Latvijos ir Lietuvos pasienio regione, gerinant fizinės ir socialinės veiklos prieinamumą“ projektas, proc.</t>
  </si>
  <si>
    <t>Neformaliojo suaugusiųjų švietimo dalyvių skaičius</t>
  </si>
  <si>
    <t>Tikslinių kompensacijų gavėjų skaičius</t>
  </si>
  <si>
    <t>Išmokų vaikams gavėjų,skaičius</t>
  </si>
  <si>
    <t xml:space="preserve">Piniginės socialinės paramos gavėjų skaičius </t>
  </si>
  <si>
    <t>Paramos mirties atveju gavėjų skaičius</t>
  </si>
  <si>
    <t>Pašalpų gavėjų skaičius</t>
  </si>
  <si>
    <t>Butų gavusių subsidijas skaičius</t>
  </si>
  <si>
    <t>Būsto nuomos ar išperkamosios būsto nuomos mokesčių dalies kompensacijų gavėjų skaičius</t>
  </si>
  <si>
    <t>Parduotų lengvatinių bilietų skaičius</t>
  </si>
  <si>
    <t>Socialines paslaugas gavusių asmenų skaičius</t>
  </si>
  <si>
    <t>Dalyvavusių asmenų skaičius</t>
  </si>
  <si>
    <t>Nupirktų savivaldybės butų skaičius</t>
  </si>
  <si>
    <t>Nupirktų socialinių butų skaičius</t>
  </si>
  <si>
    <t>Asmenų (šeimų) gavusių socialinių būstų skaičius</t>
  </si>
  <si>
    <t>Išnuomotų iš fizinių ir juridinių asmenų socialinių būstų skaičius</t>
  </si>
  <si>
    <t>Pastatytų socialinių būstų skaičius</t>
  </si>
  <si>
    <t>Įrengtų socialinių ir savivaldybės būstų skaičius</t>
  </si>
  <si>
    <t>Pastatytų savivaldybės būstų skaičius</t>
  </si>
  <si>
    <t>Budinčių globotojų ir globojamų vaikų skaičius</t>
  </si>
  <si>
    <t>04. Socialinės paramos programa, 04</t>
  </si>
  <si>
    <t>2023-ųjų metų lėšų projektas (tūkst. Eur.)</t>
  </si>
  <si>
    <t>2023-ieji metai</t>
  </si>
  <si>
    <t>2023-ųjų metų lėšų projektas</t>
  </si>
  <si>
    <t>3.2. Viešųjų paslaugų kokybės gerinimas</t>
  </si>
  <si>
    <t>3.2.3.1.1</t>
  </si>
  <si>
    <t>Neringos socialinių paslaugų centro infrastruktūros sutvarkymas/atnaujinimas</t>
  </si>
  <si>
    <t>2.3. Laimingos bendruomenės kūrimas</t>
  </si>
  <si>
    <t>2.3.2.1.1</t>
  </si>
  <si>
    <t>2.3.2.1.2</t>
  </si>
  <si>
    <t>Socialinių projektų, vykdomų nevyriausybinių ir kitų organizacijų, dalinis finansavimas</t>
  </si>
  <si>
    <t>Bendruomeninės veiklos rėmimas</t>
  </si>
  <si>
    <t>2.3.2. Sustiprinti NVO ir viešojo sektoriaus bendradarbiavimą, skatinti įsitraukimą</t>
  </si>
  <si>
    <t>3.2.3.3.1</t>
  </si>
  <si>
    <t>Tikslinių kompensacijų mokėjimas</t>
  </si>
  <si>
    <t>3.2.3.3.2</t>
  </si>
  <si>
    <t>Išmokų vaikams mokėjimas</t>
  </si>
  <si>
    <t>3.2.3.3.3.</t>
  </si>
  <si>
    <t>Piniginės socialinės paramos nepasiturintiems gyventojams skyrimas ir mokėjimas</t>
  </si>
  <si>
    <t>3.2.3.3.4</t>
  </si>
  <si>
    <t>Paramos mirties atveju skyrimas ir mokėjimas</t>
  </si>
  <si>
    <t>3.2.3.3.5</t>
  </si>
  <si>
    <t>Vienkartinių, tikslinių, sąlyginių ir periodinių pašalpų mokėjimas</t>
  </si>
  <si>
    <t>3.2.3.3.6</t>
  </si>
  <si>
    <t>Paramos mokiniams skyrimas ir mokėjimas</t>
  </si>
  <si>
    <t>3.2.3.3.7</t>
  </si>
  <si>
    <t>Subsidijų mokėjimas kainų skirtumams padengti UAB „Neringos  vanduo“</t>
  </si>
  <si>
    <t>3.2.3.3.8</t>
  </si>
  <si>
    <t>Būsto nuomos ar išperkamosios būsto nuomos mokesčių dalies kompensacijų mokėjimas</t>
  </si>
  <si>
    <t>3.2.3.3.9</t>
  </si>
  <si>
    <t xml:space="preserve">Visuomeninio transporto kompensacijų mokėjimas </t>
  </si>
  <si>
    <t>3.2.3.3.10</t>
  </si>
  <si>
    <t>BĮ Neringos socialinių paslaugų centro veiklos užtikrinimas</t>
  </si>
  <si>
    <t>3.2.3.3.11</t>
  </si>
  <si>
    <t>Socialinių paslaugų įstaigų finansavimas ir pirkimas</t>
  </si>
  <si>
    <t>3.2.3.3.12</t>
  </si>
  <si>
    <t>Būsto ir gyvenamosios aplinkos pritaikymas žmonėms su negalia</t>
  </si>
  <si>
    <t>3.2.3.3.13</t>
  </si>
  <si>
    <t>Socialinių renginių, organizuojamų savivaldybės, finansavimas</t>
  </si>
  <si>
    <t>3.2.3.3.14</t>
  </si>
  <si>
    <t>Socialinės reabilitacijos paslaugų neįgaliesiems bendruomenėje projektų finansavimas</t>
  </si>
  <si>
    <t>Projekto "Kompleksinės paslaugos šeimai Neringos savivaldybėje" įgyvendinimas</t>
  </si>
  <si>
    <t>Gyventojų užimtumo programa</t>
  </si>
  <si>
    <t>2.2. Užtikrinti kultūrai, sportui ir gyvenimui patrauklios aplinkos kūrimą</t>
  </si>
  <si>
    <t>2.2.2.Pritraukti nuolatos gyvenančius ir dirbančius gyventojus į savivaldybę</t>
  </si>
  <si>
    <t>Paslaugų gavėjų, skaičius</t>
  </si>
  <si>
    <t>2. PATRAUKLIOS APLINKOS GYVENIMUI IR POILSIUI KŪRIMAS</t>
  </si>
  <si>
    <t>3. EFEKTYVUS NERINGOS SAVIVALDYBĖS VALDYMAS</t>
  </si>
  <si>
    <t>2.3.2.1.3</t>
  </si>
  <si>
    <t>2.3.2.1.4</t>
  </si>
  <si>
    <t>8(4)</t>
  </si>
  <si>
    <t>3.2.3. Padidinti sveikatos, socialinių paslaugų kokybę ir prieinamumą visų gyvenviečių gyventojams, vykdyti paslaugų plėtrą.</t>
  </si>
  <si>
    <t>Savivaldybės būsto įsigijimas</t>
  </si>
  <si>
    <t>Aina Kiselienė</t>
  </si>
  <si>
    <t>Savivaldybės būsto statyba</t>
  </si>
  <si>
    <t xml:space="preserve">Savivaldybės gyvenamojo būsto fondo plėtra </t>
  </si>
  <si>
    <t>2.2.2.2.1.</t>
  </si>
  <si>
    <t>2.2.2.2.2.</t>
  </si>
  <si>
    <t>Bendrų veiklų ir projektų tarp NVO ir viešojo sektoriaus įgyvendinimas</t>
  </si>
  <si>
    <t>Socialines ir sveikatos priežiūros paslaugas teikiančių įstaigų infrastruktūros sutvarkymas/atnaujinimas</t>
  </si>
  <si>
    <t>Esamų teikiamų socialinių paslaugų rūšių (bendrųjų socialinių paslaugų, socialinės priežiūros paslaugų, socialinės globos paslaugų) išlaikymas ir išplėtimas, socialinės paramos užtikrinimas</t>
  </si>
  <si>
    <t>Viešųjų paslaugų pasiūlos vystymo užtikrinimas, viešosios infrastruktūros ir jos būklės, specialiųjų poreikių turintiems gyventojams, pagerinimas</t>
  </si>
  <si>
    <t>3.2.3.2.1</t>
  </si>
  <si>
    <t>Pritaikytų infrastruktūros objektų skaičius</t>
  </si>
  <si>
    <t xml:space="preserve">Atviros jaunimo erdvės veiklos užtikrinimas, proc. </t>
  </si>
  <si>
    <t>Smurto artimoje aplinkoje prevencinių priemonių ir suteiktos pagalbos gavėjų skaičius.</t>
  </si>
  <si>
    <t>1(2)</t>
  </si>
  <si>
    <t>2(3)</t>
  </si>
  <si>
    <t>3(4)</t>
  </si>
  <si>
    <t>Projekto„Pagyvenusių žmonių socialinė įtrauktis Latvijos ir Lietuvos pasienio regione, gerinant fizinės ir socialinės veiklos prieinamumą“ įgyvendinimas</t>
  </si>
  <si>
    <t>3.2.3.3.15</t>
  </si>
  <si>
    <t>Jaunimo reikalų koordinatorius</t>
  </si>
  <si>
    <t>Asmeninės paglbos gavėjų skaičius</t>
  </si>
  <si>
    <t>3.2.3.3.16</t>
  </si>
  <si>
    <t>Butų skaičius</t>
  </si>
  <si>
    <t>Asignavimai 2021-iesiems metams (tūkst. Eur)</t>
  </si>
  <si>
    <t>Lėšų poreikis biudžetiniams 2022-iesiems metams (tūkst. Eur)</t>
  </si>
  <si>
    <t>2022-ųjų metų skirti asignavimai (tūkst. Eur.)</t>
  </si>
  <si>
    <t>2024-ųjų metų lėšų projektas (tūkst. Eur.)</t>
  </si>
  <si>
    <t xml:space="preserve"> </t>
  </si>
  <si>
    <t>2022 - 2024 METŲ STRATEGINIO VEIKLOS PLANO</t>
  </si>
  <si>
    <t>Asignavimai 2021-iesiems metams  tūkst. Eur</t>
  </si>
  <si>
    <t>Lėšų poreikis biudžetiniams 2022-iesiems metams tūkst. Eur</t>
  </si>
  <si>
    <t>2022-ųjų metų skirti asignavimai tūkst. Eur</t>
  </si>
  <si>
    <t>2024-ieji metai</t>
  </si>
  <si>
    <t>Būsto šildymo kompensacija, kai daugiabučio namo energijos suvartojimas didesnis nei 27,5 kwh.m2 per mėnesį</t>
  </si>
  <si>
    <t xml:space="preserve">Neringos savivaldybės
2022–2024 metų strateginio veiklos plano
8 priedas                                                                                                       </t>
  </si>
  <si>
    <t>Asmeninę pagalbą gavusių asmenų skaičius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</si>
</sst>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9" x14ac:knownFonts="1">
    <font>
      <sz val="11"/>
      <color indexed="8"/>
      <name val="Calibri"/>
      <family val="2"/>
    </font>
    <font>
      <sz val="11"/>
      <color theme="1"/>
      <name val="Calibri"/>
      <family val="2"/>
      <charset val="186"/>
      <scheme val="minor"/>
    </font>
    <font>
      <sz val="18"/>
      <color theme="3"/>
      <name val="Calibri Light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57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8"/>
      <color indexed="8"/>
      <name val="Times New Roman"/>
      <family val="1"/>
      <charset val="186"/>
    </font>
    <font>
      <b/>
      <sz val="18"/>
      <name val="Times New Roman"/>
      <family val="1"/>
      <charset val="186"/>
    </font>
    <font>
      <sz val="16"/>
      <color indexed="8"/>
      <name val="Times New Roman"/>
      <family val="1"/>
      <charset val="186"/>
    </font>
    <font>
      <sz val="18"/>
      <color indexed="8"/>
      <name val="Times New Roman"/>
      <family val="1"/>
      <charset val="186"/>
    </font>
    <font>
      <sz val="18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6"/>
      <name val="Times New Roman"/>
      <family val="1"/>
      <charset val="186"/>
    </font>
    <font>
      <sz val="11"/>
      <color indexed="8"/>
      <name val="Calibri"/>
      <family val="2"/>
      <charset val="186"/>
    </font>
    <font>
      <sz val="15"/>
      <name val="Times New Roman"/>
      <family val="1"/>
      <charset val="186"/>
    </font>
    <font>
      <sz val="15"/>
      <color theme="1"/>
      <name val="Times New Roman"/>
      <family val="1"/>
      <charset val="186"/>
    </font>
    <font>
      <sz val="18"/>
      <color theme="1"/>
      <name val="Times New Roman"/>
      <family val="1"/>
      <charset val="186"/>
    </font>
    <font>
      <sz val="18"/>
      <name val="Calibri"/>
      <family val="2"/>
      <charset val="186"/>
    </font>
    <font>
      <b/>
      <sz val="20"/>
      <color indexed="8"/>
      <name val="Times New Roman"/>
      <family val="1"/>
      <charset val="186"/>
    </font>
    <font>
      <b/>
      <sz val="20"/>
      <name val="Times New Roman"/>
      <family val="1"/>
      <charset val="186"/>
    </font>
    <font>
      <sz val="14"/>
      <name val="Times New Roman"/>
      <family val="1"/>
      <charset val="186"/>
    </font>
    <font>
      <sz val="18"/>
      <name val="Times"/>
      <family val="1"/>
    </font>
    <font>
      <sz val="15"/>
      <color rgb="FFFF0000"/>
      <name val="Times New Roman"/>
      <family val="1"/>
      <charset val="186"/>
    </font>
    <font>
      <sz val="18"/>
      <color theme="8" tint="0.39997558519241921"/>
      <name val="Times New Roman"/>
      <family val="1"/>
      <charset val="186"/>
    </font>
    <font>
      <sz val="20"/>
      <color indexed="8"/>
      <name val="Times New Roman"/>
      <family val="1"/>
      <charset val="186"/>
    </font>
    <font>
      <sz val="8"/>
      <name val="Calibri"/>
      <family val="2"/>
    </font>
    <font>
      <sz val="14"/>
      <color indexed="8"/>
      <name val="Times New Roman"/>
      <family val="1"/>
      <charset val="186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9D08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98">
    <xf numFmtId="0" fontId="0" fillId="0" borderId="0" xfId="0"/>
    <xf numFmtId="0" fontId="25" fillId="0" borderId="0" xfId="0" applyFont="1"/>
    <xf numFmtId="0" fontId="25" fillId="0" borderId="0" xfId="0" applyFont="1" applyAlignment="1">
      <alignment wrapText="1"/>
    </xf>
    <xf numFmtId="0" fontId="19" fillId="33" borderId="50" xfId="0" applyFont="1" applyFill="1" applyBorder="1" applyAlignment="1">
      <alignment horizontal="center" vertical="center" textRotation="90" wrapText="1"/>
    </xf>
    <xf numFmtId="0" fontId="22" fillId="0" borderId="70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2" fillId="0" borderId="71" xfId="0" applyFont="1" applyBorder="1" applyAlignment="1">
      <alignment horizontal="center" vertical="center" wrapText="1"/>
    </xf>
    <xf numFmtId="0" fontId="22" fillId="0" borderId="53" xfId="0" applyNumberFormat="1" applyFont="1" applyBorder="1" applyAlignment="1">
      <alignment horizontal="center" vertical="center" wrapText="1"/>
    </xf>
    <xf numFmtId="0" fontId="22" fillId="0" borderId="54" xfId="0" applyNumberFormat="1" applyFont="1" applyBorder="1" applyAlignment="1">
      <alignment horizontal="center" vertical="center" wrapText="1"/>
    </xf>
    <xf numFmtId="0" fontId="22" fillId="0" borderId="55" xfId="0" applyNumberFormat="1" applyFont="1" applyBorder="1" applyAlignment="1">
      <alignment horizontal="center" vertical="center" wrapText="1"/>
    </xf>
    <xf numFmtId="0" fontId="22" fillId="0" borderId="56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2" fillId="36" borderId="25" xfId="0" applyNumberFormat="1" applyFont="1" applyFill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22" fillId="36" borderId="53" xfId="0" applyNumberFormat="1" applyFont="1" applyFill="1" applyBorder="1" applyAlignment="1">
      <alignment horizontal="center" vertical="center" wrapText="1"/>
    </xf>
    <xf numFmtId="0" fontId="22" fillId="36" borderId="54" xfId="0" applyNumberFormat="1" applyFont="1" applyFill="1" applyBorder="1" applyAlignment="1">
      <alignment horizontal="center" vertical="center" wrapText="1"/>
    </xf>
    <xf numFmtId="0" fontId="22" fillId="0" borderId="18" xfId="0" applyNumberFormat="1" applyFont="1" applyBorder="1" applyAlignment="1">
      <alignment horizontal="center" vertical="center" wrapText="1"/>
    </xf>
    <xf numFmtId="0" fontId="22" fillId="0" borderId="76" xfId="0" applyFont="1" applyBorder="1" applyAlignment="1">
      <alignment horizontal="center" vertical="center" wrapText="1"/>
    </xf>
    <xf numFmtId="0" fontId="19" fillId="33" borderId="71" xfId="0" applyFont="1" applyFill="1" applyBorder="1" applyAlignment="1">
      <alignment horizontal="center" vertical="center" textRotation="90" wrapText="1"/>
    </xf>
    <xf numFmtId="0" fontId="21" fillId="0" borderId="32" xfId="0" applyFont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22" fillId="0" borderId="38" xfId="0" applyNumberFormat="1" applyFont="1" applyBorder="1" applyAlignment="1">
      <alignment horizontal="center" vertical="center" wrapText="1"/>
    </xf>
    <xf numFmtId="0" fontId="26" fillId="36" borderId="24" xfId="0" applyFont="1" applyFill="1" applyBorder="1" applyAlignment="1">
      <alignment horizontal="left" vertical="center" wrapText="1"/>
    </xf>
    <xf numFmtId="164" fontId="19" fillId="34" borderId="29" xfId="0" applyNumberFormat="1" applyFont="1" applyFill="1" applyBorder="1" applyAlignment="1">
      <alignment horizontal="center" vertical="center" wrapText="1"/>
    </xf>
    <xf numFmtId="0" fontId="29" fillId="0" borderId="25" xfId="0" applyFont="1" applyBorder="1" applyAlignment="1">
      <alignment horizontal="center" vertical="center"/>
    </xf>
    <xf numFmtId="0" fontId="29" fillId="0" borderId="48" xfId="0" applyFont="1" applyBorder="1" applyAlignment="1">
      <alignment horizontal="center" vertical="center"/>
    </xf>
    <xf numFmtId="0" fontId="22" fillId="36" borderId="24" xfId="0" applyNumberFormat="1" applyFont="1" applyFill="1" applyBorder="1" applyAlignment="1">
      <alignment horizontal="center" vertical="center" wrapText="1"/>
    </xf>
    <xf numFmtId="0" fontId="28" fillId="0" borderId="21" xfId="0" applyNumberFormat="1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22" fillId="0" borderId="27" xfId="0" applyFont="1" applyBorder="1" applyAlignment="1">
      <alignment horizontal="center" vertical="center" wrapText="1"/>
    </xf>
    <xf numFmtId="0" fontId="26" fillId="36" borderId="29" xfId="0" applyFont="1" applyFill="1" applyBorder="1" applyAlignment="1">
      <alignment horizontal="left" vertical="center" wrapText="1"/>
    </xf>
    <xf numFmtId="0" fontId="22" fillId="0" borderId="29" xfId="0" applyFont="1" applyBorder="1" applyAlignment="1">
      <alignment horizontal="center" vertical="center" wrapText="1"/>
    </xf>
    <xf numFmtId="0" fontId="22" fillId="36" borderId="29" xfId="0" applyFont="1" applyFill="1" applyBorder="1" applyAlignment="1">
      <alignment horizontal="center" vertical="center" wrapText="1"/>
    </xf>
    <xf numFmtId="0" fontId="22" fillId="0" borderId="56" xfId="0" applyNumberFormat="1" applyFont="1" applyBorder="1" applyAlignment="1">
      <alignment horizontal="center" vertical="center" wrapText="1"/>
    </xf>
    <xf numFmtId="164" fontId="22" fillId="36" borderId="56" xfId="0" applyNumberFormat="1" applyFont="1" applyFill="1" applyBorder="1" applyAlignment="1">
      <alignment horizontal="center" vertical="center" wrapText="1"/>
    </xf>
    <xf numFmtId="164" fontId="22" fillId="36" borderId="21" xfId="0" applyNumberFormat="1" applyFont="1" applyFill="1" applyBorder="1" applyAlignment="1">
      <alignment horizontal="center" vertical="center" wrapText="1"/>
    </xf>
    <xf numFmtId="0" fontId="22" fillId="0" borderId="45" xfId="0" applyFont="1" applyBorder="1" applyAlignment="1">
      <alignment horizontal="center" vertical="center" wrapText="1"/>
    </xf>
    <xf numFmtId="0" fontId="22" fillId="0" borderId="15" xfId="0" applyNumberFormat="1" applyFont="1" applyBorder="1" applyAlignment="1">
      <alignment horizontal="center" vertical="center" wrapText="1"/>
    </xf>
    <xf numFmtId="0" fontId="26" fillId="0" borderId="47" xfId="0" applyFont="1" applyBorder="1" applyAlignment="1">
      <alignment horizontal="left" vertical="center" wrapText="1"/>
    </xf>
    <xf numFmtId="0" fontId="22" fillId="0" borderId="58" xfId="0" applyNumberFormat="1" applyFont="1" applyBorder="1" applyAlignment="1">
      <alignment horizontal="center" vertical="center" wrapText="1"/>
    </xf>
    <xf numFmtId="0" fontId="21" fillId="35" borderId="38" xfId="0" applyFont="1" applyFill="1" applyBorder="1" applyAlignment="1">
      <alignment horizontal="left" vertical="center"/>
    </xf>
    <xf numFmtId="0" fontId="22" fillId="34" borderId="29" xfId="0" applyFont="1" applyFill="1" applyBorder="1" applyAlignment="1">
      <alignment horizontal="left" vertical="center" wrapText="1"/>
    </xf>
    <xf numFmtId="0" fontId="21" fillId="35" borderId="29" xfId="0" applyFont="1" applyFill="1" applyBorder="1" applyAlignment="1">
      <alignment horizontal="left" vertical="center"/>
    </xf>
    <xf numFmtId="0" fontId="18" fillId="35" borderId="15" xfId="0" applyFont="1" applyFill="1" applyBorder="1" applyAlignment="1">
      <alignment horizontal="left" vertical="center"/>
    </xf>
    <xf numFmtId="0" fontId="19" fillId="34" borderId="22" xfId="0" applyFont="1" applyFill="1" applyBorder="1" applyAlignment="1">
      <alignment horizontal="left" vertical="center" wrapText="1"/>
    </xf>
    <xf numFmtId="0" fontId="18" fillId="35" borderId="22" xfId="0" applyFont="1" applyFill="1" applyBorder="1" applyAlignment="1">
      <alignment horizontal="left" vertical="center"/>
    </xf>
    <xf numFmtId="0" fontId="26" fillId="0" borderId="29" xfId="0" applyFont="1" applyBorder="1" applyAlignment="1">
      <alignment horizontal="left" vertical="center" wrapText="1"/>
    </xf>
    <xf numFmtId="0" fontId="19" fillId="37" borderId="29" xfId="0" applyFont="1" applyFill="1" applyBorder="1" applyAlignment="1">
      <alignment horizontal="center" vertical="center"/>
    </xf>
    <xf numFmtId="0" fontId="19" fillId="37" borderId="37" xfId="0" applyFont="1" applyFill="1" applyBorder="1" applyAlignment="1">
      <alignment horizontal="center" vertical="center"/>
    </xf>
    <xf numFmtId="0" fontId="19" fillId="37" borderId="42" xfId="0" applyFont="1" applyFill="1" applyBorder="1" applyAlignment="1">
      <alignment horizontal="center" vertical="center"/>
    </xf>
    <xf numFmtId="0" fontId="21" fillId="35" borderId="16" xfId="0" applyFont="1" applyFill="1" applyBorder="1" applyAlignment="1">
      <alignment horizontal="center" vertical="center"/>
    </xf>
    <xf numFmtId="0" fontId="19" fillId="34" borderId="15" xfId="0" applyFont="1" applyFill="1" applyBorder="1" applyAlignment="1">
      <alignment horizontal="left" vertical="center" wrapText="1"/>
    </xf>
    <xf numFmtId="0" fontId="22" fillId="34" borderId="16" xfId="0" applyFont="1" applyFill="1" applyBorder="1" applyAlignment="1">
      <alignment horizontal="center" vertical="center" wrapText="1"/>
    </xf>
    <xf numFmtId="164" fontId="18" fillId="37" borderId="29" xfId="0" applyNumberFormat="1" applyFont="1" applyFill="1" applyBorder="1" applyAlignment="1">
      <alignment horizontal="center" vertical="center"/>
    </xf>
    <xf numFmtId="0" fontId="19" fillId="34" borderId="86" xfId="0" applyFont="1" applyFill="1" applyBorder="1" applyAlignment="1">
      <alignment horizontal="center" vertical="center" wrapText="1"/>
    </xf>
    <xf numFmtId="0" fontId="19" fillId="34" borderId="87" xfId="0" applyFont="1" applyFill="1" applyBorder="1" applyAlignment="1">
      <alignment horizontal="center" vertical="center" wrapText="1"/>
    </xf>
    <xf numFmtId="0" fontId="26" fillId="0" borderId="66" xfId="0" applyFont="1" applyBorder="1" applyAlignment="1">
      <alignment vertical="center" wrapText="1"/>
    </xf>
    <xf numFmtId="0" fontId="22" fillId="36" borderId="56" xfId="0" applyFont="1" applyFill="1" applyBorder="1" applyAlignment="1">
      <alignment horizontal="center" vertical="center"/>
    </xf>
    <xf numFmtId="0" fontId="22" fillId="36" borderId="21" xfId="0" applyFont="1" applyFill="1" applyBorder="1" applyAlignment="1">
      <alignment horizontal="center" vertical="center"/>
    </xf>
    <xf numFmtId="164" fontId="22" fillId="36" borderId="59" xfId="0" applyNumberFormat="1" applyFont="1" applyFill="1" applyBorder="1" applyAlignment="1">
      <alignment horizontal="center" vertical="center"/>
    </xf>
    <xf numFmtId="164" fontId="22" fillId="36" borderId="22" xfId="0" applyNumberFormat="1" applyFont="1" applyFill="1" applyBorder="1" applyAlignment="1">
      <alignment horizontal="center" vertical="center"/>
    </xf>
    <xf numFmtId="0" fontId="29" fillId="0" borderId="24" xfId="0" applyFont="1" applyBorder="1" applyAlignment="1">
      <alignment horizontal="center" vertical="center"/>
    </xf>
    <xf numFmtId="0" fontId="29" fillId="0" borderId="46" xfId="0" applyFont="1" applyBorder="1" applyAlignment="1">
      <alignment horizontal="center" vertical="center"/>
    </xf>
    <xf numFmtId="0" fontId="22" fillId="0" borderId="55" xfId="0" applyNumberFormat="1" applyFont="1" applyBorder="1" applyAlignment="1">
      <alignment horizontal="center" vertical="center" wrapText="1"/>
    </xf>
    <xf numFmtId="0" fontId="22" fillId="0" borderId="53" xfId="0" applyNumberFormat="1" applyFont="1" applyBorder="1" applyAlignment="1">
      <alignment horizontal="center" vertical="center" wrapText="1"/>
    </xf>
    <xf numFmtId="0" fontId="22" fillId="0" borderId="54" xfId="0" applyNumberFormat="1" applyFont="1" applyBorder="1" applyAlignment="1">
      <alignment horizontal="center" vertical="center" wrapText="1"/>
    </xf>
    <xf numFmtId="0" fontId="22" fillId="0" borderId="21" xfId="0" applyNumberFormat="1" applyFont="1" applyBorder="1" applyAlignment="1">
      <alignment horizontal="center" vertical="center" wrapText="1"/>
    </xf>
    <xf numFmtId="0" fontId="19" fillId="38" borderId="84" xfId="0" applyFont="1" applyFill="1" applyBorder="1" applyAlignment="1">
      <alignment horizontal="center" vertical="center"/>
    </xf>
    <xf numFmtId="0" fontId="19" fillId="38" borderId="0" xfId="0" applyFont="1" applyFill="1" applyBorder="1" applyAlignment="1">
      <alignment horizontal="center" vertical="center"/>
    </xf>
    <xf numFmtId="0" fontId="22" fillId="36" borderId="62" xfId="0" applyFont="1" applyFill="1" applyBorder="1" applyAlignment="1">
      <alignment horizontal="center" vertical="center"/>
    </xf>
    <xf numFmtId="0" fontId="22" fillId="36" borderId="63" xfId="0" applyFont="1" applyFill="1" applyBorder="1" applyAlignment="1">
      <alignment horizontal="center" vertical="center"/>
    </xf>
    <xf numFmtId="0" fontId="22" fillId="36" borderId="53" xfId="0" applyFont="1" applyFill="1" applyBorder="1" applyAlignment="1">
      <alignment horizontal="center" vertical="center"/>
    </xf>
    <xf numFmtId="0" fontId="22" fillId="36" borderId="70" xfId="0" applyFont="1" applyFill="1" applyBorder="1" applyAlignment="1">
      <alignment horizontal="center" vertical="center"/>
    </xf>
    <xf numFmtId="0" fontId="22" fillId="36" borderId="54" xfId="0" applyFont="1" applyFill="1" applyBorder="1" applyAlignment="1">
      <alignment horizontal="center" vertical="center"/>
    </xf>
    <xf numFmtId="0" fontId="22" fillId="36" borderId="50" xfId="0" applyFont="1" applyFill="1" applyBorder="1" applyAlignment="1">
      <alignment horizontal="center" vertical="center"/>
    </xf>
    <xf numFmtId="0" fontId="22" fillId="36" borderId="55" xfId="0" applyFont="1" applyFill="1" applyBorder="1" applyAlignment="1">
      <alignment horizontal="center" vertical="center"/>
    </xf>
    <xf numFmtId="0" fontId="22" fillId="36" borderId="25" xfId="0" applyFont="1" applyFill="1" applyBorder="1" applyAlignment="1">
      <alignment horizontal="center" vertical="center"/>
    </xf>
    <xf numFmtId="0" fontId="22" fillId="36" borderId="71" xfId="0" applyFont="1" applyFill="1" applyBorder="1" applyAlignment="1">
      <alignment horizontal="center" vertical="center"/>
    </xf>
    <xf numFmtId="0" fontId="28" fillId="0" borderId="54" xfId="0" applyNumberFormat="1" applyFont="1" applyBorder="1" applyAlignment="1">
      <alignment horizontal="center" vertical="center" wrapText="1"/>
    </xf>
    <xf numFmtId="0" fontId="28" fillId="0" borderId="56" xfId="0" applyNumberFormat="1" applyFont="1" applyFill="1" applyBorder="1" applyAlignment="1">
      <alignment horizontal="center" vertical="center" wrapText="1"/>
    </xf>
    <xf numFmtId="0" fontId="28" fillId="36" borderId="56" xfId="0" applyNumberFormat="1" applyFont="1" applyFill="1" applyBorder="1" applyAlignment="1">
      <alignment horizontal="center" vertical="center" wrapText="1"/>
    </xf>
    <xf numFmtId="0" fontId="28" fillId="0" borderId="70" xfId="0" applyFont="1" applyBorder="1" applyAlignment="1">
      <alignment horizontal="center" vertical="center" wrapText="1"/>
    </xf>
    <xf numFmtId="0" fontId="28" fillId="0" borderId="50" xfId="0" applyNumberFormat="1" applyFont="1" applyBorder="1" applyAlignment="1">
      <alignment horizontal="center" vertical="center" wrapText="1"/>
    </xf>
    <xf numFmtId="0" fontId="22" fillId="34" borderId="66" xfId="0" applyFont="1" applyFill="1" applyBorder="1" applyAlignment="1">
      <alignment horizontal="left" vertical="center" wrapText="1"/>
    </xf>
    <xf numFmtId="0" fontId="21" fillId="35" borderId="66" xfId="0" applyFont="1" applyFill="1" applyBorder="1" applyAlignment="1">
      <alignment horizontal="left" vertical="center"/>
    </xf>
    <xf numFmtId="0" fontId="21" fillId="35" borderId="0" xfId="0" applyFont="1" applyFill="1" applyBorder="1" applyAlignment="1">
      <alignment horizontal="left" vertical="center"/>
    </xf>
    <xf numFmtId="0" fontId="22" fillId="34" borderId="21" xfId="0" applyFont="1" applyFill="1" applyBorder="1" applyAlignment="1">
      <alignment horizontal="left" vertical="center" wrapText="1"/>
    </xf>
    <xf numFmtId="0" fontId="21" fillId="35" borderId="21" xfId="0" applyFont="1" applyFill="1" applyBorder="1" applyAlignment="1">
      <alignment horizontal="left" vertical="center"/>
    </xf>
    <xf numFmtId="0" fontId="21" fillId="35" borderId="21" xfId="0" applyFont="1" applyFill="1" applyBorder="1" applyAlignment="1">
      <alignment horizontal="center" vertical="center" wrapText="1"/>
    </xf>
    <xf numFmtId="0" fontId="22" fillId="36" borderId="21" xfId="0" applyNumberFormat="1" applyFont="1" applyFill="1" applyBorder="1" applyAlignment="1">
      <alignment horizontal="center" vertical="center" wrapText="1"/>
    </xf>
    <xf numFmtId="0" fontId="22" fillId="36" borderId="25" xfId="0" applyNumberFormat="1" applyFont="1" applyFill="1" applyBorder="1" applyAlignment="1">
      <alignment horizontal="center" vertical="center" wrapText="1"/>
    </xf>
    <xf numFmtId="0" fontId="22" fillId="0" borderId="15" xfId="0" applyNumberFormat="1" applyFont="1" applyBorder="1" applyAlignment="1">
      <alignment horizontal="center" vertical="center" wrapText="1"/>
    </xf>
    <xf numFmtId="0" fontId="22" fillId="0" borderId="12" xfId="0" applyNumberFormat="1" applyFont="1" applyBorder="1" applyAlignment="1">
      <alignment horizontal="center" vertical="center" wrapText="1"/>
    </xf>
    <xf numFmtId="0" fontId="22" fillId="0" borderId="58" xfId="0" applyNumberFormat="1" applyFont="1" applyBorder="1" applyAlignment="1">
      <alignment horizontal="center" vertical="center" wrapText="1"/>
    </xf>
    <xf numFmtId="0" fontId="22" fillId="36" borderId="40" xfId="0" applyFont="1" applyFill="1" applyBorder="1" applyAlignment="1">
      <alignment horizontal="center" vertical="center"/>
    </xf>
    <xf numFmtId="0" fontId="19" fillId="37" borderId="32" xfId="0" applyFont="1" applyFill="1" applyBorder="1" applyAlignment="1">
      <alignment horizontal="center" vertical="center"/>
    </xf>
    <xf numFmtId="0" fontId="21" fillId="39" borderId="21" xfId="0" applyFont="1" applyFill="1" applyBorder="1" applyAlignment="1">
      <alignment horizontal="left" vertical="center" wrapText="1"/>
    </xf>
    <xf numFmtId="0" fontId="19" fillId="39" borderId="42" xfId="0" applyFont="1" applyFill="1" applyBorder="1" applyAlignment="1">
      <alignment horizontal="center" vertical="center"/>
    </xf>
    <xf numFmtId="0" fontId="21" fillId="39" borderId="16" xfId="0" applyFont="1" applyFill="1" applyBorder="1" applyAlignment="1">
      <alignment horizontal="center" vertical="center"/>
    </xf>
    <xf numFmtId="0" fontId="21" fillId="39" borderId="43" xfId="0" applyFont="1" applyFill="1" applyBorder="1" applyAlignment="1">
      <alignment horizontal="center" vertical="center"/>
    </xf>
    <xf numFmtId="0" fontId="19" fillId="39" borderId="29" xfId="0" applyFont="1" applyFill="1" applyBorder="1" applyAlignment="1">
      <alignment horizontal="center" vertical="center"/>
    </xf>
    <xf numFmtId="0" fontId="18" fillId="39" borderId="22" xfId="0" applyFont="1" applyFill="1" applyBorder="1" applyAlignment="1">
      <alignment horizontal="left" vertical="center"/>
    </xf>
    <xf numFmtId="0" fontId="21" fillId="39" borderId="22" xfId="0" applyFont="1" applyFill="1" applyBorder="1" applyAlignment="1">
      <alignment horizontal="left" vertical="center"/>
    </xf>
    <xf numFmtId="164" fontId="18" fillId="39" borderId="63" xfId="0" applyNumberFormat="1" applyFont="1" applyFill="1" applyBorder="1" applyAlignment="1">
      <alignment horizontal="center" vertical="center"/>
    </xf>
    <xf numFmtId="164" fontId="19" fillId="40" borderId="45" xfId="0" applyNumberFormat="1" applyFont="1" applyFill="1" applyBorder="1" applyAlignment="1">
      <alignment horizontal="center" vertical="center"/>
    </xf>
    <xf numFmtId="0" fontId="19" fillId="40" borderId="0" xfId="0" applyFont="1" applyFill="1" applyBorder="1" applyAlignment="1">
      <alignment horizontal="center" vertical="center"/>
    </xf>
    <xf numFmtId="0" fontId="19" fillId="40" borderId="29" xfId="0" applyFont="1" applyFill="1" applyBorder="1" applyAlignment="1">
      <alignment horizontal="center" vertical="center"/>
    </xf>
    <xf numFmtId="0" fontId="19" fillId="40" borderId="32" xfId="0" applyFont="1" applyFill="1" applyBorder="1" applyAlignment="1">
      <alignment horizontal="center" vertical="center"/>
    </xf>
    <xf numFmtId="0" fontId="19" fillId="40" borderId="44" xfId="0" applyFont="1" applyFill="1" applyBorder="1" applyAlignment="1">
      <alignment horizontal="center" vertical="center"/>
    </xf>
    <xf numFmtId="0" fontId="19" fillId="40" borderId="42" xfId="0" applyFont="1" applyFill="1" applyBorder="1" applyAlignment="1">
      <alignment horizontal="center" vertical="center"/>
    </xf>
    <xf numFmtId="0" fontId="19" fillId="40" borderId="40" xfId="0" applyFont="1" applyFill="1" applyBorder="1" applyAlignment="1">
      <alignment horizontal="center" vertical="center"/>
    </xf>
    <xf numFmtId="164" fontId="19" fillId="40" borderId="40" xfId="0" applyNumberFormat="1" applyFont="1" applyFill="1" applyBorder="1" applyAlignment="1">
      <alignment horizontal="center" vertical="center"/>
    </xf>
    <xf numFmtId="0" fontId="19" fillId="40" borderId="45" xfId="0" applyFont="1" applyFill="1" applyBorder="1" applyAlignment="1">
      <alignment horizontal="center" vertical="center"/>
    </xf>
    <xf numFmtId="0" fontId="19" fillId="40" borderId="37" xfId="0" applyFont="1" applyFill="1" applyBorder="1" applyAlignment="1">
      <alignment horizontal="center" vertical="center"/>
    </xf>
    <xf numFmtId="164" fontId="19" fillId="34" borderId="40" xfId="0" applyNumberFormat="1" applyFont="1" applyFill="1" applyBorder="1" applyAlignment="1">
      <alignment horizontal="center" vertical="center" wrapText="1"/>
    </xf>
    <xf numFmtId="164" fontId="20" fillId="0" borderId="63" xfId="0" applyNumberFormat="1" applyFont="1" applyBorder="1" applyAlignment="1">
      <alignment horizontal="center" vertical="center" wrapText="1"/>
    </xf>
    <xf numFmtId="164" fontId="20" fillId="0" borderId="67" xfId="0" applyNumberFormat="1" applyFont="1" applyBorder="1" applyAlignment="1">
      <alignment horizontal="center" vertical="center" wrapText="1"/>
    </xf>
    <xf numFmtId="164" fontId="20" fillId="0" borderId="64" xfId="0" applyNumberFormat="1" applyFont="1" applyBorder="1" applyAlignment="1">
      <alignment horizontal="center" vertical="center" wrapText="1"/>
    </xf>
    <xf numFmtId="0" fontId="35" fillId="39" borderId="21" xfId="0" applyFont="1" applyFill="1" applyBorder="1" applyAlignment="1">
      <alignment vertical="center" wrapText="1"/>
    </xf>
    <xf numFmtId="0" fontId="19" fillId="37" borderId="66" xfId="0" applyFont="1" applyFill="1" applyBorder="1" applyAlignment="1">
      <alignment horizontal="center" vertical="center"/>
    </xf>
    <xf numFmtId="0" fontId="19" fillId="37" borderId="83" xfId="0" applyFont="1" applyFill="1" applyBorder="1" applyAlignment="1">
      <alignment horizontal="center" vertical="center"/>
    </xf>
    <xf numFmtId="0" fontId="19" fillId="37" borderId="45" xfId="0" applyFont="1" applyFill="1" applyBorder="1" applyAlignment="1">
      <alignment horizontal="center" vertical="center"/>
    </xf>
    <xf numFmtId="164" fontId="19" fillId="37" borderId="29" xfId="0" applyNumberFormat="1" applyFont="1" applyFill="1" applyBorder="1" applyAlignment="1">
      <alignment horizontal="center" vertical="center"/>
    </xf>
    <xf numFmtId="0" fontId="19" fillId="37" borderId="41" xfId="0" applyFont="1" applyFill="1" applyBorder="1" applyAlignment="1">
      <alignment horizontal="center" vertical="center"/>
    </xf>
    <xf numFmtId="0" fontId="26" fillId="0" borderId="20" xfId="0" applyFont="1" applyBorder="1" applyAlignment="1">
      <alignment horizontal="left" vertical="center" wrapText="1"/>
    </xf>
    <xf numFmtId="0" fontId="19" fillId="37" borderId="31" xfId="0" applyFont="1" applyFill="1" applyBorder="1" applyAlignment="1">
      <alignment horizontal="center" vertical="center"/>
    </xf>
    <xf numFmtId="164" fontId="22" fillId="0" borderId="20" xfId="0" applyNumberFormat="1" applyFont="1" applyBorder="1" applyAlignment="1">
      <alignment horizontal="center" vertical="center" wrapText="1"/>
    </xf>
    <xf numFmtId="164" fontId="19" fillId="37" borderId="84" xfId="0" applyNumberFormat="1" applyFont="1" applyFill="1" applyBorder="1" applyAlignment="1">
      <alignment horizontal="center" vertical="center"/>
    </xf>
    <xf numFmtId="164" fontId="19" fillId="39" borderId="42" xfId="0" applyNumberFormat="1" applyFont="1" applyFill="1" applyBorder="1" applyAlignment="1">
      <alignment horizontal="center" vertical="center"/>
    </xf>
    <xf numFmtId="164" fontId="22" fillId="0" borderId="67" xfId="0" applyNumberFormat="1" applyFont="1" applyBorder="1" applyAlignment="1">
      <alignment horizontal="center" vertical="center" wrapText="1"/>
    </xf>
    <xf numFmtId="164" fontId="22" fillId="0" borderId="63" xfId="0" applyNumberFormat="1" applyFont="1" applyBorder="1" applyAlignment="1">
      <alignment horizontal="center" vertical="center" wrapText="1"/>
    </xf>
    <xf numFmtId="164" fontId="22" fillId="0" borderId="62" xfId="0" applyNumberFormat="1" applyFont="1" applyBorder="1" applyAlignment="1">
      <alignment horizontal="center" vertical="center" wrapText="1"/>
    </xf>
    <xf numFmtId="164" fontId="22" fillId="36" borderId="63" xfId="0" applyNumberFormat="1" applyFont="1" applyFill="1" applyBorder="1" applyAlignment="1">
      <alignment horizontal="center" vertical="center" wrapText="1"/>
    </xf>
    <xf numFmtId="164" fontId="19" fillId="39" borderId="29" xfId="0" applyNumberFormat="1" applyFont="1" applyFill="1" applyBorder="1" applyAlignment="1">
      <alignment horizontal="center" vertical="center"/>
    </xf>
    <xf numFmtId="164" fontId="22" fillId="0" borderId="72" xfId="0" applyNumberFormat="1" applyFont="1" applyBorder="1" applyAlignment="1">
      <alignment horizontal="center" vertical="center" wrapText="1"/>
    </xf>
    <xf numFmtId="164" fontId="19" fillId="40" borderId="29" xfId="0" applyNumberFormat="1" applyFont="1" applyFill="1" applyBorder="1" applyAlignment="1">
      <alignment horizontal="center" vertical="center"/>
    </xf>
    <xf numFmtId="164" fontId="22" fillId="36" borderId="23" xfId="0" applyNumberFormat="1" applyFont="1" applyFill="1" applyBorder="1" applyAlignment="1">
      <alignment horizontal="center" vertical="center" wrapText="1"/>
    </xf>
    <xf numFmtId="164" fontId="19" fillId="37" borderId="40" xfId="0" applyNumberFormat="1" applyFont="1" applyFill="1" applyBorder="1" applyAlignment="1">
      <alignment horizontal="center" vertical="center"/>
    </xf>
    <xf numFmtId="164" fontId="22" fillId="0" borderId="26" xfId="0" applyNumberFormat="1" applyFont="1" applyBorder="1" applyAlignment="1">
      <alignment horizontal="center" vertical="center" wrapText="1"/>
    </xf>
    <xf numFmtId="164" fontId="22" fillId="36" borderId="53" xfId="0" applyNumberFormat="1" applyFont="1" applyFill="1" applyBorder="1" applyAlignment="1">
      <alignment horizontal="center" vertical="center"/>
    </xf>
    <xf numFmtId="164" fontId="22" fillId="36" borderId="70" xfId="0" applyNumberFormat="1" applyFont="1" applyFill="1" applyBorder="1" applyAlignment="1">
      <alignment horizontal="center" vertical="center"/>
    </xf>
    <xf numFmtId="164" fontId="19" fillId="37" borderId="45" xfId="0" applyNumberFormat="1" applyFont="1" applyFill="1" applyBorder="1" applyAlignment="1">
      <alignment horizontal="center" vertical="center"/>
    </xf>
    <xf numFmtId="0" fontId="19" fillId="39" borderId="42" xfId="0" applyFont="1" applyFill="1" applyBorder="1" applyAlignment="1">
      <alignment horizontal="center" vertical="center"/>
    </xf>
    <xf numFmtId="0" fontId="19" fillId="37" borderId="31" xfId="0" applyFont="1" applyFill="1" applyBorder="1" applyAlignment="1">
      <alignment horizontal="center" vertical="center"/>
    </xf>
    <xf numFmtId="0" fontId="22" fillId="0" borderId="15" xfId="0" applyNumberFormat="1" applyFont="1" applyBorder="1" applyAlignment="1">
      <alignment horizontal="center" vertical="center" wrapText="1"/>
    </xf>
    <xf numFmtId="0" fontId="22" fillId="36" borderId="21" xfId="0" applyNumberFormat="1" applyFont="1" applyFill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22" fillId="0" borderId="76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50" xfId="0" applyFont="1" applyBorder="1" applyAlignment="1">
      <alignment horizontal="center" vertical="center" wrapText="1"/>
    </xf>
    <xf numFmtId="0" fontId="22" fillId="0" borderId="56" xfId="0" applyFont="1" applyBorder="1" applyAlignment="1">
      <alignment horizontal="center" vertical="center" wrapText="1"/>
    </xf>
    <xf numFmtId="0" fontId="22" fillId="0" borderId="70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2" fillId="0" borderId="71" xfId="0" applyFont="1" applyBorder="1" applyAlignment="1">
      <alignment horizontal="center" vertical="center" wrapText="1"/>
    </xf>
    <xf numFmtId="0" fontId="22" fillId="36" borderId="21" xfId="0" applyNumberFormat="1" applyFont="1" applyFill="1" applyBorder="1" applyAlignment="1">
      <alignment horizontal="center" vertical="center" wrapText="1"/>
    </xf>
    <xf numFmtId="0" fontId="22" fillId="36" borderId="56" xfId="0" applyNumberFormat="1" applyFont="1" applyFill="1" applyBorder="1" applyAlignment="1">
      <alignment horizontal="center" vertical="center" wrapText="1"/>
    </xf>
    <xf numFmtId="164" fontId="22" fillId="36" borderId="25" xfId="0" applyNumberFormat="1" applyFont="1" applyFill="1" applyBorder="1" applyAlignment="1">
      <alignment horizontal="center" vertical="center" wrapText="1"/>
    </xf>
    <xf numFmtId="164" fontId="22" fillId="0" borderId="56" xfId="0" applyNumberFormat="1" applyFont="1" applyFill="1" applyBorder="1" applyAlignment="1">
      <alignment horizontal="center" vertical="center" wrapText="1"/>
    </xf>
    <xf numFmtId="164" fontId="22" fillId="0" borderId="25" xfId="0" applyNumberFormat="1" applyFont="1" applyBorder="1" applyAlignment="1">
      <alignment horizontal="center" vertical="center" wrapText="1"/>
    </xf>
    <xf numFmtId="164" fontId="22" fillId="0" borderId="58" xfId="0" applyNumberFormat="1" applyFont="1" applyBorder="1" applyAlignment="1">
      <alignment horizontal="center" vertical="center" wrapText="1"/>
    </xf>
    <xf numFmtId="164" fontId="22" fillId="0" borderId="38" xfId="0" applyNumberFormat="1" applyFont="1" applyBorder="1" applyAlignment="1">
      <alignment horizontal="center" vertical="center" wrapText="1"/>
    </xf>
    <xf numFmtId="164" fontId="22" fillId="36" borderId="55" xfId="0" applyNumberFormat="1" applyFont="1" applyFill="1" applyBorder="1" applyAlignment="1">
      <alignment horizontal="center" vertical="center" wrapText="1"/>
    </xf>
    <xf numFmtId="164" fontId="22" fillId="0" borderId="56" xfId="0" applyNumberFormat="1" applyFont="1" applyBorder="1" applyAlignment="1">
      <alignment horizontal="center" vertical="center" wrapText="1"/>
    </xf>
    <xf numFmtId="164" fontId="22" fillId="0" borderId="21" xfId="0" applyNumberFormat="1" applyFont="1" applyBorder="1" applyAlignment="1">
      <alignment horizontal="center" vertical="center" wrapText="1"/>
    </xf>
    <xf numFmtId="164" fontId="22" fillId="0" borderId="55" xfId="0" applyNumberFormat="1" applyFont="1" applyFill="1" applyBorder="1" applyAlignment="1">
      <alignment horizontal="center" vertical="center" wrapText="1"/>
    </xf>
    <xf numFmtId="164" fontId="22" fillId="36" borderId="12" xfId="0" applyNumberFormat="1" applyFont="1" applyFill="1" applyBorder="1" applyAlignment="1">
      <alignment horizontal="center" vertical="center" wrapText="1"/>
    </xf>
    <xf numFmtId="164" fontId="22" fillId="36" borderId="15" xfId="0" applyNumberFormat="1" applyFont="1" applyFill="1" applyBorder="1" applyAlignment="1">
      <alignment horizontal="center" vertical="center" wrapText="1"/>
    </xf>
    <xf numFmtId="164" fontId="22" fillId="0" borderId="15" xfId="0" applyNumberFormat="1" applyFont="1" applyBorder="1" applyAlignment="1">
      <alignment horizontal="center" vertical="center" wrapText="1"/>
    </xf>
    <xf numFmtId="164" fontId="22" fillId="0" borderId="21" xfId="0" applyNumberFormat="1" applyFont="1" applyFill="1" applyBorder="1" applyAlignment="1">
      <alignment horizontal="center" vertical="center" wrapText="1"/>
    </xf>
    <xf numFmtId="164" fontId="22" fillId="36" borderId="70" xfId="0" applyNumberFormat="1" applyFont="1" applyFill="1" applyBorder="1" applyAlignment="1">
      <alignment horizontal="center" vertical="center" wrapText="1"/>
    </xf>
    <xf numFmtId="164" fontId="22" fillId="36" borderId="54" xfId="0" applyNumberFormat="1" applyFont="1" applyFill="1" applyBorder="1" applyAlignment="1">
      <alignment horizontal="center" vertical="center"/>
    </xf>
    <xf numFmtId="164" fontId="22" fillId="36" borderId="17" xfId="0" applyNumberFormat="1" applyFont="1" applyFill="1" applyBorder="1" applyAlignment="1">
      <alignment horizontal="center" vertical="center"/>
    </xf>
    <xf numFmtId="164" fontId="22" fillId="36" borderId="50" xfId="0" applyNumberFormat="1" applyFont="1" applyFill="1" applyBorder="1" applyAlignment="1">
      <alignment horizontal="center" vertical="center"/>
    </xf>
    <xf numFmtId="164" fontId="22" fillId="36" borderId="79" xfId="0" applyNumberFormat="1" applyFont="1" applyFill="1" applyBorder="1" applyAlignment="1">
      <alignment horizontal="center" vertical="center"/>
    </xf>
    <xf numFmtId="164" fontId="19" fillId="37" borderId="60" xfId="0" applyNumberFormat="1" applyFont="1" applyFill="1" applyBorder="1" applyAlignment="1">
      <alignment horizontal="center" vertical="center"/>
    </xf>
    <xf numFmtId="164" fontId="22" fillId="0" borderId="24" xfId="0" applyNumberFormat="1" applyFont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164" fontId="25" fillId="0" borderId="0" xfId="0" applyNumberFormat="1" applyFont="1"/>
    <xf numFmtId="0" fontId="22" fillId="36" borderId="12" xfId="0" applyNumberFormat="1" applyFont="1" applyFill="1" applyBorder="1" applyAlignment="1">
      <alignment horizontal="center" vertical="center" wrapText="1"/>
    </xf>
    <xf numFmtId="0" fontId="22" fillId="36" borderId="15" xfId="0" applyNumberFormat="1" applyFont="1" applyFill="1" applyBorder="1" applyAlignment="1">
      <alignment horizontal="center" vertical="center" wrapText="1"/>
    </xf>
    <xf numFmtId="0" fontId="22" fillId="36" borderId="21" xfId="0" applyNumberFormat="1" applyFont="1" applyFill="1" applyBorder="1" applyAlignment="1">
      <alignment horizontal="center" vertical="center" wrapText="1"/>
    </xf>
    <xf numFmtId="164" fontId="22" fillId="36" borderId="25" xfId="0" applyNumberFormat="1" applyFont="1" applyFill="1" applyBorder="1" applyAlignment="1">
      <alignment horizontal="center" vertical="center" wrapText="1"/>
    </xf>
    <xf numFmtId="164" fontId="22" fillId="36" borderId="24" xfId="0" applyNumberFormat="1" applyFont="1" applyFill="1" applyBorder="1" applyAlignment="1">
      <alignment horizontal="center" vertical="center" wrapText="1"/>
    </xf>
    <xf numFmtId="164" fontId="22" fillId="36" borderId="21" xfId="0" applyNumberFormat="1" applyFont="1" applyFill="1" applyBorder="1" applyAlignment="1">
      <alignment horizontal="center" vertical="center" wrapText="1"/>
    </xf>
    <xf numFmtId="164" fontId="22" fillId="36" borderId="58" xfId="0" applyNumberFormat="1" applyFont="1" applyFill="1" applyBorder="1" applyAlignment="1">
      <alignment horizontal="center" vertical="center" wrapText="1"/>
    </xf>
    <xf numFmtId="164" fontId="22" fillId="36" borderId="18" xfId="0" applyNumberFormat="1" applyFont="1" applyFill="1" applyBorder="1" applyAlignment="1">
      <alignment horizontal="center" vertical="center" wrapText="1"/>
    </xf>
    <xf numFmtId="164" fontId="22" fillId="36" borderId="50" xfId="0" applyNumberFormat="1" applyFont="1" applyFill="1" applyBorder="1" applyAlignment="1">
      <alignment horizontal="center" vertical="center" wrapText="1"/>
    </xf>
    <xf numFmtId="0" fontId="22" fillId="36" borderId="72" xfId="0" applyFont="1" applyFill="1" applyBorder="1" applyAlignment="1">
      <alignment horizontal="center" vertical="center" wrapText="1"/>
    </xf>
    <xf numFmtId="0" fontId="19" fillId="37" borderId="31" xfId="0" applyFont="1" applyFill="1" applyBorder="1" applyAlignment="1">
      <alignment horizontal="center" vertical="center"/>
    </xf>
    <xf numFmtId="0" fontId="22" fillId="36" borderId="56" xfId="0" applyNumberFormat="1" applyFont="1" applyFill="1" applyBorder="1" applyAlignment="1">
      <alignment horizontal="center" vertical="center" wrapText="1"/>
    </xf>
    <xf numFmtId="0" fontId="22" fillId="36" borderId="21" xfId="0" applyNumberFormat="1" applyFont="1" applyFill="1" applyBorder="1" applyAlignment="1">
      <alignment horizontal="center" vertical="center" wrapText="1"/>
    </xf>
    <xf numFmtId="164" fontId="22" fillId="36" borderId="25" xfId="0" applyNumberFormat="1" applyFont="1" applyFill="1" applyBorder="1" applyAlignment="1">
      <alignment horizontal="center" vertical="center" wrapText="1"/>
    </xf>
    <xf numFmtId="164" fontId="22" fillId="36" borderId="71" xfId="0" applyNumberFormat="1" applyFont="1" applyFill="1" applyBorder="1" applyAlignment="1">
      <alignment horizontal="center" vertical="center" wrapText="1"/>
    </xf>
    <xf numFmtId="164" fontId="22" fillId="36" borderId="21" xfId="0" applyNumberFormat="1" applyFont="1" applyFill="1" applyBorder="1" applyAlignment="1">
      <alignment horizontal="center" vertical="center" wrapText="1"/>
    </xf>
    <xf numFmtId="0" fontId="22" fillId="0" borderId="62" xfId="0" applyFont="1" applyBorder="1" applyAlignment="1">
      <alignment horizontal="center" vertical="center" wrapText="1"/>
    </xf>
    <xf numFmtId="0" fontId="22" fillId="0" borderId="63" xfId="0" applyFont="1" applyBorder="1" applyAlignment="1">
      <alignment horizontal="center" vertical="center" wrapText="1"/>
    </xf>
    <xf numFmtId="0" fontId="19" fillId="37" borderId="72" xfId="0" applyFont="1" applyFill="1" applyBorder="1" applyAlignment="1">
      <alignment horizontal="center" vertical="center" wrapText="1"/>
    </xf>
    <xf numFmtId="0" fontId="22" fillId="36" borderId="21" xfId="0" applyFont="1" applyFill="1" applyBorder="1" applyAlignment="1">
      <alignment horizontal="center" vertical="center"/>
    </xf>
    <xf numFmtId="0" fontId="19" fillId="37" borderId="84" xfId="0" applyFont="1" applyFill="1" applyBorder="1" applyAlignment="1">
      <alignment horizontal="center" vertical="center"/>
    </xf>
    <xf numFmtId="0" fontId="19" fillId="39" borderId="42" xfId="0" applyFont="1" applyFill="1" applyBorder="1" applyAlignment="1">
      <alignment horizontal="center" vertical="center"/>
    </xf>
    <xf numFmtId="0" fontId="19" fillId="37" borderId="32" xfId="0" applyFont="1" applyFill="1" applyBorder="1" applyAlignment="1">
      <alignment horizontal="center" vertical="center"/>
    </xf>
    <xf numFmtId="0" fontId="22" fillId="0" borderId="15" xfId="0" applyNumberFormat="1" applyFont="1" applyBorder="1" applyAlignment="1">
      <alignment horizontal="center" vertical="center" wrapText="1"/>
    </xf>
    <xf numFmtId="0" fontId="22" fillId="36" borderId="12" xfId="0" applyNumberFormat="1" applyFont="1" applyFill="1" applyBorder="1" applyAlignment="1">
      <alignment horizontal="center" vertical="center" wrapText="1"/>
    </xf>
    <xf numFmtId="0" fontId="22" fillId="36" borderId="56" xfId="0" applyNumberFormat="1" applyFont="1" applyFill="1" applyBorder="1" applyAlignment="1">
      <alignment horizontal="center" vertical="center" wrapText="1"/>
    </xf>
    <xf numFmtId="0" fontId="22" fillId="36" borderId="15" xfId="0" applyNumberFormat="1" applyFont="1" applyFill="1" applyBorder="1" applyAlignment="1">
      <alignment horizontal="center" vertical="center" wrapText="1"/>
    </xf>
    <xf numFmtId="0" fontId="22" fillId="36" borderId="21" xfId="0" applyNumberFormat="1" applyFont="1" applyFill="1" applyBorder="1" applyAlignment="1">
      <alignment horizontal="center" vertical="center" wrapText="1"/>
    </xf>
    <xf numFmtId="0" fontId="19" fillId="37" borderId="60" xfId="0" applyFont="1" applyFill="1" applyBorder="1" applyAlignment="1">
      <alignment horizontal="center" vertical="center"/>
    </xf>
    <xf numFmtId="164" fontId="22" fillId="0" borderId="67" xfId="0" applyNumberFormat="1" applyFont="1" applyBorder="1" applyAlignment="1">
      <alignment horizontal="center" vertical="center" wrapText="1"/>
    </xf>
    <xf numFmtId="0" fontId="19" fillId="37" borderId="37" xfId="0" applyFont="1" applyFill="1" applyBorder="1" applyAlignment="1">
      <alignment horizontal="center" vertical="center"/>
    </xf>
    <xf numFmtId="164" fontId="22" fillId="0" borderId="21" xfId="0" applyNumberFormat="1" applyFont="1" applyBorder="1" applyAlignment="1">
      <alignment horizontal="center" vertical="center" wrapText="1"/>
    </xf>
    <xf numFmtId="164" fontId="22" fillId="0" borderId="25" xfId="0" applyNumberFormat="1" applyFont="1" applyBorder="1" applyAlignment="1">
      <alignment horizontal="center" vertical="center" wrapText="1"/>
    </xf>
    <xf numFmtId="164" fontId="22" fillId="36" borderId="21" xfId="0" applyNumberFormat="1" applyFont="1" applyFill="1" applyBorder="1" applyAlignment="1">
      <alignment horizontal="center" vertical="center" wrapText="1"/>
    </xf>
    <xf numFmtId="164" fontId="22" fillId="36" borderId="53" xfId="0" applyNumberFormat="1" applyFont="1" applyFill="1" applyBorder="1" applyAlignment="1">
      <alignment horizontal="center" vertical="center" wrapText="1"/>
    </xf>
    <xf numFmtId="164" fontId="22" fillId="36" borderId="54" xfId="0" applyNumberFormat="1" applyFont="1" applyFill="1" applyBorder="1" applyAlignment="1">
      <alignment horizontal="center" vertical="center" wrapText="1"/>
    </xf>
    <xf numFmtId="0" fontId="19" fillId="37" borderId="72" xfId="0" applyFont="1" applyFill="1" applyBorder="1" applyAlignment="1">
      <alignment horizontal="right" vertical="center"/>
    </xf>
    <xf numFmtId="164" fontId="19" fillId="37" borderId="42" xfId="0" applyNumberFormat="1" applyFont="1" applyFill="1" applyBorder="1" applyAlignment="1">
      <alignment horizontal="center" vertical="center"/>
    </xf>
    <xf numFmtId="164" fontId="22" fillId="36" borderId="68" xfId="0" applyNumberFormat="1" applyFont="1" applyFill="1" applyBorder="1" applyAlignment="1">
      <alignment horizontal="center" vertical="center"/>
    </xf>
    <xf numFmtId="164" fontId="22" fillId="36" borderId="77" xfId="0" applyNumberFormat="1" applyFont="1" applyFill="1" applyBorder="1" applyAlignment="1">
      <alignment horizontal="center" vertical="center"/>
    </xf>
    <xf numFmtId="164" fontId="22" fillId="0" borderId="55" xfId="0" applyNumberFormat="1" applyFont="1" applyBorder="1" applyAlignment="1">
      <alignment horizontal="center" vertical="center" wrapText="1"/>
    </xf>
    <xf numFmtId="164" fontId="22" fillId="36" borderId="55" xfId="0" applyNumberFormat="1" applyFont="1" applyFill="1" applyBorder="1" applyAlignment="1">
      <alignment horizontal="center" vertical="center"/>
    </xf>
    <xf numFmtId="164" fontId="22" fillId="36" borderId="62" xfId="0" applyNumberFormat="1" applyFont="1" applyFill="1" applyBorder="1" applyAlignment="1">
      <alignment horizontal="center" vertical="center"/>
    </xf>
    <xf numFmtId="164" fontId="22" fillId="36" borderId="25" xfId="0" applyNumberFormat="1" applyFont="1" applyFill="1" applyBorder="1" applyAlignment="1">
      <alignment horizontal="center" vertical="center"/>
    </xf>
    <xf numFmtId="164" fontId="22" fillId="36" borderId="63" xfId="0" applyNumberFormat="1" applyFont="1" applyFill="1" applyBorder="1" applyAlignment="1">
      <alignment horizontal="center" vertical="center"/>
    </xf>
    <xf numFmtId="164" fontId="22" fillId="36" borderId="71" xfId="0" applyNumberFormat="1" applyFont="1" applyFill="1" applyBorder="1" applyAlignment="1">
      <alignment horizontal="center" vertical="center"/>
    </xf>
    <xf numFmtId="164" fontId="22" fillId="36" borderId="72" xfId="0" applyNumberFormat="1" applyFont="1" applyFill="1" applyBorder="1" applyAlignment="1">
      <alignment horizontal="center" vertical="center"/>
    </xf>
    <xf numFmtId="0" fontId="22" fillId="0" borderId="17" xfId="0" applyNumberFormat="1" applyFont="1" applyBorder="1" applyAlignment="1">
      <alignment horizontal="center" vertical="center" wrapText="1"/>
    </xf>
    <xf numFmtId="0" fontId="26" fillId="0" borderId="22" xfId="0" applyFont="1" applyBorder="1" applyAlignment="1">
      <alignment horizontal="center" vertical="center" wrapText="1"/>
    </xf>
    <xf numFmtId="0" fontId="22" fillId="0" borderId="15" xfId="0" applyNumberFormat="1" applyFont="1" applyBorder="1" applyAlignment="1">
      <alignment horizontal="center" vertical="center" wrapText="1"/>
    </xf>
    <xf numFmtId="164" fontId="22" fillId="36" borderId="21" xfId="0" applyNumberFormat="1" applyFont="1" applyFill="1" applyBorder="1" applyAlignment="1">
      <alignment horizontal="center" vertical="center" wrapText="1"/>
    </xf>
    <xf numFmtId="164" fontId="22" fillId="36" borderId="25" xfId="0" applyNumberFormat="1" applyFont="1" applyFill="1" applyBorder="1" applyAlignment="1">
      <alignment horizontal="center" vertical="center" wrapText="1"/>
    </xf>
    <xf numFmtId="0" fontId="32" fillId="0" borderId="59" xfId="0" applyFont="1" applyBorder="1" applyAlignment="1">
      <alignment horizontal="center" vertical="center" wrapText="1"/>
    </xf>
    <xf numFmtId="0" fontId="26" fillId="0" borderId="39" xfId="0" applyFont="1" applyBorder="1" applyAlignment="1">
      <alignment horizontal="left" vertical="center" wrapText="1"/>
    </xf>
    <xf numFmtId="0" fontId="19" fillId="37" borderId="30" xfId="0" applyFont="1" applyFill="1" applyBorder="1" applyAlignment="1">
      <alignment horizontal="center" vertical="center"/>
    </xf>
    <xf numFmtId="0" fontId="22" fillId="36" borderId="45" xfId="0" applyFont="1" applyFill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 wrapText="1"/>
    </xf>
    <xf numFmtId="164" fontId="22" fillId="36" borderId="26" xfId="0" applyNumberFormat="1" applyFont="1" applyFill="1" applyBorder="1" applyAlignment="1">
      <alignment horizontal="center" vertical="center" wrapText="1"/>
    </xf>
    <xf numFmtId="164" fontId="22" fillId="36" borderId="71" xfId="0" applyNumberFormat="1" applyFont="1" applyFill="1" applyBorder="1" applyAlignment="1">
      <alignment horizontal="center" vertical="center" wrapText="1"/>
    </xf>
    <xf numFmtId="164" fontId="22" fillId="0" borderId="21" xfId="0" applyNumberFormat="1" applyFont="1" applyBorder="1" applyAlignment="1">
      <alignment horizontal="center" vertical="center" wrapText="1"/>
    </xf>
    <xf numFmtId="164" fontId="22" fillId="0" borderId="25" xfId="0" applyNumberFormat="1" applyFont="1" applyBorder="1" applyAlignment="1">
      <alignment horizontal="center" vertical="center" wrapText="1"/>
    </xf>
    <xf numFmtId="164" fontId="22" fillId="36" borderId="24" xfId="0" applyNumberFormat="1" applyFont="1" applyFill="1" applyBorder="1" applyAlignment="1">
      <alignment horizontal="center" vertical="center" wrapText="1"/>
    </xf>
    <xf numFmtId="0" fontId="27" fillId="0" borderId="19" xfId="0" applyFont="1" applyBorder="1" applyAlignment="1">
      <alignment horizontal="left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78" xfId="0" applyFont="1" applyBorder="1" applyAlignment="1">
      <alignment vertical="center" wrapText="1"/>
    </xf>
    <xf numFmtId="0" fontId="28" fillId="0" borderId="55" xfId="0" applyNumberFormat="1" applyFont="1" applyBorder="1" applyAlignment="1">
      <alignment horizontal="center" vertical="center" wrapText="1"/>
    </xf>
    <xf numFmtId="0" fontId="28" fillId="0" borderId="25" xfId="0" applyNumberFormat="1" applyFont="1" applyBorder="1" applyAlignment="1">
      <alignment horizontal="center" vertical="center" wrapText="1"/>
    </xf>
    <xf numFmtId="0" fontId="28" fillId="0" borderId="56" xfId="0" applyNumberFormat="1" applyFont="1" applyBorder="1" applyAlignment="1">
      <alignment horizontal="center" vertical="center" wrapText="1"/>
    </xf>
    <xf numFmtId="0" fontId="28" fillId="0" borderId="71" xfId="0" applyNumberFormat="1" applyFont="1" applyBorder="1" applyAlignment="1">
      <alignment horizontal="center" vertical="center" wrapText="1"/>
    </xf>
    <xf numFmtId="0" fontId="28" fillId="36" borderId="53" xfId="0" applyNumberFormat="1" applyFont="1" applyFill="1" applyBorder="1" applyAlignment="1">
      <alignment horizontal="center" vertical="center" wrapText="1"/>
    </xf>
    <xf numFmtId="0" fontId="26" fillId="0" borderId="27" xfId="0" applyFont="1" applyBorder="1" applyAlignment="1">
      <alignment horizontal="left" vertical="center" wrapText="1"/>
    </xf>
    <xf numFmtId="0" fontId="22" fillId="0" borderId="24" xfId="0" applyNumberFormat="1" applyFont="1" applyBorder="1" applyAlignment="1">
      <alignment horizontal="center" vertical="center" wrapText="1"/>
    </xf>
    <xf numFmtId="0" fontId="22" fillId="0" borderId="86" xfId="0" applyNumberFormat="1" applyFont="1" applyBorder="1" applyAlignment="1">
      <alignment horizontal="center" vertical="center" wrapText="1"/>
    </xf>
    <xf numFmtId="0" fontId="22" fillId="0" borderId="89" xfId="0" applyNumberFormat="1" applyFont="1" applyBorder="1" applyAlignment="1">
      <alignment horizontal="center" vertical="center" wrapText="1"/>
    </xf>
    <xf numFmtId="0" fontId="32" fillId="36" borderId="70" xfId="0" applyFont="1" applyFill="1" applyBorder="1" applyAlignment="1">
      <alignment horizontal="center" vertical="center" wrapText="1"/>
    </xf>
    <xf numFmtId="0" fontId="32" fillId="36" borderId="50" xfId="0" applyFont="1" applyFill="1" applyBorder="1" applyAlignment="1">
      <alignment horizontal="center" vertical="center" wrapText="1"/>
    </xf>
    <xf numFmtId="0" fontId="32" fillId="36" borderId="71" xfId="0" applyFont="1" applyFill="1" applyBorder="1" applyAlignment="1">
      <alignment horizontal="center" vertical="center" wrapText="1"/>
    </xf>
    <xf numFmtId="0" fontId="22" fillId="0" borderId="25" xfId="0" applyNumberFormat="1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32" fillId="0" borderId="48" xfId="0" applyFont="1" applyBorder="1" applyAlignment="1">
      <alignment horizontal="center" vertical="center" wrapText="1"/>
    </xf>
    <xf numFmtId="0" fontId="22" fillId="36" borderId="55" xfId="0" applyNumberFormat="1" applyFont="1" applyFill="1" applyBorder="1" applyAlignment="1">
      <alignment horizontal="center" vertical="center" wrapText="1"/>
    </xf>
    <xf numFmtId="0" fontId="22" fillId="0" borderId="70" xfId="0" applyNumberFormat="1" applyFont="1" applyBorder="1" applyAlignment="1">
      <alignment horizontal="center" vertical="center" wrapText="1"/>
    </xf>
    <xf numFmtId="0" fontId="22" fillId="0" borderId="50" xfId="0" applyNumberFormat="1" applyFont="1" applyBorder="1" applyAlignment="1">
      <alignment horizontal="center" vertical="center" wrapText="1"/>
    </xf>
    <xf numFmtId="0" fontId="22" fillId="0" borderId="71" xfId="0" applyNumberFormat="1" applyFont="1" applyBorder="1" applyAlignment="1">
      <alignment horizontal="center" vertical="center" wrapText="1"/>
    </xf>
    <xf numFmtId="0" fontId="26" fillId="36" borderId="27" xfId="0" applyFont="1" applyFill="1" applyBorder="1" applyAlignment="1">
      <alignment horizontal="left" vertical="center" wrapText="1"/>
    </xf>
    <xf numFmtId="0" fontId="22" fillId="36" borderId="86" xfId="0" applyNumberFormat="1" applyFont="1" applyFill="1" applyBorder="1" applyAlignment="1">
      <alignment horizontal="center" vertical="center" wrapText="1"/>
    </xf>
    <xf numFmtId="0" fontId="22" fillId="0" borderId="87" xfId="0" applyNumberFormat="1" applyFont="1" applyBorder="1" applyAlignment="1">
      <alignment horizontal="center" vertical="center" wrapText="1"/>
    </xf>
    <xf numFmtId="0" fontId="22" fillId="0" borderId="86" xfId="0" applyNumberFormat="1" applyFont="1" applyFill="1" applyBorder="1" applyAlignment="1">
      <alignment horizontal="center" vertical="center" wrapText="1"/>
    </xf>
    <xf numFmtId="0" fontId="22" fillId="0" borderId="87" xfId="0" applyNumberFormat="1" applyFont="1" applyFill="1" applyBorder="1" applyAlignment="1">
      <alignment horizontal="center" vertical="center" wrapText="1"/>
    </xf>
    <xf numFmtId="0" fontId="22" fillId="0" borderId="89" xfId="0" applyNumberFormat="1" applyFont="1" applyFill="1" applyBorder="1" applyAlignment="1">
      <alignment horizontal="center" vertical="center" wrapText="1"/>
    </xf>
    <xf numFmtId="0" fontId="22" fillId="36" borderId="53" xfId="0" applyNumberFormat="1" applyFont="1" applyFill="1" applyBorder="1" applyAlignment="1">
      <alignment horizontal="center" vertical="center" wrapText="1"/>
    </xf>
    <xf numFmtId="0" fontId="22" fillId="36" borderId="54" xfId="0" applyNumberFormat="1" applyFont="1" applyFill="1" applyBorder="1" applyAlignment="1">
      <alignment horizontal="center" vertical="center" wrapText="1"/>
    </xf>
    <xf numFmtId="164" fontId="22" fillId="36" borderId="62" xfId="0" applyNumberFormat="1" applyFont="1" applyFill="1" applyBorder="1" applyAlignment="1">
      <alignment horizontal="center" vertical="center" wrapText="1"/>
    </xf>
    <xf numFmtId="0" fontId="26" fillId="36" borderId="41" xfId="0" applyFont="1" applyFill="1" applyBorder="1" applyAlignment="1">
      <alignment horizontal="left" vertical="center" wrapText="1"/>
    </xf>
    <xf numFmtId="0" fontId="26" fillId="36" borderId="73" xfId="0" applyFont="1" applyFill="1" applyBorder="1" applyAlignment="1">
      <alignment horizontal="left" vertical="center" wrapText="1"/>
    </xf>
    <xf numFmtId="0" fontId="26" fillId="0" borderId="30" xfId="0" applyFont="1" applyBorder="1" applyAlignment="1">
      <alignment vertical="center" wrapText="1"/>
    </xf>
    <xf numFmtId="0" fontId="22" fillId="36" borderId="87" xfId="0" applyNumberFormat="1" applyFont="1" applyFill="1" applyBorder="1" applyAlignment="1">
      <alignment horizontal="center" vertical="center" wrapText="1"/>
    </xf>
    <xf numFmtId="0" fontId="22" fillId="36" borderId="89" xfId="0" applyNumberFormat="1" applyFont="1" applyFill="1" applyBorder="1" applyAlignment="1">
      <alignment horizontal="center" vertical="center" wrapText="1"/>
    </xf>
    <xf numFmtId="164" fontId="22" fillId="0" borderId="17" xfId="0" applyNumberFormat="1" applyFont="1" applyFill="1" applyBorder="1" applyAlignment="1">
      <alignment horizontal="center" vertical="center" wrapText="1"/>
    </xf>
    <xf numFmtId="164" fontId="22" fillId="0" borderId="23" xfId="0" applyNumberFormat="1" applyFont="1" applyBorder="1" applyAlignment="1">
      <alignment horizontal="center" vertical="center" wrapText="1"/>
    </xf>
    <xf numFmtId="164" fontId="22" fillId="0" borderId="23" xfId="0" applyNumberFormat="1" applyFont="1" applyBorder="1" applyAlignment="1">
      <alignment horizontal="center" vertical="center" wrapText="1"/>
    </xf>
    <xf numFmtId="164" fontId="22" fillId="36" borderId="79" xfId="0" applyNumberFormat="1" applyFont="1" applyFill="1" applyBorder="1" applyAlignment="1">
      <alignment vertical="center" wrapText="1"/>
    </xf>
    <xf numFmtId="0" fontId="26" fillId="0" borderId="26" xfId="0" applyFont="1" applyBorder="1" applyAlignment="1">
      <alignment horizontal="left" vertical="center" wrapText="1"/>
    </xf>
    <xf numFmtId="0" fontId="26" fillId="0" borderId="26" xfId="0" applyFont="1" applyFill="1" applyBorder="1" applyAlignment="1">
      <alignment vertical="top" wrapText="1"/>
    </xf>
    <xf numFmtId="0" fontId="26" fillId="36" borderId="80" xfId="0" applyFont="1" applyFill="1" applyBorder="1" applyAlignment="1">
      <alignment horizontal="left" vertical="center" wrapText="1"/>
    </xf>
    <xf numFmtId="164" fontId="22" fillId="0" borderId="26" xfId="0" applyNumberFormat="1" applyFont="1" applyBorder="1" applyAlignment="1">
      <alignment horizontal="center" vertical="center" wrapText="1"/>
    </xf>
    <xf numFmtId="164" fontId="22" fillId="36" borderId="80" xfId="0" applyNumberFormat="1" applyFont="1" applyFill="1" applyBorder="1" applyAlignment="1">
      <alignment horizontal="center" vertical="center" wrapText="1"/>
    </xf>
    <xf numFmtId="164" fontId="22" fillId="36" borderId="72" xfId="0" applyNumberFormat="1" applyFont="1" applyFill="1" applyBorder="1" applyAlignment="1">
      <alignment horizontal="center" vertical="center" wrapText="1"/>
    </xf>
    <xf numFmtId="164" fontId="22" fillId="36" borderId="79" xfId="0" applyNumberFormat="1" applyFont="1" applyFill="1" applyBorder="1" applyAlignment="1">
      <alignment horizontal="center" vertical="center" wrapText="1"/>
    </xf>
    <xf numFmtId="164" fontId="19" fillId="37" borderId="66" xfId="0" applyNumberFormat="1" applyFont="1" applyFill="1" applyBorder="1" applyAlignment="1">
      <alignment horizontal="center" vertical="center"/>
    </xf>
    <xf numFmtId="0" fontId="26" fillId="36" borderId="32" xfId="0" applyFont="1" applyFill="1" applyBorder="1" applyAlignment="1">
      <alignment horizontal="left" vertical="center" wrapText="1"/>
    </xf>
    <xf numFmtId="0" fontId="22" fillId="36" borderId="18" xfId="0" applyNumberFormat="1" applyFont="1" applyFill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19" fillId="37" borderId="40" xfId="0" applyFont="1" applyFill="1" applyBorder="1" applyAlignment="1">
      <alignment horizontal="center" vertical="center"/>
    </xf>
    <xf numFmtId="0" fontId="22" fillId="0" borderId="79" xfId="0" applyFont="1" applyBorder="1" applyAlignment="1">
      <alignment horizontal="center" vertical="center" wrapText="1"/>
    </xf>
    <xf numFmtId="0" fontId="22" fillId="36" borderId="63" xfId="0" applyFont="1" applyFill="1" applyBorder="1" applyAlignment="1">
      <alignment horizontal="center" vertical="center" wrapText="1"/>
    </xf>
    <xf numFmtId="164" fontId="22" fillId="0" borderId="19" xfId="0" applyNumberFormat="1" applyFont="1" applyBorder="1" applyAlignment="1">
      <alignment horizontal="center" vertical="center" wrapText="1"/>
    </xf>
    <xf numFmtId="164" fontId="22" fillId="0" borderId="27" xfId="0" applyNumberFormat="1" applyFont="1" applyBorder="1" applyAlignment="1">
      <alignment horizontal="center" vertical="center" wrapText="1"/>
    </xf>
    <xf numFmtId="164" fontId="22" fillId="36" borderId="78" xfId="0" applyNumberFormat="1" applyFont="1" applyFill="1" applyBorder="1" applyAlignment="1">
      <alignment horizontal="center" vertical="center" wrapText="1"/>
    </xf>
    <xf numFmtId="164" fontId="22" fillId="0" borderId="50" xfId="0" applyNumberFormat="1" applyFont="1" applyFill="1" applyBorder="1" applyAlignment="1">
      <alignment horizontal="center" vertical="center" wrapText="1"/>
    </xf>
    <xf numFmtId="164" fontId="22" fillId="36" borderId="76" xfId="0" applyNumberFormat="1" applyFont="1" applyFill="1" applyBorder="1" applyAlignment="1">
      <alignment horizontal="center" vertical="center" wrapText="1"/>
    </xf>
    <xf numFmtId="0" fontId="22" fillId="0" borderId="83" xfId="0" applyFont="1" applyBorder="1" applyAlignment="1">
      <alignment horizontal="center" vertical="center" wrapText="1"/>
    </xf>
    <xf numFmtId="164" fontId="22" fillId="36" borderId="18" xfId="0" applyNumberFormat="1" applyFont="1" applyFill="1" applyBorder="1" applyAlignment="1">
      <alignment horizontal="center" vertical="center"/>
    </xf>
    <xf numFmtId="164" fontId="22" fillId="36" borderId="76" xfId="0" applyNumberFormat="1" applyFont="1" applyFill="1" applyBorder="1" applyAlignment="1">
      <alignment horizontal="center" vertical="center"/>
    </xf>
    <xf numFmtId="0" fontId="22" fillId="36" borderId="32" xfId="0" applyFont="1" applyFill="1" applyBorder="1" applyAlignment="1">
      <alignment horizontal="center" vertical="center"/>
    </xf>
    <xf numFmtId="164" fontId="22" fillId="36" borderId="11" xfId="0" applyNumberFormat="1" applyFont="1" applyFill="1" applyBorder="1" applyAlignment="1">
      <alignment horizontal="center" vertical="center"/>
    </xf>
    <xf numFmtId="164" fontId="22" fillId="36" borderId="14" xfId="0" applyNumberFormat="1" applyFont="1" applyFill="1" applyBorder="1" applyAlignment="1">
      <alignment horizontal="center" vertical="center"/>
    </xf>
    <xf numFmtId="164" fontId="22" fillId="36" borderId="36" xfId="0" applyNumberFormat="1" applyFont="1" applyFill="1" applyBorder="1" applyAlignment="1">
      <alignment horizontal="center" vertical="center"/>
    </xf>
    <xf numFmtId="164" fontId="22" fillId="36" borderId="41" xfId="0" applyNumberFormat="1" applyFont="1" applyFill="1" applyBorder="1" applyAlignment="1">
      <alignment horizontal="center" vertical="center"/>
    </xf>
    <xf numFmtId="164" fontId="22" fillId="36" borderId="40" xfId="0" applyNumberFormat="1" applyFont="1" applyFill="1" applyBorder="1" applyAlignment="1">
      <alignment horizontal="center" vertical="center"/>
    </xf>
    <xf numFmtId="164" fontId="19" fillId="37" borderId="86" xfId="0" applyNumberFormat="1" applyFont="1" applyFill="1" applyBorder="1" applyAlignment="1">
      <alignment horizontal="center" vertical="center"/>
    </xf>
    <xf numFmtId="164" fontId="19" fillId="37" borderId="87" xfId="0" applyNumberFormat="1" applyFont="1" applyFill="1" applyBorder="1" applyAlignment="1">
      <alignment horizontal="center" vertical="center"/>
    </xf>
    <xf numFmtId="164" fontId="19" fillId="37" borderId="85" xfId="0" applyNumberFormat="1" applyFont="1" applyFill="1" applyBorder="1" applyAlignment="1">
      <alignment horizontal="center" vertical="center"/>
    </xf>
    <xf numFmtId="164" fontId="19" fillId="37" borderId="30" xfId="0" applyNumberFormat="1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83" xfId="0" applyFont="1" applyFill="1" applyBorder="1" applyAlignment="1">
      <alignment horizontal="center" vertical="center"/>
    </xf>
    <xf numFmtId="0" fontId="22" fillId="36" borderId="24" xfId="0" applyFont="1" applyFill="1" applyBorder="1" applyAlignment="1">
      <alignment horizontal="center" vertical="center"/>
    </xf>
    <xf numFmtId="164" fontId="22" fillId="36" borderId="46" xfId="0" applyNumberFormat="1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center"/>
    </xf>
    <xf numFmtId="0" fontId="33" fillId="0" borderId="54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29" fillId="0" borderId="55" xfId="0" applyFont="1" applyBorder="1" applyAlignment="1">
      <alignment horizontal="center" vertical="center"/>
    </xf>
    <xf numFmtId="0" fontId="33" fillId="0" borderId="70" xfId="0" applyFont="1" applyBorder="1" applyAlignment="1">
      <alignment horizontal="center" vertical="center"/>
    </xf>
    <xf numFmtId="0" fontId="33" fillId="0" borderId="50" xfId="0" applyFont="1" applyBorder="1" applyAlignment="1">
      <alignment horizontal="center" vertical="center"/>
    </xf>
    <xf numFmtId="0" fontId="29" fillId="0" borderId="50" xfId="0" applyFont="1" applyBorder="1" applyAlignment="1">
      <alignment horizontal="center" vertical="center"/>
    </xf>
    <xf numFmtId="0" fontId="29" fillId="0" borderId="71" xfId="0" applyFont="1" applyBorder="1" applyAlignment="1">
      <alignment horizontal="center" vertical="center"/>
    </xf>
    <xf numFmtId="0" fontId="29" fillId="37" borderId="57" xfId="0" applyFont="1" applyFill="1" applyBorder="1" applyAlignment="1">
      <alignment horizontal="center" vertical="center"/>
    </xf>
    <xf numFmtId="0" fontId="19" fillId="37" borderId="73" xfId="0" applyFont="1" applyFill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22" fillId="36" borderId="52" xfId="0" applyFont="1" applyFill="1" applyBorder="1" applyAlignment="1">
      <alignment horizontal="left" vertical="center"/>
    </xf>
    <xf numFmtId="0" fontId="0" fillId="36" borderId="39" xfId="0" applyFill="1" applyBorder="1" applyAlignment="1">
      <alignment vertical="center"/>
    </xf>
    <xf numFmtId="0" fontId="22" fillId="36" borderId="53" xfId="0" applyFont="1" applyFill="1" applyBorder="1" applyAlignment="1">
      <alignment horizontal="center" vertical="center"/>
    </xf>
    <xf numFmtId="0" fontId="0" fillId="36" borderId="70" xfId="0" applyFill="1" applyBorder="1" applyAlignment="1">
      <alignment horizontal="center" vertical="center"/>
    </xf>
    <xf numFmtId="0" fontId="22" fillId="36" borderId="54" xfId="0" applyFont="1" applyFill="1" applyBorder="1" applyAlignment="1">
      <alignment horizontal="center" vertical="center"/>
    </xf>
    <xf numFmtId="0" fontId="0" fillId="36" borderId="50" xfId="0" applyFill="1" applyBorder="1" applyAlignment="1">
      <alignment horizontal="center" vertical="center"/>
    </xf>
    <xf numFmtId="0" fontId="22" fillId="36" borderId="55" xfId="0" applyFont="1" applyFill="1" applyBorder="1" applyAlignment="1">
      <alignment horizontal="center" vertical="center"/>
    </xf>
    <xf numFmtId="0" fontId="0" fillId="36" borderId="71" xfId="0" applyFill="1" applyBorder="1" applyAlignment="1">
      <alignment horizontal="center" vertical="center"/>
    </xf>
    <xf numFmtId="0" fontId="26" fillId="36" borderId="40" xfId="0" applyFont="1" applyFill="1" applyBorder="1" applyAlignment="1">
      <alignment horizontal="center" vertical="center" wrapText="1"/>
    </xf>
    <xf numFmtId="0" fontId="26" fillId="36" borderId="45" xfId="0" applyFont="1" applyFill="1" applyBorder="1" applyAlignment="1">
      <alignment horizontal="center" vertical="center" wrapText="1"/>
    </xf>
    <xf numFmtId="0" fontId="26" fillId="36" borderId="40" xfId="0" applyFont="1" applyFill="1" applyBorder="1" applyAlignment="1">
      <alignment horizontal="left" vertical="center" wrapText="1"/>
    </xf>
    <xf numFmtId="0" fontId="26" fillId="36" borderId="45" xfId="0" applyFont="1" applyFill="1" applyBorder="1" applyAlignment="1">
      <alignment horizontal="left" vertical="center" wrapText="1"/>
    </xf>
    <xf numFmtId="0" fontId="26" fillId="36" borderId="66" xfId="0" applyFont="1" applyFill="1" applyBorder="1" applyAlignment="1">
      <alignment horizontal="center" vertical="center" wrapText="1"/>
    </xf>
    <xf numFmtId="0" fontId="22" fillId="34" borderId="11" xfId="0" applyFont="1" applyFill="1" applyBorder="1" applyAlignment="1">
      <alignment horizontal="center" vertical="center" wrapText="1"/>
    </xf>
    <xf numFmtId="0" fontId="22" fillId="34" borderId="13" xfId="0" applyFont="1" applyFill="1" applyBorder="1" applyAlignment="1">
      <alignment horizontal="center" vertical="center" wrapText="1"/>
    </xf>
    <xf numFmtId="0" fontId="22" fillId="34" borderId="49" xfId="0" applyFont="1" applyFill="1" applyBorder="1" applyAlignment="1">
      <alignment horizontal="center" vertical="center" wrapText="1"/>
    </xf>
    <xf numFmtId="0" fontId="21" fillId="35" borderId="14" xfId="0" applyFont="1" applyFill="1" applyBorder="1" applyAlignment="1">
      <alignment horizontal="center" vertical="center"/>
    </xf>
    <xf numFmtId="0" fontId="21" fillId="35" borderId="16" xfId="0" applyFont="1" applyFill="1" applyBorder="1" applyAlignment="1">
      <alignment horizontal="center" vertical="center"/>
    </xf>
    <xf numFmtId="0" fontId="21" fillId="35" borderId="28" xfId="0" applyFont="1" applyFill="1" applyBorder="1" applyAlignment="1">
      <alignment horizontal="center" vertical="center"/>
    </xf>
    <xf numFmtId="0" fontId="21" fillId="39" borderId="14" xfId="0" applyFont="1" applyFill="1" applyBorder="1" applyAlignment="1">
      <alignment horizontal="center" vertical="center"/>
    </xf>
    <xf numFmtId="0" fontId="21" fillId="39" borderId="16" xfId="0" applyFont="1" applyFill="1" applyBorder="1" applyAlignment="1">
      <alignment horizontal="center" vertical="center"/>
    </xf>
    <xf numFmtId="0" fontId="21" fillId="39" borderId="28" xfId="0" applyFont="1" applyFill="1" applyBorder="1" applyAlignment="1">
      <alignment horizontal="center" vertical="center"/>
    </xf>
    <xf numFmtId="0" fontId="21" fillId="0" borderId="61" xfId="0" applyFont="1" applyBorder="1" applyAlignment="1">
      <alignment horizontal="center" vertical="center" wrapText="1"/>
    </xf>
    <xf numFmtId="0" fontId="21" fillId="0" borderId="57" xfId="0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center" wrapText="1"/>
    </xf>
    <xf numFmtId="0" fontId="26" fillId="0" borderId="40" xfId="0" applyFont="1" applyBorder="1" applyAlignment="1">
      <alignment horizontal="left" vertical="center" wrapText="1"/>
    </xf>
    <xf numFmtId="0" fontId="26" fillId="0" borderId="66" xfId="0" applyFont="1" applyBorder="1" applyAlignment="1">
      <alignment horizontal="left" vertical="center" wrapText="1"/>
    </xf>
    <xf numFmtId="0" fontId="26" fillId="0" borderId="45" xfId="0" applyFont="1" applyBorder="1" applyAlignment="1">
      <alignment horizontal="left" vertical="center" wrapText="1"/>
    </xf>
    <xf numFmtId="0" fontId="22" fillId="36" borderId="41" xfId="0" applyFont="1" applyFill="1" applyBorder="1" applyAlignment="1">
      <alignment horizontal="center" vertical="center" wrapText="1"/>
    </xf>
    <xf numFmtId="0" fontId="22" fillId="36" borderId="73" xfId="0" applyFont="1" applyFill="1" applyBorder="1" applyAlignment="1">
      <alignment horizontal="center" vertical="center" wrapText="1"/>
    </xf>
    <xf numFmtId="0" fontId="22" fillId="36" borderId="83" xfId="0" applyFont="1" applyFill="1" applyBorder="1" applyAlignment="1">
      <alignment horizontal="center" vertical="center" wrapText="1"/>
    </xf>
    <xf numFmtId="0" fontId="19" fillId="40" borderId="30" xfId="0" applyFont="1" applyFill="1" applyBorder="1" applyAlignment="1">
      <alignment horizontal="right" vertical="center" wrapText="1"/>
    </xf>
    <xf numFmtId="0" fontId="19" fillId="40" borderId="32" xfId="0" applyFont="1" applyFill="1" applyBorder="1" applyAlignment="1">
      <alignment horizontal="right" vertical="center" wrapText="1"/>
    </xf>
    <xf numFmtId="0" fontId="19" fillId="40" borderId="10" xfId="0" applyFont="1" applyFill="1" applyBorder="1" applyAlignment="1">
      <alignment horizontal="right" vertical="center" wrapText="1"/>
    </xf>
    <xf numFmtId="0" fontId="26" fillId="36" borderId="66" xfId="0" applyFont="1" applyFill="1" applyBorder="1" applyAlignment="1">
      <alignment horizontal="left" vertical="center" wrapText="1"/>
    </xf>
    <xf numFmtId="0" fontId="26" fillId="36" borderId="41" xfId="0" applyFont="1" applyFill="1" applyBorder="1" applyAlignment="1">
      <alignment horizontal="center" vertical="center"/>
    </xf>
    <xf numFmtId="0" fontId="26" fillId="36" borderId="73" xfId="0" applyFont="1" applyFill="1" applyBorder="1" applyAlignment="1">
      <alignment horizontal="center" vertical="center"/>
    </xf>
    <xf numFmtId="0" fontId="26" fillId="36" borderId="83" xfId="0" applyFont="1" applyFill="1" applyBorder="1" applyAlignment="1">
      <alignment horizontal="center" vertical="center"/>
    </xf>
    <xf numFmtId="0" fontId="26" fillId="0" borderId="64" xfId="0" applyFont="1" applyBorder="1" applyAlignment="1">
      <alignment horizontal="left" vertical="center" wrapText="1"/>
    </xf>
    <xf numFmtId="0" fontId="26" fillId="0" borderId="67" xfId="0" applyFont="1" applyBorder="1" applyAlignment="1">
      <alignment horizontal="left" vertical="center" wrapText="1"/>
    </xf>
    <xf numFmtId="0" fontId="27" fillId="0" borderId="67" xfId="0" applyFont="1" applyBorder="1" applyAlignment="1">
      <alignment horizontal="left" vertical="center" wrapText="1"/>
    </xf>
    <xf numFmtId="0" fontId="27" fillId="0" borderId="63" xfId="0" applyFont="1" applyBorder="1" applyAlignment="1">
      <alignment horizontal="left" vertical="center" wrapText="1"/>
    </xf>
    <xf numFmtId="0" fontId="27" fillId="0" borderId="64" xfId="0" applyFont="1" applyBorder="1" applyAlignment="1">
      <alignment horizontal="left" vertical="center" wrapText="1"/>
    </xf>
    <xf numFmtId="0" fontId="26" fillId="0" borderId="67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26" fillId="0" borderId="40" xfId="0" applyFont="1" applyBorder="1" applyAlignment="1">
      <alignment horizontal="center" vertical="center" wrapText="1"/>
    </xf>
    <xf numFmtId="164" fontId="22" fillId="36" borderId="11" xfId="0" applyNumberFormat="1" applyFont="1" applyFill="1" applyBorder="1" applyAlignment="1">
      <alignment horizontal="center" vertical="center" wrapText="1"/>
    </xf>
    <xf numFmtId="164" fontId="22" fillId="36" borderId="49" xfId="0" applyNumberFormat="1" applyFont="1" applyFill="1" applyBorder="1" applyAlignment="1">
      <alignment horizontal="center" vertical="center" wrapText="1"/>
    </xf>
    <xf numFmtId="164" fontId="22" fillId="36" borderId="14" xfId="0" applyNumberFormat="1" applyFont="1" applyFill="1" applyBorder="1" applyAlignment="1">
      <alignment horizontal="center" vertical="center" wrapText="1"/>
    </xf>
    <xf numFmtId="164" fontId="22" fillId="36" borderId="28" xfId="0" applyNumberFormat="1" applyFont="1" applyFill="1" applyBorder="1" applyAlignment="1">
      <alignment horizontal="center" vertical="center" wrapText="1"/>
    </xf>
    <xf numFmtId="0" fontId="19" fillId="37" borderId="0" xfId="0" applyFont="1" applyFill="1" applyBorder="1" applyAlignment="1">
      <alignment horizontal="center" vertical="center"/>
    </xf>
    <xf numFmtId="0" fontId="19" fillId="37" borderId="84" xfId="0" applyFont="1" applyFill="1" applyBorder="1" applyAlignment="1">
      <alignment horizontal="center" vertical="center"/>
    </xf>
    <xf numFmtId="0" fontId="19" fillId="39" borderId="37" xfId="0" applyFont="1" applyFill="1" applyBorder="1" applyAlignment="1">
      <alignment horizontal="center" vertical="center"/>
    </xf>
    <xf numFmtId="0" fontId="19" fillId="39" borderId="42" xfId="0" applyFont="1" applyFill="1" applyBorder="1" applyAlignment="1">
      <alignment horizontal="center" vertical="center"/>
    </xf>
    <xf numFmtId="0" fontId="19" fillId="37" borderId="32" xfId="0" applyFont="1" applyFill="1" applyBorder="1" applyAlignment="1">
      <alignment horizontal="center" vertical="center"/>
    </xf>
    <xf numFmtId="0" fontId="19" fillId="37" borderId="10" xfId="0" applyFont="1" applyFill="1" applyBorder="1" applyAlignment="1">
      <alignment horizontal="center" vertical="center"/>
    </xf>
    <xf numFmtId="0" fontId="19" fillId="37" borderId="60" xfId="0" applyFont="1" applyFill="1" applyBorder="1" applyAlignment="1">
      <alignment horizontal="center" vertical="center"/>
    </xf>
    <xf numFmtId="0" fontId="18" fillId="35" borderId="30" xfId="0" applyFont="1" applyFill="1" applyBorder="1" applyAlignment="1">
      <alignment horizontal="left" vertical="center"/>
    </xf>
    <xf numFmtId="0" fontId="18" fillId="35" borderId="32" xfId="0" applyFont="1" applyFill="1" applyBorder="1" applyAlignment="1">
      <alignment horizontal="left" vertical="center"/>
    </xf>
    <xf numFmtId="0" fontId="18" fillId="35" borderId="31" xfId="0" applyFont="1" applyFill="1" applyBorder="1" applyAlignment="1">
      <alignment horizontal="left" vertical="center"/>
    </xf>
    <xf numFmtId="0" fontId="18" fillId="39" borderId="30" xfId="0" applyFont="1" applyFill="1" applyBorder="1" applyAlignment="1">
      <alignment horizontal="left" vertical="center"/>
    </xf>
    <xf numFmtId="0" fontId="18" fillId="39" borderId="32" xfId="0" applyFont="1" applyFill="1" applyBorder="1" applyAlignment="1">
      <alignment horizontal="left" vertical="center"/>
    </xf>
    <xf numFmtId="0" fontId="18" fillId="39" borderId="31" xfId="0" applyFont="1" applyFill="1" applyBorder="1" applyAlignment="1">
      <alignment horizontal="left" vertical="center"/>
    </xf>
    <xf numFmtId="0" fontId="19" fillId="37" borderId="31" xfId="0" applyFont="1" applyFill="1" applyBorder="1" applyAlignment="1">
      <alignment horizontal="center" vertical="center"/>
    </xf>
    <xf numFmtId="0" fontId="18" fillId="35" borderId="30" xfId="0" applyFont="1" applyFill="1" applyBorder="1" applyAlignment="1">
      <alignment horizontal="right" vertical="center" wrapText="1"/>
    </xf>
    <xf numFmtId="0" fontId="18" fillId="35" borderId="32" xfId="0" applyFont="1" applyFill="1" applyBorder="1" applyAlignment="1">
      <alignment horizontal="right" vertical="center" wrapText="1"/>
    </xf>
    <xf numFmtId="0" fontId="18" fillId="35" borderId="31" xfId="0" applyFont="1" applyFill="1" applyBorder="1" applyAlignment="1">
      <alignment horizontal="right" vertical="center" wrapText="1"/>
    </xf>
    <xf numFmtId="0" fontId="19" fillId="39" borderId="30" xfId="0" applyFont="1" applyFill="1" applyBorder="1" applyAlignment="1">
      <alignment horizontal="center" vertical="center"/>
    </xf>
    <xf numFmtId="0" fontId="19" fillId="39" borderId="32" xfId="0" applyFont="1" applyFill="1" applyBorder="1" applyAlignment="1">
      <alignment horizontal="center" vertical="center"/>
    </xf>
    <xf numFmtId="0" fontId="19" fillId="39" borderId="31" xfId="0" applyFont="1" applyFill="1" applyBorder="1" applyAlignment="1">
      <alignment horizontal="center" vertical="center"/>
    </xf>
    <xf numFmtId="0" fontId="19" fillId="37" borderId="30" xfId="0" applyFont="1" applyFill="1" applyBorder="1" applyAlignment="1">
      <alignment horizontal="center" vertical="center"/>
    </xf>
    <xf numFmtId="0" fontId="19" fillId="39" borderId="30" xfId="0" applyFont="1" applyFill="1" applyBorder="1" applyAlignment="1">
      <alignment horizontal="left" vertical="center" wrapText="1"/>
    </xf>
    <xf numFmtId="0" fontId="19" fillId="39" borderId="32" xfId="0" applyFont="1" applyFill="1" applyBorder="1" applyAlignment="1">
      <alignment horizontal="left" vertical="center" wrapText="1"/>
    </xf>
    <xf numFmtId="0" fontId="19" fillId="39" borderId="37" xfId="0" applyFont="1" applyFill="1" applyBorder="1" applyAlignment="1">
      <alignment horizontal="left" vertical="center" wrapText="1"/>
    </xf>
    <xf numFmtId="0" fontId="19" fillId="39" borderId="42" xfId="0" applyFont="1" applyFill="1" applyBorder="1" applyAlignment="1">
      <alignment horizontal="left" vertical="center" wrapText="1"/>
    </xf>
    <xf numFmtId="0" fontId="19" fillId="37" borderId="30" xfId="0" applyFont="1" applyFill="1" applyBorder="1" applyAlignment="1">
      <alignment horizontal="left" vertical="center" wrapText="1"/>
    </xf>
    <xf numFmtId="0" fontId="19" fillId="37" borderId="32" xfId="0" applyFont="1" applyFill="1" applyBorder="1" applyAlignment="1">
      <alignment horizontal="left" vertical="center" wrapText="1"/>
    </xf>
    <xf numFmtId="0" fontId="19" fillId="37" borderId="31" xfId="0" applyFont="1" applyFill="1" applyBorder="1" applyAlignment="1">
      <alignment horizontal="left" vertical="center" wrapText="1"/>
    </xf>
    <xf numFmtId="0" fontId="26" fillId="0" borderId="41" xfId="0" applyFont="1" applyBorder="1" applyAlignment="1">
      <alignment horizontal="left" vertical="center" wrapText="1"/>
    </xf>
    <xf numFmtId="0" fontId="26" fillId="0" borderId="83" xfId="0" applyFont="1" applyBorder="1" applyAlignment="1">
      <alignment horizontal="left" vertical="center" wrapText="1"/>
    </xf>
    <xf numFmtId="0" fontId="26" fillId="0" borderId="37" xfId="0" applyFont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 wrapText="1"/>
    </xf>
    <xf numFmtId="0" fontId="26" fillId="0" borderId="39" xfId="0" applyFont="1" applyBorder="1" applyAlignment="1">
      <alignment horizontal="left" vertical="center" wrapText="1"/>
    </xf>
    <xf numFmtId="0" fontId="26" fillId="0" borderId="66" xfId="0" applyFont="1" applyBorder="1" applyAlignment="1">
      <alignment horizontal="center" vertical="center" wrapText="1"/>
    </xf>
    <xf numFmtId="0" fontId="26" fillId="0" borderId="45" xfId="0" applyFont="1" applyBorder="1" applyAlignment="1">
      <alignment horizontal="center" vertical="center" wrapText="1"/>
    </xf>
    <xf numFmtId="0" fontId="22" fillId="0" borderId="22" xfId="0" applyNumberFormat="1" applyFont="1" applyBorder="1" applyAlignment="1">
      <alignment horizontal="center" vertical="center" wrapText="1"/>
    </xf>
    <xf numFmtId="0" fontId="22" fillId="0" borderId="16" xfId="0" applyNumberFormat="1" applyFont="1" applyBorder="1" applyAlignment="1">
      <alignment horizontal="center" vertical="center" wrapText="1"/>
    </xf>
    <xf numFmtId="0" fontId="22" fillId="0" borderId="15" xfId="0" applyNumberFormat="1" applyFont="1" applyBorder="1" applyAlignment="1">
      <alignment horizontal="center" vertical="center" wrapText="1"/>
    </xf>
    <xf numFmtId="0" fontId="26" fillId="0" borderId="41" xfId="0" applyFont="1" applyBorder="1" applyAlignment="1">
      <alignment horizontal="center" vertical="center" wrapText="1"/>
    </xf>
    <xf numFmtId="0" fontId="26" fillId="0" borderId="73" xfId="0" applyFont="1" applyBorder="1" applyAlignment="1">
      <alignment horizontal="center" vertical="center" wrapText="1"/>
    </xf>
    <xf numFmtId="0" fontId="26" fillId="0" borderId="83" xfId="0" applyFont="1" applyBorder="1" applyAlignment="1">
      <alignment horizontal="center" vertical="center" wrapText="1"/>
    </xf>
    <xf numFmtId="0" fontId="18" fillId="39" borderId="30" xfId="0" applyFont="1" applyFill="1" applyBorder="1" applyAlignment="1">
      <alignment horizontal="right" vertical="center"/>
    </xf>
    <xf numFmtId="0" fontId="18" fillId="39" borderId="32" xfId="0" applyFont="1" applyFill="1" applyBorder="1" applyAlignment="1">
      <alignment horizontal="right" vertical="center"/>
    </xf>
    <xf numFmtId="0" fontId="18" fillId="39" borderId="31" xfId="0" applyFont="1" applyFill="1" applyBorder="1" applyAlignment="1">
      <alignment horizontal="right" vertical="center"/>
    </xf>
    <xf numFmtId="0" fontId="26" fillId="0" borderId="75" xfId="0" applyFont="1" applyBorder="1" applyAlignment="1">
      <alignment horizontal="left" vertical="center" wrapText="1"/>
    </xf>
    <xf numFmtId="0" fontId="26" fillId="0" borderId="60" xfId="0" applyFont="1" applyBorder="1" applyAlignment="1">
      <alignment horizontal="left" vertical="center" wrapText="1"/>
    </xf>
    <xf numFmtId="0" fontId="22" fillId="36" borderId="59" xfId="0" applyNumberFormat="1" applyFont="1" applyFill="1" applyBorder="1" applyAlignment="1">
      <alignment horizontal="center" vertical="center" wrapText="1"/>
    </xf>
    <xf numFmtId="0" fontId="22" fillId="36" borderId="49" xfId="0" applyNumberFormat="1" applyFont="1" applyFill="1" applyBorder="1" applyAlignment="1">
      <alignment horizontal="center" vertical="center" wrapText="1"/>
    </xf>
    <xf numFmtId="0" fontId="22" fillId="36" borderId="25" xfId="0" applyNumberFormat="1" applyFont="1" applyFill="1" applyBorder="1" applyAlignment="1">
      <alignment horizontal="center" vertical="center" wrapText="1"/>
    </xf>
    <xf numFmtId="0" fontId="22" fillId="36" borderId="56" xfId="0" applyNumberFormat="1" applyFont="1" applyFill="1" applyBorder="1" applyAlignment="1">
      <alignment horizontal="center" vertical="center" wrapText="1"/>
    </xf>
    <xf numFmtId="0" fontId="22" fillId="36" borderId="70" xfId="0" applyNumberFormat="1" applyFont="1" applyFill="1" applyBorder="1" applyAlignment="1">
      <alignment horizontal="center" vertical="center" wrapText="1"/>
    </xf>
    <xf numFmtId="0" fontId="22" fillId="36" borderId="24" xfId="0" applyNumberFormat="1" applyFont="1" applyFill="1" applyBorder="1" applyAlignment="1">
      <alignment horizontal="center" vertical="center" wrapText="1"/>
    </xf>
    <xf numFmtId="0" fontId="22" fillId="36" borderId="76" xfId="0" applyNumberFormat="1" applyFont="1" applyFill="1" applyBorder="1" applyAlignment="1">
      <alignment horizontal="center" vertical="center" wrapText="1"/>
    </xf>
    <xf numFmtId="0" fontId="22" fillId="36" borderId="21" xfId="0" applyNumberFormat="1" applyFont="1" applyFill="1" applyBorder="1" applyAlignment="1">
      <alignment horizontal="center" vertical="center" wrapText="1"/>
    </xf>
    <xf numFmtId="0" fontId="22" fillId="36" borderId="50" xfId="0" applyNumberFormat="1" applyFont="1" applyFill="1" applyBorder="1" applyAlignment="1">
      <alignment horizontal="center" vertical="center" wrapText="1"/>
    </xf>
    <xf numFmtId="0" fontId="22" fillId="36" borderId="71" xfId="0" applyNumberFormat="1" applyFont="1" applyFill="1" applyBorder="1" applyAlignment="1">
      <alignment horizontal="center" vertical="center" wrapText="1"/>
    </xf>
    <xf numFmtId="164" fontId="22" fillId="0" borderId="14" xfId="0" applyNumberFormat="1" applyFont="1" applyBorder="1" applyAlignment="1">
      <alignment horizontal="center" vertical="center" wrapText="1"/>
    </xf>
    <xf numFmtId="164" fontId="22" fillId="0" borderId="28" xfId="0" applyNumberFormat="1" applyFont="1" applyBorder="1" applyAlignment="1">
      <alignment horizontal="center" vertical="center" wrapText="1"/>
    </xf>
    <xf numFmtId="164" fontId="22" fillId="0" borderId="61" xfId="0" applyNumberFormat="1" applyFont="1" applyBorder="1" applyAlignment="1">
      <alignment horizontal="center" vertical="center" wrapText="1"/>
    </xf>
    <xf numFmtId="164" fontId="22" fillId="0" borderId="51" xfId="0" applyNumberFormat="1" applyFont="1" applyBorder="1" applyAlignment="1">
      <alignment horizontal="center" vertical="center" wrapText="1"/>
    </xf>
    <xf numFmtId="0" fontId="26" fillId="36" borderId="64" xfId="0" applyFont="1" applyFill="1" applyBorder="1" applyAlignment="1">
      <alignment horizontal="left" vertical="center" wrapText="1"/>
    </xf>
    <xf numFmtId="0" fontId="19" fillId="40" borderId="30" xfId="0" applyFont="1" applyFill="1" applyBorder="1" applyAlignment="1">
      <alignment horizontal="right" vertical="center"/>
    </xf>
    <xf numFmtId="0" fontId="19" fillId="40" borderId="32" xfId="0" applyFont="1" applyFill="1" applyBorder="1" applyAlignment="1">
      <alignment horizontal="right" vertical="center"/>
    </xf>
    <xf numFmtId="0" fontId="19" fillId="40" borderId="37" xfId="0" applyFont="1" applyFill="1" applyBorder="1" applyAlignment="1">
      <alignment horizontal="right" vertical="center"/>
    </xf>
    <xf numFmtId="0" fontId="22" fillId="0" borderId="28" xfId="0" applyNumberFormat="1" applyFont="1" applyBorder="1" applyAlignment="1">
      <alignment horizontal="center" vertical="center" wrapText="1"/>
    </xf>
    <xf numFmtId="0" fontId="19" fillId="40" borderId="32" xfId="0" applyFont="1" applyFill="1" applyBorder="1" applyAlignment="1">
      <alignment horizontal="center" vertical="center"/>
    </xf>
    <xf numFmtId="0" fontId="19" fillId="40" borderId="37" xfId="0" applyFont="1" applyFill="1" applyBorder="1" applyAlignment="1">
      <alignment horizontal="center" vertical="center"/>
    </xf>
    <xf numFmtId="0" fontId="19" fillId="40" borderId="42" xfId="0" applyFont="1" applyFill="1" applyBorder="1" applyAlignment="1">
      <alignment horizontal="center" vertical="center"/>
    </xf>
    <xf numFmtId="0" fontId="26" fillId="37" borderId="77" xfId="0" applyFont="1" applyFill="1" applyBorder="1" applyAlignment="1">
      <alignment horizontal="left" vertical="center" wrapText="1"/>
    </xf>
    <xf numFmtId="0" fontId="0" fillId="0" borderId="10" xfId="0" applyBorder="1" applyAlignment="1">
      <alignment vertical="center"/>
    </xf>
    <xf numFmtId="0" fontId="0" fillId="0" borderId="60" xfId="0" applyBorder="1" applyAlignment="1">
      <alignment vertical="center"/>
    </xf>
    <xf numFmtId="0" fontId="19" fillId="37" borderId="37" xfId="0" applyFont="1" applyFill="1" applyBorder="1" applyAlignment="1">
      <alignment horizontal="center" vertical="center"/>
    </xf>
    <xf numFmtId="0" fontId="19" fillId="37" borderId="42" xfId="0" applyFont="1" applyFill="1" applyBorder="1" applyAlignment="1">
      <alignment horizontal="center" vertical="center"/>
    </xf>
    <xf numFmtId="0" fontId="22" fillId="0" borderId="48" xfId="0" applyNumberFormat="1" applyFont="1" applyBorder="1" applyAlignment="1">
      <alignment horizontal="center" vertical="center" wrapText="1"/>
    </xf>
    <xf numFmtId="0" fontId="22" fillId="0" borderId="51" xfId="0" applyNumberFormat="1" applyFont="1" applyBorder="1" applyAlignment="1">
      <alignment horizontal="center" vertical="center" wrapText="1"/>
    </xf>
    <xf numFmtId="0" fontId="18" fillId="39" borderId="37" xfId="0" applyFont="1" applyFill="1" applyBorder="1" applyAlignment="1">
      <alignment horizontal="left" vertical="center"/>
    </xf>
    <xf numFmtId="0" fontId="18" fillId="39" borderId="42" xfId="0" applyFont="1" applyFill="1" applyBorder="1" applyAlignment="1">
      <alignment horizontal="left" vertical="center"/>
    </xf>
    <xf numFmtId="0" fontId="26" fillId="0" borderId="75" xfId="0" applyFont="1" applyBorder="1" applyAlignment="1">
      <alignment horizontal="center" vertical="center" wrapText="1"/>
    </xf>
    <xf numFmtId="0" fontId="26" fillId="0" borderId="84" xfId="0" applyFont="1" applyBorder="1" applyAlignment="1">
      <alignment horizontal="center" vertical="center" wrapText="1"/>
    </xf>
    <xf numFmtId="0" fontId="26" fillId="0" borderId="74" xfId="0" applyFont="1" applyBorder="1" applyAlignment="1">
      <alignment horizontal="center" vertical="center" wrapText="1"/>
    </xf>
    <xf numFmtId="0" fontId="26" fillId="0" borderId="46" xfId="0" applyFont="1" applyBorder="1" applyAlignment="1">
      <alignment horizontal="left" vertical="center" wrapText="1"/>
    </xf>
    <xf numFmtId="0" fontId="26" fillId="0" borderId="44" xfId="0" applyFont="1" applyBorder="1" applyAlignment="1">
      <alignment horizontal="left" vertical="center" wrapText="1"/>
    </xf>
    <xf numFmtId="0" fontId="26" fillId="0" borderId="0" xfId="0" applyFont="1" applyBorder="1" applyAlignment="1">
      <alignment horizontal="center" vertical="center" wrapText="1"/>
    </xf>
    <xf numFmtId="0" fontId="26" fillId="0" borderId="39" xfId="0" applyFont="1" applyBorder="1" applyAlignment="1">
      <alignment horizontal="center" vertical="center" wrapText="1"/>
    </xf>
    <xf numFmtId="0" fontId="22" fillId="36" borderId="22" xfId="0" applyNumberFormat="1" applyFont="1" applyFill="1" applyBorder="1" applyAlignment="1">
      <alignment horizontal="center" vertical="center" wrapText="1"/>
    </xf>
    <xf numFmtId="0" fontId="22" fillId="36" borderId="16" xfId="0" applyNumberFormat="1" applyFont="1" applyFill="1" applyBorder="1" applyAlignment="1">
      <alignment horizontal="center" vertical="center" wrapText="1"/>
    </xf>
    <xf numFmtId="0" fontId="22" fillId="36" borderId="15" xfId="0" applyNumberFormat="1" applyFont="1" applyFill="1" applyBorder="1" applyAlignment="1">
      <alignment horizontal="center" vertical="center" wrapText="1"/>
    </xf>
    <xf numFmtId="0" fontId="19" fillId="39" borderId="30" xfId="0" applyFont="1" applyFill="1" applyBorder="1" applyAlignment="1">
      <alignment horizontal="right" vertical="center" wrapText="1"/>
    </xf>
    <xf numFmtId="0" fontId="19" fillId="39" borderId="32" xfId="0" applyFont="1" applyFill="1" applyBorder="1" applyAlignment="1">
      <alignment horizontal="right" vertical="center" wrapText="1"/>
    </xf>
    <xf numFmtId="0" fontId="19" fillId="39" borderId="31" xfId="0" applyFont="1" applyFill="1" applyBorder="1" applyAlignment="1">
      <alignment horizontal="right" vertical="center" wrapText="1"/>
    </xf>
    <xf numFmtId="0" fontId="19" fillId="33" borderId="11" xfId="0" applyFont="1" applyFill="1" applyBorder="1" applyAlignment="1">
      <alignment horizontal="center" vertical="center" textRotation="90" wrapText="1"/>
    </xf>
    <xf numFmtId="0" fontId="19" fillId="33" borderId="13" xfId="0" applyFont="1" applyFill="1" applyBorder="1" applyAlignment="1">
      <alignment horizontal="center" vertical="center" textRotation="90" wrapText="1"/>
    </xf>
    <xf numFmtId="0" fontId="19" fillId="33" borderId="14" xfId="0" applyFont="1" applyFill="1" applyBorder="1" applyAlignment="1">
      <alignment horizontal="center" vertical="center" textRotation="90" wrapText="1"/>
    </xf>
    <xf numFmtId="0" fontId="19" fillId="33" borderId="16" xfId="0" applyFont="1" applyFill="1" applyBorder="1" applyAlignment="1">
      <alignment horizontal="center" vertical="center" textRotation="90" wrapText="1"/>
    </xf>
    <xf numFmtId="49" fontId="19" fillId="33" borderId="14" xfId="0" applyNumberFormat="1" applyFont="1" applyFill="1" applyBorder="1" applyAlignment="1">
      <alignment horizontal="center" vertical="center" textRotation="90" wrapText="1"/>
    </xf>
    <xf numFmtId="49" fontId="19" fillId="33" borderId="16" xfId="0" applyNumberFormat="1" applyFont="1" applyFill="1" applyBorder="1" applyAlignment="1">
      <alignment horizontal="center" vertical="center" textRotation="90" wrapText="1"/>
    </xf>
    <xf numFmtId="49" fontId="19" fillId="33" borderId="36" xfId="0" applyNumberFormat="1" applyFont="1" applyFill="1" applyBorder="1" applyAlignment="1">
      <alignment horizontal="center" vertical="center" textRotation="90" wrapText="1"/>
    </xf>
    <xf numFmtId="49" fontId="19" fillId="33" borderId="43" xfId="0" applyNumberFormat="1" applyFont="1" applyFill="1" applyBorder="1" applyAlignment="1">
      <alignment horizontal="center" vertical="center" textRotation="90" wrapText="1"/>
    </xf>
    <xf numFmtId="0" fontId="19" fillId="33" borderId="40" xfId="0" applyFont="1" applyFill="1" applyBorder="1" applyAlignment="1">
      <alignment horizontal="center" vertical="center" wrapText="1"/>
    </xf>
    <xf numFmtId="0" fontId="19" fillId="33" borderId="66" xfId="0" applyFont="1" applyFill="1" applyBorder="1" applyAlignment="1">
      <alignment horizontal="center" vertical="center" wrapText="1"/>
    </xf>
    <xf numFmtId="0" fontId="19" fillId="33" borderId="45" xfId="0" applyFont="1" applyFill="1" applyBorder="1" applyAlignment="1">
      <alignment horizontal="center" vertical="center" wrapText="1"/>
    </xf>
    <xf numFmtId="0" fontId="21" fillId="35" borderId="30" xfId="0" applyFont="1" applyFill="1" applyBorder="1" applyAlignment="1">
      <alignment horizontal="center" vertical="center"/>
    </xf>
    <xf numFmtId="0" fontId="21" fillId="35" borderId="31" xfId="0" applyFont="1" applyFill="1" applyBorder="1" applyAlignment="1">
      <alignment horizontal="center" vertical="center"/>
    </xf>
    <xf numFmtId="0" fontId="21" fillId="39" borderId="66" xfId="0" applyFont="1" applyFill="1" applyBorder="1" applyAlignment="1">
      <alignment horizontal="center" vertical="center" wrapText="1"/>
    </xf>
    <xf numFmtId="0" fontId="21" fillId="39" borderId="45" xfId="0" applyFont="1" applyFill="1" applyBorder="1" applyAlignment="1">
      <alignment horizontal="center" vertical="center" wrapText="1"/>
    </xf>
    <xf numFmtId="0" fontId="18" fillId="35" borderId="32" xfId="0" applyFont="1" applyFill="1" applyBorder="1" applyAlignment="1">
      <alignment horizontal="right" vertical="center"/>
    </xf>
    <xf numFmtId="0" fontId="18" fillId="35" borderId="31" xfId="0" applyFont="1" applyFill="1" applyBorder="1" applyAlignment="1">
      <alignment horizontal="right" vertical="center"/>
    </xf>
    <xf numFmtId="0" fontId="19" fillId="34" borderId="85" xfId="0" applyFont="1" applyFill="1" applyBorder="1" applyAlignment="1">
      <alignment horizontal="center" vertical="center" textRotation="90" wrapText="1"/>
    </xf>
    <xf numFmtId="0" fontId="19" fillId="34" borderId="32" xfId="0" applyFont="1" applyFill="1" applyBorder="1" applyAlignment="1">
      <alignment horizontal="center" vertical="center" textRotation="90" wrapText="1"/>
    </xf>
    <xf numFmtId="0" fontId="19" fillId="34" borderId="31" xfId="0" applyFont="1" applyFill="1" applyBorder="1" applyAlignment="1">
      <alignment horizontal="center" vertical="center" textRotation="90" wrapText="1"/>
    </xf>
    <xf numFmtId="0" fontId="21" fillId="0" borderId="66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/>
    </xf>
    <xf numFmtId="0" fontId="26" fillId="0" borderId="60" xfId="0" applyFont="1" applyBorder="1" applyAlignment="1">
      <alignment horizontal="center" vertical="center" wrapText="1"/>
    </xf>
    <xf numFmtId="0" fontId="19" fillId="34" borderId="32" xfId="0" applyFont="1" applyFill="1" applyBorder="1" applyAlignment="1">
      <alignment horizontal="left" vertical="center" wrapText="1"/>
    </xf>
    <xf numFmtId="0" fontId="19" fillId="34" borderId="31" xfId="0" applyFont="1" applyFill="1" applyBorder="1" applyAlignment="1">
      <alignment horizontal="left" vertical="center" wrapText="1"/>
    </xf>
    <xf numFmtId="0" fontId="19" fillId="33" borderId="65" xfId="0" applyFont="1" applyFill="1" applyBorder="1" applyAlignment="1">
      <alignment horizontal="center" vertical="center" textRotation="90" wrapText="1"/>
    </xf>
    <xf numFmtId="0" fontId="19" fillId="33" borderId="35" xfId="0" applyFont="1" applyFill="1" applyBorder="1" applyAlignment="1">
      <alignment horizontal="center" vertical="center" textRotation="90" wrapText="1"/>
    </xf>
    <xf numFmtId="0" fontId="19" fillId="33" borderId="17" xfId="0" applyFont="1" applyFill="1" applyBorder="1" applyAlignment="1">
      <alignment horizontal="center" vertical="center" wrapText="1"/>
    </xf>
    <xf numFmtId="0" fontId="19" fillId="33" borderId="18" xfId="0" applyFont="1" applyFill="1" applyBorder="1" applyAlignment="1">
      <alignment horizontal="center" vertical="center" wrapText="1"/>
    </xf>
    <xf numFmtId="0" fontId="19" fillId="33" borderId="11" xfId="0" applyFont="1" applyFill="1" applyBorder="1" applyAlignment="1">
      <alignment horizontal="center" vertical="center" wrapText="1"/>
    </xf>
    <xf numFmtId="0" fontId="19" fillId="33" borderId="49" xfId="0" applyFont="1" applyFill="1" applyBorder="1" applyAlignment="1">
      <alignment horizontal="center" vertical="center" wrapText="1"/>
    </xf>
    <xf numFmtId="0" fontId="19" fillId="33" borderId="19" xfId="0" applyFont="1" applyFill="1" applyBorder="1" applyAlignment="1">
      <alignment horizontal="center" vertical="center" wrapText="1"/>
    </xf>
    <xf numFmtId="0" fontId="19" fillId="33" borderId="20" xfId="0" applyFont="1" applyFill="1" applyBorder="1" applyAlignment="1">
      <alignment horizontal="center" vertical="center" wrapText="1"/>
    </xf>
    <xf numFmtId="0" fontId="19" fillId="33" borderId="40" xfId="0" applyFont="1" applyFill="1" applyBorder="1" applyAlignment="1">
      <alignment horizontal="center" vertical="center" textRotation="90" wrapText="1"/>
    </xf>
    <xf numFmtId="0" fontId="19" fillId="33" borderId="66" xfId="0" applyFont="1" applyFill="1" applyBorder="1" applyAlignment="1">
      <alignment horizontal="center" vertical="center" textRotation="90" wrapText="1"/>
    </xf>
    <xf numFmtId="0" fontId="19" fillId="33" borderId="45" xfId="0" applyFont="1" applyFill="1" applyBorder="1" applyAlignment="1">
      <alignment horizontal="center" vertical="center" textRotation="90" wrapText="1"/>
    </xf>
    <xf numFmtId="0" fontId="19" fillId="33" borderId="41" xfId="0" applyFont="1" applyFill="1" applyBorder="1" applyAlignment="1">
      <alignment horizontal="center" vertical="center" wrapText="1"/>
    </xf>
    <xf numFmtId="0" fontId="19" fillId="33" borderId="37" xfId="0" applyFont="1" applyFill="1" applyBorder="1" applyAlignment="1">
      <alignment horizontal="center" vertical="center" wrapText="1"/>
    </xf>
    <xf numFmtId="0" fontId="19" fillId="33" borderId="61" xfId="0" applyFont="1" applyFill="1" applyBorder="1" applyAlignment="1">
      <alignment horizontal="center" vertical="center" textRotation="90" wrapText="1"/>
    </xf>
    <xf numFmtId="0" fontId="19" fillId="33" borderId="51" xfId="0" applyFont="1" applyFill="1" applyBorder="1" applyAlignment="1">
      <alignment horizontal="center" vertical="center" textRotation="90" wrapText="1"/>
    </xf>
    <xf numFmtId="0" fontId="19" fillId="33" borderId="49" xfId="0" applyFont="1" applyFill="1" applyBorder="1" applyAlignment="1">
      <alignment horizontal="center" vertical="center" textRotation="90" wrapText="1"/>
    </xf>
    <xf numFmtId="0" fontId="23" fillId="33" borderId="61" xfId="0" applyFont="1" applyFill="1" applyBorder="1" applyAlignment="1">
      <alignment horizontal="center" vertical="center" textRotation="90" wrapText="1"/>
    </xf>
    <xf numFmtId="0" fontId="23" fillId="33" borderId="51" xfId="0" applyFont="1" applyFill="1" applyBorder="1" applyAlignment="1">
      <alignment horizontal="center" vertical="center" textRotation="90" wrapText="1"/>
    </xf>
    <xf numFmtId="0" fontId="19" fillId="33" borderId="42" xfId="0" applyFont="1" applyFill="1" applyBorder="1" applyAlignment="1">
      <alignment horizontal="center" vertical="center" wrapText="1"/>
    </xf>
    <xf numFmtId="0" fontId="24" fillId="33" borderId="61" xfId="0" applyFont="1" applyFill="1" applyBorder="1" applyAlignment="1">
      <alignment horizontal="center" textRotation="90" wrapText="1"/>
    </xf>
    <xf numFmtId="0" fontId="24" fillId="33" borderId="51" xfId="0" applyFont="1" applyFill="1" applyBorder="1" applyAlignment="1">
      <alignment horizontal="center" textRotation="90" wrapText="1"/>
    </xf>
    <xf numFmtId="0" fontId="22" fillId="34" borderId="11" xfId="0" applyFont="1" applyFill="1" applyBorder="1" applyAlignment="1">
      <alignment horizontal="left" vertical="center" wrapText="1"/>
    </xf>
    <xf numFmtId="0" fontId="22" fillId="34" borderId="13" xfId="0" applyFont="1" applyFill="1" applyBorder="1" applyAlignment="1">
      <alignment horizontal="left" vertical="center" wrapText="1"/>
    </xf>
    <xf numFmtId="0" fontId="22" fillId="34" borderId="49" xfId="0" applyFont="1" applyFill="1" applyBorder="1" applyAlignment="1">
      <alignment horizontal="left" vertical="center" wrapText="1"/>
    </xf>
    <xf numFmtId="0" fontId="21" fillId="35" borderId="14" xfId="0" applyFont="1" applyFill="1" applyBorder="1" applyAlignment="1">
      <alignment horizontal="left" vertical="center"/>
    </xf>
    <xf numFmtId="0" fontId="21" fillId="35" borderId="16" xfId="0" applyFont="1" applyFill="1" applyBorder="1" applyAlignment="1">
      <alignment horizontal="left" vertical="center"/>
    </xf>
    <xf numFmtId="0" fontId="21" fillId="35" borderId="28" xfId="0" applyFont="1" applyFill="1" applyBorder="1" applyAlignment="1">
      <alignment horizontal="left" vertical="center"/>
    </xf>
    <xf numFmtId="0" fontId="26" fillId="0" borderId="62" xfId="0" applyFont="1" applyBorder="1" applyAlignment="1">
      <alignment horizontal="left" vertical="center" wrapText="1"/>
    </xf>
    <xf numFmtId="0" fontId="26" fillId="0" borderId="63" xfId="0" applyFont="1" applyBorder="1" applyAlignment="1">
      <alignment horizontal="left" vertical="center" wrapText="1"/>
    </xf>
    <xf numFmtId="0" fontId="26" fillId="0" borderId="72" xfId="0" applyFont="1" applyBorder="1" applyAlignment="1">
      <alignment horizontal="left" vertical="center" wrapText="1"/>
    </xf>
    <xf numFmtId="0" fontId="19" fillId="40" borderId="31" xfId="0" applyFont="1" applyFill="1" applyBorder="1" applyAlignment="1">
      <alignment horizontal="right" vertical="center"/>
    </xf>
    <xf numFmtId="0" fontId="34" fillId="0" borderId="45" xfId="0" applyFont="1" applyBorder="1" applyAlignment="1">
      <alignment horizontal="center" vertical="center" wrapText="1"/>
    </xf>
    <xf numFmtId="0" fontId="22" fillId="0" borderId="52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26" fillId="0" borderId="68" xfId="0" applyFont="1" applyBorder="1" applyAlignment="1">
      <alignment horizontal="center" vertical="center" wrapText="1"/>
    </xf>
    <xf numFmtId="0" fontId="26" fillId="0" borderId="69" xfId="0" applyFont="1" applyBorder="1" applyAlignment="1">
      <alignment horizontal="center" vertical="center" wrapText="1"/>
    </xf>
    <xf numFmtId="0" fontId="26" fillId="0" borderId="82" xfId="0" applyFont="1" applyBorder="1" applyAlignment="1">
      <alignment horizontal="center" vertical="center" wrapText="1"/>
    </xf>
    <xf numFmtId="0" fontId="26" fillId="0" borderId="72" xfId="0" applyFont="1" applyBorder="1" applyAlignment="1">
      <alignment horizontal="center" vertical="center" wrapText="1"/>
    </xf>
    <xf numFmtId="0" fontId="19" fillId="40" borderId="10" xfId="0" applyFont="1" applyFill="1" applyBorder="1" applyAlignment="1">
      <alignment horizontal="center" vertical="center"/>
    </xf>
    <xf numFmtId="0" fontId="19" fillId="40" borderId="60" xfId="0" applyFont="1" applyFill="1" applyBorder="1" applyAlignment="1">
      <alignment horizontal="center" vertical="center"/>
    </xf>
    <xf numFmtId="0" fontId="18" fillId="34" borderId="32" xfId="0" applyFont="1" applyFill="1" applyBorder="1" applyAlignment="1">
      <alignment horizontal="right" vertical="center" wrapText="1"/>
    </xf>
    <xf numFmtId="0" fontId="18" fillId="34" borderId="31" xfId="0" applyFont="1" applyFill="1" applyBorder="1" applyAlignment="1">
      <alignment horizontal="right" vertical="center" wrapText="1"/>
    </xf>
    <xf numFmtId="0" fontId="22" fillId="0" borderId="30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 wrapText="1"/>
    </xf>
    <xf numFmtId="0" fontId="18" fillId="34" borderId="30" xfId="0" applyFont="1" applyFill="1" applyBorder="1" applyAlignment="1">
      <alignment horizontal="right" vertical="center" wrapText="1"/>
    </xf>
    <xf numFmtId="0" fontId="22" fillId="34" borderId="36" xfId="0" applyFont="1" applyFill="1" applyBorder="1" applyAlignment="1">
      <alignment horizontal="center" vertical="center" wrapText="1"/>
    </xf>
    <xf numFmtId="0" fontId="22" fillId="34" borderId="43" xfId="0" applyFont="1" applyFill="1" applyBorder="1" applyAlignment="1">
      <alignment horizontal="center" vertical="center" wrapText="1"/>
    </xf>
    <xf numFmtId="0" fontId="22" fillId="34" borderId="38" xfId="0" applyFont="1" applyFill="1" applyBorder="1" applyAlignment="1">
      <alignment horizontal="center" vertical="center" wrapText="1"/>
    </xf>
    <xf numFmtId="0" fontId="21" fillId="37" borderId="36" xfId="0" applyFont="1" applyFill="1" applyBorder="1" applyAlignment="1">
      <alignment horizontal="center" vertical="center"/>
    </xf>
    <xf numFmtId="0" fontId="21" fillId="37" borderId="34" xfId="0" applyFont="1" applyFill="1" applyBorder="1" applyAlignment="1">
      <alignment horizontal="center" vertical="center"/>
    </xf>
    <xf numFmtId="0" fontId="18" fillId="39" borderId="32" xfId="0" applyFont="1" applyFill="1" applyBorder="1" applyAlignment="1">
      <alignment horizontal="center" vertical="center"/>
    </xf>
    <xf numFmtId="0" fontId="18" fillId="39" borderId="33" xfId="0" applyFont="1" applyFill="1" applyBorder="1" applyAlignment="1">
      <alignment horizontal="center" vertical="center"/>
    </xf>
    <xf numFmtId="0" fontId="18" fillId="37" borderId="30" xfId="0" applyFont="1" applyFill="1" applyBorder="1" applyAlignment="1">
      <alignment horizontal="right" vertical="center"/>
    </xf>
    <xf numFmtId="0" fontId="18" fillId="37" borderId="32" xfId="0" applyFont="1" applyFill="1" applyBorder="1" applyAlignment="1">
      <alignment horizontal="right" vertical="center"/>
    </xf>
    <xf numFmtId="0" fontId="18" fillId="37" borderId="32" xfId="0" applyFont="1" applyFill="1" applyBorder="1" applyAlignment="1">
      <alignment horizontal="center" vertical="center"/>
    </xf>
    <xf numFmtId="0" fontId="18" fillId="37" borderId="31" xfId="0" applyFont="1" applyFill="1" applyBorder="1" applyAlignment="1">
      <alignment horizontal="center" vertical="center"/>
    </xf>
    <xf numFmtId="0" fontId="18" fillId="39" borderId="85" xfId="0" applyFont="1" applyFill="1" applyBorder="1" applyAlignment="1">
      <alignment horizontal="right" vertical="center" wrapText="1"/>
    </xf>
    <xf numFmtId="0" fontId="18" fillId="39" borderId="32" xfId="0" applyFont="1" applyFill="1" applyBorder="1" applyAlignment="1">
      <alignment horizontal="right" vertical="center" wrapText="1"/>
    </xf>
    <xf numFmtId="0" fontId="18" fillId="39" borderId="31" xfId="0" applyFont="1" applyFill="1" applyBorder="1" applyAlignment="1">
      <alignment horizontal="right" vertical="center" wrapText="1"/>
    </xf>
    <xf numFmtId="0" fontId="21" fillId="39" borderId="14" xfId="0" applyFont="1" applyFill="1" applyBorder="1" applyAlignment="1">
      <alignment horizontal="left" vertical="center"/>
    </xf>
    <xf numFmtId="0" fontId="21" fillId="39" borderId="16" xfId="0" applyFont="1" applyFill="1" applyBorder="1" applyAlignment="1">
      <alignment horizontal="left" vertical="center"/>
    </xf>
    <xf numFmtId="0" fontId="21" fillId="39" borderId="28" xfId="0" applyFont="1" applyFill="1" applyBorder="1" applyAlignment="1">
      <alignment horizontal="left" vertical="center"/>
    </xf>
    <xf numFmtId="0" fontId="21" fillId="0" borderId="61" xfId="0" applyFont="1" applyBorder="1" applyAlignment="1">
      <alignment horizontal="left" vertical="center" wrapText="1"/>
    </xf>
    <xf numFmtId="0" fontId="21" fillId="0" borderId="57" xfId="0" applyFont="1" applyBorder="1" applyAlignment="1">
      <alignment horizontal="left" vertical="center" wrapText="1"/>
    </xf>
    <xf numFmtId="0" fontId="21" fillId="0" borderId="51" xfId="0" applyFont="1" applyBorder="1" applyAlignment="1">
      <alignment horizontal="left" vertical="center" wrapText="1"/>
    </xf>
    <xf numFmtId="0" fontId="26" fillId="0" borderId="73" xfId="0" applyFont="1" applyBorder="1" applyAlignment="1">
      <alignment horizontal="left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49" xfId="0" applyFont="1" applyBorder="1" applyAlignment="1">
      <alignment horizontal="center" vertical="center" wrapText="1"/>
    </xf>
    <xf numFmtId="0" fontId="22" fillId="0" borderId="61" xfId="0" applyNumberFormat="1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1" fillId="0" borderId="32" xfId="0" applyFont="1" applyBorder="1" applyAlignment="1">
      <alignment horizontal="center" vertical="center" wrapText="1"/>
    </xf>
    <xf numFmtId="0" fontId="21" fillId="0" borderId="31" xfId="0" applyFont="1" applyBorder="1" applyAlignment="1">
      <alignment horizontal="center" vertical="center" wrapText="1"/>
    </xf>
    <xf numFmtId="0" fontId="19" fillId="34" borderId="30" xfId="0" applyFont="1" applyFill="1" applyBorder="1" applyAlignment="1">
      <alignment horizontal="center" vertical="center" wrapText="1"/>
    </xf>
    <xf numFmtId="0" fontId="19" fillId="34" borderId="32" xfId="0" applyFont="1" applyFill="1" applyBorder="1" applyAlignment="1">
      <alignment horizontal="center" vertical="center" wrapText="1"/>
    </xf>
    <xf numFmtId="0" fontId="19" fillId="34" borderId="31" xfId="0" applyFont="1" applyFill="1" applyBorder="1" applyAlignment="1">
      <alignment horizontal="center" vertical="center" wrapText="1"/>
    </xf>
    <xf numFmtId="0" fontId="20" fillId="0" borderId="68" xfId="0" applyFont="1" applyBorder="1" applyAlignment="1">
      <alignment horizontal="left" vertical="center" wrapText="1"/>
    </xf>
    <xf numFmtId="0" fontId="20" fillId="0" borderId="19" xfId="0" applyFont="1" applyBorder="1" applyAlignment="1">
      <alignment horizontal="left" vertical="center" wrapText="1"/>
    </xf>
    <xf numFmtId="0" fontId="20" fillId="0" borderId="20" xfId="0" applyFont="1" applyBorder="1" applyAlignment="1">
      <alignment horizontal="left" vertical="center" wrapText="1"/>
    </xf>
    <xf numFmtId="164" fontId="20" fillId="0" borderId="81" xfId="0" applyNumberFormat="1" applyFont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 wrapText="1"/>
    </xf>
    <xf numFmtId="0" fontId="20" fillId="0" borderId="74" xfId="0" applyFont="1" applyBorder="1" applyAlignment="1">
      <alignment horizontal="center" vertical="center" wrapText="1"/>
    </xf>
    <xf numFmtId="0" fontId="20" fillId="0" borderId="81" xfId="0" applyFont="1" applyBorder="1" applyAlignment="1">
      <alignment horizontal="center" vertical="center" wrapText="1"/>
    </xf>
    <xf numFmtId="0" fontId="20" fillId="0" borderId="69" xfId="0" applyFont="1" applyBorder="1" applyAlignment="1">
      <alignment horizontal="left" vertical="center" wrapText="1"/>
    </xf>
    <xf numFmtId="0" fontId="20" fillId="0" borderId="27" xfId="0" applyFont="1" applyBorder="1" applyAlignment="1">
      <alignment horizontal="left" vertical="center" wrapText="1"/>
    </xf>
    <xf numFmtId="0" fontId="20" fillId="0" borderId="26" xfId="0" applyFont="1" applyBorder="1" applyAlignment="1">
      <alignment horizontal="left" vertical="center" wrapText="1"/>
    </xf>
    <xf numFmtId="164" fontId="20" fillId="0" borderId="69" xfId="0" applyNumberFormat="1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164" fontId="19" fillId="34" borderId="30" xfId="0" applyNumberFormat="1" applyFont="1" applyFill="1" applyBorder="1" applyAlignment="1">
      <alignment horizontal="center" vertical="center" wrapText="1"/>
    </xf>
    <xf numFmtId="164" fontId="19" fillId="34" borderId="32" xfId="0" applyNumberFormat="1" applyFont="1" applyFill="1" applyBorder="1" applyAlignment="1">
      <alignment horizontal="center" vertical="center" wrapText="1"/>
    </xf>
    <xf numFmtId="164" fontId="19" fillId="34" borderId="31" xfId="0" applyNumberFormat="1" applyFont="1" applyFill="1" applyBorder="1" applyAlignment="1">
      <alignment horizontal="center" vertical="center" wrapText="1"/>
    </xf>
    <xf numFmtId="0" fontId="20" fillId="0" borderId="77" xfId="0" applyFont="1" applyBorder="1" applyAlignment="1">
      <alignment horizontal="left" vertical="center" wrapText="1"/>
    </xf>
    <xf numFmtId="0" fontId="20" fillId="0" borderId="78" xfId="0" applyFont="1" applyBorder="1" applyAlignment="1">
      <alignment horizontal="left" vertical="center" wrapText="1"/>
    </xf>
    <xf numFmtId="0" fontId="20" fillId="0" borderId="80" xfId="0" applyFont="1" applyBorder="1" applyAlignment="1">
      <alignment horizontal="left" vertical="center" wrapText="1"/>
    </xf>
    <xf numFmtId="164" fontId="20" fillId="0" borderId="82" xfId="0" applyNumberFormat="1" applyFont="1" applyBorder="1" applyAlignment="1">
      <alignment horizontal="center" vertical="center" wrapText="1"/>
    </xf>
    <xf numFmtId="0" fontId="20" fillId="0" borderId="52" xfId="0" applyFont="1" applyBorder="1" applyAlignment="1">
      <alignment horizontal="center" vertical="center" wrapText="1"/>
    </xf>
    <xf numFmtId="0" fontId="20" fillId="0" borderId="75" xfId="0" applyFont="1" applyBorder="1" applyAlignment="1">
      <alignment horizontal="center" vertical="center" wrapText="1"/>
    </xf>
    <xf numFmtId="0" fontId="20" fillId="0" borderId="69" xfId="0" applyFont="1" applyBorder="1" applyAlignment="1">
      <alignment horizontal="center" vertical="center" wrapText="1"/>
    </xf>
    <xf numFmtId="0" fontId="36" fillId="0" borderId="0" xfId="0" applyFont="1" applyAlignment="1">
      <alignment horizontal="left" vertical="center" wrapText="1"/>
    </xf>
    <xf numFmtId="0" fontId="36" fillId="0" borderId="10" xfId="0" applyFont="1" applyBorder="1" applyAlignment="1">
      <alignment horizontal="left" vertical="center" wrapText="1"/>
    </xf>
    <xf numFmtId="0" fontId="31" fillId="0" borderId="10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center"/>
    </xf>
    <xf numFmtId="0" fontId="21" fillId="35" borderId="66" xfId="0" applyFont="1" applyFill="1" applyBorder="1" applyAlignment="1">
      <alignment horizontal="center" vertical="center"/>
    </xf>
    <xf numFmtId="0" fontId="21" fillId="35" borderId="45" xfId="0" applyFont="1" applyFill="1" applyBorder="1" applyAlignment="1">
      <alignment horizontal="center" vertical="center"/>
    </xf>
    <xf numFmtId="0" fontId="26" fillId="0" borderId="84" xfId="0" applyFont="1" applyBorder="1" applyAlignment="1">
      <alignment horizontal="left" vertical="center" wrapText="1"/>
    </xf>
    <xf numFmtId="0" fontId="22" fillId="34" borderId="66" xfId="0" applyFont="1" applyFill="1" applyBorder="1" applyAlignment="1">
      <alignment horizontal="center" vertical="center" wrapText="1"/>
    </xf>
    <xf numFmtId="0" fontId="22" fillId="34" borderId="45" xfId="0" applyFont="1" applyFill="1" applyBorder="1" applyAlignment="1">
      <alignment horizontal="center" vertical="center" wrapText="1"/>
    </xf>
    <xf numFmtId="0" fontId="21" fillId="35" borderId="66" xfId="0" applyFont="1" applyFill="1" applyBorder="1" applyAlignment="1">
      <alignment horizontal="center" vertical="center" wrapText="1"/>
    </xf>
    <xf numFmtId="0" fontId="21" fillId="35" borderId="45" xfId="0" applyFont="1" applyFill="1" applyBorder="1" applyAlignment="1">
      <alignment horizontal="center" vertical="center" wrapText="1"/>
    </xf>
    <xf numFmtId="0" fontId="21" fillId="39" borderId="40" xfId="0" applyFont="1" applyFill="1" applyBorder="1" applyAlignment="1">
      <alignment horizontal="center" vertical="center" wrapText="1"/>
    </xf>
    <xf numFmtId="164" fontId="22" fillId="36" borderId="25" xfId="0" applyNumberFormat="1" applyFont="1" applyFill="1" applyBorder="1" applyAlignment="1">
      <alignment horizontal="center" vertical="center" wrapText="1"/>
    </xf>
    <xf numFmtId="164" fontId="22" fillId="36" borderId="26" xfId="0" applyNumberFormat="1" applyFont="1" applyFill="1" applyBorder="1" applyAlignment="1">
      <alignment horizontal="center" vertical="center" wrapText="1"/>
    </xf>
    <xf numFmtId="0" fontId="19" fillId="40" borderId="41" xfId="0" applyFont="1" applyFill="1" applyBorder="1" applyAlignment="1">
      <alignment horizontal="right" vertical="center" wrapText="1"/>
    </xf>
    <xf numFmtId="0" fontId="19" fillId="40" borderId="37" xfId="0" applyFont="1" applyFill="1" applyBorder="1" applyAlignment="1">
      <alignment horizontal="right" vertical="center" wrapText="1"/>
    </xf>
    <xf numFmtId="0" fontId="19" fillId="40" borderId="84" xfId="0" applyFont="1" applyFill="1" applyBorder="1" applyAlignment="1">
      <alignment horizontal="right" vertical="center" wrapText="1"/>
    </xf>
    <xf numFmtId="164" fontId="22" fillId="36" borderId="71" xfId="0" applyNumberFormat="1" applyFont="1" applyFill="1" applyBorder="1" applyAlignment="1">
      <alignment horizontal="center" vertical="center" wrapText="1"/>
    </xf>
    <xf numFmtId="164" fontId="22" fillId="36" borderId="26" xfId="0" applyNumberFormat="1" applyFont="1" applyFill="1" applyBorder="1" applyAlignment="1">
      <alignment horizontal="center" vertical="center"/>
    </xf>
    <xf numFmtId="164" fontId="22" fillId="36" borderId="80" xfId="0" applyNumberFormat="1" applyFont="1" applyFill="1" applyBorder="1" applyAlignment="1">
      <alignment horizontal="center" vertical="center"/>
    </xf>
    <xf numFmtId="0" fontId="22" fillId="34" borderId="40" xfId="0" applyFont="1" applyFill="1" applyBorder="1" applyAlignment="1">
      <alignment horizontal="center" vertical="center" wrapText="1"/>
    </xf>
    <xf numFmtId="0" fontId="21" fillId="35" borderId="40" xfId="0" applyFont="1" applyFill="1" applyBorder="1" applyAlignment="1">
      <alignment horizontal="center" vertical="center" wrapText="1"/>
    </xf>
    <xf numFmtId="0" fontId="26" fillId="36" borderId="52" xfId="0" applyFont="1" applyFill="1" applyBorder="1" applyAlignment="1">
      <alignment horizontal="center" vertical="center" wrapText="1"/>
    </xf>
    <xf numFmtId="0" fontId="26" fillId="36" borderId="39" xfId="0" applyFont="1" applyFill="1" applyBorder="1" applyAlignment="1">
      <alignment horizontal="center" vertical="center" wrapText="1"/>
    </xf>
    <xf numFmtId="0" fontId="19" fillId="40" borderId="41" xfId="0" applyFont="1" applyFill="1" applyBorder="1" applyAlignment="1">
      <alignment horizontal="right" vertical="center"/>
    </xf>
    <xf numFmtId="0" fontId="19" fillId="40" borderId="42" xfId="0" applyFont="1" applyFill="1" applyBorder="1" applyAlignment="1">
      <alignment horizontal="right" vertical="center"/>
    </xf>
    <xf numFmtId="0" fontId="21" fillId="0" borderId="40" xfId="0" applyFont="1" applyBorder="1" applyAlignment="1">
      <alignment horizontal="center" vertical="center"/>
    </xf>
    <xf numFmtId="0" fontId="22" fillId="36" borderId="46" xfId="0" applyNumberFormat="1" applyFont="1" applyFill="1" applyBorder="1" applyAlignment="1">
      <alignment horizontal="center" vertical="center" wrapText="1"/>
    </xf>
    <xf numFmtId="0" fontId="22" fillId="36" borderId="44" xfId="0" applyNumberFormat="1" applyFont="1" applyFill="1" applyBorder="1" applyAlignment="1">
      <alignment horizontal="center" vertical="center" wrapText="1"/>
    </xf>
    <xf numFmtId="0" fontId="22" fillId="36" borderId="47" xfId="0" applyNumberFormat="1" applyFont="1" applyFill="1" applyBorder="1" applyAlignment="1">
      <alignment horizontal="center" vertical="center" wrapText="1"/>
    </xf>
    <xf numFmtId="0" fontId="21" fillId="0" borderId="36" xfId="0" applyFont="1" applyBorder="1" applyAlignment="1">
      <alignment horizontal="left" vertical="center" wrapText="1"/>
    </xf>
    <xf numFmtId="0" fontId="21" fillId="0" borderId="43" xfId="0" applyFont="1" applyBorder="1" applyAlignment="1">
      <alignment horizontal="left" vertical="center" wrapText="1"/>
    </xf>
    <xf numFmtId="0" fontId="21" fillId="0" borderId="34" xfId="0" applyFont="1" applyBorder="1" applyAlignment="1">
      <alignment horizontal="left" vertical="center" wrapText="1"/>
    </xf>
    <xf numFmtId="0" fontId="26" fillId="0" borderId="52" xfId="0" applyFont="1" applyBorder="1" applyAlignment="1">
      <alignment horizontal="left" vertical="center" wrapText="1"/>
    </xf>
    <xf numFmtId="0" fontId="22" fillId="0" borderId="11" xfId="0" applyNumberFormat="1" applyFont="1" applyBorder="1" applyAlignment="1">
      <alignment horizontal="center" vertical="center" wrapText="1"/>
    </xf>
    <xf numFmtId="0" fontId="22" fillId="0" borderId="49" xfId="0" applyNumberFormat="1" applyFont="1" applyBorder="1" applyAlignment="1">
      <alignment horizontal="center" vertical="center" wrapText="1"/>
    </xf>
    <xf numFmtId="0" fontId="22" fillId="0" borderId="14" xfId="0" applyNumberFormat="1" applyFont="1" applyBorder="1" applyAlignment="1">
      <alignment horizontal="center" vertical="center" wrapText="1"/>
    </xf>
    <xf numFmtId="164" fontId="22" fillId="0" borderId="56" xfId="0" applyNumberFormat="1" applyFont="1" applyBorder="1" applyAlignment="1">
      <alignment horizontal="center" vertical="center" wrapText="1"/>
    </xf>
    <xf numFmtId="164" fontId="22" fillId="0" borderId="59" xfId="0" applyNumberFormat="1" applyFont="1" applyBorder="1" applyAlignment="1">
      <alignment horizontal="center" vertical="center" wrapText="1"/>
    </xf>
    <xf numFmtId="164" fontId="22" fillId="0" borderId="21" xfId="0" applyNumberFormat="1" applyFont="1" applyBorder="1" applyAlignment="1">
      <alignment horizontal="center" vertical="center" wrapText="1"/>
    </xf>
    <xf numFmtId="164" fontId="22" fillId="0" borderId="22" xfId="0" applyNumberFormat="1" applyFont="1" applyBorder="1" applyAlignment="1">
      <alignment horizontal="center" vertical="center" wrapText="1"/>
    </xf>
    <xf numFmtId="164" fontId="22" fillId="0" borderId="25" xfId="0" applyNumberFormat="1" applyFont="1" applyBorder="1" applyAlignment="1">
      <alignment horizontal="center" vertical="center" wrapText="1"/>
    </xf>
    <xf numFmtId="164" fontId="22" fillId="0" borderId="48" xfId="0" applyNumberFormat="1" applyFont="1" applyBorder="1" applyAlignment="1">
      <alignment horizontal="center" vertical="center" wrapText="1"/>
    </xf>
    <xf numFmtId="164" fontId="22" fillId="0" borderId="64" xfId="0" applyNumberFormat="1" applyFont="1" applyBorder="1" applyAlignment="1">
      <alignment horizontal="center" vertical="center" wrapText="1"/>
    </xf>
    <xf numFmtId="164" fontId="22" fillId="0" borderId="67" xfId="0" applyNumberFormat="1" applyFont="1" applyBorder="1" applyAlignment="1">
      <alignment horizontal="center" vertical="center" wrapText="1"/>
    </xf>
    <xf numFmtId="0" fontId="26" fillId="36" borderId="27" xfId="0" applyNumberFormat="1" applyFont="1" applyFill="1" applyBorder="1" applyAlignment="1">
      <alignment horizontal="left" vertical="center" wrapText="1"/>
    </xf>
    <xf numFmtId="0" fontId="0" fillId="0" borderId="27" xfId="0" applyNumberFormat="1" applyBorder="1" applyAlignment="1">
      <alignment vertical="center" wrapText="1"/>
    </xf>
    <xf numFmtId="0" fontId="22" fillId="36" borderId="53" xfId="0" applyNumberFormat="1" applyFont="1" applyFill="1" applyBorder="1" applyAlignment="1">
      <alignment horizontal="center" vertical="center" wrapText="1"/>
    </xf>
    <xf numFmtId="0" fontId="0" fillId="36" borderId="70" xfId="0" applyNumberFormat="1" applyFill="1" applyBorder="1" applyAlignment="1">
      <alignment vertical="center" wrapText="1"/>
    </xf>
    <xf numFmtId="0" fontId="22" fillId="36" borderId="54" xfId="0" applyNumberFormat="1" applyFont="1" applyFill="1" applyBorder="1" applyAlignment="1">
      <alignment horizontal="center" vertical="center" wrapText="1"/>
    </xf>
    <xf numFmtId="0" fontId="0" fillId="0" borderId="50" xfId="0" applyNumberFormat="1" applyBorder="1" applyAlignment="1">
      <alignment vertical="center" wrapText="1"/>
    </xf>
    <xf numFmtId="0" fontId="26" fillId="0" borderId="20" xfId="0" applyFont="1" applyBorder="1" applyAlignment="1">
      <alignment horizontal="center" vertical="center" wrapText="1"/>
    </xf>
    <xf numFmtId="0" fontId="26" fillId="0" borderId="26" xfId="0" applyFont="1" applyBorder="1" applyAlignment="1">
      <alignment horizontal="center" vertical="center" wrapText="1"/>
    </xf>
    <xf numFmtId="0" fontId="22" fillId="34" borderId="85" xfId="0" applyFont="1" applyFill="1" applyBorder="1" applyAlignment="1">
      <alignment horizontal="center" vertical="center" wrapText="1"/>
    </xf>
    <xf numFmtId="0" fontId="22" fillId="34" borderId="32" xfId="0" applyFont="1" applyFill="1" applyBorder="1" applyAlignment="1">
      <alignment horizontal="center" vertical="center" wrapText="1"/>
    </xf>
    <xf numFmtId="0" fontId="22" fillId="34" borderId="31" xfId="0" applyFont="1" applyFill="1" applyBorder="1" applyAlignment="1">
      <alignment horizontal="center" vertical="center" wrapText="1"/>
    </xf>
    <xf numFmtId="0" fontId="18" fillId="34" borderId="30" xfId="0" applyFont="1" applyFill="1" applyBorder="1" applyAlignment="1">
      <alignment horizontal="left" vertical="center" wrapText="1"/>
    </xf>
    <xf numFmtId="0" fontId="18" fillId="34" borderId="32" xfId="0" applyFont="1" applyFill="1" applyBorder="1" applyAlignment="1">
      <alignment horizontal="left" vertical="center" wrapText="1"/>
    </xf>
    <xf numFmtId="0" fontId="18" fillId="34" borderId="31" xfId="0" applyFont="1" applyFill="1" applyBorder="1" applyAlignment="1">
      <alignment horizontal="left" vertical="center" wrapText="1"/>
    </xf>
    <xf numFmtId="0" fontId="26" fillId="0" borderId="47" xfId="0" applyFont="1" applyBorder="1" applyAlignment="1">
      <alignment horizontal="left" vertical="center" wrapText="1"/>
    </xf>
    <xf numFmtId="0" fontId="34" fillId="0" borderId="66" xfId="0" applyFont="1" applyBorder="1" applyAlignment="1">
      <alignment horizontal="center" vertical="center" wrapText="1"/>
    </xf>
    <xf numFmtId="0" fontId="26" fillId="0" borderId="40" xfId="0" applyFont="1" applyFill="1" applyBorder="1" applyAlignment="1">
      <alignment horizontal="left" vertical="top" wrapText="1"/>
    </xf>
    <xf numFmtId="0" fontId="26" fillId="0" borderId="45" xfId="0" applyFont="1" applyFill="1" applyBorder="1" applyAlignment="1">
      <alignment horizontal="left" vertical="top" wrapText="1"/>
    </xf>
    <xf numFmtId="0" fontId="22" fillId="0" borderId="40" xfId="0" applyFont="1" applyBorder="1" applyAlignment="1">
      <alignment horizontal="center" vertical="center" wrapText="1"/>
    </xf>
    <xf numFmtId="0" fontId="22" fillId="0" borderId="66" xfId="0" applyFont="1" applyBorder="1" applyAlignment="1">
      <alignment horizontal="center" vertical="center" wrapText="1"/>
    </xf>
    <xf numFmtId="0" fontId="22" fillId="0" borderId="45" xfId="0" applyFont="1" applyBorder="1" applyAlignment="1">
      <alignment horizontal="center" vertical="center" wrapText="1"/>
    </xf>
    <xf numFmtId="164" fontId="22" fillId="36" borderId="24" xfId="0" applyNumberFormat="1" applyFont="1" applyFill="1" applyBorder="1" applyAlignment="1">
      <alignment horizontal="center" vertical="center" wrapText="1"/>
    </xf>
    <xf numFmtId="164" fontId="22" fillId="36" borderId="46" xfId="0" applyNumberFormat="1" applyFont="1" applyFill="1" applyBorder="1" applyAlignment="1">
      <alignment horizontal="center" vertical="center" wrapText="1"/>
    </xf>
    <xf numFmtId="164" fontId="22" fillId="36" borderId="21" xfId="0" applyNumberFormat="1" applyFont="1" applyFill="1" applyBorder="1" applyAlignment="1">
      <alignment horizontal="center" vertical="center" wrapText="1"/>
    </xf>
    <xf numFmtId="164" fontId="22" fillId="36" borderId="22" xfId="0" applyNumberFormat="1" applyFont="1" applyFill="1" applyBorder="1" applyAlignment="1">
      <alignment horizontal="center" vertical="center" wrapText="1"/>
    </xf>
    <xf numFmtId="164" fontId="22" fillId="0" borderId="23" xfId="0" applyNumberFormat="1" applyFont="1" applyBorder="1" applyAlignment="1">
      <alignment horizontal="center" vertical="center" wrapText="1"/>
    </xf>
    <xf numFmtId="164" fontId="22" fillId="0" borderId="88" xfId="0" applyNumberFormat="1" applyFont="1" applyBorder="1" applyAlignment="1">
      <alignment horizontal="center" vertical="center" wrapText="1"/>
    </xf>
    <xf numFmtId="164" fontId="22" fillId="0" borderId="63" xfId="0" applyNumberFormat="1" applyFont="1" applyBorder="1" applyAlignment="1">
      <alignment horizontal="center" vertical="center" wrapText="1"/>
    </xf>
    <xf numFmtId="164" fontId="22" fillId="0" borderId="26" xfId="0" applyNumberFormat="1" applyFont="1" applyBorder="1" applyAlignment="1">
      <alignment horizontal="center" vertical="center" wrapText="1"/>
    </xf>
    <xf numFmtId="0" fontId="22" fillId="36" borderId="11" xfId="0" applyNumberFormat="1" applyFont="1" applyFill="1" applyBorder="1" applyAlignment="1">
      <alignment horizontal="center" vertical="center" wrapText="1"/>
    </xf>
    <xf numFmtId="0" fontId="26" fillId="36" borderId="52" xfId="0" applyFont="1" applyFill="1" applyBorder="1" applyAlignment="1">
      <alignment horizontal="left" vertical="center" wrapText="1"/>
    </xf>
    <xf numFmtId="0" fontId="26" fillId="36" borderId="39" xfId="0" applyFont="1" applyFill="1" applyBorder="1" applyAlignment="1">
      <alignment horizontal="left" vertical="center" wrapText="1"/>
    </xf>
    <xf numFmtId="0" fontId="22" fillId="36" borderId="12" xfId="0" applyNumberFormat="1" applyFont="1" applyFill="1" applyBorder="1" applyAlignment="1">
      <alignment horizontal="center" vertical="center" wrapText="1"/>
    </xf>
    <xf numFmtId="0" fontId="22" fillId="0" borderId="13" xfId="0" applyNumberFormat="1" applyFont="1" applyBorder="1" applyAlignment="1">
      <alignment horizontal="center" vertical="center" wrapText="1"/>
    </xf>
    <xf numFmtId="0" fontId="22" fillId="0" borderId="21" xfId="0" applyNumberFormat="1" applyFont="1" applyBorder="1" applyAlignment="1">
      <alignment horizontal="center" vertical="center"/>
    </xf>
    <xf numFmtId="0" fontId="22" fillId="0" borderId="50" xfId="0" applyNumberFormat="1" applyFont="1" applyBorder="1" applyAlignment="1">
      <alignment horizontal="center" vertical="center"/>
    </xf>
    <xf numFmtId="0" fontId="22" fillId="0" borderId="25" xfId="0" applyNumberFormat="1" applyFont="1" applyBorder="1" applyAlignment="1">
      <alignment horizontal="center" vertical="center"/>
    </xf>
    <xf numFmtId="0" fontId="22" fillId="0" borderId="71" xfId="0" applyNumberFormat="1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 wrapText="1"/>
    </xf>
    <xf numFmtId="0" fontId="26" fillId="0" borderId="28" xfId="0" applyFont="1" applyBorder="1" applyAlignment="1">
      <alignment horizontal="center" vertical="center" wrapText="1"/>
    </xf>
    <xf numFmtId="0" fontId="26" fillId="0" borderId="61" xfId="0" applyFont="1" applyBorder="1" applyAlignment="1">
      <alignment horizontal="center" vertical="center" wrapText="1"/>
    </xf>
    <xf numFmtId="0" fontId="26" fillId="0" borderId="51" xfId="0" applyFont="1" applyBorder="1" applyAlignment="1">
      <alignment horizontal="center" vertical="center" wrapText="1"/>
    </xf>
    <xf numFmtId="0" fontId="22" fillId="36" borderId="55" xfId="0" applyNumberFormat="1" applyFont="1" applyFill="1" applyBorder="1" applyAlignment="1">
      <alignment horizontal="center" vertical="center" wrapText="1"/>
    </xf>
    <xf numFmtId="0" fontId="0" fillId="0" borderId="71" xfId="0" applyNumberFormat="1" applyBorder="1" applyAlignment="1">
      <alignment vertical="center" wrapText="1"/>
    </xf>
    <xf numFmtId="0" fontId="22" fillId="0" borderId="56" xfId="0" applyNumberFormat="1" applyFont="1" applyBorder="1" applyAlignment="1">
      <alignment horizontal="center" vertical="center"/>
    </xf>
    <xf numFmtId="0" fontId="22" fillId="0" borderId="70" xfId="0" applyNumberFormat="1" applyFont="1" applyBorder="1" applyAlignment="1">
      <alignment horizontal="center" vertical="center"/>
    </xf>
    <xf numFmtId="0" fontId="22" fillId="0" borderId="57" xfId="0" applyNumberFormat="1" applyFont="1" applyBorder="1" applyAlignment="1">
      <alignment horizontal="center" vertical="center" wrapText="1"/>
    </xf>
    <xf numFmtId="0" fontId="22" fillId="0" borderId="58" xfId="0" applyNumberFormat="1" applyFont="1" applyBorder="1" applyAlignment="1">
      <alignment horizontal="center" vertical="center" wrapText="1"/>
    </xf>
    <xf numFmtId="0" fontId="26" fillId="0" borderId="81" xfId="0" applyFont="1" applyBorder="1" applyAlignment="1">
      <alignment horizontal="center" vertical="center" wrapText="1"/>
    </xf>
    <xf numFmtId="0" fontId="22" fillId="36" borderId="53" xfId="0" applyFont="1" applyFill="1" applyBorder="1" applyAlignment="1">
      <alignment horizontal="center" vertical="center" wrapText="1"/>
    </xf>
    <xf numFmtId="0" fontId="22" fillId="36" borderId="56" xfId="0" applyFont="1" applyFill="1" applyBorder="1" applyAlignment="1">
      <alignment horizontal="center" vertical="center" wrapText="1"/>
    </xf>
    <xf numFmtId="0" fontId="22" fillId="36" borderId="70" xfId="0" applyFont="1" applyFill="1" applyBorder="1" applyAlignment="1">
      <alignment horizontal="center" vertical="center" wrapText="1"/>
    </xf>
    <xf numFmtId="0" fontId="22" fillId="36" borderId="54" xfId="0" applyFont="1" applyFill="1" applyBorder="1" applyAlignment="1">
      <alignment horizontal="center" vertical="center" wrapText="1"/>
    </xf>
    <xf numFmtId="0" fontId="22" fillId="36" borderId="21" xfId="0" applyFont="1" applyFill="1" applyBorder="1" applyAlignment="1">
      <alignment horizontal="center" vertical="center" wrapText="1"/>
    </xf>
    <xf numFmtId="0" fontId="22" fillId="36" borderId="50" xfId="0" applyFont="1" applyFill="1" applyBorder="1" applyAlignment="1">
      <alignment horizontal="center" vertical="center" wrapText="1"/>
    </xf>
    <xf numFmtId="0" fontId="22" fillId="36" borderId="61" xfId="0" applyFont="1" applyFill="1" applyBorder="1" applyAlignment="1">
      <alignment horizontal="center" vertical="center" wrapText="1"/>
    </xf>
    <xf numFmtId="0" fontId="22" fillId="36" borderId="57" xfId="0" applyFont="1" applyFill="1" applyBorder="1" applyAlignment="1">
      <alignment horizontal="center" vertical="center" wrapText="1"/>
    </xf>
    <xf numFmtId="0" fontId="22" fillId="36" borderId="51" xfId="0" applyFont="1" applyFill="1" applyBorder="1" applyAlignment="1">
      <alignment horizontal="center" vertical="center" wrapText="1"/>
    </xf>
  </cellXfs>
  <cellStyles count="42">
    <cellStyle name="1 antraštė" xfId="2" builtinId="16" customBuiltin="1"/>
    <cellStyle name="2 antraštė" xfId="3" builtinId="17" customBuiltin="1"/>
    <cellStyle name="20% – paryškinimas 1" xfId="19" builtinId="30" customBuiltin="1"/>
    <cellStyle name="20% – paryškinimas 2" xfId="23" builtinId="34" customBuiltin="1"/>
    <cellStyle name="20% – paryškinimas 3" xfId="27" builtinId="38" customBuiltin="1"/>
    <cellStyle name="20% – paryškinimas 4" xfId="31" builtinId="42" customBuiltin="1"/>
    <cellStyle name="20% – paryškinimas 5" xfId="35" builtinId="46" customBuiltin="1"/>
    <cellStyle name="20% – paryškinimas 6" xfId="39" builtinId="50" customBuiltin="1"/>
    <cellStyle name="3 antraštė" xfId="4" builtinId="18" customBuiltin="1"/>
    <cellStyle name="4 antraštė" xfId="5" builtinId="19" customBuiltin="1"/>
    <cellStyle name="40% – paryškinimas 1" xfId="20" builtinId="31" customBuiltin="1"/>
    <cellStyle name="40% – paryškinimas 2" xfId="24" builtinId="35" customBuiltin="1"/>
    <cellStyle name="40% – paryškinimas 3" xfId="28" builtinId="39" customBuiltin="1"/>
    <cellStyle name="40% – paryškinimas 4" xfId="32" builtinId="43" customBuiltin="1"/>
    <cellStyle name="40% – paryškinimas 5" xfId="36" builtinId="47" customBuiltin="1"/>
    <cellStyle name="40% – paryškinimas 6" xfId="40" builtinId="51" customBuiltin="1"/>
    <cellStyle name="60% – paryškinimas 1" xfId="21" builtinId="32" customBuiltin="1"/>
    <cellStyle name="60% – paryškinimas 2" xfId="25" builtinId="36" customBuiltin="1"/>
    <cellStyle name="60% – paryškinimas 3" xfId="29" builtinId="40" customBuiltin="1"/>
    <cellStyle name="60% – paryškinimas 4" xfId="33" builtinId="44" customBuiltin="1"/>
    <cellStyle name="60% – paryškinimas 5" xfId="37" builtinId="48" customBuiltin="1"/>
    <cellStyle name="60% – paryškinimas 6" xfId="41" builtinId="52" customBuiltin="1"/>
    <cellStyle name="Aiškinamasis tekstas" xfId="16" builtinId="53" customBuiltin="1"/>
    <cellStyle name="Blogas" xfId="7" builtinId="27" customBuiltin="1"/>
    <cellStyle name="Geras" xfId="6" builtinId="26" customBuiltin="1"/>
    <cellStyle name="Įprastas" xfId="0" builtinId="0" customBuiltin="1"/>
    <cellStyle name="Įspėjimo tekstas" xfId="14" builtinId="11" customBuiltin="1"/>
    <cellStyle name="Išvestis" xfId="10" builtinId="21" customBuiltin="1"/>
    <cellStyle name="Įvestis" xfId="9" builtinId="20" customBuiltin="1"/>
    <cellStyle name="Neutralus" xfId="8" builtinId="28" customBuiltin="1"/>
    <cellStyle name="Paryškinimas 1" xfId="18" builtinId="29" customBuiltin="1"/>
    <cellStyle name="Paryškinimas 2" xfId="22" builtinId="33" customBuiltin="1"/>
    <cellStyle name="Paryškinimas 3" xfId="26" builtinId="37" customBuiltin="1"/>
    <cellStyle name="Paryškinimas 4" xfId="30" builtinId="41" customBuiltin="1"/>
    <cellStyle name="Paryškinimas 5" xfId="34" builtinId="45" customBuiltin="1"/>
    <cellStyle name="Paryškinimas 6" xfId="38" builtinId="49" customBuiltin="1"/>
    <cellStyle name="Pastaba" xfId="15" builtinId="10" customBuiltin="1"/>
    <cellStyle name="Pavadinimas" xfId="1" builtinId="15" customBuiltin="1"/>
    <cellStyle name="Skaičiavimas" xfId="11" builtinId="22" customBuiltin="1"/>
    <cellStyle name="Suma" xfId="17" builtinId="25" customBuiltin="1"/>
    <cellStyle name="Susietas langelis" xfId="12" builtinId="24" customBuiltin="1"/>
    <cellStyle name="Tikrinimo langelis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122"/>
  <sheetViews>
    <sheetView showGridLines="0" tabSelected="1" topLeftCell="B1" zoomScale="51" zoomScaleNormal="51" workbookViewId="0">
      <selection activeCell="AG98" sqref="AG98"/>
    </sheetView>
  </sheetViews>
  <sheetFormatPr defaultColWidth="9.5703125" defaultRowHeight="14.45" customHeight="1" x14ac:dyDescent="0.25"/>
  <cols>
    <col min="1" max="2" width="4.42578125" style="1" customWidth="1"/>
    <col min="3" max="3" width="6" style="1" customWidth="1"/>
    <col min="4" max="4" width="5" style="1" customWidth="1"/>
    <col min="5" max="5" width="4" style="1" customWidth="1"/>
    <col min="6" max="6" width="36.42578125" style="2" customWidth="1"/>
    <col min="7" max="7" width="14.7109375" style="1" customWidth="1"/>
    <col min="8" max="8" width="45.28515625" style="1" customWidth="1"/>
    <col min="9" max="9" width="26.28515625" style="1" customWidth="1"/>
    <col min="10" max="10" width="12.140625" style="1" customWidth="1"/>
    <col min="11" max="12" width="12.85546875" style="1" customWidth="1"/>
    <col min="13" max="13" width="12" style="1" customWidth="1"/>
    <col min="14" max="14" width="13.85546875" style="1" customWidth="1"/>
    <col min="15" max="15" width="16.5703125" style="1" customWidth="1"/>
    <col min="16" max="16" width="16.42578125" style="1" customWidth="1"/>
    <col min="17" max="17" width="16.85546875" style="1" customWidth="1"/>
    <col min="18" max="18" width="14.42578125" style="1" customWidth="1"/>
    <col min="19" max="20" width="15.28515625" style="1" customWidth="1"/>
    <col min="21" max="21" width="17" style="1" customWidth="1"/>
    <col min="22" max="22" width="15.5703125" style="1" customWidth="1"/>
    <col min="23" max="23" width="18.7109375" style="1" customWidth="1"/>
    <col min="24" max="24" width="18.42578125" style="1" customWidth="1"/>
    <col min="25" max="25" width="45.7109375" style="2" customWidth="1"/>
    <col min="26" max="28" width="10.42578125" style="1" customWidth="1"/>
    <col min="29" max="16384" width="9.5703125" style="1"/>
  </cols>
  <sheetData>
    <row r="1" spans="1:28" ht="92.25" customHeight="1" x14ac:dyDescent="0.25">
      <c r="O1" s="2"/>
      <c r="W1" s="594" t="s">
        <v>161</v>
      </c>
      <c r="X1" s="594"/>
      <c r="Y1" s="594"/>
      <c r="Z1" s="594"/>
      <c r="AA1" s="594"/>
      <c r="AB1" s="594"/>
    </row>
    <row r="2" spans="1:28" ht="23.1" customHeight="1" x14ac:dyDescent="0.35">
      <c r="A2" s="598" t="s">
        <v>155</v>
      </c>
      <c r="B2" s="598"/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8"/>
      <c r="O2" s="598"/>
      <c r="P2" s="598"/>
      <c r="Q2" s="598"/>
      <c r="R2" s="598"/>
      <c r="S2" s="598"/>
      <c r="T2" s="598"/>
      <c r="U2" s="598"/>
      <c r="V2" s="598"/>
      <c r="W2" s="594"/>
      <c r="X2" s="594"/>
      <c r="Y2" s="594"/>
      <c r="Z2" s="594"/>
      <c r="AA2" s="594"/>
      <c r="AB2" s="594"/>
    </row>
    <row r="3" spans="1:28" ht="26.25" customHeight="1" x14ac:dyDescent="0.25">
      <c r="A3" s="597" t="s">
        <v>75</v>
      </c>
      <c r="B3" s="597"/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7"/>
      <c r="O3" s="597"/>
      <c r="P3" s="597"/>
      <c r="Q3" s="597"/>
      <c r="R3" s="597"/>
      <c r="S3" s="597"/>
      <c r="T3" s="597"/>
      <c r="U3" s="597"/>
      <c r="V3" s="597"/>
      <c r="W3" s="594"/>
      <c r="X3" s="594"/>
      <c r="Y3" s="594"/>
      <c r="Z3" s="594"/>
      <c r="AA3" s="594"/>
      <c r="AB3" s="594"/>
    </row>
    <row r="4" spans="1:28" ht="26.25" customHeight="1" thickBot="1" x14ac:dyDescent="0.3">
      <c r="A4" s="596" t="s">
        <v>0</v>
      </c>
      <c r="B4" s="596"/>
      <c r="C4" s="596"/>
      <c r="D4" s="596"/>
      <c r="E4" s="596"/>
      <c r="F4" s="596"/>
      <c r="G4" s="596"/>
      <c r="H4" s="596"/>
      <c r="I4" s="596"/>
      <c r="J4" s="596"/>
      <c r="K4" s="596"/>
      <c r="L4" s="596"/>
      <c r="M4" s="596"/>
      <c r="N4" s="596"/>
      <c r="O4" s="596"/>
      <c r="P4" s="596"/>
      <c r="Q4" s="596"/>
      <c r="R4" s="596"/>
      <c r="S4" s="596"/>
      <c r="T4" s="596"/>
      <c r="U4" s="596"/>
      <c r="V4" s="596"/>
      <c r="W4" s="595"/>
      <c r="X4" s="595"/>
      <c r="Y4" s="595"/>
      <c r="Z4" s="595"/>
      <c r="AA4" s="595"/>
      <c r="AB4" s="595"/>
    </row>
    <row r="5" spans="1:28" ht="114" customHeight="1" thickBot="1" x14ac:dyDescent="0.3">
      <c r="A5" s="470" t="s">
        <v>1</v>
      </c>
      <c r="B5" s="472" t="s">
        <v>2</v>
      </c>
      <c r="C5" s="472" t="s">
        <v>3</v>
      </c>
      <c r="D5" s="474" t="s">
        <v>4</v>
      </c>
      <c r="E5" s="476" t="s">
        <v>5</v>
      </c>
      <c r="F5" s="478" t="s">
        <v>6</v>
      </c>
      <c r="G5" s="478" t="s">
        <v>7</v>
      </c>
      <c r="H5" s="478" t="s">
        <v>8</v>
      </c>
      <c r="I5" s="478" t="s">
        <v>52</v>
      </c>
      <c r="J5" s="503" t="s">
        <v>9</v>
      </c>
      <c r="K5" s="507" t="s">
        <v>150</v>
      </c>
      <c r="L5" s="507"/>
      <c r="M5" s="507"/>
      <c r="N5" s="513"/>
      <c r="O5" s="506" t="s">
        <v>151</v>
      </c>
      <c r="P5" s="507"/>
      <c r="Q5" s="507"/>
      <c r="R5" s="513"/>
      <c r="S5" s="506" t="s">
        <v>152</v>
      </c>
      <c r="T5" s="507"/>
      <c r="U5" s="507"/>
      <c r="V5" s="513"/>
      <c r="W5" s="503" t="s">
        <v>76</v>
      </c>
      <c r="X5" s="503" t="s">
        <v>153</v>
      </c>
      <c r="Y5" s="506" t="s">
        <v>10</v>
      </c>
      <c r="Z5" s="507"/>
      <c r="AA5" s="507"/>
      <c r="AB5" s="507"/>
    </row>
    <row r="6" spans="1:28" ht="23.1" customHeight="1" x14ac:dyDescent="0.25">
      <c r="A6" s="471"/>
      <c r="B6" s="473"/>
      <c r="C6" s="473"/>
      <c r="D6" s="475"/>
      <c r="E6" s="477"/>
      <c r="F6" s="479"/>
      <c r="G6" s="479"/>
      <c r="H6" s="479"/>
      <c r="I6" s="479"/>
      <c r="J6" s="504"/>
      <c r="K6" s="495" t="s">
        <v>11</v>
      </c>
      <c r="L6" s="497" t="s">
        <v>12</v>
      </c>
      <c r="M6" s="498"/>
      <c r="N6" s="508" t="s">
        <v>13</v>
      </c>
      <c r="O6" s="470" t="s">
        <v>11</v>
      </c>
      <c r="P6" s="497" t="s">
        <v>12</v>
      </c>
      <c r="Q6" s="498"/>
      <c r="R6" s="511" t="s">
        <v>13</v>
      </c>
      <c r="S6" s="470" t="s">
        <v>11</v>
      </c>
      <c r="T6" s="497" t="s">
        <v>12</v>
      </c>
      <c r="U6" s="498"/>
      <c r="V6" s="514" t="s">
        <v>13</v>
      </c>
      <c r="W6" s="504"/>
      <c r="X6" s="504"/>
      <c r="Y6" s="499" t="s">
        <v>6</v>
      </c>
      <c r="Z6" s="497" t="s">
        <v>14</v>
      </c>
      <c r="AA6" s="501"/>
      <c r="AB6" s="502"/>
    </row>
    <row r="7" spans="1:28" ht="115.5" customHeight="1" thickBot="1" x14ac:dyDescent="0.3">
      <c r="A7" s="471"/>
      <c r="B7" s="473"/>
      <c r="C7" s="473"/>
      <c r="D7" s="475"/>
      <c r="E7" s="477"/>
      <c r="F7" s="480"/>
      <c r="G7" s="480"/>
      <c r="H7" s="480"/>
      <c r="I7" s="480"/>
      <c r="J7" s="505"/>
      <c r="K7" s="496"/>
      <c r="L7" s="3" t="s">
        <v>11</v>
      </c>
      <c r="M7" s="3" t="s">
        <v>15</v>
      </c>
      <c r="N7" s="509"/>
      <c r="O7" s="510"/>
      <c r="P7" s="3" t="s">
        <v>11</v>
      </c>
      <c r="Q7" s="3" t="s">
        <v>15</v>
      </c>
      <c r="R7" s="512"/>
      <c r="S7" s="510"/>
      <c r="T7" s="3" t="s">
        <v>11</v>
      </c>
      <c r="U7" s="3" t="s">
        <v>15</v>
      </c>
      <c r="V7" s="515"/>
      <c r="W7" s="505"/>
      <c r="X7" s="505"/>
      <c r="Y7" s="500"/>
      <c r="Z7" s="3" t="s">
        <v>53</v>
      </c>
      <c r="AA7" s="3" t="s">
        <v>77</v>
      </c>
      <c r="AB7" s="19" t="s">
        <v>159</v>
      </c>
    </row>
    <row r="8" spans="1:28" ht="25.5" customHeight="1" thickBot="1" x14ac:dyDescent="0.3">
      <c r="A8" s="56">
        <v>4</v>
      </c>
      <c r="B8" s="57">
        <v>2</v>
      </c>
      <c r="C8" s="487"/>
      <c r="D8" s="488"/>
      <c r="E8" s="489"/>
      <c r="F8" s="493" t="s">
        <v>121</v>
      </c>
      <c r="G8" s="493"/>
      <c r="H8" s="493"/>
      <c r="I8" s="493"/>
      <c r="J8" s="493"/>
      <c r="K8" s="493"/>
      <c r="L8" s="493"/>
      <c r="M8" s="493"/>
      <c r="N8" s="493"/>
      <c r="O8" s="493"/>
      <c r="P8" s="493"/>
      <c r="Q8" s="493"/>
      <c r="R8" s="493"/>
      <c r="S8" s="493"/>
      <c r="T8" s="493"/>
      <c r="U8" s="493"/>
      <c r="V8" s="493"/>
      <c r="W8" s="493"/>
      <c r="X8" s="493"/>
      <c r="Y8" s="493"/>
      <c r="Z8" s="493"/>
      <c r="AA8" s="493"/>
      <c r="AB8" s="494"/>
    </row>
    <row r="9" spans="1:28" ht="24.95" customHeight="1" thickBot="1" x14ac:dyDescent="0.3">
      <c r="A9" s="85">
        <v>4</v>
      </c>
      <c r="B9" s="86">
        <v>2</v>
      </c>
      <c r="C9" s="86">
        <v>2</v>
      </c>
      <c r="D9" s="86" t="s">
        <v>16</v>
      </c>
      <c r="E9" s="87" t="s">
        <v>16</v>
      </c>
      <c r="F9" s="387" t="s">
        <v>118</v>
      </c>
      <c r="G9" s="388"/>
      <c r="H9" s="388"/>
      <c r="I9" s="388"/>
      <c r="J9" s="388"/>
      <c r="K9" s="388"/>
      <c r="L9" s="388"/>
      <c r="M9" s="388"/>
      <c r="N9" s="388"/>
      <c r="O9" s="388"/>
      <c r="P9" s="388"/>
      <c r="Q9" s="388"/>
      <c r="R9" s="388"/>
      <c r="S9" s="388"/>
      <c r="T9" s="388"/>
      <c r="U9" s="388"/>
      <c r="V9" s="388"/>
      <c r="W9" s="388"/>
      <c r="X9" s="388"/>
      <c r="Y9" s="388"/>
      <c r="Z9" s="388"/>
      <c r="AA9" s="388"/>
      <c r="AB9" s="389"/>
    </row>
    <row r="10" spans="1:28" ht="24.75" customHeight="1" thickBot="1" x14ac:dyDescent="0.3">
      <c r="A10" s="88">
        <v>4</v>
      </c>
      <c r="B10" s="89">
        <v>2</v>
      </c>
      <c r="C10" s="90">
        <v>2</v>
      </c>
      <c r="D10" s="98">
        <v>2</v>
      </c>
      <c r="E10" s="120"/>
      <c r="F10" s="391" t="s">
        <v>119</v>
      </c>
      <c r="G10" s="391"/>
      <c r="H10" s="391"/>
      <c r="I10" s="391"/>
      <c r="J10" s="455"/>
      <c r="K10" s="455"/>
      <c r="L10" s="455"/>
      <c r="M10" s="455"/>
      <c r="N10" s="455"/>
      <c r="O10" s="455"/>
      <c r="P10" s="455"/>
      <c r="Q10" s="455"/>
      <c r="R10" s="455"/>
      <c r="S10" s="455"/>
      <c r="T10" s="455"/>
      <c r="U10" s="455"/>
      <c r="V10" s="455"/>
      <c r="W10" s="455"/>
      <c r="X10" s="455"/>
      <c r="Y10" s="455"/>
      <c r="Z10" s="455"/>
      <c r="AA10" s="455"/>
      <c r="AB10" s="456"/>
    </row>
    <row r="11" spans="1:28" ht="48" customHeight="1" thickBot="1" x14ac:dyDescent="0.3">
      <c r="A11" s="602"/>
      <c r="B11" s="599">
        <v>2</v>
      </c>
      <c r="C11" s="604">
        <v>2</v>
      </c>
      <c r="D11" s="483">
        <v>2</v>
      </c>
      <c r="E11" s="490">
        <v>2</v>
      </c>
      <c r="F11" s="601" t="s">
        <v>130</v>
      </c>
      <c r="G11" s="355" t="s">
        <v>131</v>
      </c>
      <c r="H11" s="355" t="s">
        <v>129</v>
      </c>
      <c r="I11" s="458" t="s">
        <v>17</v>
      </c>
      <c r="J11" s="236" t="s">
        <v>18</v>
      </c>
      <c r="K11" s="66">
        <v>156.6</v>
      </c>
      <c r="L11" s="67">
        <v>0</v>
      </c>
      <c r="M11" s="67">
        <v>0</v>
      </c>
      <c r="N11" s="65">
        <v>156.6</v>
      </c>
      <c r="O11" s="17">
        <v>157.9</v>
      </c>
      <c r="P11" s="67">
        <v>1.7</v>
      </c>
      <c r="Q11" s="67">
        <v>0</v>
      </c>
      <c r="R11" s="65">
        <v>156.19999999999999</v>
      </c>
      <c r="S11" s="291"/>
      <c r="T11" s="16"/>
      <c r="U11" s="16"/>
      <c r="V11" s="16"/>
      <c r="W11" s="220">
        <v>0</v>
      </c>
      <c r="X11" s="128">
        <v>0</v>
      </c>
      <c r="Y11" s="242" t="s">
        <v>73</v>
      </c>
      <c r="Z11" s="249">
        <v>0</v>
      </c>
      <c r="AA11" s="80">
        <v>0</v>
      </c>
      <c r="AB11" s="245">
        <v>0</v>
      </c>
    </row>
    <row r="12" spans="1:28" ht="61.5" customHeight="1" x14ac:dyDescent="0.25">
      <c r="A12" s="602"/>
      <c r="B12" s="599"/>
      <c r="C12" s="604"/>
      <c r="D12" s="483"/>
      <c r="E12" s="490"/>
      <c r="F12" s="601"/>
      <c r="G12" s="355"/>
      <c r="H12" s="355"/>
      <c r="I12" s="458"/>
      <c r="J12" s="358" t="s">
        <v>20</v>
      </c>
      <c r="K12" s="429">
        <v>27.9</v>
      </c>
      <c r="L12" s="433">
        <v>0</v>
      </c>
      <c r="M12" s="433">
        <v>0</v>
      </c>
      <c r="N12" s="428">
        <v>27.9</v>
      </c>
      <c r="O12" s="431">
        <v>308.10000000000002</v>
      </c>
      <c r="P12" s="433">
        <v>0</v>
      </c>
      <c r="Q12" s="433">
        <v>0</v>
      </c>
      <c r="R12" s="428">
        <v>308.10000000000002</v>
      </c>
      <c r="S12" s="622"/>
      <c r="T12" s="464"/>
      <c r="U12" s="464"/>
      <c r="V12" s="464"/>
      <c r="W12" s="607">
        <v>0</v>
      </c>
      <c r="X12" s="608">
        <v>0</v>
      </c>
      <c r="Y12" s="243" t="s">
        <v>38</v>
      </c>
      <c r="Z12" s="81">
        <v>100</v>
      </c>
      <c r="AA12" s="28">
        <v>0</v>
      </c>
      <c r="AB12" s="246">
        <v>0</v>
      </c>
    </row>
    <row r="13" spans="1:28" ht="45" customHeight="1" x14ac:dyDescent="0.25">
      <c r="A13" s="602"/>
      <c r="B13" s="599"/>
      <c r="C13" s="604"/>
      <c r="D13" s="483"/>
      <c r="E13" s="490"/>
      <c r="F13" s="601"/>
      <c r="G13" s="355"/>
      <c r="H13" s="355"/>
      <c r="I13" s="458"/>
      <c r="J13" s="358"/>
      <c r="K13" s="429"/>
      <c r="L13" s="433"/>
      <c r="M13" s="433"/>
      <c r="N13" s="428"/>
      <c r="O13" s="431"/>
      <c r="P13" s="433"/>
      <c r="Q13" s="433"/>
      <c r="R13" s="428"/>
      <c r="S13" s="623"/>
      <c r="T13" s="465"/>
      <c r="U13" s="465"/>
      <c r="V13" s="465"/>
      <c r="W13" s="607"/>
      <c r="X13" s="608"/>
      <c r="Y13" s="243" t="s">
        <v>69</v>
      </c>
      <c r="Z13" s="82" t="s">
        <v>125</v>
      </c>
      <c r="AA13" s="28">
        <v>0</v>
      </c>
      <c r="AB13" s="246">
        <v>0</v>
      </c>
    </row>
    <row r="14" spans="1:28" ht="43.5" customHeight="1" thickBot="1" x14ac:dyDescent="0.3">
      <c r="A14" s="602"/>
      <c r="B14" s="599"/>
      <c r="C14" s="604"/>
      <c r="D14" s="483"/>
      <c r="E14" s="490"/>
      <c r="F14" s="601"/>
      <c r="G14" s="355"/>
      <c r="H14" s="355"/>
      <c r="I14" s="458"/>
      <c r="J14" s="359"/>
      <c r="K14" s="429"/>
      <c r="L14" s="433"/>
      <c r="M14" s="433"/>
      <c r="N14" s="428"/>
      <c r="O14" s="431"/>
      <c r="P14" s="433"/>
      <c r="Q14" s="433"/>
      <c r="R14" s="428"/>
      <c r="S14" s="624"/>
      <c r="T14" s="466"/>
      <c r="U14" s="466"/>
      <c r="V14" s="466"/>
      <c r="W14" s="607"/>
      <c r="X14" s="608"/>
      <c r="Y14" s="243" t="s">
        <v>71</v>
      </c>
      <c r="Z14" s="82">
        <v>6</v>
      </c>
      <c r="AA14" s="28">
        <v>0</v>
      </c>
      <c r="AB14" s="246">
        <v>0</v>
      </c>
    </row>
    <row r="15" spans="1:28" ht="45" customHeight="1" x14ac:dyDescent="0.25">
      <c r="A15" s="602"/>
      <c r="B15" s="599"/>
      <c r="C15" s="604"/>
      <c r="D15" s="483"/>
      <c r="E15" s="490"/>
      <c r="F15" s="601"/>
      <c r="G15" s="355"/>
      <c r="H15" s="355"/>
      <c r="I15" s="458"/>
      <c r="J15" s="357" t="s">
        <v>21</v>
      </c>
      <c r="K15" s="429">
        <v>0</v>
      </c>
      <c r="L15" s="433">
        <v>0</v>
      </c>
      <c r="M15" s="433">
        <v>0</v>
      </c>
      <c r="N15" s="428">
        <v>0</v>
      </c>
      <c r="O15" s="431">
        <v>0</v>
      </c>
      <c r="P15" s="433">
        <v>0</v>
      </c>
      <c r="Q15" s="433">
        <v>0</v>
      </c>
      <c r="R15" s="428">
        <v>0</v>
      </c>
      <c r="S15" s="431"/>
      <c r="T15" s="433"/>
      <c r="U15" s="433"/>
      <c r="V15" s="433"/>
      <c r="W15" s="607">
        <v>0</v>
      </c>
      <c r="X15" s="613">
        <v>0</v>
      </c>
      <c r="Y15" s="243" t="s">
        <v>72</v>
      </c>
      <c r="Z15" s="247">
        <v>0</v>
      </c>
      <c r="AA15" s="28">
        <v>0</v>
      </c>
      <c r="AB15" s="246">
        <v>3</v>
      </c>
    </row>
    <row r="16" spans="1:28" ht="59.25" customHeight="1" thickBot="1" x14ac:dyDescent="0.3">
      <c r="A16" s="602"/>
      <c r="B16" s="599"/>
      <c r="C16" s="604"/>
      <c r="D16" s="483"/>
      <c r="E16" s="490"/>
      <c r="F16" s="601"/>
      <c r="G16" s="355"/>
      <c r="H16" s="355"/>
      <c r="I16" s="458"/>
      <c r="J16" s="359"/>
      <c r="K16" s="430"/>
      <c r="L16" s="434"/>
      <c r="M16" s="434"/>
      <c r="N16" s="435"/>
      <c r="O16" s="432"/>
      <c r="P16" s="434"/>
      <c r="Q16" s="434"/>
      <c r="R16" s="435"/>
      <c r="S16" s="432"/>
      <c r="T16" s="434"/>
      <c r="U16" s="434"/>
      <c r="V16" s="434"/>
      <c r="W16" s="612"/>
      <c r="X16" s="614"/>
      <c r="Y16" s="244" t="s">
        <v>70</v>
      </c>
      <c r="Z16" s="83">
        <v>0</v>
      </c>
      <c r="AA16" s="84">
        <v>1</v>
      </c>
      <c r="AB16" s="248">
        <v>2</v>
      </c>
    </row>
    <row r="17" spans="1:28" ht="45" customHeight="1" thickBot="1" x14ac:dyDescent="0.3">
      <c r="A17" s="602"/>
      <c r="B17" s="599"/>
      <c r="C17" s="604"/>
      <c r="D17" s="483"/>
      <c r="E17" s="490"/>
      <c r="F17" s="601"/>
      <c r="G17" s="356"/>
      <c r="H17" s="356"/>
      <c r="I17" s="492"/>
      <c r="J17" s="121" t="s">
        <v>22</v>
      </c>
      <c r="K17" s="121">
        <f t="shared" ref="K17:N17" si="0">SUM(K11:K16)</f>
        <v>184.5</v>
      </c>
      <c r="L17" s="200">
        <f t="shared" si="0"/>
        <v>0</v>
      </c>
      <c r="M17" s="200">
        <f t="shared" si="0"/>
        <v>0</v>
      </c>
      <c r="N17" s="200">
        <f t="shared" si="0"/>
        <v>184.5</v>
      </c>
      <c r="O17" s="121">
        <f t="shared" ref="O17:X17" si="1">SUM(O11:O16)</f>
        <v>466</v>
      </c>
      <c r="P17" s="200">
        <f t="shared" si="1"/>
        <v>1.7</v>
      </c>
      <c r="Q17" s="200">
        <f t="shared" si="1"/>
        <v>0</v>
      </c>
      <c r="R17" s="200">
        <f t="shared" si="1"/>
        <v>464.3</v>
      </c>
      <c r="S17" s="200"/>
      <c r="T17" s="200"/>
      <c r="U17" s="200"/>
      <c r="V17" s="200"/>
      <c r="W17" s="129">
        <f t="shared" si="1"/>
        <v>0</v>
      </c>
      <c r="X17" s="129">
        <f t="shared" si="1"/>
        <v>0</v>
      </c>
      <c r="Y17" s="380" t="s">
        <v>16</v>
      </c>
      <c r="Z17" s="380"/>
      <c r="AA17" s="380"/>
      <c r="AB17" s="381"/>
    </row>
    <row r="18" spans="1:28" ht="40.5" customHeight="1" x14ac:dyDescent="0.25">
      <c r="A18" s="602"/>
      <c r="B18" s="599"/>
      <c r="C18" s="604"/>
      <c r="D18" s="483"/>
      <c r="E18" s="490"/>
      <c r="F18" s="601"/>
      <c r="G18" s="354" t="s">
        <v>132</v>
      </c>
      <c r="H18" s="354" t="s">
        <v>127</v>
      </c>
      <c r="I18" s="418" t="s">
        <v>128</v>
      </c>
      <c r="J18" s="71" t="s">
        <v>18</v>
      </c>
      <c r="K18" s="73">
        <v>0</v>
      </c>
      <c r="L18" s="75">
        <v>0</v>
      </c>
      <c r="M18" s="75">
        <v>0</v>
      </c>
      <c r="N18" s="77">
        <v>0</v>
      </c>
      <c r="O18" s="73">
        <v>0</v>
      </c>
      <c r="P18" s="75">
        <v>0</v>
      </c>
      <c r="Q18" s="75">
        <v>0</v>
      </c>
      <c r="R18" s="77">
        <v>0</v>
      </c>
      <c r="S18" s="73"/>
      <c r="T18" s="75"/>
      <c r="U18" s="75"/>
      <c r="V18" s="77"/>
      <c r="W18" s="221">
        <v>0</v>
      </c>
      <c r="X18" s="222">
        <v>0</v>
      </c>
      <c r="Y18" s="126" t="s">
        <v>67</v>
      </c>
      <c r="Z18" s="270">
        <v>0</v>
      </c>
      <c r="AA18" s="67">
        <v>0</v>
      </c>
      <c r="AB18" s="65">
        <v>0</v>
      </c>
    </row>
    <row r="19" spans="1:28" ht="34.5" customHeight="1" x14ac:dyDescent="0.25">
      <c r="A19" s="602"/>
      <c r="B19" s="599"/>
      <c r="C19" s="604"/>
      <c r="D19" s="483"/>
      <c r="E19" s="490"/>
      <c r="F19" s="601"/>
      <c r="G19" s="355"/>
      <c r="H19" s="355"/>
      <c r="I19" s="419"/>
      <c r="J19" s="72" t="s">
        <v>20</v>
      </c>
      <c r="K19" s="59">
        <v>922.3</v>
      </c>
      <c r="L19" s="199">
        <v>0</v>
      </c>
      <c r="M19" s="199">
        <v>0</v>
      </c>
      <c r="N19" s="78">
        <v>922.3</v>
      </c>
      <c r="O19" s="59">
        <v>0</v>
      </c>
      <c r="P19" s="199">
        <v>0</v>
      </c>
      <c r="Q19" s="199">
        <v>0</v>
      </c>
      <c r="R19" s="78">
        <v>0</v>
      </c>
      <c r="S19" s="59"/>
      <c r="T19" s="199"/>
      <c r="U19" s="199"/>
      <c r="V19" s="78"/>
      <c r="W19" s="223">
        <v>0</v>
      </c>
      <c r="X19" s="224">
        <v>0</v>
      </c>
      <c r="Y19" s="424" t="s">
        <v>68</v>
      </c>
      <c r="Z19" s="426">
        <v>0</v>
      </c>
      <c r="AA19" s="415">
        <v>0</v>
      </c>
      <c r="AB19" s="453">
        <v>0</v>
      </c>
    </row>
    <row r="20" spans="1:28" ht="37.5" customHeight="1" thickBot="1" x14ac:dyDescent="0.3">
      <c r="A20" s="602"/>
      <c r="B20" s="599"/>
      <c r="C20" s="604"/>
      <c r="D20" s="483"/>
      <c r="E20" s="490"/>
      <c r="F20" s="601"/>
      <c r="G20" s="355"/>
      <c r="H20" s="355"/>
      <c r="I20" s="419"/>
      <c r="J20" s="72" t="s">
        <v>21</v>
      </c>
      <c r="K20" s="74">
        <v>0</v>
      </c>
      <c r="L20" s="76">
        <v>0</v>
      </c>
      <c r="M20" s="76">
        <v>0</v>
      </c>
      <c r="N20" s="79">
        <v>0</v>
      </c>
      <c r="O20" s="74">
        <v>0</v>
      </c>
      <c r="P20" s="76">
        <v>0</v>
      </c>
      <c r="Q20" s="76">
        <v>0</v>
      </c>
      <c r="R20" s="79">
        <v>0</v>
      </c>
      <c r="S20" s="74"/>
      <c r="T20" s="76"/>
      <c r="U20" s="76"/>
      <c r="V20" s="79"/>
      <c r="W20" s="225">
        <v>0</v>
      </c>
      <c r="X20" s="226">
        <v>0</v>
      </c>
      <c r="Y20" s="425"/>
      <c r="Z20" s="427"/>
      <c r="AA20" s="444"/>
      <c r="AB20" s="454"/>
    </row>
    <row r="21" spans="1:28" ht="45" customHeight="1" thickBot="1" x14ac:dyDescent="0.3">
      <c r="A21" s="602"/>
      <c r="B21" s="599"/>
      <c r="C21" s="604"/>
      <c r="D21" s="483"/>
      <c r="E21" s="490"/>
      <c r="F21" s="601"/>
      <c r="G21" s="356"/>
      <c r="H21" s="356"/>
      <c r="I21" s="420"/>
      <c r="J21" s="216" t="s">
        <v>22</v>
      </c>
      <c r="K21" s="123">
        <f>SUM(K18:K20)</f>
        <v>922.3</v>
      </c>
      <c r="L21" s="208">
        <f>SUM(L18:L20)</f>
        <v>0</v>
      </c>
      <c r="M21" s="208">
        <f t="shared" ref="M21:N21" si="2">SUM(M18:M20)</f>
        <v>0</v>
      </c>
      <c r="N21" s="208">
        <f t="shared" si="2"/>
        <v>922.3</v>
      </c>
      <c r="O21" s="123">
        <f>SUM(O18:O20)</f>
        <v>0</v>
      </c>
      <c r="P21" s="208">
        <f>SUM(P18:P20)</f>
        <v>0</v>
      </c>
      <c r="Q21" s="208">
        <f t="shared" ref="Q21:R21" si="3">SUM(Q18:Q20)</f>
        <v>0</v>
      </c>
      <c r="R21" s="208">
        <f t="shared" si="3"/>
        <v>0</v>
      </c>
      <c r="S21" s="123"/>
      <c r="T21" s="208"/>
      <c r="U21" s="208"/>
      <c r="V21" s="208"/>
      <c r="W21" s="176">
        <f t="shared" ref="W21" si="4">SUM(W18:W20)</f>
        <v>0</v>
      </c>
      <c r="X21" s="176">
        <f t="shared" ref="X21" si="5">SUM(X18:X20)</f>
        <v>0</v>
      </c>
      <c r="Y21" s="70"/>
      <c r="Z21" s="70"/>
      <c r="AA21" s="70"/>
      <c r="AB21" s="69"/>
    </row>
    <row r="22" spans="1:28" ht="40.5" customHeight="1" thickBot="1" x14ac:dyDescent="0.3">
      <c r="A22" s="602"/>
      <c r="B22" s="599"/>
      <c r="C22" s="604"/>
      <c r="D22" s="483"/>
      <c r="E22" s="490"/>
      <c r="F22" s="601"/>
      <c r="G22" s="609" t="s">
        <v>23</v>
      </c>
      <c r="H22" s="610"/>
      <c r="I22" s="610"/>
      <c r="J22" s="611"/>
      <c r="K22" s="114">
        <f>K17+K21</f>
        <v>1106.8</v>
      </c>
      <c r="L22" s="114">
        <f t="shared" ref="L22:M22" si="6">SUM(L17)</f>
        <v>0</v>
      </c>
      <c r="M22" s="114">
        <f t="shared" si="6"/>
        <v>0</v>
      </c>
      <c r="N22" s="114">
        <f>N17+N21</f>
        <v>1106.8</v>
      </c>
      <c r="O22" s="114">
        <f>SUM(O17)</f>
        <v>466</v>
      </c>
      <c r="P22" s="114">
        <f t="shared" ref="P22:R22" si="7">SUM(P17)</f>
        <v>1.7</v>
      </c>
      <c r="Q22" s="114">
        <f t="shared" si="7"/>
        <v>0</v>
      </c>
      <c r="R22" s="114">
        <f t="shared" si="7"/>
        <v>464.3</v>
      </c>
      <c r="S22" s="114"/>
      <c r="T22" s="114"/>
      <c r="U22" s="114"/>
      <c r="V22" s="114"/>
      <c r="W22" s="113">
        <f>SUM(W17)</f>
        <v>0</v>
      </c>
      <c r="X22" s="113">
        <f>X17+X21</f>
        <v>0</v>
      </c>
      <c r="Y22" s="115"/>
      <c r="Z22" s="115"/>
      <c r="AA22" s="115"/>
      <c r="AB22" s="111"/>
    </row>
    <row r="23" spans="1:28" ht="39" customHeight="1" thickBot="1" x14ac:dyDescent="0.3">
      <c r="A23" s="602"/>
      <c r="B23" s="599"/>
      <c r="C23" s="604"/>
      <c r="D23" s="483"/>
      <c r="E23" s="490"/>
      <c r="F23" s="467" t="s">
        <v>36</v>
      </c>
      <c r="G23" s="468"/>
      <c r="H23" s="468"/>
      <c r="I23" s="468"/>
      <c r="J23" s="469"/>
      <c r="K23" s="201">
        <f t="shared" ref="K23:N23" si="8">SUM(K22)</f>
        <v>1106.8</v>
      </c>
      <c r="L23" s="201">
        <f t="shared" si="8"/>
        <v>0</v>
      </c>
      <c r="M23" s="201">
        <f t="shared" si="8"/>
        <v>0</v>
      </c>
      <c r="N23" s="201">
        <f t="shared" si="8"/>
        <v>1106.8</v>
      </c>
      <c r="O23" s="99">
        <f t="shared" ref="O23:X24" si="9">SUM(O22)</f>
        <v>466</v>
      </c>
      <c r="P23" s="99">
        <f t="shared" si="9"/>
        <v>1.7</v>
      </c>
      <c r="Q23" s="99">
        <f t="shared" si="9"/>
        <v>0</v>
      </c>
      <c r="R23" s="99">
        <f t="shared" si="9"/>
        <v>464.3</v>
      </c>
      <c r="S23" s="144"/>
      <c r="T23" s="144"/>
      <c r="U23" s="144"/>
      <c r="V23" s="144"/>
      <c r="W23" s="130">
        <f t="shared" si="9"/>
        <v>0</v>
      </c>
      <c r="X23" s="130">
        <f t="shared" si="9"/>
        <v>0</v>
      </c>
      <c r="Y23" s="382" t="s">
        <v>16</v>
      </c>
      <c r="Z23" s="382"/>
      <c r="AA23" s="382"/>
      <c r="AB23" s="383"/>
    </row>
    <row r="24" spans="1:28" ht="39" customHeight="1" thickBot="1" x14ac:dyDescent="0.3">
      <c r="A24" s="603"/>
      <c r="B24" s="600"/>
      <c r="C24" s="605"/>
      <c r="D24" s="484"/>
      <c r="E24" s="491"/>
      <c r="F24" s="485" t="s">
        <v>37</v>
      </c>
      <c r="G24" s="485"/>
      <c r="H24" s="485"/>
      <c r="I24" s="485"/>
      <c r="J24" s="486"/>
      <c r="K24" s="49">
        <f t="shared" ref="K24:N24" si="10">SUM(K23)</f>
        <v>1106.8</v>
      </c>
      <c r="L24" s="49">
        <f t="shared" si="10"/>
        <v>0</v>
      </c>
      <c r="M24" s="49">
        <f t="shared" si="10"/>
        <v>0</v>
      </c>
      <c r="N24" s="49">
        <f t="shared" si="10"/>
        <v>1106.8</v>
      </c>
      <c r="O24" s="49">
        <f t="shared" si="9"/>
        <v>466</v>
      </c>
      <c r="P24" s="49">
        <f t="shared" si="9"/>
        <v>1.7</v>
      </c>
      <c r="Q24" s="49">
        <f t="shared" si="9"/>
        <v>0</v>
      </c>
      <c r="R24" s="49">
        <f t="shared" si="9"/>
        <v>464.3</v>
      </c>
      <c r="S24" s="49"/>
      <c r="T24" s="49"/>
      <c r="U24" s="49"/>
      <c r="V24" s="49"/>
      <c r="W24" s="124">
        <f t="shared" si="9"/>
        <v>0</v>
      </c>
      <c r="X24" s="124">
        <f t="shared" si="9"/>
        <v>0</v>
      </c>
      <c r="Y24" s="50"/>
      <c r="Z24" s="50"/>
      <c r="AA24" s="50"/>
      <c r="AB24" s="51"/>
    </row>
    <row r="25" spans="1:28" ht="24.95" customHeight="1" thickBot="1" x14ac:dyDescent="0.3">
      <c r="A25" s="43">
        <v>4</v>
      </c>
      <c r="B25" s="44">
        <v>2</v>
      </c>
      <c r="C25" s="44">
        <v>3</v>
      </c>
      <c r="D25" s="481" t="s">
        <v>16</v>
      </c>
      <c r="E25" s="482"/>
      <c r="F25" s="387" t="s">
        <v>82</v>
      </c>
      <c r="G25" s="388"/>
      <c r="H25" s="388"/>
      <c r="I25" s="388"/>
      <c r="J25" s="388"/>
      <c r="K25" s="388"/>
      <c r="L25" s="388"/>
      <c r="M25" s="388"/>
      <c r="N25" s="388"/>
      <c r="O25" s="388"/>
      <c r="P25" s="388"/>
      <c r="Q25" s="388"/>
      <c r="R25" s="388"/>
      <c r="S25" s="388"/>
      <c r="T25" s="388"/>
      <c r="U25" s="388"/>
      <c r="V25" s="388"/>
      <c r="W25" s="388"/>
      <c r="X25" s="388"/>
      <c r="Y25" s="388"/>
      <c r="Z25" s="388"/>
      <c r="AA25" s="388"/>
      <c r="AB25" s="389"/>
    </row>
    <row r="26" spans="1:28" ht="24.75" customHeight="1" thickBot="1" x14ac:dyDescent="0.3">
      <c r="A26" s="54">
        <v>4</v>
      </c>
      <c r="B26" s="52">
        <v>2</v>
      </c>
      <c r="C26" s="52">
        <v>3</v>
      </c>
      <c r="D26" s="100">
        <v>2</v>
      </c>
      <c r="E26" s="101" t="s">
        <v>16</v>
      </c>
      <c r="F26" s="390" t="s">
        <v>87</v>
      </c>
      <c r="G26" s="391"/>
      <c r="H26" s="391"/>
      <c r="I26" s="391"/>
      <c r="J26" s="391"/>
      <c r="K26" s="391"/>
      <c r="L26" s="391"/>
      <c r="M26" s="391"/>
      <c r="N26" s="391"/>
      <c r="O26" s="391"/>
      <c r="P26" s="391"/>
      <c r="Q26" s="391"/>
      <c r="R26" s="391"/>
      <c r="S26" s="391"/>
      <c r="T26" s="391"/>
      <c r="U26" s="391"/>
      <c r="V26" s="391"/>
      <c r="W26" s="391"/>
      <c r="X26" s="391"/>
      <c r="Y26" s="391"/>
      <c r="Z26" s="391"/>
      <c r="AA26" s="391"/>
      <c r="AB26" s="392"/>
    </row>
    <row r="27" spans="1:28" ht="45" customHeight="1" thickBot="1" x14ac:dyDescent="0.3">
      <c r="A27" s="615">
        <v>4</v>
      </c>
      <c r="B27" s="616">
        <v>2</v>
      </c>
      <c r="C27" s="616">
        <v>3</v>
      </c>
      <c r="D27" s="606">
        <v>2</v>
      </c>
      <c r="E27" s="621">
        <v>1</v>
      </c>
      <c r="F27" s="354" t="s">
        <v>133</v>
      </c>
      <c r="G27" s="58" t="s">
        <v>83</v>
      </c>
      <c r="H27" s="354" t="s">
        <v>85</v>
      </c>
      <c r="I27" s="462" t="s">
        <v>24</v>
      </c>
      <c r="J27" s="38" t="s">
        <v>20</v>
      </c>
      <c r="K27" s="204">
        <v>10.1</v>
      </c>
      <c r="L27" s="206">
        <v>10.1</v>
      </c>
      <c r="M27" s="203">
        <v>0</v>
      </c>
      <c r="N27" s="95">
        <v>0</v>
      </c>
      <c r="O27" s="180">
        <v>13</v>
      </c>
      <c r="P27" s="181">
        <v>13</v>
      </c>
      <c r="Q27" s="93">
        <v>0</v>
      </c>
      <c r="R27" s="41">
        <v>0</v>
      </c>
      <c r="S27" s="180"/>
      <c r="T27" s="181"/>
      <c r="U27" s="146"/>
      <c r="V27" s="95"/>
      <c r="W27" s="131">
        <v>13</v>
      </c>
      <c r="X27" s="131">
        <v>14</v>
      </c>
      <c r="Y27" s="40" t="s">
        <v>25</v>
      </c>
      <c r="Z27" s="39">
        <v>1</v>
      </c>
      <c r="AA27" s="39">
        <v>1</v>
      </c>
      <c r="AB27" s="39">
        <v>1</v>
      </c>
    </row>
    <row r="28" spans="1:28" ht="45" customHeight="1" thickBot="1" x14ac:dyDescent="0.3">
      <c r="A28" s="602"/>
      <c r="B28" s="604"/>
      <c r="C28" s="604"/>
      <c r="D28" s="483"/>
      <c r="E28" s="490"/>
      <c r="F28" s="355"/>
      <c r="G28" s="58"/>
      <c r="H28" s="368"/>
      <c r="I28" s="463"/>
      <c r="J28" s="122" t="s">
        <v>22</v>
      </c>
      <c r="K28" s="293">
        <f t="shared" ref="K28:N28" si="11">SUM(K27)</f>
        <v>10.1</v>
      </c>
      <c r="L28" s="293">
        <f t="shared" si="11"/>
        <v>10.1</v>
      </c>
      <c r="M28" s="293">
        <f t="shared" si="11"/>
        <v>0</v>
      </c>
      <c r="N28" s="293">
        <f t="shared" si="11"/>
        <v>0</v>
      </c>
      <c r="O28" s="49">
        <f t="shared" ref="O28:X28" si="12">SUM(O27)</f>
        <v>13</v>
      </c>
      <c r="P28" s="49">
        <f t="shared" si="12"/>
        <v>13</v>
      </c>
      <c r="Q28" s="49">
        <f t="shared" si="12"/>
        <v>0</v>
      </c>
      <c r="R28" s="49">
        <f t="shared" si="12"/>
        <v>0</v>
      </c>
      <c r="S28" s="49"/>
      <c r="T28" s="49"/>
      <c r="U28" s="49"/>
      <c r="V28" s="49"/>
      <c r="W28" s="124">
        <f t="shared" si="12"/>
        <v>13</v>
      </c>
      <c r="X28" s="124">
        <f t="shared" si="12"/>
        <v>14</v>
      </c>
      <c r="Y28" s="384" t="s">
        <v>16</v>
      </c>
      <c r="Z28" s="384"/>
      <c r="AA28" s="384"/>
      <c r="AB28" s="393"/>
    </row>
    <row r="29" spans="1:28" ht="45" customHeight="1" thickBot="1" x14ac:dyDescent="0.3">
      <c r="A29" s="602"/>
      <c r="B29" s="604"/>
      <c r="C29" s="604"/>
      <c r="D29" s="483"/>
      <c r="E29" s="490"/>
      <c r="F29" s="355"/>
      <c r="G29" s="375" t="s">
        <v>84</v>
      </c>
      <c r="H29" s="367" t="s">
        <v>115</v>
      </c>
      <c r="I29" s="457" t="s">
        <v>24</v>
      </c>
      <c r="J29" s="314" t="s">
        <v>20</v>
      </c>
      <c r="K29" s="318">
        <v>1.2</v>
      </c>
      <c r="L29" s="319">
        <v>1.2</v>
      </c>
      <c r="M29" s="320">
        <v>0</v>
      </c>
      <c r="N29" s="321">
        <v>0</v>
      </c>
      <c r="O29" s="316">
        <v>0</v>
      </c>
      <c r="P29" s="60">
        <v>0</v>
      </c>
      <c r="Q29" s="63">
        <v>0</v>
      </c>
      <c r="R29" s="25">
        <v>0</v>
      </c>
      <c r="S29" s="59"/>
      <c r="T29" s="60"/>
      <c r="U29" s="63"/>
      <c r="V29" s="25"/>
      <c r="W29" s="132">
        <v>0</v>
      </c>
      <c r="X29" s="132">
        <v>0</v>
      </c>
      <c r="Y29" s="460" t="s">
        <v>25</v>
      </c>
      <c r="Z29" s="415">
        <v>0</v>
      </c>
      <c r="AA29" s="415">
        <v>0</v>
      </c>
      <c r="AB29" s="415">
        <v>0</v>
      </c>
    </row>
    <row r="30" spans="1:28" ht="45" customHeight="1" thickBot="1" x14ac:dyDescent="0.3">
      <c r="A30" s="602"/>
      <c r="B30" s="604"/>
      <c r="C30" s="604"/>
      <c r="D30" s="483"/>
      <c r="E30" s="490"/>
      <c r="F30" s="355"/>
      <c r="G30" s="413"/>
      <c r="H30" s="355"/>
      <c r="I30" s="458"/>
      <c r="J30" s="315" t="s">
        <v>21</v>
      </c>
      <c r="K30" s="322">
        <v>6</v>
      </c>
      <c r="L30" s="323">
        <v>6</v>
      </c>
      <c r="M30" s="324">
        <v>0</v>
      </c>
      <c r="N30" s="325">
        <v>0</v>
      </c>
      <c r="O30" s="317">
        <v>0</v>
      </c>
      <c r="P30" s="62">
        <v>0</v>
      </c>
      <c r="Q30" s="64">
        <v>0</v>
      </c>
      <c r="R30" s="26">
        <v>0</v>
      </c>
      <c r="S30" s="61"/>
      <c r="T30" s="62"/>
      <c r="U30" s="64"/>
      <c r="V30" s="26"/>
      <c r="W30" s="132">
        <v>0</v>
      </c>
      <c r="X30" s="132">
        <v>0</v>
      </c>
      <c r="Y30" s="461"/>
      <c r="Z30" s="416"/>
      <c r="AA30" s="416"/>
      <c r="AB30" s="416"/>
    </row>
    <row r="31" spans="1:28" ht="45" customHeight="1" thickBot="1" x14ac:dyDescent="0.3">
      <c r="A31" s="602"/>
      <c r="B31" s="604"/>
      <c r="C31" s="604"/>
      <c r="D31" s="483"/>
      <c r="E31" s="490"/>
      <c r="F31" s="355"/>
      <c r="G31" s="414"/>
      <c r="H31" s="368"/>
      <c r="I31" s="459"/>
      <c r="J31" s="122" t="s">
        <v>22</v>
      </c>
      <c r="K31" s="121">
        <f>SUM(K29:K30)</f>
        <v>7.2</v>
      </c>
      <c r="L31" s="121">
        <f>SUM(L29:L30)</f>
        <v>7.2</v>
      </c>
      <c r="M31" s="326">
        <f>SUM(M29:M30)</f>
        <v>0</v>
      </c>
      <c r="N31" s="327">
        <f>SUM(N29:N30)</f>
        <v>0</v>
      </c>
      <c r="O31" s="139">
        <f t="shared" ref="O31:P31" si="13">SUM(O29:O30)</f>
        <v>0</v>
      </c>
      <c r="P31" s="139">
        <f t="shared" si="13"/>
        <v>0</v>
      </c>
      <c r="Q31" s="293">
        <f>SUM(M29:M30)</f>
        <v>0</v>
      </c>
      <c r="R31" s="293">
        <f>SUM(N29:N30)</f>
        <v>0</v>
      </c>
      <c r="S31" s="139"/>
      <c r="T31" s="139"/>
      <c r="U31" s="293"/>
      <c r="V31" s="293"/>
      <c r="W31" s="124">
        <f t="shared" ref="W31:X31" si="14">SUM(W29:W30)</f>
        <v>0</v>
      </c>
      <c r="X31" s="124">
        <f t="shared" si="14"/>
        <v>0</v>
      </c>
      <c r="Y31" s="384" t="s">
        <v>16</v>
      </c>
      <c r="Z31" s="384"/>
      <c r="AA31" s="384"/>
      <c r="AB31" s="393"/>
    </row>
    <row r="32" spans="1:28" ht="45" customHeight="1" thickBot="1" x14ac:dyDescent="0.3">
      <c r="A32" s="602"/>
      <c r="B32" s="604"/>
      <c r="C32" s="604"/>
      <c r="D32" s="483"/>
      <c r="E32" s="490"/>
      <c r="F32" s="355"/>
      <c r="G32" s="375" t="s">
        <v>123</v>
      </c>
      <c r="H32" s="367" t="s">
        <v>116</v>
      </c>
      <c r="I32" s="374" t="s">
        <v>24</v>
      </c>
      <c r="J32" s="236" t="s">
        <v>18</v>
      </c>
      <c r="K32" s="66">
        <v>41.5</v>
      </c>
      <c r="L32" s="67">
        <v>41.5</v>
      </c>
      <c r="M32" s="67">
        <v>0</v>
      </c>
      <c r="N32" s="65">
        <v>0</v>
      </c>
      <c r="O32" s="17">
        <v>1.6</v>
      </c>
      <c r="P32" s="67">
        <v>1.6</v>
      </c>
      <c r="Q32" s="67">
        <v>0</v>
      </c>
      <c r="R32" s="227">
        <v>0</v>
      </c>
      <c r="S32" s="270"/>
      <c r="T32" s="271"/>
      <c r="U32" s="67"/>
      <c r="V32" s="65"/>
      <c r="W32" s="128">
        <v>0</v>
      </c>
      <c r="X32" s="133">
        <v>0</v>
      </c>
      <c r="Y32" s="460" t="s">
        <v>34</v>
      </c>
      <c r="Z32" s="415">
        <v>100</v>
      </c>
      <c r="AA32" s="415">
        <v>0</v>
      </c>
      <c r="AB32" s="415">
        <v>0</v>
      </c>
    </row>
    <row r="33" spans="1:28" ht="45" customHeight="1" thickBot="1" x14ac:dyDescent="0.3">
      <c r="A33" s="602"/>
      <c r="B33" s="604"/>
      <c r="C33" s="604"/>
      <c r="D33" s="483"/>
      <c r="E33" s="490"/>
      <c r="F33" s="355"/>
      <c r="G33" s="413"/>
      <c r="H33" s="355"/>
      <c r="I33" s="413"/>
      <c r="J33" s="236" t="s">
        <v>20</v>
      </c>
      <c r="K33" s="152">
        <v>0</v>
      </c>
      <c r="L33" s="150">
        <v>0</v>
      </c>
      <c r="M33" s="150">
        <v>0</v>
      </c>
      <c r="N33" s="154">
        <v>0</v>
      </c>
      <c r="O33" s="148">
        <v>0</v>
      </c>
      <c r="P33" s="150">
        <v>0</v>
      </c>
      <c r="Q33" s="150">
        <v>0</v>
      </c>
      <c r="R33" s="292">
        <v>0</v>
      </c>
      <c r="S33" s="152"/>
      <c r="T33" s="150"/>
      <c r="U33" s="150"/>
      <c r="V33" s="154"/>
      <c r="W33" s="285">
        <v>0</v>
      </c>
      <c r="X33" s="132">
        <v>0</v>
      </c>
      <c r="Y33" s="461"/>
      <c r="Z33" s="416"/>
      <c r="AA33" s="416"/>
      <c r="AB33" s="416"/>
    </row>
    <row r="34" spans="1:28" ht="45" customHeight="1" thickBot="1" x14ac:dyDescent="0.3">
      <c r="A34" s="602"/>
      <c r="B34" s="604"/>
      <c r="C34" s="604"/>
      <c r="D34" s="483"/>
      <c r="E34" s="490"/>
      <c r="F34" s="355"/>
      <c r="G34" s="413"/>
      <c r="H34" s="355"/>
      <c r="I34" s="413"/>
      <c r="J34" s="236" t="s">
        <v>26</v>
      </c>
      <c r="K34" s="153">
        <v>0</v>
      </c>
      <c r="L34" s="151">
        <v>0</v>
      </c>
      <c r="M34" s="151">
        <v>0</v>
      </c>
      <c r="N34" s="155">
        <v>0</v>
      </c>
      <c r="O34" s="149">
        <v>0</v>
      </c>
      <c r="P34" s="151">
        <v>0</v>
      </c>
      <c r="Q34" s="151">
        <v>0</v>
      </c>
      <c r="R34" s="294">
        <v>0</v>
      </c>
      <c r="S34" s="153"/>
      <c r="T34" s="151"/>
      <c r="U34" s="151"/>
      <c r="V34" s="155"/>
      <c r="W34" s="285">
        <v>0</v>
      </c>
      <c r="X34" s="132">
        <v>0</v>
      </c>
      <c r="Y34" s="654"/>
      <c r="Z34" s="417"/>
      <c r="AA34" s="417"/>
      <c r="AB34" s="417"/>
    </row>
    <row r="35" spans="1:28" ht="45" customHeight="1" thickBot="1" x14ac:dyDescent="0.3">
      <c r="A35" s="602"/>
      <c r="B35" s="604"/>
      <c r="C35" s="604"/>
      <c r="D35" s="483"/>
      <c r="E35" s="490"/>
      <c r="F35" s="355"/>
      <c r="G35" s="414"/>
      <c r="H35" s="368"/>
      <c r="I35" s="372"/>
      <c r="J35" s="49" t="s">
        <v>22</v>
      </c>
      <c r="K35" s="123">
        <f>SUM(K32:K34)</f>
        <v>41.5</v>
      </c>
      <c r="L35" s="123">
        <f>SUM(L32:L34)</f>
        <v>41.5</v>
      </c>
      <c r="M35" s="123">
        <f>SUM(M32:M34)</f>
        <v>0</v>
      </c>
      <c r="N35" s="122">
        <f>SUM(N32:N34)</f>
        <v>0</v>
      </c>
      <c r="O35" s="123">
        <f t="shared" ref="O35:P35" si="15">SUM(O32:O34)</f>
        <v>1.6</v>
      </c>
      <c r="P35" s="123">
        <f t="shared" si="15"/>
        <v>1.6</v>
      </c>
      <c r="Q35" s="123">
        <v>0</v>
      </c>
      <c r="R35" s="123">
        <f t="shared" ref="R35:X35" si="16">SUM(R32:R34)</f>
        <v>0</v>
      </c>
      <c r="S35" s="123"/>
      <c r="T35" s="123"/>
      <c r="U35" s="123"/>
      <c r="V35" s="123"/>
      <c r="W35" s="124">
        <f t="shared" si="16"/>
        <v>0</v>
      </c>
      <c r="X35" s="124">
        <f t="shared" si="16"/>
        <v>0</v>
      </c>
      <c r="Y35" s="384" t="s">
        <v>16</v>
      </c>
      <c r="Z35" s="384"/>
      <c r="AA35" s="384"/>
      <c r="AB35" s="393"/>
    </row>
    <row r="36" spans="1:28" ht="45" customHeight="1" thickBot="1" x14ac:dyDescent="0.3">
      <c r="A36" s="602"/>
      <c r="B36" s="604"/>
      <c r="C36" s="604"/>
      <c r="D36" s="483"/>
      <c r="E36" s="490"/>
      <c r="F36" s="355"/>
      <c r="G36" s="413" t="s">
        <v>124</v>
      </c>
      <c r="H36" s="440" t="s">
        <v>86</v>
      </c>
      <c r="I36" s="617" t="s">
        <v>146</v>
      </c>
      <c r="J36" s="34" t="s">
        <v>21</v>
      </c>
      <c r="K36" s="191">
        <v>3.4</v>
      </c>
      <c r="L36" s="192">
        <v>3.4</v>
      </c>
      <c r="M36" s="192">
        <v>0</v>
      </c>
      <c r="N36" s="92">
        <v>0</v>
      </c>
      <c r="O36" s="205">
        <v>3.5</v>
      </c>
      <c r="P36" s="207">
        <v>3.5</v>
      </c>
      <c r="Q36" s="207">
        <v>0</v>
      </c>
      <c r="R36" s="13">
        <v>0</v>
      </c>
      <c r="S36" s="157"/>
      <c r="T36" s="156"/>
      <c r="U36" s="147"/>
      <c r="V36" s="92"/>
      <c r="W36" s="134">
        <v>4</v>
      </c>
      <c r="X36" s="134">
        <v>5</v>
      </c>
      <c r="Y36" s="264" t="s">
        <v>51</v>
      </c>
      <c r="Z36" s="265">
        <v>2</v>
      </c>
      <c r="AA36" s="276">
        <v>2</v>
      </c>
      <c r="AB36" s="277">
        <v>3</v>
      </c>
    </row>
    <row r="37" spans="1:28" ht="45" customHeight="1" thickBot="1" x14ac:dyDescent="0.3">
      <c r="A37" s="602"/>
      <c r="B37" s="604"/>
      <c r="C37" s="604"/>
      <c r="D37" s="483"/>
      <c r="E37" s="490"/>
      <c r="F37" s="355"/>
      <c r="G37" s="372"/>
      <c r="H37" s="340"/>
      <c r="I37" s="618"/>
      <c r="J37" s="49" t="s">
        <v>22</v>
      </c>
      <c r="K37" s="49">
        <f t="shared" ref="K37:N37" si="17">K36</f>
        <v>3.4</v>
      </c>
      <c r="L37" s="49">
        <f t="shared" si="17"/>
        <v>3.4</v>
      </c>
      <c r="M37" s="49">
        <f t="shared" si="17"/>
        <v>0</v>
      </c>
      <c r="N37" s="49">
        <f t="shared" si="17"/>
        <v>0</v>
      </c>
      <c r="O37" s="49">
        <f t="shared" ref="O37:X37" si="18">O36</f>
        <v>3.5</v>
      </c>
      <c r="P37" s="49">
        <f t="shared" si="18"/>
        <v>3.5</v>
      </c>
      <c r="Q37" s="49">
        <f t="shared" si="18"/>
        <v>0</v>
      </c>
      <c r="R37" s="49">
        <f t="shared" si="18"/>
        <v>0</v>
      </c>
      <c r="S37" s="49"/>
      <c r="T37" s="49"/>
      <c r="U37" s="49"/>
      <c r="V37" s="49"/>
      <c r="W37" s="124">
        <f t="shared" si="18"/>
        <v>4</v>
      </c>
      <c r="X37" s="124">
        <f t="shared" si="18"/>
        <v>5</v>
      </c>
      <c r="Y37" s="384" t="s">
        <v>16</v>
      </c>
      <c r="Z37" s="384"/>
      <c r="AA37" s="384"/>
      <c r="AB37" s="393"/>
    </row>
    <row r="38" spans="1:28" ht="45" customHeight="1" thickBot="1" x14ac:dyDescent="0.3">
      <c r="A38" s="602"/>
      <c r="B38" s="604"/>
      <c r="C38" s="604"/>
      <c r="D38" s="483"/>
      <c r="E38" s="490"/>
      <c r="F38" s="356"/>
      <c r="G38" s="619" t="s">
        <v>23</v>
      </c>
      <c r="H38" s="443"/>
      <c r="I38" s="443"/>
      <c r="J38" s="620"/>
      <c r="K38" s="113">
        <f>SUM(K28+K31+K35+K37)</f>
        <v>62.199999999999996</v>
      </c>
      <c r="L38" s="112">
        <f>SUM(L28+L35+L37)</f>
        <v>55</v>
      </c>
      <c r="M38" s="112">
        <f t="shared" ref="M38:N38" si="19">SUM(M28+M37)</f>
        <v>0</v>
      </c>
      <c r="N38" s="112">
        <f t="shared" si="19"/>
        <v>0</v>
      </c>
      <c r="O38" s="113">
        <f>SUM(O28+O31+O35+O37)</f>
        <v>18.100000000000001</v>
      </c>
      <c r="P38" s="112">
        <f t="shared" ref="P38:R38" si="20">SUM(P28+P37)</f>
        <v>16.5</v>
      </c>
      <c r="Q38" s="112">
        <f t="shared" si="20"/>
        <v>0</v>
      </c>
      <c r="R38" s="112">
        <f t="shared" si="20"/>
        <v>0</v>
      </c>
      <c r="S38" s="113"/>
      <c r="T38" s="113"/>
      <c r="U38" s="112"/>
      <c r="V38" s="112"/>
      <c r="W38" s="113">
        <f>SUM(W28+W31+W35+W37)</f>
        <v>17</v>
      </c>
      <c r="X38" s="113">
        <f>SUM(X28+X31+X35+X37)</f>
        <v>19</v>
      </c>
      <c r="Y38" s="446" t="s">
        <v>16</v>
      </c>
      <c r="Z38" s="446"/>
      <c r="AA38" s="446"/>
      <c r="AB38" s="447"/>
    </row>
    <row r="39" spans="1:28" ht="45" customHeight="1" thickBot="1" x14ac:dyDescent="0.3">
      <c r="A39" s="602"/>
      <c r="B39" s="604"/>
      <c r="C39" s="604"/>
      <c r="D39" s="483"/>
      <c r="E39" s="490"/>
      <c r="F39" s="421" t="s">
        <v>36</v>
      </c>
      <c r="G39" s="422"/>
      <c r="H39" s="422"/>
      <c r="I39" s="422"/>
      <c r="J39" s="423"/>
      <c r="K39" s="102">
        <f t="shared" ref="K39:N39" si="21">SUM(K38)</f>
        <v>62.199999999999996</v>
      </c>
      <c r="L39" s="102">
        <f t="shared" si="21"/>
        <v>55</v>
      </c>
      <c r="M39" s="102">
        <f t="shared" si="21"/>
        <v>0</v>
      </c>
      <c r="N39" s="102">
        <f t="shared" si="21"/>
        <v>0</v>
      </c>
      <c r="O39" s="102">
        <f t="shared" ref="O39:R40" si="22">SUM(O38)</f>
        <v>18.100000000000001</v>
      </c>
      <c r="P39" s="102">
        <f t="shared" si="22"/>
        <v>16.5</v>
      </c>
      <c r="Q39" s="102">
        <f t="shared" si="22"/>
        <v>0</v>
      </c>
      <c r="R39" s="102">
        <f t="shared" si="22"/>
        <v>0</v>
      </c>
      <c r="S39" s="102"/>
      <c r="T39" s="102"/>
      <c r="U39" s="102"/>
      <c r="V39" s="102"/>
      <c r="W39" s="135">
        <f t="shared" ref="W39:X40" si="23">SUM(W38)</f>
        <v>17</v>
      </c>
      <c r="X39" s="135">
        <f t="shared" si="23"/>
        <v>19</v>
      </c>
      <c r="Y39" s="397"/>
      <c r="Z39" s="398"/>
      <c r="AA39" s="398"/>
      <c r="AB39" s="399"/>
    </row>
    <row r="40" spans="1:28" ht="45" customHeight="1" thickBot="1" x14ac:dyDescent="0.3">
      <c r="A40" s="603"/>
      <c r="B40" s="605"/>
      <c r="C40" s="605"/>
      <c r="D40" s="484"/>
      <c r="E40" s="491"/>
      <c r="F40" s="394" t="s">
        <v>37</v>
      </c>
      <c r="G40" s="395"/>
      <c r="H40" s="395"/>
      <c r="I40" s="395"/>
      <c r="J40" s="396"/>
      <c r="K40" s="49">
        <f t="shared" ref="K40:N40" si="24">SUM(K39)</f>
        <v>62.199999999999996</v>
      </c>
      <c r="L40" s="49">
        <f t="shared" si="24"/>
        <v>55</v>
      </c>
      <c r="M40" s="49">
        <f t="shared" si="24"/>
        <v>0</v>
      </c>
      <c r="N40" s="49">
        <f t="shared" si="24"/>
        <v>0</v>
      </c>
      <c r="O40" s="49">
        <f t="shared" si="22"/>
        <v>18.100000000000001</v>
      </c>
      <c r="P40" s="49">
        <f t="shared" si="22"/>
        <v>16.5</v>
      </c>
      <c r="Q40" s="49">
        <f t="shared" si="22"/>
        <v>0</v>
      </c>
      <c r="R40" s="49">
        <f t="shared" si="22"/>
        <v>0</v>
      </c>
      <c r="S40" s="49"/>
      <c r="T40" s="49"/>
      <c r="U40" s="49"/>
      <c r="V40" s="49"/>
      <c r="W40" s="124">
        <f t="shared" si="23"/>
        <v>17</v>
      </c>
      <c r="X40" s="124">
        <f t="shared" si="23"/>
        <v>19</v>
      </c>
      <c r="Y40" s="400"/>
      <c r="Z40" s="384"/>
      <c r="AA40" s="384"/>
      <c r="AB40" s="393"/>
    </row>
    <row r="41" spans="1:28" ht="31.5" customHeight="1" thickBot="1" x14ac:dyDescent="0.3">
      <c r="A41" s="56">
        <v>4</v>
      </c>
      <c r="B41" s="57">
        <v>3</v>
      </c>
      <c r="C41" s="648"/>
      <c r="D41" s="649"/>
      <c r="E41" s="650"/>
      <c r="F41" s="651" t="s">
        <v>122</v>
      </c>
      <c r="G41" s="652"/>
      <c r="H41" s="652"/>
      <c r="I41" s="652"/>
      <c r="J41" s="652"/>
      <c r="K41" s="652"/>
      <c r="L41" s="652"/>
      <c r="M41" s="652"/>
      <c r="N41" s="652"/>
      <c r="O41" s="652"/>
      <c r="P41" s="652"/>
      <c r="Q41" s="652"/>
      <c r="R41" s="652"/>
      <c r="S41" s="652"/>
      <c r="T41" s="652"/>
      <c r="U41" s="652"/>
      <c r="V41" s="652"/>
      <c r="W41" s="652"/>
      <c r="X41" s="652"/>
      <c r="Y41" s="652"/>
      <c r="Z41" s="652"/>
      <c r="AA41" s="652"/>
      <c r="AB41" s="653"/>
    </row>
    <row r="42" spans="1:28" ht="27" customHeight="1" thickBot="1" x14ac:dyDescent="0.3">
      <c r="A42" s="53">
        <v>4</v>
      </c>
      <c r="B42" s="45">
        <v>3</v>
      </c>
      <c r="C42" s="45">
        <v>2</v>
      </c>
      <c r="D42" s="45" t="s">
        <v>16</v>
      </c>
      <c r="E42" s="42" t="s">
        <v>16</v>
      </c>
      <c r="F42" s="405" t="s">
        <v>79</v>
      </c>
      <c r="G42" s="406"/>
      <c r="H42" s="406"/>
      <c r="I42" s="406"/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406"/>
      <c r="X42" s="406"/>
      <c r="Y42" s="406"/>
      <c r="Z42" s="406"/>
      <c r="AA42" s="406"/>
      <c r="AB42" s="407"/>
    </row>
    <row r="43" spans="1:28" ht="33" customHeight="1" thickBot="1" x14ac:dyDescent="0.3">
      <c r="A43" s="46">
        <v>4</v>
      </c>
      <c r="B43" s="47">
        <v>3</v>
      </c>
      <c r="C43" s="47">
        <v>2</v>
      </c>
      <c r="D43" s="103">
        <v>3</v>
      </c>
      <c r="E43" s="104" t="s">
        <v>16</v>
      </c>
      <c r="F43" s="401" t="s">
        <v>126</v>
      </c>
      <c r="G43" s="402"/>
      <c r="H43" s="402"/>
      <c r="I43" s="402"/>
      <c r="J43" s="402"/>
      <c r="K43" s="402"/>
      <c r="L43" s="402"/>
      <c r="M43" s="402"/>
      <c r="N43" s="402"/>
      <c r="O43" s="402"/>
      <c r="P43" s="402"/>
      <c r="Q43" s="402"/>
      <c r="R43" s="402"/>
      <c r="S43" s="402"/>
      <c r="T43" s="402"/>
      <c r="U43" s="402"/>
      <c r="V43" s="402"/>
      <c r="W43" s="402"/>
      <c r="X43" s="402"/>
      <c r="Y43" s="402"/>
      <c r="Z43" s="403"/>
      <c r="AA43" s="403"/>
      <c r="AB43" s="404"/>
    </row>
    <row r="44" spans="1:28" ht="45" customHeight="1" thickBot="1" x14ac:dyDescent="0.3">
      <c r="A44" s="516">
        <v>4</v>
      </c>
      <c r="B44" s="519">
        <v>3</v>
      </c>
      <c r="C44" s="519">
        <v>2</v>
      </c>
      <c r="D44" s="555">
        <v>3</v>
      </c>
      <c r="E44" s="625">
        <v>1</v>
      </c>
      <c r="F44" s="354" t="s">
        <v>134</v>
      </c>
      <c r="G44" s="354" t="s">
        <v>80</v>
      </c>
      <c r="H44" s="410" t="s">
        <v>81</v>
      </c>
      <c r="I44" s="375" t="s">
        <v>17</v>
      </c>
      <c r="J44" s="33" t="s">
        <v>18</v>
      </c>
      <c r="K44" s="66">
        <v>0</v>
      </c>
      <c r="L44" s="67">
        <v>0</v>
      </c>
      <c r="M44" s="67">
        <v>0</v>
      </c>
      <c r="N44" s="65">
        <v>0</v>
      </c>
      <c r="O44" s="7">
        <v>0</v>
      </c>
      <c r="P44" s="8">
        <v>0</v>
      </c>
      <c r="Q44" s="8">
        <v>0</v>
      </c>
      <c r="R44" s="9">
        <v>0</v>
      </c>
      <c r="S44" s="66"/>
      <c r="T44" s="67"/>
      <c r="U44" s="67"/>
      <c r="V44" s="65"/>
      <c r="W44" s="133">
        <v>0</v>
      </c>
      <c r="X44" s="133">
        <v>500</v>
      </c>
      <c r="Y44" s="275" t="s">
        <v>19</v>
      </c>
      <c r="Z44" s="66">
        <v>0</v>
      </c>
      <c r="AA44" s="67">
        <v>0</v>
      </c>
      <c r="AB44" s="65">
        <v>1</v>
      </c>
    </row>
    <row r="45" spans="1:28" ht="45" customHeight="1" thickBot="1" x14ac:dyDescent="0.3">
      <c r="A45" s="517"/>
      <c r="B45" s="520"/>
      <c r="C45" s="520"/>
      <c r="D45" s="556"/>
      <c r="E45" s="626"/>
      <c r="F45" s="355"/>
      <c r="G45" s="355"/>
      <c r="H45" s="411"/>
      <c r="I45" s="413"/>
      <c r="J45" s="33" t="s">
        <v>20</v>
      </c>
      <c r="K45" s="152">
        <v>0</v>
      </c>
      <c r="L45" s="150">
        <v>0</v>
      </c>
      <c r="M45" s="150">
        <v>0</v>
      </c>
      <c r="N45" s="154">
        <v>0</v>
      </c>
      <c r="O45" s="10">
        <v>0</v>
      </c>
      <c r="P45" s="11">
        <v>0</v>
      </c>
      <c r="Q45" s="11">
        <v>0</v>
      </c>
      <c r="R45" s="12">
        <v>0</v>
      </c>
      <c r="S45" s="152"/>
      <c r="T45" s="150"/>
      <c r="U45" s="150"/>
      <c r="V45" s="154"/>
      <c r="W45" s="132">
        <v>0</v>
      </c>
      <c r="X45" s="132">
        <v>500</v>
      </c>
      <c r="Y45" s="408" t="s">
        <v>120</v>
      </c>
      <c r="Z45" s="684">
        <v>0</v>
      </c>
      <c r="AA45" s="674">
        <v>0</v>
      </c>
      <c r="AB45" s="676">
        <v>320</v>
      </c>
    </row>
    <row r="46" spans="1:28" ht="45" customHeight="1" thickBot="1" x14ac:dyDescent="0.3">
      <c r="A46" s="517"/>
      <c r="B46" s="520"/>
      <c r="C46" s="520"/>
      <c r="D46" s="556"/>
      <c r="E46" s="626"/>
      <c r="F46" s="355"/>
      <c r="G46" s="355"/>
      <c r="H46" s="411"/>
      <c r="I46" s="413"/>
      <c r="J46" s="38" t="s">
        <v>21</v>
      </c>
      <c r="K46" s="153">
        <v>0</v>
      </c>
      <c r="L46" s="151">
        <v>0</v>
      </c>
      <c r="M46" s="151">
        <v>0</v>
      </c>
      <c r="N46" s="155">
        <v>0</v>
      </c>
      <c r="O46" s="4">
        <v>0</v>
      </c>
      <c r="P46" s="5">
        <v>0</v>
      </c>
      <c r="Q46" s="5">
        <v>0</v>
      </c>
      <c r="R46" s="6">
        <v>0</v>
      </c>
      <c r="S46" s="153"/>
      <c r="T46" s="151"/>
      <c r="U46" s="151"/>
      <c r="V46" s="155"/>
      <c r="W46" s="136">
        <v>0</v>
      </c>
      <c r="X46" s="136">
        <v>0</v>
      </c>
      <c r="Y46" s="409"/>
      <c r="Z46" s="685"/>
      <c r="AA46" s="675"/>
      <c r="AB46" s="677"/>
    </row>
    <row r="47" spans="1:28" ht="45" customHeight="1" thickBot="1" x14ac:dyDescent="0.3">
      <c r="A47" s="517"/>
      <c r="B47" s="520"/>
      <c r="C47" s="520"/>
      <c r="D47" s="556"/>
      <c r="E47" s="626"/>
      <c r="F47" s="355"/>
      <c r="G47" s="356"/>
      <c r="H47" s="412"/>
      <c r="I47" s="414"/>
      <c r="J47" s="49" t="s">
        <v>22</v>
      </c>
      <c r="K47" s="49">
        <f>SUM(K44:K46)</f>
        <v>0</v>
      </c>
      <c r="L47" s="49">
        <f t="shared" ref="L47:N47" si="25">SUM(L44:L46)</f>
        <v>0</v>
      </c>
      <c r="M47" s="49">
        <f t="shared" si="25"/>
        <v>0</v>
      </c>
      <c r="N47" s="49">
        <f t="shared" si="25"/>
        <v>0</v>
      </c>
      <c r="O47" s="49">
        <f>SUM(O44:O46)</f>
        <v>0</v>
      </c>
      <c r="P47" s="49">
        <f t="shared" ref="P47:R47" si="26">SUM(P44:P46)</f>
        <v>0</v>
      </c>
      <c r="Q47" s="49">
        <f t="shared" si="26"/>
        <v>0</v>
      </c>
      <c r="R47" s="49">
        <f t="shared" si="26"/>
        <v>0</v>
      </c>
      <c r="S47" s="49"/>
      <c r="T47" s="49"/>
      <c r="U47" s="49"/>
      <c r="V47" s="49"/>
      <c r="W47" s="124">
        <f t="shared" ref="W47:X47" si="27">SUM(W44:W46)</f>
        <v>0</v>
      </c>
      <c r="X47" s="124">
        <f t="shared" si="27"/>
        <v>1000</v>
      </c>
      <c r="Y47" s="384" t="s">
        <v>16</v>
      </c>
      <c r="Z47" s="385"/>
      <c r="AA47" s="385"/>
      <c r="AB47" s="386"/>
    </row>
    <row r="48" spans="1:28" ht="45" customHeight="1" thickBot="1" x14ac:dyDescent="0.3">
      <c r="A48" s="518"/>
      <c r="B48" s="521"/>
      <c r="C48" s="521"/>
      <c r="D48" s="557"/>
      <c r="E48" s="627"/>
      <c r="F48" s="356"/>
      <c r="G48" s="441" t="s">
        <v>23</v>
      </c>
      <c r="H48" s="442"/>
      <c r="I48" s="442"/>
      <c r="J48" s="443"/>
      <c r="K48" s="112">
        <f>SUM(V48)</f>
        <v>0</v>
      </c>
      <c r="L48" s="112">
        <f>SUM(G48)</f>
        <v>0</v>
      </c>
      <c r="M48" s="112">
        <f t="shared" ref="M48:N48" si="28">SUM(H48)</f>
        <v>0</v>
      </c>
      <c r="N48" s="112">
        <f t="shared" si="28"/>
        <v>0</v>
      </c>
      <c r="O48" s="108">
        <f t="shared" ref="O48:R48" si="29">O47</f>
        <v>0</v>
      </c>
      <c r="P48" s="108">
        <f t="shared" si="29"/>
        <v>0</v>
      </c>
      <c r="Q48" s="108">
        <f t="shared" si="29"/>
        <v>0</v>
      </c>
      <c r="R48" s="108">
        <f t="shared" si="29"/>
        <v>0</v>
      </c>
      <c r="S48" s="108"/>
      <c r="T48" s="108"/>
      <c r="U48" s="108"/>
      <c r="V48" s="108"/>
      <c r="W48" s="137">
        <f>W47</f>
        <v>0</v>
      </c>
      <c r="X48" s="137">
        <f>X47</f>
        <v>1000</v>
      </c>
      <c r="Y48" s="445" t="s">
        <v>16</v>
      </c>
      <c r="Z48" s="446"/>
      <c r="AA48" s="446"/>
      <c r="AB48" s="447"/>
    </row>
    <row r="49" spans="1:28" ht="45" customHeight="1" x14ac:dyDescent="0.25">
      <c r="A49" s="342">
        <v>4</v>
      </c>
      <c r="B49" s="345">
        <v>3</v>
      </c>
      <c r="C49" s="345">
        <v>2</v>
      </c>
      <c r="D49" s="348">
        <v>3</v>
      </c>
      <c r="E49" s="351">
        <v>2</v>
      </c>
      <c r="F49" s="354" t="s">
        <v>136</v>
      </c>
      <c r="G49" s="357" t="s">
        <v>137</v>
      </c>
      <c r="H49" s="339" t="s">
        <v>136</v>
      </c>
      <c r="I49" s="364" t="s">
        <v>17</v>
      </c>
      <c r="J49" s="196" t="s">
        <v>18</v>
      </c>
      <c r="K49" s="17">
        <v>0</v>
      </c>
      <c r="L49" s="67">
        <v>0</v>
      </c>
      <c r="M49" s="67">
        <v>0</v>
      </c>
      <c r="N49" s="65">
        <v>0</v>
      </c>
      <c r="O49" s="17">
        <v>0</v>
      </c>
      <c r="P49" s="67">
        <v>0</v>
      </c>
      <c r="Q49" s="67">
        <v>0</v>
      </c>
      <c r="R49" s="65">
        <v>0</v>
      </c>
      <c r="S49" s="17"/>
      <c r="T49" s="67"/>
      <c r="U49" s="67"/>
      <c r="V49" s="65"/>
      <c r="W49" s="133">
        <v>0</v>
      </c>
      <c r="X49" s="133">
        <v>100</v>
      </c>
      <c r="Y49" s="273" t="s">
        <v>138</v>
      </c>
      <c r="Z49" s="689">
        <v>0</v>
      </c>
      <c r="AA49" s="692">
        <v>0</v>
      </c>
      <c r="AB49" s="695">
        <v>1</v>
      </c>
    </row>
    <row r="50" spans="1:28" ht="45" customHeight="1" x14ac:dyDescent="0.25">
      <c r="A50" s="343"/>
      <c r="B50" s="346"/>
      <c r="C50" s="346"/>
      <c r="D50" s="349"/>
      <c r="E50" s="352"/>
      <c r="F50" s="355"/>
      <c r="G50" s="358"/>
      <c r="H50" s="363"/>
      <c r="I50" s="365"/>
      <c r="J50" s="197" t="s">
        <v>20</v>
      </c>
      <c r="K50" s="148">
        <v>0</v>
      </c>
      <c r="L50" s="150">
        <v>0</v>
      </c>
      <c r="M50" s="150">
        <v>0</v>
      </c>
      <c r="N50" s="154">
        <v>0</v>
      </c>
      <c r="O50" s="14">
        <v>0</v>
      </c>
      <c r="P50" s="11">
        <v>0</v>
      </c>
      <c r="Q50" s="11">
        <v>0</v>
      </c>
      <c r="R50" s="12">
        <v>0</v>
      </c>
      <c r="S50" s="148"/>
      <c r="T50" s="150"/>
      <c r="U50" s="150"/>
      <c r="V50" s="154"/>
      <c r="W50" s="132">
        <v>0</v>
      </c>
      <c r="X50" s="132">
        <v>20</v>
      </c>
      <c r="Y50" s="274"/>
      <c r="Z50" s="690"/>
      <c r="AA50" s="693"/>
      <c r="AB50" s="696"/>
    </row>
    <row r="51" spans="1:28" ht="45" customHeight="1" thickBot="1" x14ac:dyDescent="0.3">
      <c r="A51" s="343"/>
      <c r="B51" s="346"/>
      <c r="C51" s="346"/>
      <c r="D51" s="349"/>
      <c r="E51" s="352"/>
      <c r="F51" s="355"/>
      <c r="G51" s="358"/>
      <c r="H51" s="363"/>
      <c r="I51" s="365"/>
      <c r="J51" s="197" t="s">
        <v>21</v>
      </c>
      <c r="K51" s="149">
        <v>0</v>
      </c>
      <c r="L51" s="151">
        <v>0</v>
      </c>
      <c r="M51" s="151">
        <v>0</v>
      </c>
      <c r="N51" s="155">
        <v>0</v>
      </c>
      <c r="O51" s="18">
        <v>0</v>
      </c>
      <c r="P51" s="5">
        <v>0</v>
      </c>
      <c r="Q51" s="5">
        <v>0</v>
      </c>
      <c r="R51" s="6">
        <v>0</v>
      </c>
      <c r="S51" s="149"/>
      <c r="T51" s="151"/>
      <c r="U51" s="151"/>
      <c r="V51" s="155"/>
      <c r="W51" s="136">
        <v>0</v>
      </c>
      <c r="X51" s="136">
        <v>0</v>
      </c>
      <c r="Y51" s="274"/>
      <c r="Z51" s="691"/>
      <c r="AA51" s="694"/>
      <c r="AB51" s="697"/>
    </row>
    <row r="52" spans="1:28" ht="45" customHeight="1" thickBot="1" x14ac:dyDescent="0.3">
      <c r="A52" s="343"/>
      <c r="B52" s="346"/>
      <c r="C52" s="346"/>
      <c r="D52" s="349"/>
      <c r="E52" s="352"/>
      <c r="F52" s="355"/>
      <c r="G52" s="359"/>
      <c r="H52" s="340"/>
      <c r="I52" s="366"/>
      <c r="J52" s="198" t="s">
        <v>22</v>
      </c>
      <c r="K52" s="190">
        <f>SUM(K49:K51)</f>
        <v>0</v>
      </c>
      <c r="L52" s="49">
        <f t="shared" ref="L52:N52" si="30">SUM(L49:L51)</f>
        <v>0</v>
      </c>
      <c r="M52" s="49">
        <f t="shared" si="30"/>
        <v>0</v>
      </c>
      <c r="N52" s="49">
        <f t="shared" si="30"/>
        <v>0</v>
      </c>
      <c r="O52" s="127">
        <f>SUM(O49:O51)</f>
        <v>0</v>
      </c>
      <c r="P52" s="49">
        <f t="shared" ref="P52:R52" si="31">SUM(P49:P51)</f>
        <v>0</v>
      </c>
      <c r="Q52" s="49">
        <f t="shared" si="31"/>
        <v>0</v>
      </c>
      <c r="R52" s="49">
        <f t="shared" si="31"/>
        <v>0</v>
      </c>
      <c r="S52" s="145"/>
      <c r="T52" s="49"/>
      <c r="U52" s="49"/>
      <c r="V52" s="49"/>
      <c r="W52" s="124">
        <f t="shared" ref="W52:X52" si="32">SUM(W49:W51)</f>
        <v>0</v>
      </c>
      <c r="X52" s="124">
        <f t="shared" si="32"/>
        <v>120</v>
      </c>
      <c r="Y52" s="448"/>
      <c r="Z52" s="449"/>
      <c r="AA52" s="449"/>
      <c r="AB52" s="450"/>
    </row>
    <row r="53" spans="1:28" ht="45" customHeight="1" thickBot="1" x14ac:dyDescent="0.3">
      <c r="A53" s="344"/>
      <c r="B53" s="347"/>
      <c r="C53" s="347"/>
      <c r="D53" s="350"/>
      <c r="E53" s="353"/>
      <c r="F53" s="356"/>
      <c r="G53" s="360" t="s">
        <v>23</v>
      </c>
      <c r="H53" s="361"/>
      <c r="I53" s="361"/>
      <c r="J53" s="362"/>
      <c r="K53" s="108">
        <v>0</v>
      </c>
      <c r="L53" s="108">
        <v>0</v>
      </c>
      <c r="M53" s="108">
        <v>0</v>
      </c>
      <c r="N53" s="108">
        <v>0</v>
      </c>
      <c r="O53" s="108">
        <f t="shared" ref="O53:X53" si="33">O52</f>
        <v>0</v>
      </c>
      <c r="P53" s="108">
        <f t="shared" si="33"/>
        <v>0</v>
      </c>
      <c r="Q53" s="108">
        <f t="shared" si="33"/>
        <v>0</v>
      </c>
      <c r="R53" s="108">
        <f t="shared" si="33"/>
        <v>0</v>
      </c>
      <c r="S53" s="108"/>
      <c r="T53" s="108"/>
      <c r="U53" s="108"/>
      <c r="V53" s="108"/>
      <c r="W53" s="137">
        <f t="shared" si="33"/>
        <v>0</v>
      </c>
      <c r="X53" s="137">
        <f t="shared" si="33"/>
        <v>120</v>
      </c>
      <c r="Y53" s="109"/>
      <c r="Z53" s="107"/>
      <c r="AA53" s="107"/>
      <c r="AB53" s="110"/>
    </row>
    <row r="54" spans="1:28" ht="45" customHeight="1" thickBot="1" x14ac:dyDescent="0.3">
      <c r="A54" s="516">
        <v>4</v>
      </c>
      <c r="B54" s="519">
        <v>3</v>
      </c>
      <c r="C54" s="519">
        <v>2</v>
      </c>
      <c r="D54" s="555">
        <v>3</v>
      </c>
      <c r="E54" s="558">
        <v>3</v>
      </c>
      <c r="F54" s="408" t="s">
        <v>135</v>
      </c>
      <c r="G54" s="354" t="s">
        <v>88</v>
      </c>
      <c r="H54" s="354" t="s">
        <v>89</v>
      </c>
      <c r="I54" s="375" t="s">
        <v>24</v>
      </c>
      <c r="J54" s="29" t="s">
        <v>21</v>
      </c>
      <c r="K54" s="95">
        <v>89.6</v>
      </c>
      <c r="L54" s="95">
        <v>89.6</v>
      </c>
      <c r="M54" s="95">
        <v>3.4</v>
      </c>
      <c r="N54" s="22">
        <v>0</v>
      </c>
      <c r="O54" s="36">
        <v>128.1</v>
      </c>
      <c r="P54" s="36">
        <v>128.1</v>
      </c>
      <c r="Q54" s="36">
        <v>4.9000000000000004</v>
      </c>
      <c r="R54" s="160">
        <v>0</v>
      </c>
      <c r="S54" s="36"/>
      <c r="T54" s="36"/>
      <c r="U54" s="36"/>
      <c r="V54" s="160"/>
      <c r="W54" s="132">
        <v>130</v>
      </c>
      <c r="X54" s="132">
        <v>131</v>
      </c>
      <c r="Y54" s="48" t="s">
        <v>57</v>
      </c>
      <c r="Z54" s="265">
        <v>48</v>
      </c>
      <c r="AA54" s="266">
        <v>54</v>
      </c>
      <c r="AB54" s="253">
        <v>54</v>
      </c>
    </row>
    <row r="55" spans="1:28" ht="45" customHeight="1" thickBot="1" x14ac:dyDescent="0.3">
      <c r="A55" s="517"/>
      <c r="B55" s="520"/>
      <c r="C55" s="520"/>
      <c r="D55" s="556"/>
      <c r="E55" s="559"/>
      <c r="F55" s="561"/>
      <c r="G55" s="368"/>
      <c r="H55" s="368"/>
      <c r="I55" s="372"/>
      <c r="J55" s="97" t="s">
        <v>22</v>
      </c>
      <c r="K55" s="124">
        <f t="shared" ref="K55:N55" si="34">K54</f>
        <v>89.6</v>
      </c>
      <c r="L55" s="124">
        <f t="shared" si="34"/>
        <v>89.6</v>
      </c>
      <c r="M55" s="124">
        <f t="shared" si="34"/>
        <v>3.4</v>
      </c>
      <c r="N55" s="124">
        <f t="shared" si="34"/>
        <v>0</v>
      </c>
      <c r="O55" s="124">
        <f t="shared" ref="O55:X55" si="35">O54</f>
        <v>128.1</v>
      </c>
      <c r="P55" s="124">
        <f t="shared" si="35"/>
        <v>128.1</v>
      </c>
      <c r="Q55" s="124">
        <f t="shared" si="35"/>
        <v>4.9000000000000004</v>
      </c>
      <c r="R55" s="124">
        <f t="shared" si="35"/>
        <v>0</v>
      </c>
      <c r="S55" s="124"/>
      <c r="T55" s="124"/>
      <c r="U55" s="124"/>
      <c r="V55" s="124"/>
      <c r="W55" s="124">
        <f t="shared" si="35"/>
        <v>130</v>
      </c>
      <c r="X55" s="124">
        <f t="shared" si="35"/>
        <v>131</v>
      </c>
      <c r="Y55" s="384" t="s">
        <v>16</v>
      </c>
      <c r="Z55" s="384"/>
      <c r="AA55" s="384"/>
      <c r="AB55" s="393"/>
    </row>
    <row r="56" spans="1:28" ht="45" customHeight="1" thickBot="1" x14ac:dyDescent="0.3">
      <c r="A56" s="517"/>
      <c r="B56" s="520"/>
      <c r="C56" s="520"/>
      <c r="D56" s="556"/>
      <c r="E56" s="559"/>
      <c r="F56" s="561"/>
      <c r="G56" s="354" t="s">
        <v>90</v>
      </c>
      <c r="H56" s="367" t="s">
        <v>91</v>
      </c>
      <c r="I56" s="374" t="s">
        <v>24</v>
      </c>
      <c r="J56" s="30" t="s">
        <v>21</v>
      </c>
      <c r="K56" s="167">
        <v>764.8</v>
      </c>
      <c r="L56" s="168">
        <v>764.8</v>
      </c>
      <c r="M56" s="168">
        <v>5.3</v>
      </c>
      <c r="N56" s="161">
        <v>0</v>
      </c>
      <c r="O56" s="167">
        <v>869.2</v>
      </c>
      <c r="P56" s="168">
        <v>869.2</v>
      </c>
      <c r="Q56" s="168">
        <v>6</v>
      </c>
      <c r="R56" s="161">
        <v>0</v>
      </c>
      <c r="S56" s="186"/>
      <c r="T56" s="186"/>
      <c r="U56" s="186"/>
      <c r="V56" s="162"/>
      <c r="W56" s="209">
        <v>870</v>
      </c>
      <c r="X56" s="209">
        <v>875</v>
      </c>
      <c r="Y56" s="233" t="s">
        <v>58</v>
      </c>
      <c r="Z56" s="265">
        <v>810</v>
      </c>
      <c r="AA56" s="276">
        <v>820</v>
      </c>
      <c r="AB56" s="277">
        <v>820</v>
      </c>
    </row>
    <row r="57" spans="1:28" ht="45" customHeight="1" thickBot="1" x14ac:dyDescent="0.3">
      <c r="A57" s="517"/>
      <c r="B57" s="520"/>
      <c r="C57" s="520"/>
      <c r="D57" s="556"/>
      <c r="E57" s="559"/>
      <c r="F57" s="561"/>
      <c r="G57" s="368"/>
      <c r="H57" s="368"/>
      <c r="I57" s="372"/>
      <c r="J57" s="210" t="s">
        <v>22</v>
      </c>
      <c r="K57" s="139">
        <f t="shared" ref="K57:N57" si="36">K56</f>
        <v>764.8</v>
      </c>
      <c r="L57" s="139">
        <f t="shared" si="36"/>
        <v>764.8</v>
      </c>
      <c r="M57" s="139">
        <f t="shared" si="36"/>
        <v>5.3</v>
      </c>
      <c r="N57" s="139">
        <f t="shared" si="36"/>
        <v>0</v>
      </c>
      <c r="O57" s="139">
        <f t="shared" ref="O57:X57" si="37">O56</f>
        <v>869.2</v>
      </c>
      <c r="P57" s="139">
        <f t="shared" si="37"/>
        <v>869.2</v>
      </c>
      <c r="Q57" s="139">
        <f t="shared" si="37"/>
        <v>6</v>
      </c>
      <c r="R57" s="139">
        <f t="shared" si="37"/>
        <v>0</v>
      </c>
      <c r="S57" s="139"/>
      <c r="T57" s="139"/>
      <c r="U57" s="139"/>
      <c r="V57" s="139"/>
      <c r="W57" s="139">
        <f t="shared" si="37"/>
        <v>870</v>
      </c>
      <c r="X57" s="217">
        <f t="shared" si="37"/>
        <v>875</v>
      </c>
      <c r="Y57" s="451" t="s">
        <v>16</v>
      </c>
      <c r="Z57" s="451"/>
      <c r="AA57" s="451"/>
      <c r="AB57" s="452"/>
    </row>
    <row r="58" spans="1:28" ht="39" customHeight="1" x14ac:dyDescent="0.25">
      <c r="A58" s="517"/>
      <c r="B58" s="520"/>
      <c r="C58" s="520"/>
      <c r="D58" s="556"/>
      <c r="E58" s="559"/>
      <c r="F58" s="561"/>
      <c r="G58" s="367" t="s">
        <v>92</v>
      </c>
      <c r="H58" s="367" t="s">
        <v>93</v>
      </c>
      <c r="I58" s="531" t="s">
        <v>24</v>
      </c>
      <c r="J58" s="196" t="s">
        <v>20</v>
      </c>
      <c r="K58" s="187">
        <v>55</v>
      </c>
      <c r="L58" s="215">
        <v>55</v>
      </c>
      <c r="M58" s="215">
        <v>0</v>
      </c>
      <c r="N58" s="163">
        <v>0</v>
      </c>
      <c r="O58" s="214">
        <v>27</v>
      </c>
      <c r="P58" s="215">
        <v>27</v>
      </c>
      <c r="Q58" s="215">
        <v>0</v>
      </c>
      <c r="R58" s="163">
        <v>0</v>
      </c>
      <c r="S58" s="214"/>
      <c r="T58" s="215"/>
      <c r="U58" s="215"/>
      <c r="V58" s="163"/>
      <c r="W58" s="272">
        <v>27</v>
      </c>
      <c r="X58" s="272">
        <v>27</v>
      </c>
      <c r="Y58" s="640" t="s">
        <v>59</v>
      </c>
      <c r="Z58" s="642">
        <v>120</v>
      </c>
      <c r="AA58" s="644">
        <v>125</v>
      </c>
      <c r="AB58" s="682">
        <v>130</v>
      </c>
    </row>
    <row r="59" spans="1:28" ht="39" customHeight="1" x14ac:dyDescent="0.25">
      <c r="A59" s="517"/>
      <c r="B59" s="520"/>
      <c r="C59" s="520"/>
      <c r="D59" s="556"/>
      <c r="E59" s="559"/>
      <c r="F59" s="561"/>
      <c r="G59" s="355"/>
      <c r="H59" s="355"/>
      <c r="I59" s="419"/>
      <c r="J59" s="295" t="s">
        <v>21</v>
      </c>
      <c r="K59" s="241">
        <v>0</v>
      </c>
      <c r="L59" s="213">
        <v>0</v>
      </c>
      <c r="M59" s="213">
        <v>0</v>
      </c>
      <c r="N59" s="193">
        <v>0</v>
      </c>
      <c r="O59" s="36">
        <v>46.1</v>
      </c>
      <c r="P59" s="213">
        <v>46.1</v>
      </c>
      <c r="Q59" s="213">
        <v>0</v>
      </c>
      <c r="R59" s="193">
        <v>0</v>
      </c>
      <c r="S59" s="36"/>
      <c r="T59" s="230"/>
      <c r="U59" s="230"/>
      <c r="V59" s="231"/>
      <c r="W59" s="134">
        <v>49</v>
      </c>
      <c r="X59" s="134">
        <v>50</v>
      </c>
      <c r="Y59" s="640"/>
      <c r="Z59" s="429"/>
      <c r="AA59" s="433"/>
      <c r="AB59" s="428"/>
    </row>
    <row r="60" spans="1:28" ht="39" customHeight="1" thickBot="1" x14ac:dyDescent="0.3">
      <c r="A60" s="517"/>
      <c r="B60" s="520"/>
      <c r="C60" s="520"/>
      <c r="D60" s="556"/>
      <c r="E60" s="559"/>
      <c r="F60" s="561"/>
      <c r="G60" s="355"/>
      <c r="H60" s="355"/>
      <c r="I60" s="419"/>
      <c r="J60" s="189" t="s">
        <v>26</v>
      </c>
      <c r="K60" s="241">
        <v>0</v>
      </c>
      <c r="L60" s="213">
        <v>0</v>
      </c>
      <c r="M60" s="213">
        <v>0</v>
      </c>
      <c r="N60" s="193">
        <v>0</v>
      </c>
      <c r="O60" s="36">
        <v>0</v>
      </c>
      <c r="P60" s="213">
        <v>0</v>
      </c>
      <c r="Q60" s="213">
        <v>0</v>
      </c>
      <c r="R60" s="193">
        <v>0</v>
      </c>
      <c r="S60" s="36"/>
      <c r="T60" s="230"/>
      <c r="U60" s="230"/>
      <c r="V60" s="231"/>
      <c r="W60" s="134">
        <v>0</v>
      </c>
      <c r="X60" s="134">
        <v>0</v>
      </c>
      <c r="Y60" s="641"/>
      <c r="Z60" s="643"/>
      <c r="AA60" s="645"/>
      <c r="AB60" s="683"/>
    </row>
    <row r="61" spans="1:28" ht="34.5" customHeight="1" thickBot="1" x14ac:dyDescent="0.3">
      <c r="A61" s="517"/>
      <c r="B61" s="520"/>
      <c r="C61" s="520"/>
      <c r="D61" s="556"/>
      <c r="E61" s="559"/>
      <c r="F61" s="561"/>
      <c r="G61" s="368"/>
      <c r="H61" s="368"/>
      <c r="I61" s="688"/>
      <c r="J61" s="122" t="s">
        <v>22</v>
      </c>
      <c r="K61" s="143">
        <f>SUM(K58:K59)</f>
        <v>55</v>
      </c>
      <c r="L61" s="143">
        <f>SUM(L58:L59)</f>
        <v>55</v>
      </c>
      <c r="M61" s="143">
        <f t="shared" ref="M61:N61" si="38">SUM(M58:M58)</f>
        <v>0</v>
      </c>
      <c r="N61" s="143">
        <f t="shared" si="38"/>
        <v>0</v>
      </c>
      <c r="O61" s="143">
        <f>SUM(O58:O59)</f>
        <v>73.099999999999994</v>
      </c>
      <c r="P61" s="143">
        <f>SUM(P58:P59)</f>
        <v>73.099999999999994</v>
      </c>
      <c r="Q61" s="143">
        <f t="shared" ref="Q61:R61" si="39">SUM(Q58:Q58)</f>
        <v>0</v>
      </c>
      <c r="R61" s="143">
        <f t="shared" si="39"/>
        <v>0</v>
      </c>
      <c r="S61" s="143"/>
      <c r="T61" s="143"/>
      <c r="U61" s="143"/>
      <c r="V61" s="143"/>
      <c r="W61" s="143">
        <f>SUM(W58:W58)</f>
        <v>27</v>
      </c>
      <c r="X61" s="143">
        <f>SUM(X58:X58)</f>
        <v>27</v>
      </c>
      <c r="Y61" s="385" t="s">
        <v>16</v>
      </c>
      <c r="Z61" s="385"/>
      <c r="AA61" s="385"/>
      <c r="AB61" s="386"/>
    </row>
    <row r="62" spans="1:28" ht="45" customHeight="1" thickBot="1" x14ac:dyDescent="0.3">
      <c r="A62" s="517"/>
      <c r="B62" s="520"/>
      <c r="C62" s="520"/>
      <c r="D62" s="556"/>
      <c r="E62" s="559"/>
      <c r="F62" s="561"/>
      <c r="G62" s="367" t="s">
        <v>94</v>
      </c>
      <c r="H62" s="367" t="s">
        <v>95</v>
      </c>
      <c r="I62" s="374" t="s">
        <v>24</v>
      </c>
      <c r="J62" s="33" t="s">
        <v>27</v>
      </c>
      <c r="K62" s="36">
        <v>16</v>
      </c>
      <c r="L62" s="213">
        <v>16</v>
      </c>
      <c r="M62" s="213">
        <v>0.5</v>
      </c>
      <c r="N62" s="212">
        <v>0</v>
      </c>
      <c r="O62" s="36">
        <v>11.3</v>
      </c>
      <c r="P62" s="185">
        <v>11.3</v>
      </c>
      <c r="Q62" s="185">
        <v>0.3</v>
      </c>
      <c r="R62" s="160">
        <v>0</v>
      </c>
      <c r="S62" s="36"/>
      <c r="T62" s="185"/>
      <c r="U62" s="185"/>
      <c r="V62" s="160"/>
      <c r="W62" s="132">
        <v>12</v>
      </c>
      <c r="X62" s="132">
        <v>12</v>
      </c>
      <c r="Y62" s="250" t="s">
        <v>60</v>
      </c>
      <c r="Z62" s="265">
        <v>26</v>
      </c>
      <c r="AA62" s="266">
        <v>27</v>
      </c>
      <c r="AB62" s="253">
        <v>27</v>
      </c>
    </row>
    <row r="63" spans="1:28" ht="45" customHeight="1" thickBot="1" x14ac:dyDescent="0.3">
      <c r="A63" s="517"/>
      <c r="B63" s="520"/>
      <c r="C63" s="520"/>
      <c r="D63" s="556"/>
      <c r="E63" s="559"/>
      <c r="F63" s="561"/>
      <c r="G63" s="368"/>
      <c r="H63" s="368"/>
      <c r="I63" s="372"/>
      <c r="J63" s="97" t="s">
        <v>22</v>
      </c>
      <c r="K63" s="124">
        <f>SUM(K62)</f>
        <v>16</v>
      </c>
      <c r="L63" s="124">
        <f>SUM(L62)</f>
        <v>16</v>
      </c>
      <c r="M63" s="124">
        <f>SUM(M62)</f>
        <v>0.5</v>
      </c>
      <c r="N63" s="124">
        <v>0</v>
      </c>
      <c r="O63" s="124">
        <f>SUM(O62)</f>
        <v>11.3</v>
      </c>
      <c r="P63" s="124">
        <f>SUM(P62)</f>
        <v>11.3</v>
      </c>
      <c r="Q63" s="124">
        <v>0.3</v>
      </c>
      <c r="R63" s="124">
        <v>0</v>
      </c>
      <c r="S63" s="124"/>
      <c r="T63" s="124"/>
      <c r="U63" s="124"/>
      <c r="V63" s="124"/>
      <c r="W63" s="124">
        <f>SUM(W62)</f>
        <v>12</v>
      </c>
      <c r="X63" s="124">
        <f>SUM(X62)</f>
        <v>12</v>
      </c>
      <c r="Y63" s="384" t="s">
        <v>16</v>
      </c>
      <c r="Z63" s="384"/>
      <c r="AA63" s="384"/>
      <c r="AB63" s="393"/>
    </row>
    <row r="64" spans="1:28" ht="45" customHeight="1" thickBot="1" x14ac:dyDescent="0.3">
      <c r="A64" s="517"/>
      <c r="B64" s="520"/>
      <c r="C64" s="520"/>
      <c r="D64" s="556"/>
      <c r="E64" s="559"/>
      <c r="F64" s="561"/>
      <c r="G64" s="367" t="s">
        <v>96</v>
      </c>
      <c r="H64" s="367" t="s">
        <v>97</v>
      </c>
      <c r="I64" s="374" t="s">
        <v>24</v>
      </c>
      <c r="J64" s="33" t="s">
        <v>20</v>
      </c>
      <c r="K64" s="36">
        <v>20</v>
      </c>
      <c r="L64" s="36">
        <v>20</v>
      </c>
      <c r="M64" s="213">
        <v>0</v>
      </c>
      <c r="N64" s="193">
        <v>0</v>
      </c>
      <c r="O64" s="36">
        <v>20</v>
      </c>
      <c r="P64" s="36">
        <v>20</v>
      </c>
      <c r="Q64" s="37">
        <v>0</v>
      </c>
      <c r="R64" s="158">
        <v>0</v>
      </c>
      <c r="S64" s="36"/>
      <c r="T64" s="36"/>
      <c r="U64" s="37"/>
      <c r="V64" s="158"/>
      <c r="W64" s="138">
        <v>20</v>
      </c>
      <c r="X64" s="138">
        <v>20</v>
      </c>
      <c r="Y64" s="32" t="s">
        <v>61</v>
      </c>
      <c r="Z64" s="27">
        <v>45</v>
      </c>
      <c r="AA64" s="91">
        <v>45</v>
      </c>
      <c r="AB64" s="91">
        <v>45</v>
      </c>
    </row>
    <row r="65" spans="1:28" ht="45" customHeight="1" thickBot="1" x14ac:dyDescent="0.3">
      <c r="A65" s="517"/>
      <c r="B65" s="520"/>
      <c r="C65" s="520"/>
      <c r="D65" s="556"/>
      <c r="E65" s="559"/>
      <c r="F65" s="561"/>
      <c r="G65" s="368"/>
      <c r="H65" s="368"/>
      <c r="I65" s="372"/>
      <c r="J65" s="97" t="s">
        <v>22</v>
      </c>
      <c r="K65" s="124">
        <f t="shared" ref="K65:N65" si="40">K64</f>
        <v>20</v>
      </c>
      <c r="L65" s="124">
        <f t="shared" si="40"/>
        <v>20</v>
      </c>
      <c r="M65" s="124">
        <f t="shared" si="40"/>
        <v>0</v>
      </c>
      <c r="N65" s="124">
        <f t="shared" si="40"/>
        <v>0</v>
      </c>
      <c r="O65" s="124">
        <f t="shared" ref="O65:X65" si="41">O64</f>
        <v>20</v>
      </c>
      <c r="P65" s="124">
        <f t="shared" si="41"/>
        <v>20</v>
      </c>
      <c r="Q65" s="124">
        <f t="shared" si="41"/>
        <v>0</v>
      </c>
      <c r="R65" s="124">
        <f t="shared" si="41"/>
        <v>0</v>
      </c>
      <c r="S65" s="124"/>
      <c r="T65" s="124"/>
      <c r="U65" s="124"/>
      <c r="V65" s="124"/>
      <c r="W65" s="124">
        <f t="shared" si="41"/>
        <v>20</v>
      </c>
      <c r="X65" s="124">
        <f t="shared" si="41"/>
        <v>20</v>
      </c>
      <c r="Y65" s="384" t="s">
        <v>16</v>
      </c>
      <c r="Z65" s="384"/>
      <c r="AA65" s="384"/>
      <c r="AB65" s="393"/>
    </row>
    <row r="66" spans="1:28" ht="69" customHeight="1" thickBot="1" x14ac:dyDescent="0.3">
      <c r="A66" s="517"/>
      <c r="B66" s="520"/>
      <c r="C66" s="520"/>
      <c r="D66" s="556"/>
      <c r="E66" s="559"/>
      <c r="F66" s="561"/>
      <c r="G66" s="367" t="s">
        <v>98</v>
      </c>
      <c r="H66" s="367" t="s">
        <v>99</v>
      </c>
      <c r="I66" s="374" t="s">
        <v>24</v>
      </c>
      <c r="J66" s="31" t="s">
        <v>27</v>
      </c>
      <c r="K66" s="159">
        <v>19.2</v>
      </c>
      <c r="L66" s="159">
        <v>19.2</v>
      </c>
      <c r="M66" s="211">
        <v>0.8</v>
      </c>
      <c r="N66" s="212">
        <v>0</v>
      </c>
      <c r="O66" s="159">
        <v>19.8</v>
      </c>
      <c r="P66" s="159">
        <v>19.8</v>
      </c>
      <c r="Q66" s="165">
        <v>0.8</v>
      </c>
      <c r="R66" s="160">
        <v>0</v>
      </c>
      <c r="S66" s="159"/>
      <c r="T66" s="159"/>
      <c r="U66" s="165"/>
      <c r="V66" s="160"/>
      <c r="W66" s="132">
        <v>20</v>
      </c>
      <c r="X66" s="132">
        <v>20</v>
      </c>
      <c r="Y66" s="250" t="s">
        <v>28</v>
      </c>
      <c r="Z66" s="267">
        <v>50</v>
      </c>
      <c r="AA66" s="268">
        <v>51</v>
      </c>
      <c r="AB66" s="269">
        <v>51</v>
      </c>
    </row>
    <row r="67" spans="1:28" ht="45" customHeight="1" thickBot="1" x14ac:dyDescent="0.3">
      <c r="A67" s="517"/>
      <c r="B67" s="520"/>
      <c r="C67" s="520"/>
      <c r="D67" s="556"/>
      <c r="E67" s="559"/>
      <c r="F67" s="561"/>
      <c r="G67" s="368"/>
      <c r="H67" s="368"/>
      <c r="I67" s="372"/>
      <c r="J67" s="97" t="s">
        <v>22</v>
      </c>
      <c r="K67" s="124">
        <f>SUM(K66)</f>
        <v>19.2</v>
      </c>
      <c r="L67" s="124">
        <f>SUM(L66)</f>
        <v>19.2</v>
      </c>
      <c r="M67" s="124">
        <f>SUM(M66)</f>
        <v>0.8</v>
      </c>
      <c r="N67" s="124">
        <v>0</v>
      </c>
      <c r="O67" s="124">
        <f>SUM(O66)</f>
        <v>19.8</v>
      </c>
      <c r="P67" s="124">
        <f>SUM(P66)</f>
        <v>19.8</v>
      </c>
      <c r="Q67" s="124">
        <f>SUM(Q66)</f>
        <v>0.8</v>
      </c>
      <c r="R67" s="124">
        <v>0</v>
      </c>
      <c r="S67" s="124"/>
      <c r="T67" s="124"/>
      <c r="U67" s="124"/>
      <c r="V67" s="124"/>
      <c r="W67" s="124">
        <f>SUM(W66)</f>
        <v>20</v>
      </c>
      <c r="X67" s="124">
        <f>SUM(X66)</f>
        <v>20</v>
      </c>
      <c r="Y67" s="384" t="s">
        <v>154</v>
      </c>
      <c r="Z67" s="384"/>
      <c r="AA67" s="384"/>
      <c r="AB67" s="393"/>
    </row>
    <row r="68" spans="1:28" ht="40.5" customHeight="1" x14ac:dyDescent="0.25">
      <c r="A68" s="517"/>
      <c r="B68" s="520"/>
      <c r="C68" s="520"/>
      <c r="D68" s="556"/>
      <c r="E68" s="559"/>
      <c r="F68" s="561"/>
      <c r="G68" s="367" t="s">
        <v>100</v>
      </c>
      <c r="H68" s="367" t="s">
        <v>101</v>
      </c>
      <c r="I68" s="374" t="s">
        <v>24</v>
      </c>
      <c r="J68" s="31" t="s">
        <v>20</v>
      </c>
      <c r="K68" s="36">
        <v>77.5</v>
      </c>
      <c r="L68" s="213">
        <v>77.5</v>
      </c>
      <c r="M68" s="211">
        <v>0</v>
      </c>
      <c r="N68" s="212">
        <v>0</v>
      </c>
      <c r="O68" s="36">
        <v>0</v>
      </c>
      <c r="P68" s="37">
        <v>0</v>
      </c>
      <c r="Q68" s="165">
        <v>0</v>
      </c>
      <c r="R68" s="160">
        <v>0</v>
      </c>
      <c r="S68" s="36"/>
      <c r="T68" s="185"/>
      <c r="U68" s="165"/>
      <c r="V68" s="160"/>
      <c r="W68" s="132">
        <v>0</v>
      </c>
      <c r="X68" s="132">
        <v>0</v>
      </c>
      <c r="Y68" s="628" t="s">
        <v>62</v>
      </c>
      <c r="Z68" s="629">
        <v>0</v>
      </c>
      <c r="AA68" s="631">
        <v>0</v>
      </c>
      <c r="AB68" s="564">
        <v>0</v>
      </c>
    </row>
    <row r="69" spans="1:28" ht="45" customHeight="1" thickBot="1" x14ac:dyDescent="0.3">
      <c r="A69" s="517"/>
      <c r="B69" s="520"/>
      <c r="C69" s="520"/>
      <c r="D69" s="556"/>
      <c r="E69" s="559"/>
      <c r="F69" s="561"/>
      <c r="G69" s="355"/>
      <c r="H69" s="355"/>
      <c r="I69" s="413"/>
      <c r="J69" s="31" t="s">
        <v>26</v>
      </c>
      <c r="K69" s="164">
        <v>0</v>
      </c>
      <c r="L69" s="211">
        <v>0</v>
      </c>
      <c r="M69" s="211">
        <v>0</v>
      </c>
      <c r="N69" s="212">
        <v>0</v>
      </c>
      <c r="O69" s="164">
        <v>0</v>
      </c>
      <c r="P69" s="165">
        <v>0</v>
      </c>
      <c r="Q69" s="165">
        <v>0</v>
      </c>
      <c r="R69" s="160">
        <v>0</v>
      </c>
      <c r="S69" s="36"/>
      <c r="T69" s="37"/>
      <c r="U69" s="165"/>
      <c r="V69" s="160"/>
      <c r="W69" s="132">
        <v>0</v>
      </c>
      <c r="X69" s="132">
        <v>0</v>
      </c>
      <c r="Y69" s="412"/>
      <c r="Z69" s="630"/>
      <c r="AA69" s="444"/>
      <c r="AB69" s="454"/>
    </row>
    <row r="70" spans="1:28" ht="45" customHeight="1" thickBot="1" x14ac:dyDescent="0.3">
      <c r="A70" s="517"/>
      <c r="B70" s="520"/>
      <c r="C70" s="520"/>
      <c r="D70" s="556"/>
      <c r="E70" s="559"/>
      <c r="F70" s="561"/>
      <c r="G70" s="368"/>
      <c r="H70" s="368"/>
      <c r="I70" s="372"/>
      <c r="J70" s="97" t="s">
        <v>22</v>
      </c>
      <c r="K70" s="124">
        <f t="shared" ref="K70:N70" si="42">SUM(K68:K69)</f>
        <v>77.5</v>
      </c>
      <c r="L70" s="124">
        <f t="shared" si="42"/>
        <v>77.5</v>
      </c>
      <c r="M70" s="124">
        <f t="shared" si="42"/>
        <v>0</v>
      </c>
      <c r="N70" s="124">
        <f t="shared" si="42"/>
        <v>0</v>
      </c>
      <c r="O70" s="124">
        <f t="shared" ref="O70:X70" si="43">SUM(O68:O69)</f>
        <v>0</v>
      </c>
      <c r="P70" s="124">
        <f t="shared" si="43"/>
        <v>0</v>
      </c>
      <c r="Q70" s="124">
        <f t="shared" si="43"/>
        <v>0</v>
      </c>
      <c r="R70" s="124">
        <f t="shared" si="43"/>
        <v>0</v>
      </c>
      <c r="S70" s="124"/>
      <c r="T70" s="124"/>
      <c r="U70" s="124"/>
      <c r="V70" s="124"/>
      <c r="W70" s="124">
        <f t="shared" si="43"/>
        <v>0</v>
      </c>
      <c r="X70" s="124">
        <f t="shared" si="43"/>
        <v>0</v>
      </c>
      <c r="Y70" s="384" t="s">
        <v>16</v>
      </c>
      <c r="Z70" s="384"/>
      <c r="AA70" s="384"/>
      <c r="AB70" s="393"/>
    </row>
    <row r="71" spans="1:28" ht="66" customHeight="1" thickBot="1" x14ac:dyDescent="0.3">
      <c r="A71" s="517"/>
      <c r="B71" s="520"/>
      <c r="C71" s="520"/>
      <c r="D71" s="556"/>
      <c r="E71" s="559"/>
      <c r="F71" s="561"/>
      <c r="G71" s="367" t="s">
        <v>102</v>
      </c>
      <c r="H71" s="367" t="s">
        <v>103</v>
      </c>
      <c r="I71" s="374" t="s">
        <v>24</v>
      </c>
      <c r="J71" s="31" t="s">
        <v>27</v>
      </c>
      <c r="K71" s="36">
        <v>12</v>
      </c>
      <c r="L71" s="213">
        <v>12</v>
      </c>
      <c r="M71" s="213">
        <v>0.5</v>
      </c>
      <c r="N71" s="193">
        <v>0</v>
      </c>
      <c r="O71" s="36">
        <v>12.2</v>
      </c>
      <c r="P71" s="37">
        <v>12.2</v>
      </c>
      <c r="Q71" s="213">
        <v>0.5</v>
      </c>
      <c r="R71" s="158">
        <v>0</v>
      </c>
      <c r="S71" s="36"/>
      <c r="T71" s="37"/>
      <c r="U71" s="37"/>
      <c r="V71" s="158"/>
      <c r="W71" s="134">
        <v>13</v>
      </c>
      <c r="X71" s="134">
        <v>14</v>
      </c>
      <c r="Y71" s="264" t="s">
        <v>63</v>
      </c>
      <c r="Z71" s="265">
        <v>11</v>
      </c>
      <c r="AA71" s="266">
        <v>12</v>
      </c>
      <c r="AB71" s="253">
        <v>13</v>
      </c>
    </row>
    <row r="72" spans="1:28" ht="45" customHeight="1" thickBot="1" x14ac:dyDescent="0.3">
      <c r="A72" s="517"/>
      <c r="B72" s="520"/>
      <c r="C72" s="520"/>
      <c r="D72" s="556"/>
      <c r="E72" s="559"/>
      <c r="F72" s="561"/>
      <c r="G72" s="368"/>
      <c r="H72" s="368"/>
      <c r="I72" s="372"/>
      <c r="J72" s="202" t="s">
        <v>22</v>
      </c>
      <c r="K72" s="124">
        <f t="shared" ref="K72:N72" si="44">K71</f>
        <v>12</v>
      </c>
      <c r="L72" s="124">
        <f t="shared" si="44"/>
        <v>12</v>
      </c>
      <c r="M72" s="124">
        <f t="shared" si="44"/>
        <v>0.5</v>
      </c>
      <c r="N72" s="124">
        <f t="shared" si="44"/>
        <v>0</v>
      </c>
      <c r="O72" s="124">
        <f t="shared" ref="O72:X72" si="45">O71</f>
        <v>12.2</v>
      </c>
      <c r="P72" s="124">
        <f t="shared" si="45"/>
        <v>12.2</v>
      </c>
      <c r="Q72" s="124">
        <f t="shared" si="45"/>
        <v>0.5</v>
      </c>
      <c r="R72" s="124">
        <f t="shared" si="45"/>
        <v>0</v>
      </c>
      <c r="S72" s="124"/>
      <c r="T72" s="124"/>
      <c r="U72" s="124"/>
      <c r="V72" s="124"/>
      <c r="W72" s="124">
        <f t="shared" si="45"/>
        <v>13</v>
      </c>
      <c r="X72" s="124">
        <f t="shared" si="45"/>
        <v>14</v>
      </c>
      <c r="Y72" s="384" t="s">
        <v>16</v>
      </c>
      <c r="Z72" s="384"/>
      <c r="AA72" s="384"/>
      <c r="AB72" s="393"/>
    </row>
    <row r="73" spans="1:28" ht="45" customHeight="1" x14ac:dyDescent="0.25">
      <c r="A73" s="517"/>
      <c r="B73" s="520"/>
      <c r="C73" s="520"/>
      <c r="D73" s="556"/>
      <c r="E73" s="559"/>
      <c r="F73" s="561"/>
      <c r="G73" s="523" t="s">
        <v>104</v>
      </c>
      <c r="H73" s="523" t="s">
        <v>105</v>
      </c>
      <c r="I73" s="373" t="s">
        <v>24</v>
      </c>
      <c r="J73" s="527" t="s">
        <v>20</v>
      </c>
      <c r="K73" s="376">
        <v>87</v>
      </c>
      <c r="L73" s="378">
        <v>87</v>
      </c>
      <c r="M73" s="436">
        <v>0</v>
      </c>
      <c r="N73" s="438">
        <v>0</v>
      </c>
      <c r="O73" s="376">
        <v>95</v>
      </c>
      <c r="P73" s="378">
        <v>95</v>
      </c>
      <c r="Q73" s="436">
        <v>0</v>
      </c>
      <c r="R73" s="438">
        <v>0</v>
      </c>
      <c r="S73" s="376"/>
      <c r="T73" s="378"/>
      <c r="U73" s="436"/>
      <c r="V73" s="438"/>
      <c r="W73" s="638">
        <v>100</v>
      </c>
      <c r="X73" s="638">
        <v>110</v>
      </c>
      <c r="Y73" s="250" t="s">
        <v>64</v>
      </c>
      <c r="Z73" s="15">
        <v>31000</v>
      </c>
      <c r="AA73" s="16">
        <v>37000</v>
      </c>
      <c r="AB73" s="260">
        <v>37000</v>
      </c>
    </row>
    <row r="74" spans="1:28" ht="69" customHeight="1" thickBot="1" x14ac:dyDescent="0.3">
      <c r="A74" s="517"/>
      <c r="B74" s="520"/>
      <c r="C74" s="520"/>
      <c r="D74" s="556"/>
      <c r="E74" s="559"/>
      <c r="F74" s="561"/>
      <c r="G74" s="523"/>
      <c r="H74" s="523"/>
      <c r="I74" s="373"/>
      <c r="J74" s="528"/>
      <c r="K74" s="377"/>
      <c r="L74" s="379"/>
      <c r="M74" s="437"/>
      <c r="N74" s="439"/>
      <c r="O74" s="377"/>
      <c r="P74" s="379"/>
      <c r="Q74" s="437"/>
      <c r="R74" s="439"/>
      <c r="S74" s="377"/>
      <c r="T74" s="379"/>
      <c r="U74" s="437"/>
      <c r="V74" s="439"/>
      <c r="W74" s="639"/>
      <c r="X74" s="639"/>
      <c r="Y74" s="250" t="s">
        <v>29</v>
      </c>
      <c r="Z74" s="261">
        <v>30</v>
      </c>
      <c r="AA74" s="262">
        <v>30</v>
      </c>
      <c r="AB74" s="263">
        <v>30</v>
      </c>
    </row>
    <row r="75" spans="1:28" ht="39" customHeight="1" thickBot="1" x14ac:dyDescent="0.3">
      <c r="A75" s="517"/>
      <c r="B75" s="520"/>
      <c r="C75" s="520"/>
      <c r="D75" s="556"/>
      <c r="E75" s="559"/>
      <c r="F75" s="561"/>
      <c r="G75" s="367"/>
      <c r="H75" s="367"/>
      <c r="I75" s="374"/>
      <c r="J75" s="50" t="s">
        <v>22</v>
      </c>
      <c r="K75" s="139">
        <f t="shared" ref="K75:N75" si="46">K73</f>
        <v>87</v>
      </c>
      <c r="L75" s="139">
        <f t="shared" si="46"/>
        <v>87</v>
      </c>
      <c r="M75" s="139">
        <f t="shared" si="46"/>
        <v>0</v>
      </c>
      <c r="N75" s="139">
        <f t="shared" si="46"/>
        <v>0</v>
      </c>
      <c r="O75" s="139">
        <f t="shared" ref="O75:X75" si="47">O73</f>
        <v>95</v>
      </c>
      <c r="P75" s="139">
        <f t="shared" si="47"/>
        <v>95</v>
      </c>
      <c r="Q75" s="139">
        <f t="shared" si="47"/>
        <v>0</v>
      </c>
      <c r="R75" s="139">
        <f t="shared" si="47"/>
        <v>0</v>
      </c>
      <c r="S75" s="139"/>
      <c r="T75" s="139"/>
      <c r="U75" s="139"/>
      <c r="V75" s="139"/>
      <c r="W75" s="139">
        <f t="shared" si="47"/>
        <v>100</v>
      </c>
      <c r="X75" s="139">
        <f t="shared" si="47"/>
        <v>110</v>
      </c>
      <c r="Y75" s="451" t="s">
        <v>16</v>
      </c>
      <c r="Z75" s="451"/>
      <c r="AA75" s="451"/>
      <c r="AB75" s="452"/>
    </row>
    <row r="76" spans="1:28" ht="45" customHeight="1" thickBot="1" x14ac:dyDescent="0.3">
      <c r="A76" s="517"/>
      <c r="B76" s="520"/>
      <c r="C76" s="520"/>
      <c r="D76" s="556"/>
      <c r="E76" s="559"/>
      <c r="F76" s="561"/>
      <c r="G76" s="522" t="s">
        <v>106</v>
      </c>
      <c r="H76" s="522" t="s">
        <v>107</v>
      </c>
      <c r="I76" s="529" t="s">
        <v>30</v>
      </c>
      <c r="J76" s="33" t="s">
        <v>20</v>
      </c>
      <c r="K76" s="214">
        <v>288.7</v>
      </c>
      <c r="L76" s="215">
        <v>288.7</v>
      </c>
      <c r="M76" s="215">
        <v>187.6</v>
      </c>
      <c r="N76" s="166">
        <v>0</v>
      </c>
      <c r="O76" s="214">
        <v>317.7</v>
      </c>
      <c r="P76" s="215">
        <v>307.7</v>
      </c>
      <c r="Q76" s="215">
        <v>208.8</v>
      </c>
      <c r="R76" s="166">
        <v>10</v>
      </c>
      <c r="S76" s="187"/>
      <c r="T76" s="187"/>
      <c r="U76" s="187"/>
      <c r="V76" s="278"/>
      <c r="W76" s="133">
        <v>260</v>
      </c>
      <c r="X76" s="128">
        <v>260</v>
      </c>
      <c r="Y76" s="646" t="s">
        <v>31</v>
      </c>
      <c r="Z76" s="629">
        <v>320</v>
      </c>
      <c r="AA76" s="631">
        <v>330</v>
      </c>
      <c r="AB76" s="564">
        <v>330</v>
      </c>
    </row>
    <row r="77" spans="1:28" ht="45" customHeight="1" thickBot="1" x14ac:dyDescent="0.3">
      <c r="A77" s="517"/>
      <c r="B77" s="520"/>
      <c r="C77" s="520"/>
      <c r="D77" s="556"/>
      <c r="E77" s="559"/>
      <c r="F77" s="561"/>
      <c r="G77" s="523"/>
      <c r="H77" s="523"/>
      <c r="I77" s="530"/>
      <c r="J77" s="33" t="s">
        <v>27</v>
      </c>
      <c r="K77" s="36">
        <v>22.5</v>
      </c>
      <c r="L77" s="213">
        <v>22.5</v>
      </c>
      <c r="M77" s="213">
        <v>22.2</v>
      </c>
      <c r="N77" s="212">
        <v>0</v>
      </c>
      <c r="O77" s="36">
        <v>24.7</v>
      </c>
      <c r="P77" s="213">
        <v>24.7</v>
      </c>
      <c r="Q77" s="213">
        <v>24.7</v>
      </c>
      <c r="R77" s="212">
        <v>0</v>
      </c>
      <c r="S77" s="184"/>
      <c r="T77" s="185"/>
      <c r="U77" s="185"/>
      <c r="V77" s="279"/>
      <c r="W77" s="132">
        <v>20</v>
      </c>
      <c r="X77" s="140">
        <v>23</v>
      </c>
      <c r="Y77" s="647"/>
      <c r="Z77" s="673"/>
      <c r="AA77" s="416"/>
      <c r="AB77" s="686"/>
    </row>
    <row r="78" spans="1:28" ht="41.25" customHeight="1" thickBot="1" x14ac:dyDescent="0.3">
      <c r="A78" s="517"/>
      <c r="B78" s="520"/>
      <c r="C78" s="520"/>
      <c r="D78" s="556"/>
      <c r="E78" s="559"/>
      <c r="F78" s="561"/>
      <c r="G78" s="523"/>
      <c r="H78" s="523"/>
      <c r="I78" s="530"/>
      <c r="J78" s="33" t="s">
        <v>32</v>
      </c>
      <c r="K78" s="164">
        <v>1.5</v>
      </c>
      <c r="L78" s="211">
        <v>1.5</v>
      </c>
      <c r="M78" s="211">
        <v>0</v>
      </c>
      <c r="N78" s="212">
        <v>0</v>
      </c>
      <c r="O78" s="164">
        <v>1</v>
      </c>
      <c r="P78" s="211">
        <v>1</v>
      </c>
      <c r="Q78" s="211">
        <v>0</v>
      </c>
      <c r="R78" s="212">
        <v>0</v>
      </c>
      <c r="S78" s="177"/>
      <c r="T78" s="165"/>
      <c r="U78" s="165"/>
      <c r="V78" s="279"/>
      <c r="W78" s="132">
        <v>1</v>
      </c>
      <c r="X78" s="140">
        <v>1</v>
      </c>
      <c r="Y78" s="647"/>
      <c r="Z78" s="673"/>
      <c r="AA78" s="416"/>
      <c r="AB78" s="686"/>
    </row>
    <row r="79" spans="1:28" ht="45" customHeight="1" x14ac:dyDescent="0.25">
      <c r="A79" s="517"/>
      <c r="B79" s="520"/>
      <c r="C79" s="520"/>
      <c r="D79" s="556"/>
      <c r="E79" s="559"/>
      <c r="F79" s="561"/>
      <c r="G79" s="523"/>
      <c r="H79" s="523"/>
      <c r="I79" s="530"/>
      <c r="J79" s="658" t="s">
        <v>26</v>
      </c>
      <c r="K79" s="632">
        <v>0</v>
      </c>
      <c r="L79" s="634">
        <v>0</v>
      </c>
      <c r="M79" s="634">
        <v>0</v>
      </c>
      <c r="N79" s="636">
        <v>0</v>
      </c>
      <c r="O79" s="632">
        <v>0</v>
      </c>
      <c r="P79" s="634">
        <v>0</v>
      </c>
      <c r="Q79" s="634">
        <v>0</v>
      </c>
      <c r="R79" s="636">
        <v>0</v>
      </c>
      <c r="S79" s="661"/>
      <c r="T79" s="663"/>
      <c r="U79" s="634"/>
      <c r="V79" s="665"/>
      <c r="W79" s="667">
        <v>0</v>
      </c>
      <c r="X79" s="668">
        <v>0</v>
      </c>
      <c r="Y79" s="282" t="s">
        <v>74</v>
      </c>
      <c r="Z79" s="35">
        <v>0</v>
      </c>
      <c r="AA79" s="68">
        <v>2</v>
      </c>
      <c r="AB79" s="257">
        <v>2</v>
      </c>
    </row>
    <row r="80" spans="1:28" ht="45" customHeight="1" x14ac:dyDescent="0.25">
      <c r="A80" s="517"/>
      <c r="B80" s="520"/>
      <c r="C80" s="520"/>
      <c r="D80" s="556"/>
      <c r="E80" s="559"/>
      <c r="F80" s="561"/>
      <c r="G80" s="523"/>
      <c r="H80" s="523"/>
      <c r="I80" s="530"/>
      <c r="J80" s="659"/>
      <c r="K80" s="632"/>
      <c r="L80" s="634"/>
      <c r="M80" s="634"/>
      <c r="N80" s="636"/>
      <c r="O80" s="632"/>
      <c r="P80" s="634"/>
      <c r="Q80" s="634"/>
      <c r="R80" s="636"/>
      <c r="S80" s="661"/>
      <c r="T80" s="663"/>
      <c r="U80" s="634"/>
      <c r="V80" s="665"/>
      <c r="W80" s="667"/>
      <c r="X80" s="668"/>
      <c r="Y80" s="282" t="s">
        <v>56</v>
      </c>
      <c r="Z80" s="94">
        <v>40</v>
      </c>
      <c r="AA80" s="229">
        <v>40</v>
      </c>
      <c r="AB80" s="95">
        <v>40</v>
      </c>
    </row>
    <row r="81" spans="1:28" ht="63" customHeight="1" x14ac:dyDescent="0.25">
      <c r="A81" s="517"/>
      <c r="B81" s="520"/>
      <c r="C81" s="520"/>
      <c r="D81" s="556"/>
      <c r="E81" s="559"/>
      <c r="F81" s="561"/>
      <c r="G81" s="367"/>
      <c r="H81" s="367"/>
      <c r="I81" s="531"/>
      <c r="J81" s="659"/>
      <c r="K81" s="632"/>
      <c r="L81" s="634"/>
      <c r="M81" s="634"/>
      <c r="N81" s="636"/>
      <c r="O81" s="632"/>
      <c r="P81" s="634"/>
      <c r="Q81" s="634"/>
      <c r="R81" s="636"/>
      <c r="S81" s="661"/>
      <c r="T81" s="663"/>
      <c r="U81" s="634"/>
      <c r="V81" s="665"/>
      <c r="W81" s="667"/>
      <c r="X81" s="668"/>
      <c r="Y81" s="283" t="s">
        <v>140</v>
      </c>
      <c r="Z81" s="232" t="s">
        <v>141</v>
      </c>
      <c r="AA81" s="228" t="s">
        <v>142</v>
      </c>
      <c r="AB81" s="258" t="s">
        <v>143</v>
      </c>
    </row>
    <row r="82" spans="1:28" ht="48" customHeight="1" thickBot="1" x14ac:dyDescent="0.3">
      <c r="A82" s="517"/>
      <c r="B82" s="520"/>
      <c r="C82" s="520"/>
      <c r="D82" s="556"/>
      <c r="E82" s="559"/>
      <c r="F82" s="561"/>
      <c r="G82" s="367"/>
      <c r="H82" s="367"/>
      <c r="I82" s="531"/>
      <c r="J82" s="660"/>
      <c r="K82" s="633"/>
      <c r="L82" s="635"/>
      <c r="M82" s="635"/>
      <c r="N82" s="637"/>
      <c r="O82" s="633"/>
      <c r="P82" s="635"/>
      <c r="Q82" s="635"/>
      <c r="R82" s="637"/>
      <c r="S82" s="662"/>
      <c r="T82" s="664"/>
      <c r="U82" s="635"/>
      <c r="V82" s="666"/>
      <c r="W82" s="667"/>
      <c r="X82" s="668"/>
      <c r="Y82" s="283" t="s">
        <v>139</v>
      </c>
      <c r="Z82" s="232">
        <v>70</v>
      </c>
      <c r="AA82" s="178">
        <v>70</v>
      </c>
      <c r="AB82" s="259">
        <v>100</v>
      </c>
    </row>
    <row r="83" spans="1:28" ht="48" customHeight="1" thickBot="1" x14ac:dyDescent="0.3">
      <c r="A83" s="517"/>
      <c r="B83" s="520"/>
      <c r="C83" s="520"/>
      <c r="D83" s="556"/>
      <c r="E83" s="559"/>
      <c r="F83" s="561"/>
      <c r="G83" s="367"/>
      <c r="H83" s="367"/>
      <c r="I83" s="531"/>
      <c r="J83" s="235" t="s">
        <v>21</v>
      </c>
      <c r="K83" s="171">
        <v>7.9</v>
      </c>
      <c r="L83" s="188">
        <v>7.9</v>
      </c>
      <c r="M83" s="188">
        <v>7.9</v>
      </c>
      <c r="N83" s="194">
        <v>0</v>
      </c>
      <c r="O83" s="171">
        <v>0</v>
      </c>
      <c r="P83" s="188">
        <v>0</v>
      </c>
      <c r="Q83" s="188">
        <v>0</v>
      </c>
      <c r="R83" s="194">
        <v>0</v>
      </c>
      <c r="S83" s="171"/>
      <c r="T83" s="188"/>
      <c r="U83" s="188"/>
      <c r="V83" s="281"/>
      <c r="W83" s="287">
        <v>8.5</v>
      </c>
      <c r="X83" s="286">
        <v>8.5</v>
      </c>
      <c r="Y83" s="284" t="s">
        <v>147</v>
      </c>
      <c r="Z83" s="254">
        <v>4</v>
      </c>
      <c r="AA83" s="255">
        <v>5</v>
      </c>
      <c r="AB83" s="256">
        <v>5</v>
      </c>
    </row>
    <row r="84" spans="1:28" ht="45" customHeight="1" thickBot="1" x14ac:dyDescent="0.3">
      <c r="A84" s="517"/>
      <c r="B84" s="520"/>
      <c r="C84" s="520"/>
      <c r="D84" s="556"/>
      <c r="E84" s="559"/>
      <c r="F84" s="561"/>
      <c r="G84" s="524"/>
      <c r="H84" s="524"/>
      <c r="I84" s="532"/>
      <c r="J84" s="123" t="s">
        <v>22</v>
      </c>
      <c r="K84" s="143">
        <f>SUM(K76:K83)</f>
        <v>320.59999999999997</v>
      </c>
      <c r="L84" s="143">
        <f>SUM(L76:L83)</f>
        <v>320.59999999999997</v>
      </c>
      <c r="M84" s="143">
        <f>SUM(M76:M83)</f>
        <v>217.7</v>
      </c>
      <c r="N84" s="143">
        <f>SUM(N76:N80)</f>
        <v>0</v>
      </c>
      <c r="O84" s="143">
        <f>SUM(O76:O83)</f>
        <v>343.4</v>
      </c>
      <c r="P84" s="143">
        <f>SUM(P76:P83)</f>
        <v>333.4</v>
      </c>
      <c r="Q84" s="143">
        <f>SUM(Q76:Q83)</f>
        <v>233.5</v>
      </c>
      <c r="R84" s="143">
        <f>SUM(R76:R80)</f>
        <v>10</v>
      </c>
      <c r="S84" s="289"/>
      <c r="T84" s="289"/>
      <c r="U84" s="289"/>
      <c r="V84" s="289"/>
      <c r="W84" s="289">
        <f>SUM(W76:W83)</f>
        <v>289.5</v>
      </c>
      <c r="X84" s="289">
        <f>SUM(X76:X83)</f>
        <v>292.5</v>
      </c>
      <c r="Y84" s="385" t="s">
        <v>16</v>
      </c>
      <c r="Z84" s="385"/>
      <c r="AA84" s="385"/>
      <c r="AB84" s="386"/>
    </row>
    <row r="85" spans="1:28" ht="45" customHeight="1" thickBot="1" x14ac:dyDescent="0.3">
      <c r="A85" s="517"/>
      <c r="B85" s="520"/>
      <c r="C85" s="520"/>
      <c r="D85" s="556"/>
      <c r="E85" s="559"/>
      <c r="F85" s="561"/>
      <c r="G85" s="368" t="s">
        <v>108</v>
      </c>
      <c r="H85" s="369" t="s">
        <v>109</v>
      </c>
      <c r="I85" s="372" t="s">
        <v>24</v>
      </c>
      <c r="J85" s="33" t="s">
        <v>20</v>
      </c>
      <c r="K85" s="167">
        <v>17.5</v>
      </c>
      <c r="L85" s="168">
        <v>17.5</v>
      </c>
      <c r="M85" s="169">
        <v>0</v>
      </c>
      <c r="N85" s="161">
        <v>0</v>
      </c>
      <c r="O85" s="167">
        <v>25</v>
      </c>
      <c r="P85" s="168">
        <v>25</v>
      </c>
      <c r="Q85" s="169">
        <v>0</v>
      </c>
      <c r="R85" s="162">
        <v>0</v>
      </c>
      <c r="S85" s="214"/>
      <c r="T85" s="215"/>
      <c r="U85" s="215"/>
      <c r="V85" s="220"/>
      <c r="W85" s="296">
        <v>25</v>
      </c>
      <c r="X85" s="133">
        <v>25</v>
      </c>
      <c r="Y85" s="411" t="s">
        <v>65</v>
      </c>
      <c r="Z85" s="669">
        <v>7</v>
      </c>
      <c r="AA85" s="631">
        <v>8</v>
      </c>
      <c r="AB85" s="564">
        <v>8</v>
      </c>
    </row>
    <row r="86" spans="1:28" ht="45" customHeight="1" thickBot="1" x14ac:dyDescent="0.3">
      <c r="A86" s="517"/>
      <c r="B86" s="520"/>
      <c r="C86" s="520"/>
      <c r="D86" s="556"/>
      <c r="E86" s="559"/>
      <c r="F86" s="561"/>
      <c r="G86" s="523"/>
      <c r="H86" s="370"/>
      <c r="I86" s="373"/>
      <c r="J86" s="33" t="s">
        <v>27</v>
      </c>
      <c r="K86" s="159">
        <v>8</v>
      </c>
      <c r="L86" s="170">
        <v>8</v>
      </c>
      <c r="M86" s="211">
        <v>0.2</v>
      </c>
      <c r="N86" s="212">
        <v>0</v>
      </c>
      <c r="O86" s="159">
        <v>15.1</v>
      </c>
      <c r="P86" s="170">
        <v>15.1</v>
      </c>
      <c r="Q86" s="211">
        <v>0.5</v>
      </c>
      <c r="R86" s="280">
        <v>0</v>
      </c>
      <c r="S86" s="159"/>
      <c r="T86" s="170"/>
      <c r="U86" s="239"/>
      <c r="V86" s="240"/>
      <c r="W86" s="297">
        <v>17.399999999999999</v>
      </c>
      <c r="X86" s="132">
        <v>17.399999999999999</v>
      </c>
      <c r="Y86" s="412"/>
      <c r="Z86" s="672"/>
      <c r="AA86" s="417"/>
      <c r="AB86" s="687"/>
    </row>
    <row r="87" spans="1:28" ht="45" customHeight="1" thickBot="1" x14ac:dyDescent="0.3">
      <c r="A87" s="517"/>
      <c r="B87" s="520"/>
      <c r="C87" s="520"/>
      <c r="D87" s="556"/>
      <c r="E87" s="559"/>
      <c r="F87" s="561"/>
      <c r="G87" s="367"/>
      <c r="H87" s="371"/>
      <c r="I87" s="374"/>
      <c r="J87" s="189" t="s">
        <v>21</v>
      </c>
      <c r="K87" s="171">
        <v>0</v>
      </c>
      <c r="L87" s="188">
        <v>0</v>
      </c>
      <c r="M87" s="188">
        <v>0</v>
      </c>
      <c r="N87" s="194">
        <v>0</v>
      </c>
      <c r="O87" s="171">
        <v>36.299999999999997</v>
      </c>
      <c r="P87" s="188">
        <v>36.299999999999997</v>
      </c>
      <c r="Q87" s="188">
        <v>0.7</v>
      </c>
      <c r="R87" s="288">
        <v>0</v>
      </c>
      <c r="S87" s="171"/>
      <c r="T87" s="188"/>
      <c r="U87" s="188"/>
      <c r="V87" s="238"/>
      <c r="W87" s="298">
        <v>40</v>
      </c>
      <c r="X87" s="287">
        <v>45</v>
      </c>
      <c r="Y87" s="290" t="s">
        <v>162</v>
      </c>
      <c r="Z87" s="254">
        <v>2</v>
      </c>
      <c r="AA87" s="255">
        <v>3</v>
      </c>
      <c r="AB87" s="256">
        <v>4</v>
      </c>
    </row>
    <row r="88" spans="1:28" ht="45" customHeight="1" thickBot="1" x14ac:dyDescent="0.3">
      <c r="A88" s="517"/>
      <c r="B88" s="520"/>
      <c r="C88" s="520"/>
      <c r="D88" s="556"/>
      <c r="E88" s="559"/>
      <c r="F88" s="561"/>
      <c r="G88" s="367"/>
      <c r="H88" s="371"/>
      <c r="I88" s="374"/>
      <c r="J88" s="97" t="s">
        <v>22</v>
      </c>
      <c r="K88" s="139">
        <f>SUM(K85:K86)</f>
        <v>25.5</v>
      </c>
      <c r="L88" s="139">
        <f t="shared" ref="L88:N88" si="48">SUM(L85:L86)</f>
        <v>25.5</v>
      </c>
      <c r="M88" s="139">
        <f t="shared" si="48"/>
        <v>0.2</v>
      </c>
      <c r="N88" s="139">
        <f t="shared" si="48"/>
        <v>0</v>
      </c>
      <c r="O88" s="139">
        <f>SUM(O85:O87)</f>
        <v>76.400000000000006</v>
      </c>
      <c r="P88" s="139">
        <f>SUM(P85:P87)</f>
        <v>76.400000000000006</v>
      </c>
      <c r="Q88" s="139">
        <f>SUM(Q85:Q87)</f>
        <v>1.2</v>
      </c>
      <c r="R88" s="139">
        <f t="shared" ref="R88:X88" si="49">SUM(R85:R86)</f>
        <v>0</v>
      </c>
      <c r="S88" s="289"/>
      <c r="T88" s="289"/>
      <c r="U88" s="289"/>
      <c r="V88" s="289"/>
      <c r="W88" s="143">
        <f t="shared" si="49"/>
        <v>42.4</v>
      </c>
      <c r="X88" s="143">
        <f t="shared" si="49"/>
        <v>42.4</v>
      </c>
      <c r="Y88" s="384" t="s">
        <v>16</v>
      </c>
      <c r="Z88" s="384"/>
      <c r="AA88" s="384"/>
      <c r="AB88" s="393"/>
    </row>
    <row r="89" spans="1:28" ht="45" customHeight="1" thickBot="1" x14ac:dyDescent="0.3">
      <c r="A89" s="517"/>
      <c r="B89" s="520"/>
      <c r="C89" s="520"/>
      <c r="D89" s="556"/>
      <c r="E89" s="559"/>
      <c r="F89" s="561"/>
      <c r="G89" s="522" t="s">
        <v>110</v>
      </c>
      <c r="H89" s="354" t="s">
        <v>111</v>
      </c>
      <c r="I89" s="375" t="s">
        <v>24</v>
      </c>
      <c r="J89" s="236" t="s">
        <v>20</v>
      </c>
      <c r="K89" s="214">
        <v>2.8</v>
      </c>
      <c r="L89" s="215">
        <v>2.8</v>
      </c>
      <c r="M89" s="215">
        <v>0</v>
      </c>
      <c r="N89" s="163">
        <v>0</v>
      </c>
      <c r="O89" s="187">
        <v>20</v>
      </c>
      <c r="P89" s="215">
        <v>20</v>
      </c>
      <c r="Q89" s="215">
        <v>0</v>
      </c>
      <c r="R89" s="163">
        <v>0</v>
      </c>
      <c r="S89" s="187"/>
      <c r="T89" s="215"/>
      <c r="U89" s="215"/>
      <c r="V89" s="163"/>
      <c r="W89" s="237">
        <v>10</v>
      </c>
      <c r="X89" s="134">
        <v>10</v>
      </c>
      <c r="Y89" s="670" t="s">
        <v>33</v>
      </c>
      <c r="Z89" s="669">
        <v>2</v>
      </c>
      <c r="AA89" s="631">
        <v>2</v>
      </c>
      <c r="AB89" s="564">
        <v>2</v>
      </c>
    </row>
    <row r="90" spans="1:28" ht="45" customHeight="1" thickBot="1" x14ac:dyDescent="0.3">
      <c r="A90" s="517"/>
      <c r="B90" s="520"/>
      <c r="C90" s="520"/>
      <c r="D90" s="556"/>
      <c r="E90" s="559"/>
      <c r="F90" s="561"/>
      <c r="G90" s="523"/>
      <c r="H90" s="355"/>
      <c r="I90" s="413"/>
      <c r="J90" s="301" t="s">
        <v>21</v>
      </c>
      <c r="K90" s="171">
        <v>0</v>
      </c>
      <c r="L90" s="188">
        <v>0</v>
      </c>
      <c r="M90" s="299">
        <v>0</v>
      </c>
      <c r="N90" s="238">
        <v>0</v>
      </c>
      <c r="O90" s="300">
        <v>12.4</v>
      </c>
      <c r="P90" s="188">
        <v>12.4</v>
      </c>
      <c r="Q90" s="299">
        <v>0</v>
      </c>
      <c r="R90" s="238">
        <v>0</v>
      </c>
      <c r="S90" s="300"/>
      <c r="T90" s="188"/>
      <c r="U90" s="299"/>
      <c r="V90" s="238"/>
      <c r="W90" s="237">
        <v>4</v>
      </c>
      <c r="X90" s="134">
        <v>4</v>
      </c>
      <c r="Y90" s="671"/>
      <c r="Z90" s="427"/>
      <c r="AA90" s="444"/>
      <c r="AB90" s="454"/>
    </row>
    <row r="91" spans="1:28" ht="45" customHeight="1" thickBot="1" x14ac:dyDescent="0.3">
      <c r="A91" s="517"/>
      <c r="B91" s="520"/>
      <c r="C91" s="520"/>
      <c r="D91" s="556"/>
      <c r="E91" s="559"/>
      <c r="F91" s="561"/>
      <c r="G91" s="524"/>
      <c r="H91" s="356"/>
      <c r="I91" s="414"/>
      <c r="J91" s="97" t="s">
        <v>22</v>
      </c>
      <c r="K91" s="143">
        <f t="shared" ref="K91:N91" si="50">SUM(K89:K90)</f>
        <v>2.8</v>
      </c>
      <c r="L91" s="143">
        <f t="shared" si="50"/>
        <v>2.8</v>
      </c>
      <c r="M91" s="143">
        <f t="shared" si="50"/>
        <v>0</v>
      </c>
      <c r="N91" s="143">
        <f t="shared" si="50"/>
        <v>0</v>
      </c>
      <c r="O91" s="143">
        <f t="shared" ref="O91:X91" si="51">SUM(O89:O90)</f>
        <v>32.4</v>
      </c>
      <c r="P91" s="143">
        <f t="shared" si="51"/>
        <v>32.4</v>
      </c>
      <c r="Q91" s="143">
        <f t="shared" si="51"/>
        <v>0</v>
      </c>
      <c r="R91" s="143">
        <f t="shared" si="51"/>
        <v>0</v>
      </c>
      <c r="S91" s="143"/>
      <c r="T91" s="143"/>
      <c r="U91" s="143"/>
      <c r="V91" s="143"/>
      <c r="W91" s="124">
        <f t="shared" si="51"/>
        <v>14</v>
      </c>
      <c r="X91" s="124">
        <f t="shared" si="51"/>
        <v>14</v>
      </c>
      <c r="Y91" s="384" t="s">
        <v>16</v>
      </c>
      <c r="Z91" s="384"/>
      <c r="AA91" s="384"/>
      <c r="AB91" s="393"/>
    </row>
    <row r="92" spans="1:28" ht="45" customHeight="1" thickBot="1" x14ac:dyDescent="0.3">
      <c r="A92" s="517"/>
      <c r="B92" s="520"/>
      <c r="C92" s="520"/>
      <c r="D92" s="556"/>
      <c r="E92" s="559"/>
      <c r="F92" s="561"/>
      <c r="G92" s="355" t="s">
        <v>112</v>
      </c>
      <c r="H92" s="355" t="s">
        <v>113</v>
      </c>
      <c r="I92" s="413" t="s">
        <v>24</v>
      </c>
      <c r="J92" s="33" t="s">
        <v>20</v>
      </c>
      <c r="K92" s="36">
        <v>0</v>
      </c>
      <c r="L92" s="195">
        <v>0</v>
      </c>
      <c r="M92" s="195">
        <v>0</v>
      </c>
      <c r="N92" s="193">
        <v>0</v>
      </c>
      <c r="O92" s="36">
        <v>8</v>
      </c>
      <c r="P92" s="185">
        <v>8</v>
      </c>
      <c r="Q92" s="185">
        <v>0</v>
      </c>
      <c r="R92" s="183">
        <v>0</v>
      </c>
      <c r="S92" s="36"/>
      <c r="T92" s="185"/>
      <c r="U92" s="185"/>
      <c r="V92" s="183"/>
      <c r="W92" s="134">
        <v>8</v>
      </c>
      <c r="X92" s="134">
        <v>9</v>
      </c>
      <c r="Y92" s="23" t="s">
        <v>66</v>
      </c>
      <c r="Z92" s="182">
        <v>100</v>
      </c>
      <c r="AA92" s="68">
        <v>105</v>
      </c>
      <c r="AB92" s="68">
        <v>105</v>
      </c>
    </row>
    <row r="93" spans="1:28" ht="45" customHeight="1" thickBot="1" x14ac:dyDescent="0.3">
      <c r="A93" s="517"/>
      <c r="B93" s="520"/>
      <c r="C93" s="520"/>
      <c r="D93" s="556"/>
      <c r="E93" s="559"/>
      <c r="F93" s="561"/>
      <c r="G93" s="355"/>
      <c r="H93" s="355"/>
      <c r="I93" s="413"/>
      <c r="J93" s="49" t="s">
        <v>22</v>
      </c>
      <c r="K93" s="139">
        <f t="shared" ref="K93:N93" si="52">K92</f>
        <v>0</v>
      </c>
      <c r="L93" s="139">
        <f t="shared" si="52"/>
        <v>0</v>
      </c>
      <c r="M93" s="139">
        <f t="shared" si="52"/>
        <v>0</v>
      </c>
      <c r="N93" s="139">
        <f t="shared" si="52"/>
        <v>0</v>
      </c>
      <c r="O93" s="139">
        <f t="shared" ref="O93:X93" si="53">O92</f>
        <v>8</v>
      </c>
      <c r="P93" s="139">
        <f t="shared" si="53"/>
        <v>8</v>
      </c>
      <c r="Q93" s="139">
        <f t="shared" si="53"/>
        <v>0</v>
      </c>
      <c r="R93" s="139">
        <f t="shared" si="53"/>
        <v>0</v>
      </c>
      <c r="S93" s="139"/>
      <c r="T93" s="139"/>
      <c r="U93" s="139"/>
      <c r="V93" s="139"/>
      <c r="W93" s="124">
        <f t="shared" si="53"/>
        <v>8</v>
      </c>
      <c r="X93" s="124">
        <f t="shared" si="53"/>
        <v>9</v>
      </c>
      <c r="Y93" s="384" t="s">
        <v>16</v>
      </c>
      <c r="Z93" s="384"/>
      <c r="AA93" s="384"/>
      <c r="AB93" s="393"/>
    </row>
    <row r="94" spans="1:28" ht="45" customHeight="1" thickBot="1" x14ac:dyDescent="0.3">
      <c r="A94" s="517"/>
      <c r="B94" s="520"/>
      <c r="C94" s="520"/>
      <c r="D94" s="556"/>
      <c r="E94" s="559"/>
      <c r="F94" s="561"/>
      <c r="G94" s="354" t="s">
        <v>114</v>
      </c>
      <c r="H94" s="354" t="s">
        <v>117</v>
      </c>
      <c r="I94" s="375" t="s">
        <v>146</v>
      </c>
      <c r="J94" s="33" t="s">
        <v>27</v>
      </c>
      <c r="K94" s="164">
        <v>2.2999999999999998</v>
      </c>
      <c r="L94" s="211">
        <v>2.2999999999999998</v>
      </c>
      <c r="M94" s="211">
        <v>2.2999999999999998</v>
      </c>
      <c r="N94" s="212">
        <v>0</v>
      </c>
      <c r="O94" s="164">
        <v>1.8</v>
      </c>
      <c r="P94" s="165">
        <v>1.8</v>
      </c>
      <c r="Q94" s="165">
        <v>1.8</v>
      </c>
      <c r="R94" s="160">
        <v>0</v>
      </c>
      <c r="S94" s="164"/>
      <c r="T94" s="165"/>
      <c r="U94" s="165"/>
      <c r="V94" s="160"/>
      <c r="W94" s="132">
        <v>3.5</v>
      </c>
      <c r="X94" s="132">
        <v>3.5</v>
      </c>
      <c r="Y94" s="250" t="s">
        <v>35</v>
      </c>
      <c r="Z94" s="252">
        <v>2</v>
      </c>
      <c r="AA94" s="253">
        <v>3</v>
      </c>
      <c r="AB94" s="251">
        <v>3</v>
      </c>
    </row>
    <row r="95" spans="1:28" ht="45" customHeight="1" thickBot="1" x14ac:dyDescent="0.3">
      <c r="A95" s="517"/>
      <c r="B95" s="520"/>
      <c r="C95" s="520"/>
      <c r="D95" s="556"/>
      <c r="E95" s="559"/>
      <c r="F95" s="561"/>
      <c r="G95" s="356"/>
      <c r="H95" s="356"/>
      <c r="I95" s="526"/>
      <c r="J95" s="125" t="s">
        <v>22</v>
      </c>
      <c r="K95" s="139">
        <f t="shared" ref="K95:N95" si="54">SUM(K94)</f>
        <v>2.2999999999999998</v>
      </c>
      <c r="L95" s="139">
        <f t="shared" si="54"/>
        <v>2.2999999999999998</v>
      </c>
      <c r="M95" s="139">
        <f t="shared" si="54"/>
        <v>2.2999999999999998</v>
      </c>
      <c r="N95" s="139">
        <f t="shared" si="54"/>
        <v>0</v>
      </c>
      <c r="O95" s="139">
        <f t="shared" ref="O95:X95" si="55">SUM(O94)</f>
        <v>1.8</v>
      </c>
      <c r="P95" s="139">
        <f t="shared" si="55"/>
        <v>1.8</v>
      </c>
      <c r="Q95" s="139">
        <f t="shared" si="55"/>
        <v>1.8</v>
      </c>
      <c r="R95" s="139">
        <f t="shared" si="55"/>
        <v>0</v>
      </c>
      <c r="S95" s="139"/>
      <c r="T95" s="139"/>
      <c r="U95" s="139"/>
      <c r="V95" s="139"/>
      <c r="W95" s="139">
        <f t="shared" si="55"/>
        <v>3.5</v>
      </c>
      <c r="X95" s="139">
        <f t="shared" si="55"/>
        <v>3.5</v>
      </c>
      <c r="Y95" s="451" t="s">
        <v>16</v>
      </c>
      <c r="Z95" s="451"/>
      <c r="AA95" s="451"/>
      <c r="AB95" s="452"/>
    </row>
    <row r="96" spans="1:28" ht="45" customHeight="1" thickBot="1" x14ac:dyDescent="0.3">
      <c r="A96" s="517"/>
      <c r="B96" s="520"/>
      <c r="C96" s="520"/>
      <c r="D96" s="556"/>
      <c r="E96" s="559"/>
      <c r="F96" s="561"/>
      <c r="G96" s="375" t="s">
        <v>145</v>
      </c>
      <c r="H96" s="354" t="s">
        <v>144</v>
      </c>
      <c r="I96" s="375" t="s">
        <v>30</v>
      </c>
      <c r="J96" s="96" t="s">
        <v>20</v>
      </c>
      <c r="K96" s="141">
        <v>67.099999999999994</v>
      </c>
      <c r="L96" s="172">
        <v>14.7</v>
      </c>
      <c r="M96" s="172">
        <v>0</v>
      </c>
      <c r="N96" s="173">
        <v>52.4</v>
      </c>
      <c r="O96" s="141">
        <v>25</v>
      </c>
      <c r="P96" s="172">
        <v>25</v>
      </c>
      <c r="Q96" s="172">
        <v>0</v>
      </c>
      <c r="R96" s="173">
        <v>0</v>
      </c>
      <c r="S96" s="141"/>
      <c r="T96" s="172"/>
      <c r="U96" s="172"/>
      <c r="V96" s="221"/>
      <c r="W96" s="302">
        <v>0</v>
      </c>
      <c r="X96" s="218">
        <v>0</v>
      </c>
      <c r="Y96" s="656" t="s">
        <v>55</v>
      </c>
      <c r="Z96" s="562">
        <v>100</v>
      </c>
      <c r="AA96" s="678">
        <v>0</v>
      </c>
      <c r="AB96" s="680">
        <v>0</v>
      </c>
    </row>
    <row r="97" spans="1:28" ht="54" customHeight="1" thickBot="1" x14ac:dyDescent="0.3">
      <c r="A97" s="517"/>
      <c r="B97" s="520"/>
      <c r="C97" s="520"/>
      <c r="D97" s="556"/>
      <c r="E97" s="559"/>
      <c r="F97" s="561"/>
      <c r="G97" s="413"/>
      <c r="H97" s="355"/>
      <c r="I97" s="655"/>
      <c r="J97" s="96" t="s">
        <v>18</v>
      </c>
      <c r="K97" s="142">
        <v>89.6</v>
      </c>
      <c r="L97" s="174">
        <v>37.200000000000003</v>
      </c>
      <c r="M97" s="174">
        <v>0</v>
      </c>
      <c r="N97" s="175">
        <v>52.4</v>
      </c>
      <c r="O97" s="142">
        <v>25</v>
      </c>
      <c r="P97" s="174">
        <v>25</v>
      </c>
      <c r="Q97" s="174">
        <v>0</v>
      </c>
      <c r="R97" s="175">
        <v>0</v>
      </c>
      <c r="S97" s="142"/>
      <c r="T97" s="174"/>
      <c r="U97" s="174"/>
      <c r="V97" s="225"/>
      <c r="W97" s="303">
        <v>0</v>
      </c>
      <c r="X97" s="219">
        <v>0</v>
      </c>
      <c r="Y97" s="657"/>
      <c r="Z97" s="563"/>
      <c r="AA97" s="679"/>
      <c r="AB97" s="681"/>
    </row>
    <row r="98" spans="1:28" ht="45" customHeight="1" thickBot="1" x14ac:dyDescent="0.3">
      <c r="A98" s="517"/>
      <c r="B98" s="520"/>
      <c r="C98" s="520"/>
      <c r="D98" s="556"/>
      <c r="E98" s="559"/>
      <c r="F98" s="561"/>
      <c r="G98" s="414"/>
      <c r="H98" s="356"/>
      <c r="I98" s="526"/>
      <c r="J98" s="49" t="s">
        <v>22</v>
      </c>
      <c r="K98" s="289">
        <f t="shared" ref="K98:N98" si="56">SUM(K96:K97)</f>
        <v>156.69999999999999</v>
      </c>
      <c r="L98" s="289">
        <f t="shared" si="56"/>
        <v>51.900000000000006</v>
      </c>
      <c r="M98" s="289">
        <f t="shared" si="56"/>
        <v>0</v>
      </c>
      <c r="N98" s="289">
        <f t="shared" si="56"/>
        <v>104.8</v>
      </c>
      <c r="O98" s="289">
        <f t="shared" ref="O98:R98" si="57">SUM(O96:O97)</f>
        <v>50</v>
      </c>
      <c r="P98" s="289">
        <f t="shared" si="57"/>
        <v>50</v>
      </c>
      <c r="Q98" s="289">
        <f t="shared" si="57"/>
        <v>0</v>
      </c>
      <c r="R98" s="289">
        <f t="shared" si="57"/>
        <v>0</v>
      </c>
      <c r="S98" s="289"/>
      <c r="T98" s="289"/>
      <c r="U98" s="289"/>
      <c r="V98" s="289"/>
      <c r="W98" s="289">
        <f t="shared" ref="W98:X98" si="58">SUM(W96:W97)</f>
        <v>0</v>
      </c>
      <c r="X98" s="289">
        <f t="shared" si="58"/>
        <v>0</v>
      </c>
      <c r="Y98" s="50"/>
      <c r="Z98" s="50"/>
      <c r="AA98" s="50"/>
      <c r="AB98" s="51"/>
    </row>
    <row r="99" spans="1:28" ht="45" customHeight="1" thickBot="1" x14ac:dyDescent="0.3">
      <c r="A99" s="517"/>
      <c r="B99" s="520"/>
      <c r="C99" s="520"/>
      <c r="D99" s="556"/>
      <c r="E99" s="559"/>
      <c r="F99" s="561"/>
      <c r="G99" s="337" t="s">
        <v>148</v>
      </c>
      <c r="H99" s="339" t="s">
        <v>160</v>
      </c>
      <c r="I99" s="341" t="s">
        <v>24</v>
      </c>
      <c r="J99" s="304" t="s">
        <v>20</v>
      </c>
      <c r="K99" s="305">
        <v>16</v>
      </c>
      <c r="L99" s="306">
        <v>16</v>
      </c>
      <c r="M99" s="306">
        <v>0</v>
      </c>
      <c r="N99" s="307">
        <v>0</v>
      </c>
      <c r="O99" s="305">
        <v>50</v>
      </c>
      <c r="P99" s="306">
        <v>50</v>
      </c>
      <c r="Q99" s="306">
        <v>0</v>
      </c>
      <c r="R99" s="307">
        <v>0</v>
      </c>
      <c r="S99" s="305"/>
      <c r="T99" s="306"/>
      <c r="U99" s="306"/>
      <c r="V99" s="307"/>
      <c r="W99" s="308">
        <v>50</v>
      </c>
      <c r="X99" s="309">
        <v>60</v>
      </c>
      <c r="Y99" s="329" t="s">
        <v>149</v>
      </c>
      <c r="Z99" s="331">
        <v>250</v>
      </c>
      <c r="AA99" s="333">
        <v>250</v>
      </c>
      <c r="AB99" s="335">
        <v>250</v>
      </c>
    </row>
    <row r="100" spans="1:28" ht="45" customHeight="1" thickBot="1" x14ac:dyDescent="0.3">
      <c r="A100" s="517"/>
      <c r="B100" s="520"/>
      <c r="C100" s="520"/>
      <c r="D100" s="556"/>
      <c r="E100" s="559"/>
      <c r="F100" s="561"/>
      <c r="G100" s="338"/>
      <c r="H100" s="340"/>
      <c r="I100" s="341"/>
      <c r="J100" s="234" t="s">
        <v>22</v>
      </c>
      <c r="K100" s="310">
        <f t="shared" ref="K100:R100" si="59">SUM(K99)</f>
        <v>16</v>
      </c>
      <c r="L100" s="311">
        <f t="shared" si="59"/>
        <v>16</v>
      </c>
      <c r="M100" s="311">
        <f t="shared" si="59"/>
        <v>0</v>
      </c>
      <c r="N100" s="312">
        <f t="shared" si="59"/>
        <v>0</v>
      </c>
      <c r="O100" s="310">
        <f t="shared" si="59"/>
        <v>50</v>
      </c>
      <c r="P100" s="311">
        <f t="shared" si="59"/>
        <v>50</v>
      </c>
      <c r="Q100" s="311">
        <f t="shared" si="59"/>
        <v>0</v>
      </c>
      <c r="R100" s="312">
        <f t="shared" si="59"/>
        <v>0</v>
      </c>
      <c r="S100" s="310"/>
      <c r="T100" s="311"/>
      <c r="U100" s="311"/>
      <c r="V100" s="312"/>
      <c r="W100" s="313">
        <f>SUM(W99)</f>
        <v>50</v>
      </c>
      <c r="X100" s="124">
        <f>SUM(X99)</f>
        <v>60</v>
      </c>
      <c r="Y100" s="330"/>
      <c r="Z100" s="332"/>
      <c r="AA100" s="334"/>
      <c r="AB100" s="336"/>
    </row>
    <row r="101" spans="1:28" ht="37.5" customHeight="1" thickBot="1" x14ac:dyDescent="0.3">
      <c r="A101" s="518"/>
      <c r="B101" s="521"/>
      <c r="C101" s="521"/>
      <c r="D101" s="557"/>
      <c r="E101" s="560"/>
      <c r="F101" s="356"/>
      <c r="G101" s="441" t="s">
        <v>23</v>
      </c>
      <c r="H101" s="442"/>
      <c r="I101" s="442"/>
      <c r="J101" s="525"/>
      <c r="K101" s="106">
        <f>SUM(K100+K98+K95+K93+K91+K88+K84+K75+K72+K70+K67+K65+K63+K61+K57+K55)</f>
        <v>1665</v>
      </c>
      <c r="L101" s="106">
        <f>SUM(L100+L98+L95+L93+L91+L88+L84+L75+L72+L70+L67+L65+L63+L61+L57+L55)</f>
        <v>1560.1999999999998</v>
      </c>
      <c r="M101" s="106">
        <f>SUM(M100+M98+M95+M93+M91+M88+M84+M75+M72+M70+M67+M65+M63+M61+M57+M55)</f>
        <v>230.70000000000002</v>
      </c>
      <c r="N101" s="106">
        <f>SUM(N98+N95+N93+N91+N88+N84+N75+N72+N70+N67+N65+N63+N61+N57+N55)</f>
        <v>104.8</v>
      </c>
      <c r="O101" s="106">
        <f>SUM(O100+O98+O95+O93+O91+O88+O84+O75+O72+O70+O67+O65+O63+O61+O57+O55)</f>
        <v>1790.6999999999998</v>
      </c>
      <c r="P101" s="106">
        <f>SUM(P100+P98+P95+P93+P91+P88+P84+P75+P72+P70+P67+P65+P63+P61+P57+P55)</f>
        <v>1780.6999999999998</v>
      </c>
      <c r="Q101" s="106">
        <f>SUM(Q100+Q98+Q95+Q93+Q91+Q88+Q84+Q75+Q72+Q70+Q67+Q65+Q63+Q61+Q57+Q55)</f>
        <v>249.00000000000003</v>
      </c>
      <c r="R101" s="106">
        <f>SUM(R98+R95+R93+R91+R88+R84+R75+R72+R70+R67+R65+R63+R61+R57+R55)</f>
        <v>10</v>
      </c>
      <c r="S101" s="106"/>
      <c r="T101" s="106"/>
      <c r="U101" s="106"/>
      <c r="V101" s="106"/>
      <c r="W101" s="106">
        <f>SUM(W100+W95+W93+W91+W88+W84+W75+W72+W70+W67+W65+W63+W61+W57+W55)</f>
        <v>1599.4</v>
      </c>
      <c r="X101" s="106">
        <f>SUM(X100+X95+X93+X91+X88+X84+X75+X72+X70+X67+X65+X63+X61+X57+X55)</f>
        <v>1630.4</v>
      </c>
      <c r="Y101" s="533" t="s">
        <v>16</v>
      </c>
      <c r="Z101" s="533"/>
      <c r="AA101" s="533"/>
      <c r="AB101" s="534"/>
    </row>
    <row r="102" spans="1:28" ht="36" customHeight="1" thickBot="1" x14ac:dyDescent="0.3">
      <c r="A102" s="541"/>
      <c r="B102" s="345"/>
      <c r="C102" s="544"/>
      <c r="D102" s="552" t="s">
        <v>36</v>
      </c>
      <c r="E102" s="553"/>
      <c r="F102" s="553"/>
      <c r="G102" s="553"/>
      <c r="H102" s="553"/>
      <c r="I102" s="553"/>
      <c r="J102" s="554"/>
      <c r="K102" s="105">
        <f>SUM(K101)</f>
        <v>1665</v>
      </c>
      <c r="L102" s="105">
        <f>L101+L48</f>
        <v>1560.1999999999998</v>
      </c>
      <c r="M102" s="105">
        <f>M101+M48</f>
        <v>230.70000000000002</v>
      </c>
      <c r="N102" s="105">
        <f>N101+N48</f>
        <v>104.8</v>
      </c>
      <c r="O102" s="105">
        <f>SUM(O101)</f>
        <v>1790.6999999999998</v>
      </c>
      <c r="P102" s="105">
        <f>P101+P48</f>
        <v>1780.6999999999998</v>
      </c>
      <c r="Q102" s="105">
        <f>Q101+Q48</f>
        <v>249.00000000000003</v>
      </c>
      <c r="R102" s="105">
        <f>R101+R48</f>
        <v>10</v>
      </c>
      <c r="S102" s="105"/>
      <c r="T102" s="105"/>
      <c r="U102" s="105"/>
      <c r="V102" s="105"/>
      <c r="W102" s="105">
        <f>W101+W48</f>
        <v>1599.4</v>
      </c>
      <c r="X102" s="105">
        <f>X101+X53+X48</f>
        <v>2750.4</v>
      </c>
      <c r="Y102" s="546"/>
      <c r="Z102" s="546"/>
      <c r="AA102" s="546"/>
      <c r="AB102" s="547"/>
    </row>
    <row r="103" spans="1:28" ht="37.5" customHeight="1" thickBot="1" x14ac:dyDescent="0.3">
      <c r="A103" s="542"/>
      <c r="B103" s="347"/>
      <c r="C103" s="545"/>
      <c r="D103" s="548" t="s">
        <v>37</v>
      </c>
      <c r="E103" s="549"/>
      <c r="F103" s="549"/>
      <c r="G103" s="549"/>
      <c r="H103" s="549"/>
      <c r="I103" s="549"/>
      <c r="J103" s="549"/>
      <c r="K103" s="55">
        <f t="shared" ref="K103:N103" si="60">SUM(K102)</f>
        <v>1665</v>
      </c>
      <c r="L103" s="55">
        <f t="shared" si="60"/>
        <v>1560.1999999999998</v>
      </c>
      <c r="M103" s="55">
        <f t="shared" si="60"/>
        <v>230.70000000000002</v>
      </c>
      <c r="N103" s="55">
        <f t="shared" si="60"/>
        <v>104.8</v>
      </c>
      <c r="O103" s="55">
        <f t="shared" ref="O103:X103" si="61">SUM(O102)</f>
        <v>1790.6999999999998</v>
      </c>
      <c r="P103" s="55">
        <f t="shared" si="61"/>
        <v>1780.6999999999998</v>
      </c>
      <c r="Q103" s="55">
        <f t="shared" si="61"/>
        <v>249.00000000000003</v>
      </c>
      <c r="R103" s="55">
        <f t="shared" si="61"/>
        <v>10</v>
      </c>
      <c r="S103" s="55"/>
      <c r="T103" s="55"/>
      <c r="U103" s="55"/>
      <c r="V103" s="55"/>
      <c r="W103" s="55">
        <f t="shared" si="61"/>
        <v>1599.4</v>
      </c>
      <c r="X103" s="55">
        <f t="shared" si="61"/>
        <v>2750.4</v>
      </c>
      <c r="Y103" s="550" t="s">
        <v>16</v>
      </c>
      <c r="Z103" s="550"/>
      <c r="AA103" s="550"/>
      <c r="AB103" s="551"/>
    </row>
    <row r="104" spans="1:28" ht="30" customHeight="1" thickBot="1" x14ac:dyDescent="0.3">
      <c r="A104" s="543"/>
      <c r="B104" s="540" t="s">
        <v>39</v>
      </c>
      <c r="C104" s="535"/>
      <c r="D104" s="535"/>
      <c r="E104" s="535"/>
      <c r="F104" s="535"/>
      <c r="G104" s="535"/>
      <c r="H104" s="535"/>
      <c r="I104" s="535"/>
      <c r="J104" s="535"/>
      <c r="K104" s="24">
        <f t="shared" ref="K104:N104" si="62">K24+K40+K103</f>
        <v>2834</v>
      </c>
      <c r="L104" s="24">
        <f t="shared" si="62"/>
        <v>1615.1999999999998</v>
      </c>
      <c r="M104" s="24">
        <f t="shared" si="62"/>
        <v>230.70000000000002</v>
      </c>
      <c r="N104" s="24">
        <f t="shared" si="62"/>
        <v>1211.5999999999999</v>
      </c>
      <c r="O104" s="24">
        <f t="shared" ref="O104:X104" si="63">O24+O40+O103</f>
        <v>2274.7999999999997</v>
      </c>
      <c r="P104" s="24">
        <f t="shared" si="63"/>
        <v>1798.8999999999999</v>
      </c>
      <c r="Q104" s="24">
        <f t="shared" si="63"/>
        <v>249.00000000000003</v>
      </c>
      <c r="R104" s="24">
        <f t="shared" si="63"/>
        <v>474.3</v>
      </c>
      <c r="S104" s="24"/>
      <c r="T104" s="24"/>
      <c r="U104" s="24"/>
      <c r="V104" s="24"/>
      <c r="W104" s="24">
        <f t="shared" si="63"/>
        <v>1616.4</v>
      </c>
      <c r="X104" s="24">
        <f t="shared" si="63"/>
        <v>2769.4</v>
      </c>
      <c r="Y104" s="535" t="s">
        <v>16</v>
      </c>
      <c r="Z104" s="535"/>
      <c r="AA104" s="535"/>
      <c r="AB104" s="536"/>
    </row>
    <row r="105" spans="1:28" ht="30" customHeight="1" thickBot="1" x14ac:dyDescent="0.3">
      <c r="S105" s="179"/>
      <c r="T105" s="179"/>
    </row>
    <row r="106" spans="1:28" ht="30" customHeight="1" thickBot="1" x14ac:dyDescent="0.3">
      <c r="A106" s="537" t="s">
        <v>40</v>
      </c>
      <c r="B106" s="538"/>
      <c r="C106" s="538"/>
      <c r="D106" s="538"/>
      <c r="E106" s="538"/>
      <c r="F106" s="538"/>
      <c r="G106" s="538"/>
      <c r="H106" s="538"/>
      <c r="I106" s="538"/>
      <c r="J106" s="538"/>
      <c r="K106" s="538"/>
      <c r="L106" s="538"/>
      <c r="M106" s="538"/>
      <c r="N106" s="538"/>
      <c r="O106" s="538"/>
      <c r="P106" s="538"/>
      <c r="Q106" s="538"/>
      <c r="R106" s="538"/>
      <c r="S106" s="538"/>
      <c r="T106" s="538"/>
      <c r="U106" s="538"/>
      <c r="V106" s="538"/>
      <c r="W106" s="538"/>
      <c r="X106" s="539"/>
    </row>
    <row r="107" spans="1:28" ht="74.25" customHeight="1" thickBot="1" x14ac:dyDescent="0.3">
      <c r="A107" s="565" t="s">
        <v>41</v>
      </c>
      <c r="B107" s="566"/>
      <c r="C107" s="566"/>
      <c r="D107" s="566"/>
      <c r="E107" s="566"/>
      <c r="F107" s="566"/>
      <c r="G107" s="566"/>
      <c r="H107" s="566"/>
      <c r="I107" s="566"/>
      <c r="J107" s="567"/>
      <c r="K107" s="565" t="s">
        <v>156</v>
      </c>
      <c r="L107" s="566"/>
      <c r="M107" s="566"/>
      <c r="N107" s="567"/>
      <c r="O107" s="565" t="s">
        <v>157</v>
      </c>
      <c r="P107" s="566"/>
      <c r="Q107" s="566"/>
      <c r="R107" s="567"/>
      <c r="S107" s="565" t="s">
        <v>158</v>
      </c>
      <c r="T107" s="566"/>
      <c r="U107" s="566"/>
      <c r="V107" s="567"/>
      <c r="W107" s="20" t="s">
        <v>54</v>
      </c>
      <c r="X107" s="21" t="s">
        <v>78</v>
      </c>
    </row>
    <row r="108" spans="1:28" ht="30" customHeight="1" thickBot="1" x14ac:dyDescent="0.3">
      <c r="A108" s="540" t="s">
        <v>42</v>
      </c>
      <c r="B108" s="535"/>
      <c r="C108" s="535"/>
      <c r="D108" s="535"/>
      <c r="E108" s="535"/>
      <c r="F108" s="535"/>
      <c r="G108" s="535"/>
      <c r="H108" s="535"/>
      <c r="I108" s="535"/>
      <c r="J108" s="536"/>
      <c r="K108" s="568">
        <f>SUM(K109:N112)</f>
        <v>1674.6</v>
      </c>
      <c r="L108" s="569"/>
      <c r="M108" s="569"/>
      <c r="N108" s="570"/>
      <c r="O108" s="568">
        <f>SUM(O109:R112)</f>
        <v>994.69999999999993</v>
      </c>
      <c r="P108" s="569"/>
      <c r="Q108" s="569"/>
      <c r="R108" s="570"/>
      <c r="S108" s="568"/>
      <c r="T108" s="569"/>
      <c r="U108" s="569"/>
      <c r="V108" s="570"/>
      <c r="W108" s="116">
        <f>SUM(W109:W112)</f>
        <v>599.9</v>
      </c>
      <c r="X108" s="24">
        <f>SUM(X109:X112)</f>
        <v>1145.9000000000001</v>
      </c>
    </row>
    <row r="109" spans="1:28" ht="30" customHeight="1" x14ac:dyDescent="0.25">
      <c r="A109" s="571" t="s">
        <v>45</v>
      </c>
      <c r="B109" s="572"/>
      <c r="C109" s="572"/>
      <c r="D109" s="572"/>
      <c r="E109" s="572"/>
      <c r="F109" s="572"/>
      <c r="G109" s="572"/>
      <c r="H109" s="572"/>
      <c r="I109" s="572"/>
      <c r="J109" s="573"/>
      <c r="K109" s="574">
        <f>SUM(K78)</f>
        <v>1.5</v>
      </c>
      <c r="L109" s="575"/>
      <c r="M109" s="575"/>
      <c r="N109" s="576"/>
      <c r="O109" s="577">
        <f>SUM(O78)</f>
        <v>1</v>
      </c>
      <c r="P109" s="575"/>
      <c r="Q109" s="575"/>
      <c r="R109" s="576"/>
      <c r="S109" s="577"/>
      <c r="T109" s="575"/>
      <c r="U109" s="575"/>
      <c r="V109" s="576"/>
      <c r="W109" s="117">
        <f>SUM(W78)</f>
        <v>1</v>
      </c>
      <c r="X109" s="118">
        <f>SUM(X78)</f>
        <v>1</v>
      </c>
    </row>
    <row r="110" spans="1:28" ht="30" customHeight="1" x14ac:dyDescent="0.25">
      <c r="A110" s="578" t="s">
        <v>46</v>
      </c>
      <c r="B110" s="579"/>
      <c r="C110" s="579"/>
      <c r="D110" s="579"/>
      <c r="E110" s="579"/>
      <c r="F110" s="579"/>
      <c r="G110" s="579"/>
      <c r="H110" s="579"/>
      <c r="I110" s="579"/>
      <c r="J110" s="580"/>
      <c r="K110" s="581">
        <f>K12+K19+K27+K29+K45+K58+K64+K68+K75+K76+K85+K89+K92+K96+K99</f>
        <v>1593.1</v>
      </c>
      <c r="L110" s="582"/>
      <c r="M110" s="582"/>
      <c r="N110" s="583"/>
      <c r="O110" s="581">
        <f>O12+O27+O29+O45+O58+O64+O68+O75+O76+O85+O89+O92+O96+O99</f>
        <v>908.8</v>
      </c>
      <c r="P110" s="582"/>
      <c r="Q110" s="582"/>
      <c r="R110" s="583"/>
      <c r="S110" s="581"/>
      <c r="T110" s="582"/>
      <c r="U110" s="582"/>
      <c r="V110" s="583"/>
      <c r="W110" s="117">
        <f>W99+W92+W89+W85+W76+W73+W68+W64+W58+W29+W27</f>
        <v>513</v>
      </c>
      <c r="X110" s="117">
        <f>X99+X92+X89+X85+X76+X73+X68+X64+X58+X50+X45+X29+X27+X19+X12</f>
        <v>1055</v>
      </c>
    </row>
    <row r="111" spans="1:28" ht="30" customHeight="1" x14ac:dyDescent="0.25">
      <c r="A111" s="578" t="s">
        <v>47</v>
      </c>
      <c r="B111" s="579"/>
      <c r="C111" s="579"/>
      <c r="D111" s="579"/>
      <c r="E111" s="579"/>
      <c r="F111" s="579"/>
      <c r="G111" s="579"/>
      <c r="H111" s="579"/>
      <c r="I111" s="579"/>
      <c r="J111" s="580"/>
      <c r="K111" s="593">
        <f t="shared" ref="K111" si="64">K69</f>
        <v>0</v>
      </c>
      <c r="L111" s="582"/>
      <c r="M111" s="582"/>
      <c r="N111" s="583"/>
      <c r="O111" s="593">
        <f t="shared" ref="O111" si="65">O69</f>
        <v>0</v>
      </c>
      <c r="P111" s="582"/>
      <c r="Q111" s="582"/>
      <c r="R111" s="583"/>
      <c r="S111" s="581"/>
      <c r="T111" s="582"/>
      <c r="U111" s="582"/>
      <c r="V111" s="583"/>
      <c r="W111" s="117">
        <f>W69</f>
        <v>0</v>
      </c>
      <c r="X111" s="117">
        <f>X69</f>
        <v>0</v>
      </c>
    </row>
    <row r="112" spans="1:28" ht="28.5" customHeight="1" thickBot="1" x14ac:dyDescent="0.3">
      <c r="A112" s="587" t="s">
        <v>48</v>
      </c>
      <c r="B112" s="588"/>
      <c r="C112" s="588"/>
      <c r="D112" s="588"/>
      <c r="E112" s="588"/>
      <c r="F112" s="588"/>
      <c r="G112" s="588"/>
      <c r="H112" s="588"/>
      <c r="I112" s="588"/>
      <c r="J112" s="589"/>
      <c r="K112" s="590">
        <f>SUM(K94+K71+K66+K59+K62+K86+K77)</f>
        <v>80</v>
      </c>
      <c r="L112" s="591"/>
      <c r="M112" s="591"/>
      <c r="N112" s="592"/>
      <c r="O112" s="590">
        <f>SUM(O94+O71+O66+O62+O86+O77)</f>
        <v>84.899999999999991</v>
      </c>
      <c r="P112" s="591"/>
      <c r="Q112" s="591"/>
      <c r="R112" s="592"/>
      <c r="S112" s="590"/>
      <c r="T112" s="591"/>
      <c r="U112" s="591"/>
      <c r="V112" s="592"/>
      <c r="W112" s="119">
        <f>W94+W86+W77+W71+W66+W62</f>
        <v>85.9</v>
      </c>
      <c r="X112" s="119">
        <f>X94+X86+X77+X71+X66+X62</f>
        <v>89.9</v>
      </c>
    </row>
    <row r="113" spans="1:25" ht="30.75" customHeight="1" thickBot="1" x14ac:dyDescent="0.3">
      <c r="A113" s="540" t="s">
        <v>43</v>
      </c>
      <c r="B113" s="535"/>
      <c r="C113" s="535"/>
      <c r="D113" s="535"/>
      <c r="E113" s="535"/>
      <c r="F113" s="535"/>
      <c r="G113" s="535"/>
      <c r="H113" s="535"/>
      <c r="I113" s="535"/>
      <c r="J113" s="536"/>
      <c r="K113" s="584">
        <f>SUM(K114:N115)</f>
        <v>1159.3999999999999</v>
      </c>
      <c r="L113" s="585"/>
      <c r="M113" s="585"/>
      <c r="N113" s="586"/>
      <c r="O113" s="584">
        <f>SUM(O114:R115)</f>
        <v>1280.1000000000001</v>
      </c>
      <c r="P113" s="585"/>
      <c r="Q113" s="585"/>
      <c r="R113" s="586"/>
      <c r="S113" s="584"/>
      <c r="T113" s="585"/>
      <c r="U113" s="585"/>
      <c r="V113" s="586"/>
      <c r="W113" s="24">
        <f>SUM(W114:W115)</f>
        <v>1016.5</v>
      </c>
      <c r="X113" s="24">
        <f>SUM(X114:X115)</f>
        <v>1623.5</v>
      </c>
      <c r="Y113" s="1"/>
    </row>
    <row r="114" spans="1:25" ht="27" customHeight="1" x14ac:dyDescent="0.25">
      <c r="A114" s="571" t="s">
        <v>49</v>
      </c>
      <c r="B114" s="572"/>
      <c r="C114" s="572"/>
      <c r="D114" s="572"/>
      <c r="E114" s="572"/>
      <c r="F114" s="572"/>
      <c r="G114" s="572"/>
      <c r="H114" s="572"/>
      <c r="I114" s="572"/>
      <c r="J114" s="573"/>
      <c r="K114" s="574">
        <f>K11+K97+K32</f>
        <v>287.7</v>
      </c>
      <c r="L114" s="575"/>
      <c r="M114" s="575"/>
      <c r="N114" s="576"/>
      <c r="O114" s="577">
        <f>O11+O97+O32</f>
        <v>184.5</v>
      </c>
      <c r="P114" s="575"/>
      <c r="Q114" s="575"/>
      <c r="R114" s="576"/>
      <c r="S114" s="577"/>
      <c r="T114" s="575"/>
      <c r="U114" s="575"/>
      <c r="V114" s="576"/>
      <c r="W114" s="118">
        <f>W32+W79</f>
        <v>0</v>
      </c>
      <c r="X114" s="118">
        <f>X18+X32+X44+X49+X79</f>
        <v>600</v>
      </c>
      <c r="Y114" s="1"/>
    </row>
    <row r="115" spans="1:25" ht="34.5" customHeight="1" thickBot="1" x14ac:dyDescent="0.3">
      <c r="A115" s="587" t="s">
        <v>50</v>
      </c>
      <c r="B115" s="588"/>
      <c r="C115" s="588"/>
      <c r="D115" s="588"/>
      <c r="E115" s="588"/>
      <c r="F115" s="588"/>
      <c r="G115" s="588"/>
      <c r="H115" s="588"/>
      <c r="I115" s="588"/>
      <c r="J115" s="589"/>
      <c r="K115" s="590">
        <f>K15+K30+K36+K46+K55+K57+K59+K83+K90</f>
        <v>871.69999999999993</v>
      </c>
      <c r="L115" s="591"/>
      <c r="M115" s="591"/>
      <c r="N115" s="592"/>
      <c r="O115" s="590">
        <f>O15+O30+O36+O46+O55+O57+O59+O83+O87+O90</f>
        <v>1095.6000000000001</v>
      </c>
      <c r="P115" s="591"/>
      <c r="Q115" s="591"/>
      <c r="R115" s="592"/>
      <c r="S115" s="590"/>
      <c r="T115" s="591"/>
      <c r="U115" s="591"/>
      <c r="V115" s="592"/>
      <c r="W115" s="119">
        <f>W15+W30+W36+W46+W55+W57+W83+W90</f>
        <v>1016.5</v>
      </c>
      <c r="X115" s="119">
        <f>X15+X30+X36+X46+X55+X57+X83+X90</f>
        <v>1023.5</v>
      </c>
      <c r="Y115" s="1"/>
    </row>
    <row r="116" spans="1:25" ht="36.75" customHeight="1" thickBot="1" x14ac:dyDescent="0.3">
      <c r="A116" s="540" t="s">
        <v>44</v>
      </c>
      <c r="B116" s="535"/>
      <c r="C116" s="535"/>
      <c r="D116" s="535"/>
      <c r="E116" s="535"/>
      <c r="F116" s="535"/>
      <c r="G116" s="535"/>
      <c r="H116" s="535"/>
      <c r="I116" s="535"/>
      <c r="J116" s="536"/>
      <c r="K116" s="584">
        <f>SUM(K113+K108)</f>
        <v>2834</v>
      </c>
      <c r="L116" s="585"/>
      <c r="M116" s="585"/>
      <c r="N116" s="586"/>
      <c r="O116" s="584">
        <f>SUM(O113+O108)</f>
        <v>2274.8000000000002</v>
      </c>
      <c r="P116" s="585"/>
      <c r="Q116" s="585"/>
      <c r="R116" s="586"/>
      <c r="S116" s="584"/>
      <c r="T116" s="585"/>
      <c r="U116" s="585"/>
      <c r="V116" s="586"/>
      <c r="W116" s="24">
        <f>SUM(W113+W108)</f>
        <v>1616.4</v>
      </c>
      <c r="X116" s="24">
        <f>SUM(X113+X108)</f>
        <v>2769.4</v>
      </c>
      <c r="Y116" s="1"/>
    </row>
    <row r="120" spans="1:25" ht="14.45" customHeight="1" x14ac:dyDescent="0.25">
      <c r="T120" s="328"/>
      <c r="U120" s="328"/>
      <c r="V120" s="328"/>
      <c r="W120" s="328"/>
    </row>
    <row r="121" spans="1:25" ht="14.45" customHeight="1" x14ac:dyDescent="0.25">
      <c r="T121" s="328"/>
      <c r="U121" s="328"/>
      <c r="V121" s="328"/>
      <c r="W121" s="328"/>
    </row>
    <row r="122" spans="1:25" ht="14.45" customHeight="1" x14ac:dyDescent="0.25">
      <c r="T122" s="328"/>
      <c r="U122" s="328"/>
      <c r="V122" s="328"/>
      <c r="W122" s="328"/>
    </row>
  </sheetData>
  <mergeCells count="337">
    <mergeCell ref="Y91:AB91"/>
    <mergeCell ref="Y88:AB88"/>
    <mergeCell ref="Z76:Z78"/>
    <mergeCell ref="AA76:AA78"/>
    <mergeCell ref="AA45:AA46"/>
    <mergeCell ref="AB45:AB46"/>
    <mergeCell ref="AA96:AA97"/>
    <mergeCell ref="AB96:AB97"/>
    <mergeCell ref="H96:H98"/>
    <mergeCell ref="AB58:AB60"/>
    <mergeCell ref="Y61:AB61"/>
    <mergeCell ref="Y63:AB63"/>
    <mergeCell ref="Y65:AB65"/>
    <mergeCell ref="I56:I57"/>
    <mergeCell ref="Z45:Z46"/>
    <mergeCell ref="AB76:AB78"/>
    <mergeCell ref="AB85:AB86"/>
    <mergeCell ref="H58:H61"/>
    <mergeCell ref="I58:I61"/>
    <mergeCell ref="Z49:Z51"/>
    <mergeCell ref="AA49:AA51"/>
    <mergeCell ref="AB49:AB51"/>
    <mergeCell ref="G96:G98"/>
    <mergeCell ref="I96:I98"/>
    <mergeCell ref="Y96:Y97"/>
    <mergeCell ref="J79:J82"/>
    <mergeCell ref="O79:O82"/>
    <mergeCell ref="P79:P82"/>
    <mergeCell ref="Q79:Q82"/>
    <mergeCell ref="R79:R82"/>
    <mergeCell ref="S79:S82"/>
    <mergeCell ref="T79:T82"/>
    <mergeCell ref="U79:U82"/>
    <mergeCell ref="V79:V82"/>
    <mergeCell ref="W79:W82"/>
    <mergeCell ref="X79:X82"/>
    <mergeCell ref="Y95:AB95"/>
    <mergeCell ref="Z89:Z90"/>
    <mergeCell ref="G85:G88"/>
    <mergeCell ref="Y93:AB93"/>
    <mergeCell ref="Y89:Y90"/>
    <mergeCell ref="AA89:AA90"/>
    <mergeCell ref="AA85:AA86"/>
    <mergeCell ref="Y84:AB84"/>
    <mergeCell ref="Y85:Y86"/>
    <mergeCell ref="Z85:Z86"/>
    <mergeCell ref="C41:E41"/>
    <mergeCell ref="F41:AB41"/>
    <mergeCell ref="G32:G35"/>
    <mergeCell ref="H32:H35"/>
    <mergeCell ref="I32:I35"/>
    <mergeCell ref="Y32:Y34"/>
    <mergeCell ref="AA32:AA34"/>
    <mergeCell ref="AB32:AB34"/>
    <mergeCell ref="Y37:AB37"/>
    <mergeCell ref="Y38:AB38"/>
    <mergeCell ref="Y35:AB35"/>
    <mergeCell ref="E44:E48"/>
    <mergeCell ref="F44:F48"/>
    <mergeCell ref="G44:G47"/>
    <mergeCell ref="Y68:Y69"/>
    <mergeCell ref="Z68:Z69"/>
    <mergeCell ref="AA68:AA69"/>
    <mergeCell ref="K79:K82"/>
    <mergeCell ref="L79:L82"/>
    <mergeCell ref="M79:M82"/>
    <mergeCell ref="N79:N82"/>
    <mergeCell ref="W73:W74"/>
    <mergeCell ref="X73:X74"/>
    <mergeCell ref="Y58:Y60"/>
    <mergeCell ref="Z58:Z60"/>
    <mergeCell ref="AA58:AA60"/>
    <mergeCell ref="Y67:AB67"/>
    <mergeCell ref="AB68:AB69"/>
    <mergeCell ref="Y70:AB70"/>
    <mergeCell ref="Y72:AB72"/>
    <mergeCell ref="Y76:Y78"/>
    <mergeCell ref="Y75:AB75"/>
    <mergeCell ref="G66:G67"/>
    <mergeCell ref="H66:H67"/>
    <mergeCell ref="G58:G61"/>
    <mergeCell ref="A11:A24"/>
    <mergeCell ref="C11:C24"/>
    <mergeCell ref="D27:D40"/>
    <mergeCell ref="W12:W14"/>
    <mergeCell ref="X12:X14"/>
    <mergeCell ref="S15:S16"/>
    <mergeCell ref="T15:T16"/>
    <mergeCell ref="U15:U16"/>
    <mergeCell ref="G22:J22"/>
    <mergeCell ref="L12:L14"/>
    <mergeCell ref="V15:V16"/>
    <mergeCell ref="W15:W16"/>
    <mergeCell ref="X15:X16"/>
    <mergeCell ref="A27:A40"/>
    <mergeCell ref="B27:B40"/>
    <mergeCell ref="C27:C40"/>
    <mergeCell ref="I36:I37"/>
    <mergeCell ref="G38:J38"/>
    <mergeCell ref="J15:J16"/>
    <mergeCell ref="F27:F38"/>
    <mergeCell ref="E27:E40"/>
    <mergeCell ref="R15:R16"/>
    <mergeCell ref="S12:S14"/>
    <mergeCell ref="Q12:Q14"/>
    <mergeCell ref="W1:AB4"/>
    <mergeCell ref="A4:V4"/>
    <mergeCell ref="A3:V3"/>
    <mergeCell ref="A2:V2"/>
    <mergeCell ref="A116:J116"/>
    <mergeCell ref="K116:N116"/>
    <mergeCell ref="O116:R116"/>
    <mergeCell ref="S116:V116"/>
    <mergeCell ref="A114:J114"/>
    <mergeCell ref="K114:N114"/>
    <mergeCell ref="O114:R114"/>
    <mergeCell ref="S114:V114"/>
    <mergeCell ref="A115:J115"/>
    <mergeCell ref="K115:N115"/>
    <mergeCell ref="O115:R115"/>
    <mergeCell ref="S115:V115"/>
    <mergeCell ref="A113:J113"/>
    <mergeCell ref="K113:N113"/>
    <mergeCell ref="B11:B24"/>
    <mergeCell ref="F11:F22"/>
    <mergeCell ref="A44:A48"/>
    <mergeCell ref="B44:B48"/>
    <mergeCell ref="C44:C48"/>
    <mergeCell ref="D44:D48"/>
    <mergeCell ref="A110:J110"/>
    <mergeCell ref="K110:N110"/>
    <mergeCell ref="O110:R110"/>
    <mergeCell ref="A108:J108"/>
    <mergeCell ref="K108:N108"/>
    <mergeCell ref="O108:R108"/>
    <mergeCell ref="O113:R113"/>
    <mergeCell ref="S113:V113"/>
    <mergeCell ref="A112:J112"/>
    <mergeCell ref="K112:N112"/>
    <mergeCell ref="O112:R112"/>
    <mergeCell ref="S112:V112"/>
    <mergeCell ref="S110:V110"/>
    <mergeCell ref="A111:J111"/>
    <mergeCell ref="K111:N111"/>
    <mergeCell ref="O111:R111"/>
    <mergeCell ref="S111:V111"/>
    <mergeCell ref="A107:J107"/>
    <mergeCell ref="K107:N107"/>
    <mergeCell ref="O107:R107"/>
    <mergeCell ref="S107:V107"/>
    <mergeCell ref="S108:V108"/>
    <mergeCell ref="A109:J109"/>
    <mergeCell ref="K109:N109"/>
    <mergeCell ref="O109:R109"/>
    <mergeCell ref="S109:V109"/>
    <mergeCell ref="Y101:AB101"/>
    <mergeCell ref="Y104:AB104"/>
    <mergeCell ref="A106:X106"/>
    <mergeCell ref="B104:J104"/>
    <mergeCell ref="A102:A104"/>
    <mergeCell ref="B102:B103"/>
    <mergeCell ref="C102:C103"/>
    <mergeCell ref="Y102:AB102"/>
    <mergeCell ref="D103:J103"/>
    <mergeCell ref="Y103:AB103"/>
    <mergeCell ref="D102:J102"/>
    <mergeCell ref="C54:C101"/>
    <mergeCell ref="D54:D101"/>
    <mergeCell ref="E54:E101"/>
    <mergeCell ref="F54:F101"/>
    <mergeCell ref="G56:G57"/>
    <mergeCell ref="H56:H57"/>
    <mergeCell ref="G54:G55"/>
    <mergeCell ref="G68:G70"/>
    <mergeCell ref="H68:H70"/>
    <mergeCell ref="I68:I70"/>
    <mergeCell ref="I92:I93"/>
    <mergeCell ref="Z96:Z97"/>
    <mergeCell ref="AB89:AB90"/>
    <mergeCell ref="A54:A101"/>
    <mergeCell ref="B54:B101"/>
    <mergeCell ref="G94:G95"/>
    <mergeCell ref="H94:H95"/>
    <mergeCell ref="H54:H55"/>
    <mergeCell ref="G76:G84"/>
    <mergeCell ref="H76:H84"/>
    <mergeCell ref="G89:G91"/>
    <mergeCell ref="H89:H91"/>
    <mergeCell ref="G73:G75"/>
    <mergeCell ref="H73:H75"/>
    <mergeCell ref="G92:G93"/>
    <mergeCell ref="H71:H72"/>
    <mergeCell ref="G101:J101"/>
    <mergeCell ref="I94:I95"/>
    <mergeCell ref="I73:I75"/>
    <mergeCell ref="J73:J74"/>
    <mergeCell ref="I89:I91"/>
    <mergeCell ref="I76:I84"/>
    <mergeCell ref="H92:H93"/>
    <mergeCell ref="I71:I72"/>
    <mergeCell ref="G62:G63"/>
    <mergeCell ref="H62:H63"/>
    <mergeCell ref="I62:I63"/>
    <mergeCell ref="I5:I7"/>
    <mergeCell ref="T6:U6"/>
    <mergeCell ref="N6:N7"/>
    <mergeCell ref="O6:O7"/>
    <mergeCell ref="P6:Q6"/>
    <mergeCell ref="R6:R7"/>
    <mergeCell ref="S6:S7"/>
    <mergeCell ref="K5:N5"/>
    <mergeCell ref="O5:R5"/>
    <mergeCell ref="S5:V5"/>
    <mergeCell ref="V6:V7"/>
    <mergeCell ref="J5:J7"/>
    <mergeCell ref="A5:A7"/>
    <mergeCell ref="B5:B7"/>
    <mergeCell ref="C5:C7"/>
    <mergeCell ref="D5:D7"/>
    <mergeCell ref="E5:E7"/>
    <mergeCell ref="F5:F7"/>
    <mergeCell ref="G5:G7"/>
    <mergeCell ref="H5:H7"/>
    <mergeCell ref="D25:E25"/>
    <mergeCell ref="D11:D24"/>
    <mergeCell ref="F24:J24"/>
    <mergeCell ref="C8:E8"/>
    <mergeCell ref="E11:E24"/>
    <mergeCell ref="H11:H17"/>
    <mergeCell ref="I11:I17"/>
    <mergeCell ref="F8:AB8"/>
    <mergeCell ref="K6:K7"/>
    <mergeCell ref="L6:M6"/>
    <mergeCell ref="Y6:Y7"/>
    <mergeCell ref="Z6:AB6"/>
    <mergeCell ref="W5:W7"/>
    <mergeCell ref="X5:X7"/>
    <mergeCell ref="Y5:AB5"/>
    <mergeCell ref="F9:AB9"/>
    <mergeCell ref="F10:AB10"/>
    <mergeCell ref="G11:G17"/>
    <mergeCell ref="H29:H31"/>
    <mergeCell ref="G29:G31"/>
    <mergeCell ref="I29:I31"/>
    <mergeCell ref="Y29:Y30"/>
    <mergeCell ref="Z29:Z30"/>
    <mergeCell ref="AA29:AA30"/>
    <mergeCell ref="AB29:AB30"/>
    <mergeCell ref="Y31:AB31"/>
    <mergeCell ref="H27:H28"/>
    <mergeCell ref="I27:I28"/>
    <mergeCell ref="M15:M16"/>
    <mergeCell ref="J12:J14"/>
    <mergeCell ref="K12:K14"/>
    <mergeCell ref="M12:M14"/>
    <mergeCell ref="N12:N14"/>
    <mergeCell ref="L15:L16"/>
    <mergeCell ref="V12:V14"/>
    <mergeCell ref="Q15:Q16"/>
    <mergeCell ref="F23:J23"/>
    <mergeCell ref="T12:T14"/>
    <mergeCell ref="U12:U14"/>
    <mergeCell ref="P12:P14"/>
    <mergeCell ref="G64:G65"/>
    <mergeCell ref="H64:H65"/>
    <mergeCell ref="I64:I65"/>
    <mergeCell ref="I66:I67"/>
    <mergeCell ref="H36:H37"/>
    <mergeCell ref="G48:J48"/>
    <mergeCell ref="AA19:AA20"/>
    <mergeCell ref="U73:U74"/>
    <mergeCell ref="V73:V74"/>
    <mergeCell ref="Y48:AB48"/>
    <mergeCell ref="Y55:AB55"/>
    <mergeCell ref="Y52:AB52"/>
    <mergeCell ref="Y57:AB57"/>
    <mergeCell ref="T73:T74"/>
    <mergeCell ref="AB19:AB20"/>
    <mergeCell ref="R12:R14"/>
    <mergeCell ref="K15:K16"/>
    <mergeCell ref="O15:O16"/>
    <mergeCell ref="P15:P16"/>
    <mergeCell ref="N15:N16"/>
    <mergeCell ref="O12:O14"/>
    <mergeCell ref="O73:O74"/>
    <mergeCell ref="M73:M74"/>
    <mergeCell ref="N73:N74"/>
    <mergeCell ref="K73:K74"/>
    <mergeCell ref="L73:L74"/>
    <mergeCell ref="R73:R74"/>
    <mergeCell ref="Q73:Q74"/>
    <mergeCell ref="Y17:AB17"/>
    <mergeCell ref="Y23:AB23"/>
    <mergeCell ref="Y47:AB47"/>
    <mergeCell ref="F25:AB25"/>
    <mergeCell ref="F26:AB26"/>
    <mergeCell ref="Y28:AB28"/>
    <mergeCell ref="F40:J40"/>
    <mergeCell ref="Y39:AB39"/>
    <mergeCell ref="Y40:AB40"/>
    <mergeCell ref="F43:AB43"/>
    <mergeCell ref="F42:AB42"/>
    <mergeCell ref="Y45:Y46"/>
    <mergeCell ref="H44:H47"/>
    <mergeCell ref="I44:I47"/>
    <mergeCell ref="Z32:Z34"/>
    <mergeCell ref="G36:G37"/>
    <mergeCell ref="G18:G21"/>
    <mergeCell ref="H18:H21"/>
    <mergeCell ref="I18:I21"/>
    <mergeCell ref="F39:J39"/>
    <mergeCell ref="Y19:Y20"/>
    <mergeCell ref="Z19:Z20"/>
    <mergeCell ref="T120:W122"/>
    <mergeCell ref="Y99:Y100"/>
    <mergeCell ref="Z99:Z100"/>
    <mergeCell ref="AA99:AA100"/>
    <mergeCell ref="AB99:AB100"/>
    <mergeCell ref="G99:G100"/>
    <mergeCell ref="H99:H100"/>
    <mergeCell ref="I99:I100"/>
    <mergeCell ref="A49:A53"/>
    <mergeCell ref="B49:B53"/>
    <mergeCell ref="C49:C53"/>
    <mergeCell ref="D49:D53"/>
    <mergeCell ref="E49:E53"/>
    <mergeCell ref="F49:F53"/>
    <mergeCell ref="G49:G52"/>
    <mergeCell ref="G53:J53"/>
    <mergeCell ref="H49:H52"/>
    <mergeCell ref="I49:I52"/>
    <mergeCell ref="G71:G72"/>
    <mergeCell ref="H85:H88"/>
    <mergeCell ref="I85:I88"/>
    <mergeCell ref="I54:I55"/>
    <mergeCell ref="S73:S74"/>
    <mergeCell ref="P73:P74"/>
  </mergeCells>
  <phoneticPr fontId="37" type="noConversion"/>
  <pageMargins left="0.25" right="0.25" top="0.75" bottom="0.75" header="0.3" footer="0.3"/>
  <pageSetup paperSize="8" scale="40" fitToHeight="0" orientation="landscape" r:id="rId1"/>
  <rowBreaks count="1" manualBreakCount="1">
    <brk id="6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Programa - 04</vt:lpstr>
      <vt:lpstr>'Programa - 04'!Print_Titles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Gabrielė Martusevičienė</dc:creator>
  <cp:lastModifiedBy>Vilma Kavaliova</cp:lastModifiedBy>
  <cp:lastPrinted>2022-01-24T12:40:14Z</cp:lastPrinted>
  <dcterms:created xsi:type="dcterms:W3CDTF">2017-10-10T13:17:26Z</dcterms:created>
  <dcterms:modified xsi:type="dcterms:W3CDTF">2022-02-08T07:43:16Z</dcterms:modified>
</cp:coreProperties>
</file>