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.kavaliova\Desktop\2022-2024 SVP projektas_2022-01-27\"/>
    </mc:Choice>
  </mc:AlternateContent>
  <xr:revisionPtr revIDLastSave="0" documentId="13_ncr:1_{BE016CDC-C8FF-448E-BDB9-CC8088A0B07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rograma - 03" sheetId="1" r:id="rId1"/>
  </sheets>
  <definedNames>
    <definedName name="_xlnm.Print_Titles" localSheetId="0">'Programa - 03'!$5:$7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94" i="1" l="1"/>
  <c r="K195" i="1" s="1"/>
  <c r="K196" i="1" s="1"/>
  <c r="K197" i="1" s="1"/>
  <c r="K163" i="1"/>
  <c r="K156" i="1"/>
  <c r="K142" i="1"/>
  <c r="K138" i="1" l="1"/>
  <c r="K137" i="1"/>
  <c r="V136" i="1"/>
  <c r="U136" i="1"/>
  <c r="T136" i="1"/>
  <c r="S136" i="1"/>
  <c r="N136" i="1"/>
  <c r="M136" i="1"/>
  <c r="K125" i="1"/>
  <c r="K122" i="1"/>
  <c r="X103" i="1"/>
  <c r="W103" i="1"/>
  <c r="V103" i="1"/>
  <c r="U103" i="1"/>
  <c r="T103" i="1"/>
  <c r="S103" i="1"/>
  <c r="R103" i="1"/>
  <c r="Q103" i="1"/>
  <c r="P103" i="1"/>
  <c r="O103" i="1"/>
  <c r="N103" i="1"/>
  <c r="M103" i="1"/>
  <c r="L103" i="1"/>
  <c r="K103" i="1"/>
  <c r="X101" i="1"/>
  <c r="W101" i="1"/>
  <c r="V101" i="1"/>
  <c r="V104" i="1" s="1"/>
  <c r="V105" i="1" s="1"/>
  <c r="U101" i="1"/>
  <c r="U104" i="1" s="1"/>
  <c r="U105" i="1" s="1"/>
  <c r="T101" i="1"/>
  <c r="T104" i="1" s="1"/>
  <c r="T105" i="1" s="1"/>
  <c r="S101" i="1"/>
  <c r="S104" i="1" s="1"/>
  <c r="S105" i="1" s="1"/>
  <c r="R101" i="1"/>
  <c r="Q101" i="1"/>
  <c r="P101" i="1"/>
  <c r="O101" i="1"/>
  <c r="N101" i="1"/>
  <c r="N104" i="1" s="1"/>
  <c r="N105" i="1" s="1"/>
  <c r="M101" i="1"/>
  <c r="M104" i="1" s="1"/>
  <c r="M105" i="1" s="1"/>
  <c r="L101" i="1"/>
  <c r="L104" i="1" s="1"/>
  <c r="L105" i="1" s="1"/>
  <c r="K101" i="1"/>
  <c r="K104" i="1" s="1"/>
  <c r="K105" i="1" s="1"/>
  <c r="O93" i="1"/>
  <c r="V80" i="1"/>
  <c r="V84" i="1" s="1"/>
  <c r="U80" i="1"/>
  <c r="T80" i="1"/>
  <c r="S80" i="1"/>
  <c r="S84" i="1" s="1"/>
  <c r="N80" i="1"/>
  <c r="N84" i="1" s="1"/>
  <c r="M80" i="1"/>
  <c r="L80" i="1"/>
  <c r="K80" i="1"/>
  <c r="K84" i="1" s="1"/>
  <c r="V69" i="1"/>
  <c r="U69" i="1"/>
  <c r="U84" i="1" s="1"/>
  <c r="T69" i="1"/>
  <c r="T84" i="1" s="1"/>
  <c r="S69" i="1"/>
  <c r="N69" i="1"/>
  <c r="M69" i="1"/>
  <c r="M84" i="1" s="1"/>
  <c r="L69" i="1"/>
  <c r="L84" i="1" s="1"/>
  <c r="K69" i="1"/>
  <c r="V31" i="1"/>
  <c r="U31" i="1"/>
  <c r="T31" i="1"/>
  <c r="S31" i="1"/>
  <c r="R31" i="1"/>
  <c r="Q31" i="1"/>
  <c r="P31" i="1"/>
  <c r="O31" i="1"/>
  <c r="N31" i="1"/>
  <c r="M31" i="1"/>
  <c r="L31" i="1"/>
  <c r="K31" i="1"/>
  <c r="X183" i="1"/>
  <c r="X184" i="1" s="1"/>
  <c r="X185" i="1" s="1"/>
  <c r="Q183" i="1"/>
  <c r="Q184" i="1" s="1"/>
  <c r="Q185" i="1" s="1"/>
  <c r="P183" i="1"/>
  <c r="P184" i="1" s="1"/>
  <c r="P185" i="1" s="1"/>
  <c r="M183" i="1"/>
  <c r="M184" i="1" s="1"/>
  <c r="M185" i="1" s="1"/>
  <c r="L183" i="1"/>
  <c r="L184" i="1" s="1"/>
  <c r="L185" i="1" s="1"/>
  <c r="X182" i="1"/>
  <c r="W182" i="1"/>
  <c r="W183" i="1" s="1"/>
  <c r="W184" i="1" s="1"/>
  <c r="W185" i="1" s="1"/>
  <c r="R182" i="1"/>
  <c r="R183" i="1" s="1"/>
  <c r="R184" i="1" s="1"/>
  <c r="R185" i="1" s="1"/>
  <c r="Q182" i="1"/>
  <c r="P182" i="1"/>
  <c r="O182" i="1"/>
  <c r="O183" i="1" s="1"/>
  <c r="O184" i="1" s="1"/>
  <c r="O185" i="1" s="1"/>
  <c r="N182" i="1"/>
  <c r="N183" i="1" s="1"/>
  <c r="N184" i="1" s="1"/>
  <c r="N185" i="1" s="1"/>
  <c r="M182" i="1"/>
  <c r="L182" i="1"/>
  <c r="K182" i="1"/>
  <c r="K183" i="1" s="1"/>
  <c r="K184" i="1" s="1"/>
  <c r="K185" i="1" s="1"/>
  <c r="P194" i="1" l="1"/>
  <c r="P195" i="1" s="1"/>
  <c r="P196" i="1" s="1"/>
  <c r="P197" i="1" s="1"/>
  <c r="O194" i="1"/>
  <c r="O195" i="1" s="1"/>
  <c r="O196" i="1" s="1"/>
  <c r="O197" i="1" s="1"/>
  <c r="P204" i="1"/>
  <c r="X210" i="1"/>
  <c r="Y210" i="1"/>
  <c r="Y211" i="1"/>
  <c r="X211" i="1"/>
  <c r="P211" i="1"/>
  <c r="L211" i="1"/>
  <c r="Y209" i="1"/>
  <c r="X209" i="1"/>
  <c r="P209" i="1"/>
  <c r="L209" i="1"/>
  <c r="Y204" i="1"/>
  <c r="X204" i="1"/>
  <c r="L204" i="1"/>
  <c r="P205" i="1"/>
  <c r="P210" i="1"/>
  <c r="L210" i="1"/>
  <c r="O116" i="1" l="1"/>
  <c r="P116" i="1"/>
  <c r="Q116" i="1"/>
  <c r="R116" i="1"/>
  <c r="K147" i="1" l="1"/>
  <c r="L147" i="1"/>
  <c r="M147" i="1"/>
  <c r="N147" i="1"/>
  <c r="K139" i="1"/>
  <c r="K140" i="1" s="1"/>
  <c r="L139" i="1"/>
  <c r="L140" i="1" s="1"/>
  <c r="M139" i="1"/>
  <c r="M140" i="1" s="1"/>
  <c r="N139" i="1"/>
  <c r="N140" i="1" s="1"/>
  <c r="K114" i="1"/>
  <c r="K136" i="1" s="1"/>
  <c r="L114" i="1"/>
  <c r="L136" i="1" s="1"/>
  <c r="L208" i="1"/>
  <c r="L206" i="1"/>
  <c r="L205" i="1"/>
  <c r="N167" i="1"/>
  <c r="M167" i="1"/>
  <c r="L167" i="1"/>
  <c r="K167" i="1"/>
  <c r="N161" i="1"/>
  <c r="M161" i="1"/>
  <c r="L161" i="1"/>
  <c r="K161" i="1"/>
  <c r="N154" i="1"/>
  <c r="M154" i="1"/>
  <c r="L154" i="1"/>
  <c r="K154" i="1"/>
  <c r="L106" i="1"/>
  <c r="K106" i="1"/>
  <c r="N39" i="1"/>
  <c r="N48" i="1" s="1"/>
  <c r="M39" i="1"/>
  <c r="M48" i="1" s="1"/>
  <c r="L39" i="1"/>
  <c r="L48" i="1" s="1"/>
  <c r="K39" i="1"/>
  <c r="K48" i="1" s="1"/>
  <c r="M168" i="1" l="1"/>
  <c r="M169" i="1" s="1"/>
  <c r="N168" i="1"/>
  <c r="N169" i="1" s="1"/>
  <c r="L203" i="1"/>
  <c r="K168" i="1"/>
  <c r="K169" i="1" s="1"/>
  <c r="L168" i="1"/>
  <c r="L169" i="1" s="1"/>
  <c r="L207" i="1"/>
  <c r="N170" i="1" l="1"/>
  <c r="N198" i="1" s="1"/>
  <c r="L170" i="1"/>
  <c r="L198" i="1" s="1"/>
  <c r="M170" i="1"/>
  <c r="M198" i="1" s="1"/>
  <c r="K170" i="1"/>
  <c r="K198" i="1" s="1"/>
  <c r="L212" i="1"/>
  <c r="X167" i="1"/>
  <c r="W167" i="1"/>
  <c r="R167" i="1"/>
  <c r="Q167" i="1"/>
  <c r="P167" i="1"/>
  <c r="O167" i="1"/>
  <c r="X161" i="1"/>
  <c r="W161" i="1"/>
  <c r="R161" i="1"/>
  <c r="Q161" i="1"/>
  <c r="P161" i="1"/>
  <c r="O161" i="1"/>
  <c r="W154" i="1"/>
  <c r="X154" i="1"/>
  <c r="X147" i="1"/>
  <c r="W147" i="1"/>
  <c r="R154" i="1"/>
  <c r="Q154" i="1"/>
  <c r="P154" i="1"/>
  <c r="O154" i="1"/>
  <c r="R147" i="1"/>
  <c r="Q147" i="1"/>
  <c r="P147" i="1"/>
  <c r="O147" i="1"/>
  <c r="X197" i="1"/>
  <c r="W197" i="1"/>
  <c r="R132" i="1" l="1"/>
  <c r="Q132" i="1"/>
  <c r="P132" i="1"/>
  <c r="O132" i="1"/>
  <c r="W90" i="1"/>
  <c r="X88" i="1"/>
  <c r="W88" i="1"/>
  <c r="X30" i="1"/>
  <c r="W30" i="1"/>
  <c r="Y208" i="1"/>
  <c r="X208" i="1"/>
  <c r="Y206" i="1"/>
  <c r="Y203" i="1" s="1"/>
  <c r="X206" i="1"/>
  <c r="O139" i="1"/>
  <c r="X114" i="1"/>
  <c r="W114" i="1"/>
  <c r="R114" i="1"/>
  <c r="Q114" i="1"/>
  <c r="P114" i="1"/>
  <c r="O114" i="1"/>
  <c r="X207" i="1" l="1"/>
  <c r="X203" i="1"/>
  <c r="Y207" i="1"/>
  <c r="Y212" i="1" s="1"/>
  <c r="O111" i="1"/>
  <c r="R38" i="1"/>
  <c r="Q38" i="1"/>
  <c r="P38" i="1"/>
  <c r="O38" i="1"/>
  <c r="X35" i="1"/>
  <c r="W35" i="1"/>
  <c r="R35" i="1"/>
  <c r="Q35" i="1"/>
  <c r="P35" i="1"/>
  <c r="O35" i="1"/>
  <c r="X83" i="1"/>
  <c r="W83" i="1"/>
  <c r="P83" i="1"/>
  <c r="O83" i="1"/>
  <c r="P208" i="1"/>
  <c r="P207" i="1" s="1"/>
  <c r="P206" i="1"/>
  <c r="P203" i="1" s="1"/>
  <c r="W94" i="1"/>
  <c r="X94" i="1"/>
  <c r="O94" i="1"/>
  <c r="P94" i="1"/>
  <c r="Q94" i="1"/>
  <c r="R94" i="1"/>
  <c r="W125" i="1"/>
  <c r="X125" i="1"/>
  <c r="P125" i="1"/>
  <c r="O128" i="1"/>
  <c r="P128" i="1"/>
  <c r="X91" i="1"/>
  <c r="X95" i="1" l="1"/>
  <c r="X212" i="1"/>
  <c r="Q39" i="1"/>
  <c r="O39" i="1"/>
  <c r="P39" i="1"/>
  <c r="R39" i="1"/>
  <c r="P212" i="1"/>
  <c r="X128" i="1"/>
  <c r="W128" i="1"/>
  <c r="R128" i="1"/>
  <c r="Q128" i="1"/>
  <c r="R125" i="1"/>
  <c r="Q125" i="1"/>
  <c r="X122" i="1"/>
  <c r="W122" i="1"/>
  <c r="R122" i="1"/>
  <c r="Q122" i="1"/>
  <c r="P122" i="1"/>
  <c r="O122" i="1"/>
  <c r="O91" i="1" l="1"/>
  <c r="P91" i="1"/>
  <c r="X45" i="1" l="1"/>
  <c r="X46" i="1" s="1"/>
  <c r="X47" i="1" s="1"/>
  <c r="W45" i="1"/>
  <c r="W46" i="1" s="1"/>
  <c r="W47" i="1" s="1"/>
  <c r="R45" i="1"/>
  <c r="R46" i="1" s="1"/>
  <c r="R47" i="1" s="1"/>
  <c r="R48" i="1" s="1"/>
  <c r="Q45" i="1"/>
  <c r="Q46" i="1" s="1"/>
  <c r="Q47" i="1" s="1"/>
  <c r="Q48" i="1" s="1"/>
  <c r="P45" i="1"/>
  <c r="P46" i="1" s="1"/>
  <c r="P47" i="1" s="1"/>
  <c r="P48" i="1" s="1"/>
  <c r="O45" i="1"/>
  <c r="O46" i="1" s="1"/>
  <c r="O47" i="1" s="1"/>
  <c r="O48" i="1" s="1"/>
  <c r="X119" i="1"/>
  <c r="W119" i="1"/>
  <c r="R119" i="1"/>
  <c r="Q119" i="1"/>
  <c r="P119" i="1"/>
  <c r="O119" i="1"/>
  <c r="O136" i="1" s="1"/>
  <c r="X116" i="1"/>
  <c r="W116" i="1"/>
  <c r="W91" i="1"/>
  <c r="W95" i="1" s="1"/>
  <c r="R88" i="1"/>
  <c r="R90" i="1" s="1"/>
  <c r="Q88" i="1"/>
  <c r="Q90" i="1" s="1"/>
  <c r="W13" i="1"/>
  <c r="X13" i="1"/>
  <c r="W24" i="1" l="1"/>
  <c r="X24" i="1"/>
  <c r="O140" i="1"/>
  <c r="P139" i="1"/>
  <c r="P140" i="1" s="1"/>
  <c r="Q139" i="1"/>
  <c r="Q140" i="1" s="1"/>
  <c r="R139" i="1"/>
  <c r="R140" i="1" s="1"/>
  <c r="W139" i="1"/>
  <c r="W140" i="1" s="1"/>
  <c r="X139" i="1"/>
  <c r="X140" i="1" s="1"/>
  <c r="P111" i="1"/>
  <c r="P136" i="1" s="1"/>
  <c r="Q111" i="1"/>
  <c r="Q136" i="1" s="1"/>
  <c r="R111" i="1"/>
  <c r="R136" i="1" s="1"/>
  <c r="W111" i="1"/>
  <c r="W136" i="1" s="1"/>
  <c r="X111" i="1"/>
  <c r="X136" i="1" s="1"/>
  <c r="O95" i="1"/>
  <c r="P95" i="1"/>
  <c r="Q91" i="1"/>
  <c r="R91" i="1"/>
  <c r="O79" i="1"/>
  <c r="P79" i="1"/>
  <c r="Q79" i="1"/>
  <c r="R79" i="1"/>
  <c r="W79" i="1"/>
  <c r="X79" i="1"/>
  <c r="Q71" i="1"/>
  <c r="R71" i="1"/>
  <c r="R80" i="1" s="1"/>
  <c r="W71" i="1"/>
  <c r="X71" i="1"/>
  <c r="O66" i="1"/>
  <c r="Q66" i="1"/>
  <c r="R66" i="1"/>
  <c r="W66" i="1"/>
  <c r="X66" i="1"/>
  <c r="O64" i="1"/>
  <c r="P64" i="1"/>
  <c r="Q64" i="1"/>
  <c r="R64" i="1"/>
  <c r="W64" i="1"/>
  <c r="X64" i="1"/>
  <c r="O62" i="1"/>
  <c r="P62" i="1"/>
  <c r="Q62" i="1"/>
  <c r="R62" i="1"/>
  <c r="W62" i="1"/>
  <c r="X62" i="1"/>
  <c r="O60" i="1"/>
  <c r="P60" i="1"/>
  <c r="Q60" i="1"/>
  <c r="R60" i="1"/>
  <c r="W60" i="1"/>
  <c r="X60" i="1"/>
  <c r="O58" i="1"/>
  <c r="P58" i="1"/>
  <c r="Q58" i="1"/>
  <c r="R58" i="1"/>
  <c r="W58" i="1"/>
  <c r="X58" i="1"/>
  <c r="O75" i="1"/>
  <c r="P75" i="1"/>
  <c r="Q75" i="1"/>
  <c r="R75" i="1"/>
  <c r="W75" i="1"/>
  <c r="X75" i="1"/>
  <c r="O56" i="1"/>
  <c r="Q56" i="1"/>
  <c r="R56" i="1"/>
  <c r="O52" i="1"/>
  <c r="P52" i="1"/>
  <c r="P69" i="1" s="1"/>
  <c r="Q52" i="1"/>
  <c r="R52" i="1"/>
  <c r="R69" i="1" s="1"/>
  <c r="W52" i="1"/>
  <c r="X52" i="1"/>
  <c r="X69" i="1" s="1"/>
  <c r="O98" i="1"/>
  <c r="O104" i="1" s="1"/>
  <c r="O105" i="1" s="1"/>
  <c r="P98" i="1"/>
  <c r="P104" i="1" s="1"/>
  <c r="P105" i="1" s="1"/>
  <c r="Q98" i="1"/>
  <c r="Q104" i="1" s="1"/>
  <c r="Q105" i="1" s="1"/>
  <c r="R98" i="1"/>
  <c r="R104" i="1" s="1"/>
  <c r="R105" i="1" s="1"/>
  <c r="W98" i="1"/>
  <c r="W104" i="1" s="1"/>
  <c r="W105" i="1" s="1"/>
  <c r="X98" i="1"/>
  <c r="X104" i="1" s="1"/>
  <c r="X105" i="1" s="1"/>
  <c r="W27" i="1"/>
  <c r="X27" i="1"/>
  <c r="W15" i="1"/>
  <c r="W31" i="1" s="1"/>
  <c r="X15" i="1"/>
  <c r="X31" i="1" s="1"/>
  <c r="W17" i="1"/>
  <c r="X17" i="1"/>
  <c r="P80" i="1" l="1"/>
  <c r="P84" i="1" s="1"/>
  <c r="Q69" i="1"/>
  <c r="Q80" i="1"/>
  <c r="X80" i="1"/>
  <c r="X84" i="1" s="1"/>
  <c r="O80" i="1"/>
  <c r="O84" i="1" s="1"/>
  <c r="O106" i="1" s="1"/>
  <c r="W69" i="1"/>
  <c r="O69" i="1"/>
  <c r="W80" i="1"/>
  <c r="W84" i="1" s="1"/>
  <c r="X39" i="1"/>
  <c r="X48" i="1" s="1"/>
  <c r="R82" i="1"/>
  <c r="R83" i="1" s="1"/>
  <c r="R84" i="1" s="1"/>
  <c r="Q82" i="1"/>
  <c r="Q83" i="1" s="1"/>
  <c r="Q84" i="1" s="1"/>
  <c r="W39" i="1"/>
  <c r="W48" i="1" s="1"/>
  <c r="O168" i="1"/>
  <c r="O169" i="1" s="1"/>
  <c r="W168" i="1"/>
  <c r="W169" i="1" s="1"/>
  <c r="X168" i="1"/>
  <c r="R168" i="1"/>
  <c r="R169" i="1" s="1"/>
  <c r="P168" i="1"/>
  <c r="Q168" i="1"/>
  <c r="Q169" i="1" s="1"/>
  <c r="R170" i="1" l="1"/>
  <c r="Q170" i="1"/>
  <c r="W170" i="1"/>
  <c r="O170" i="1"/>
  <c r="O198" i="1" s="1"/>
  <c r="X169" i="1"/>
  <c r="X170" i="1" s="1"/>
  <c r="P169" i="1"/>
  <c r="P170" i="1" s="1"/>
  <c r="W106" i="1"/>
  <c r="P106" i="1"/>
  <c r="X106" i="1"/>
  <c r="R95" i="1"/>
  <c r="Q95" i="1"/>
  <c r="W198" i="1" l="1"/>
  <c r="Q106" i="1"/>
  <c r="Q198" i="1" s="1"/>
  <c r="X198" i="1"/>
  <c r="P198" i="1"/>
  <c r="R106" i="1"/>
  <c r="R198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Diana Liutkutė</author>
  </authors>
  <commentList>
    <comment ref="O157" authorId="0" shapeId="0" xr:uid="{00000000-0006-0000-0000-000002000000}">
      <text>
        <r>
          <rPr>
            <b/>
            <sz val="16"/>
            <color indexed="81"/>
            <rFont val="Tahoma"/>
            <family val="2"/>
            <charset val="186"/>
          </rPr>
          <t xml:space="preserve">Diana Liutkutė: </t>
        </r>
        <r>
          <rPr>
            <sz val="16"/>
            <color indexed="81"/>
            <rFont val="Tahoma"/>
            <family val="2"/>
            <charset val="186"/>
          </rPr>
          <t>iš jų: renginių organizavimui 18,0</t>
        </r>
      </text>
    </comment>
  </commentList>
</comments>
</file>

<file path=xl/sharedStrings.xml><?xml version="1.0" encoding="utf-8"?>
<sst xmlns="http://schemas.openxmlformats.org/spreadsheetml/2006/main" count="515" uniqueCount="260">
  <si>
    <t>03. Kultūros ir jaunimo veiklos programa , 03</t>
  </si>
  <si>
    <t>TIKSLŲ, UŽDAVINIŲ, PRIEMONIŲ, VEIKLŲ, VEIKLŲ IŠLAIDŲ IR PRODUKTŲ KRITERIJŲ SUVESTINĖ</t>
  </si>
  <si>
    <t>Programos kodas</t>
  </si>
  <si>
    <t>Prioriteto kodas</t>
  </si>
  <si>
    <t>Strateginio tikslo kodas</t>
  </si>
  <si>
    <t>Uždavinio kodas</t>
  </si>
  <si>
    <t>Priemonės kodas</t>
  </si>
  <si>
    <t>Pavadinimas</t>
  </si>
  <si>
    <t>Veiklos kodas</t>
  </si>
  <si>
    <t>Veiklos pavadinimas</t>
  </si>
  <si>
    <t>Finansavimo šaltinis</t>
  </si>
  <si>
    <t>Veiklos rodiklis</t>
  </si>
  <si>
    <t>Iš viso</t>
  </si>
  <si>
    <t>Išlaidoms</t>
  </si>
  <si>
    <t>Turtui įsigyti ir finansiniams įsipareigojimams vykdyti</t>
  </si>
  <si>
    <t>Planas</t>
  </si>
  <si>
    <t>Iš jų darbo užmokesčiui</t>
  </si>
  <si>
    <t/>
  </si>
  <si>
    <t>SBB</t>
  </si>
  <si>
    <t>Apskaitos dokumentų objektams sutvarkymas, sk.</t>
  </si>
  <si>
    <t>Viso:</t>
  </si>
  <si>
    <t>VBL</t>
  </si>
  <si>
    <t>ESF</t>
  </si>
  <si>
    <t>Įgyvendintas projektas, proc.</t>
  </si>
  <si>
    <t>Iš viso priemonei:</t>
  </si>
  <si>
    <t>Lina Motuzienė</t>
  </si>
  <si>
    <t>Restauruotos skulptūros, vnt.</t>
  </si>
  <si>
    <t>KTF</t>
  </si>
  <si>
    <t>Edita Radzevičienė</t>
  </si>
  <si>
    <t>Papildytas sąvadas, bylų sk.</t>
  </si>
  <si>
    <t>Organizuotas renginys, sk.</t>
  </si>
  <si>
    <t>Įsteigta meno premija, sk.</t>
  </si>
  <si>
    <t>Įsteigta meno stipendija, sk.</t>
  </si>
  <si>
    <t>Įsteigta mero  stipendija, sk.</t>
  </si>
  <si>
    <t>Užtikrintas dalyvavimas "Euro Art" veikloje, proc.</t>
  </si>
  <si>
    <t>Iš viso uždaviniui:</t>
  </si>
  <si>
    <t>0</t>
  </si>
  <si>
    <t>Iš viso tikslui:</t>
  </si>
  <si>
    <t>Edita Lubickaitė</t>
  </si>
  <si>
    <t>SPP</t>
  </si>
  <si>
    <t>Sonata Vaitonienė</t>
  </si>
  <si>
    <t>Dalia Greičiutė</t>
  </si>
  <si>
    <t>Dainius Skirius</t>
  </si>
  <si>
    <t>VBI</t>
  </si>
  <si>
    <t>Iš viso programai:</t>
  </si>
  <si>
    <t>Įsteigta stipendijų, sk.</t>
  </si>
  <si>
    <t>KT</t>
  </si>
  <si>
    <t>Paremtų kultūros ir meno sričių projektų, sk.</t>
  </si>
  <si>
    <t>Paremtų kultūros ir meno programų projektų, sk.</t>
  </si>
  <si>
    <t>Atlikti projektų paraiškų ekspertiniai vertinimai, sk.</t>
  </si>
  <si>
    <t xml:space="preserve"> Įsigyta muziejinių vertybių ir/ar eksponatų, vnt.</t>
  </si>
  <si>
    <t>Įrengtų patalpų plotas, m²</t>
  </si>
  <si>
    <t>Veiklos vykdytojas</t>
  </si>
  <si>
    <t xml:space="preserve">Paremta projektų, sk. </t>
  </si>
  <si>
    <t>2022-ieji metai</t>
  </si>
  <si>
    <t>Įsigyta įrangos, vnt.</t>
  </si>
  <si>
    <t>Restauruotos vėtrungės, vnt.</t>
  </si>
  <si>
    <t xml:space="preserve"> Atlikti darbai, proc.</t>
  </si>
  <si>
    <t>Atlikti darbai, proc.</t>
  </si>
  <si>
    <t>Irmina Gedgaudienė</t>
  </si>
  <si>
    <t>Atlikti mokėjimai, sk.</t>
  </si>
  <si>
    <t>Įsteigta stipendija, sk.</t>
  </si>
  <si>
    <t>2023-ųjų metų lėšų projektas (tūkst. Eur.)</t>
  </si>
  <si>
    <t>1.1.2. Sukurti naują ir atnaujinti esamą viešąją rekreacinę ir turizmo infrastruktūrą, skirtą mažinti sezoniškumą, užtikrinant tvarumo principus</t>
  </si>
  <si>
    <t>1.1.1.3.1.</t>
  </si>
  <si>
    <t>1.2.1.3. Kurorto kultūros ir įvaizdžio sklaidos koordinavimo sistemos sukūrimas ir renginių apjungimo į tikslinius renginių ciklus skatinimas</t>
  </si>
  <si>
    <t>1.2.1.3.1.</t>
  </si>
  <si>
    <t>1.2.1.1.1.</t>
  </si>
  <si>
    <t>1.2.1.1.1. ES sertifikuotų ir nacionalinio lygmens kultūros kelių,  kultūrinių maršrutų sukūrimas, dalyvavimas juose</t>
  </si>
  <si>
    <t>1.2.2.1. Kūrybinių rezidencijų ekosistemos sukūrimas ir vystymas</t>
  </si>
  <si>
    <t>1.2.2.2. Kūrybinių rezidencijų infrastruktūros sukūrimas ir įveiklinimas</t>
  </si>
  <si>
    <t xml:space="preserve">1.1.2.5.1. </t>
  </si>
  <si>
    <t>1.2.3.2. Etninės kultūros ir istorinio paveldo bei tradicijų išsaugojimas ir kultūrinės edukacijos paslaugų plėtra</t>
  </si>
  <si>
    <t>1.2.2.2.1.</t>
  </si>
  <si>
    <t>1.2.2.1.1.</t>
  </si>
  <si>
    <t>1.2.2.1.2.</t>
  </si>
  <si>
    <t>2.2.1.3. Efektyvus kultūros įstaigų veiklos organizavimas ir užtikrinimas</t>
  </si>
  <si>
    <t>2.2.1.2. Nidos KTIC "Agila" rekonstrukcija ir įrengimas</t>
  </si>
  <si>
    <t>2.2.1.3.1.</t>
  </si>
  <si>
    <t>2.2.1.3.2.</t>
  </si>
  <si>
    <t>2.2.1.3.3.</t>
  </si>
  <si>
    <t>2.2.1.3.4.</t>
  </si>
  <si>
    <t>1.1.1.1.Paveldo objektų sutvarkymas ir priežiūra</t>
  </si>
  <si>
    <t xml:space="preserve">1.1.1.1.1. </t>
  </si>
  <si>
    <t xml:space="preserve">1.1.1.1.2. </t>
  </si>
  <si>
    <t xml:space="preserve">1.1.1.1.3. </t>
  </si>
  <si>
    <t xml:space="preserve">1.1.1.1.4. </t>
  </si>
  <si>
    <t xml:space="preserve">1.1.1.1.5. </t>
  </si>
  <si>
    <t>1.1.1.1.6.</t>
  </si>
  <si>
    <t>1.1.1.1.7.</t>
  </si>
  <si>
    <t>1.1.2.5.2.</t>
  </si>
  <si>
    <t xml:space="preserve">1.1.2.5. Daugiafunkcinių kultūros objektų įrengimas </t>
  </si>
  <si>
    <t>1.2.1.1. Vietos unikalumą ir kultūrą skatinančių tarptautinių, nacionalinių ir regioninių partnerysčių inicijavimas ir įgyvendinimas</t>
  </si>
  <si>
    <t>1.2.1.1.2.</t>
  </si>
  <si>
    <t>1.2.1.1.3.</t>
  </si>
  <si>
    <t>1.2.1.1.4.</t>
  </si>
  <si>
    <t>1.2.1.1.5.</t>
  </si>
  <si>
    <t>1.2.1.1.6.</t>
  </si>
  <si>
    <t>1.2.1.1.7.</t>
  </si>
  <si>
    <t>1.2.1.1.8.</t>
  </si>
  <si>
    <t>1.2.1.2. Unikalių, kultūrinę tapatybę stiprinančių ir nacionalinio bei tarptautinio lygio kultūros projektų organizavimas</t>
  </si>
  <si>
    <t>1.2.1.2.1.</t>
  </si>
  <si>
    <t>1.2.1.2.2.</t>
  </si>
  <si>
    <t>1.2.1.2.3.</t>
  </si>
  <si>
    <t>1.2.3.2.1.</t>
  </si>
  <si>
    <t>1.2.3.2.2.</t>
  </si>
  <si>
    <t>1.2.3.2.3.</t>
  </si>
  <si>
    <t>2.2.1.1.3.</t>
  </si>
  <si>
    <t>2.2.1.1.4.</t>
  </si>
  <si>
    <t>2.2.1.1.6.</t>
  </si>
  <si>
    <t>2.2.1.1.7.</t>
  </si>
  <si>
    <t>2.2.1.2.1.</t>
  </si>
  <si>
    <t>1.1.1.1.1.Vertingųjų kultūros paveldo savybių nustatymas</t>
  </si>
  <si>
    <t xml:space="preserve">1.1.1.1.2. Bažnyčių veiklos užtikrinimas </t>
  </si>
  <si>
    <t>1.1.1.1.3.Pervalkos ir Juodkrantės etnografinių kapinių tvarkyba ir priežiūra</t>
  </si>
  <si>
    <t>1.1.1.1.4.G.D.Kuverto kapo sutvarkymas</t>
  </si>
  <si>
    <t>1.1.1.1.5.Juodkrantės evangelikų liuteronų bažnyčios aktualizavimas ir įveiklinimas</t>
  </si>
  <si>
    <t>1.1.1.1.7. Nekilnojamųjų kultūros paveldo objektų tvarkyba</t>
  </si>
  <si>
    <t>1.2.1.2.2. Kultūros ir meno sričių ir programų  projektų finansavimas ir  įgyvendinimas</t>
  </si>
  <si>
    <t>1.2.1.2.3. Programos Lietuvos kultūros sostinė 2021 "Neringa - kultūros sala" projektų finansavimas ir  įgyvendinimas</t>
  </si>
  <si>
    <t>1.2.2.1.1.Kūrybinių rezidencijų programos sukūrimas ir vykdymas</t>
  </si>
  <si>
    <t>1.2.2.1.2.Stipendijos kultūros ir meno kūrėjams</t>
  </si>
  <si>
    <t>1.2.3.2.1.Nematerialaus kultūros paveldo  vertybių sąvado papildymas nauja nematerialaus kultūros paveldo byla</t>
  </si>
  <si>
    <t>1.2.3.2.2.Vėtrungių tvarkyba</t>
  </si>
  <si>
    <t>1.2.3.2.3. Raganų kalno simpoziumo organizavimas</t>
  </si>
  <si>
    <t>2.3.1.1.1.</t>
  </si>
  <si>
    <t>1.1.1.3.1. Vientisos, tarpusavyje sąveikaujančiios, kultūrinių urbanistinių kompleksų, sistemos sukūrimas</t>
  </si>
  <si>
    <t>1.1.2.5.2.Neringos kuršių buities muziejaus įrengimas</t>
  </si>
  <si>
    <t>1.2.1.1.9.</t>
  </si>
  <si>
    <t xml:space="preserve">1.2.1.1.2.Kultūrinio turizmo maršruto "Nuostabiosios žemės beieškant" įgyvendinimas </t>
  </si>
  <si>
    <t>1.2.1.1.3. A. Zavišos paramos ir labdaros fondo kasmetinio renginio organizavimas</t>
  </si>
  <si>
    <t>1.2.1.1.4.Liudviko Rėzos premijos skyrimas</t>
  </si>
  <si>
    <t>1.2.1.1.5.Meno stipendijos skyrimas</t>
  </si>
  <si>
    <t>1.2.1.1.7. Fotografijos seminaro  Mero premijos skyrimas</t>
  </si>
  <si>
    <t>1.2.1.1.9. "Euro art" narystės mokėjimo užtikrinimas</t>
  </si>
  <si>
    <t>2.2.1.2.1. KTIC ,,AGILA" rekonstrukcija</t>
  </si>
  <si>
    <t>Finansavimo šaltinių suvestinė</t>
  </si>
  <si>
    <t>Finansavimo šaltiniai</t>
  </si>
  <si>
    <t>SAVIVALDYBĖS  LĖŠOS, IŠ VISO:</t>
  </si>
  <si>
    <t>Savivaldybės biudžeto lėšos SBB</t>
  </si>
  <si>
    <t>Ankstesnių metų biudžeto lėšos SVA</t>
  </si>
  <si>
    <t>Specialiųjų programų lėšos SPP</t>
  </si>
  <si>
    <t>KITI ŠALTINIAI, IŠ VISO:</t>
  </si>
  <si>
    <t>Valstybės investicijų programa VBI</t>
  </si>
  <si>
    <t>Kiti finansavimo šaltiniai KTF</t>
  </si>
  <si>
    <t>Europos Sąjungos paramos lėšos ESF</t>
  </si>
  <si>
    <t>Valstybės biudžeto (pavedimų) lėšos VBL</t>
  </si>
  <si>
    <t>IŠ VISO:</t>
  </si>
  <si>
    <t>2.2.1.1.1.</t>
  </si>
  <si>
    <t>2.2.1.1.1.L. Rėzos kultūros centro vasaros estrados su sale rekonstrukcija Juodkrantėje</t>
  </si>
  <si>
    <t>2.2.1.1.2.</t>
  </si>
  <si>
    <t>2.2.1.1.5.</t>
  </si>
  <si>
    <t>2.2.1.1.8.</t>
  </si>
  <si>
    <t>2.2.1.1.2. Tarptautinio projekto "Immanuelis Kantas ir Thomas Mannas: Genius loci - regiono dvasia" įgyvendinimas</t>
  </si>
  <si>
    <t xml:space="preserve"> 2.2.1.1.3.. Muziejinių vertybių ir eksponatų įsigijimas ir saugojimas</t>
  </si>
  <si>
    <t>2.2.1.1.4.Kuršių nerijos istorijos muziejaus ekspozicijos koncepcijos parengimas, ekspozicijos atnaujinimo darbai</t>
  </si>
  <si>
    <t>2.2.1.1.5.KTIC "Agila" kultūros inovacijų projektų įgyvendinimas ir viešinimas</t>
  </si>
  <si>
    <t>2.2.1.1.6.LRKC kultūros inovacijų projektų įgyvendinimas ir viešinimas</t>
  </si>
  <si>
    <t>2.2.1.1.7.VMVB kultūros inovacijų projektų įgyvendinimas ir viešinimas</t>
  </si>
  <si>
    <t>2.2.1.1.8.Neringos muziejai kultūros inovacijų projektų įgyvendinimas ir viešinimas</t>
  </si>
  <si>
    <t>Renginių ciklų skaičius, vnt.</t>
  </si>
  <si>
    <t>1.2.2.2.1. Dailininko E. Mollenhauerio namo tvarkyba, įkuriant muziejinę ekspoziciją ir tarptautinę menininkų rezidenciją</t>
  </si>
  <si>
    <t xml:space="preserve">1.1.2.5.1.Daugiafunkcinio kultūros centro statyba Nidoje (Vasaros estrados konversija) </t>
  </si>
  <si>
    <t>1.1.1.3. Vientisos, tarpusavyje sąveikaujančios, kultūrinių urbanistinių kompleksų, sistemos sukūrimas</t>
  </si>
  <si>
    <t>Parengti tvarkybos projektai, vnt.</t>
  </si>
  <si>
    <t>2.2.1.3.1.KTIC "Agila" veiklos organizavimas ir užtikrinimas</t>
  </si>
  <si>
    <t>Parengtas tvarkybos aprašas, vnt.</t>
  </si>
  <si>
    <t>Tvarkos aprašo sukūrimas, vnt.</t>
  </si>
  <si>
    <t>Įvykdytų tvarkybos darbų skaičius, vnt.</t>
  </si>
  <si>
    <t>Nidos švyturio statinių komplekso dokumentų sutvarkymas, vnt.</t>
  </si>
  <si>
    <t>Tvarkybos aprašo parengimas, vnt.</t>
  </si>
  <si>
    <t>Įveiklinimo koncepcijos parengimas, vnt.</t>
  </si>
  <si>
    <t>Įvykdyta veiklų, vnt.</t>
  </si>
  <si>
    <t>Kapitalinio remonto projekto parengimas (kartu su tvarkybos projkt.), vnt.</t>
  </si>
  <si>
    <t>Parengtas remonto projektas, vnt.</t>
  </si>
  <si>
    <t>Naujų įdiegtų technoligijų skaičius, vnt.</t>
  </si>
  <si>
    <t>Inovatyvių projektų skaičius, vnt.</t>
  </si>
  <si>
    <t>Kultūros paslaugų gavėjų pasitenkinimo lygis,  proc.</t>
  </si>
  <si>
    <t>Kultūros paslaugų gavėjų (lankytojų) skaičius, žm.</t>
  </si>
  <si>
    <t>Sukurta sistema, vnt.</t>
  </si>
  <si>
    <t>Dalyvavimas kultūros keliuose, vnt.</t>
  </si>
  <si>
    <t>2.2.1.3.3. Neringos muziejai veiklos organizavimas ir užtikrinimas</t>
  </si>
  <si>
    <t>2.2.1.3.4.  Viktoro Miliūno viešosios bibliotekos veiklos organizavimas ir užtikrinimas</t>
  </si>
  <si>
    <t>1.1.1.2.1.</t>
  </si>
  <si>
    <t>1.1.1.2.1. Nidos švyturio statinių komplekso įveiklinimas</t>
  </si>
  <si>
    <t>1.1.1.2. Paveldo objektų aktualizavimas</t>
  </si>
  <si>
    <t>Sutvarkytas objektas, sk.</t>
  </si>
  <si>
    <t>Sukurtų kultūrinių-turistinių maršrutų skaičius, sk.</t>
  </si>
  <si>
    <t>Sukurtų muziejinių ekspozicijų skaičius, sk.</t>
  </si>
  <si>
    <t>2.2.1.1. Kultūros įstaigų veiklos modernizavimas ir fizinės bei informacinės infrastruktūros atnaujinimas, nekultūrinės paskirties infrastruktūros objektų bei teritorijų (miesto viešųjų erdvių) pritaikymas kultūros produktams</t>
  </si>
  <si>
    <t>2.3.3.1.1. Kokybiškos jaunimo politikos įgyvendinimas</t>
  </si>
  <si>
    <t>2.2.1.3.2.Liudviko Rėzos kultūros centro veiklos organizavimas ir užtikrinimas</t>
  </si>
  <si>
    <t>DARNAUS PAJŪRIO IR VANDENS TURIZMO BEI KONKURENCINGUMO AUGIMAS</t>
  </si>
  <si>
    <t>1.1.1.1.6.Projekto  "Liuteronų Evangelikų bažnyčios Nidoje tvarkyba, pritaikant kultūrinėms reikmėms" įgyvendinimas</t>
  </si>
  <si>
    <t>Kultūriniuose renginiuose dalyvavusių asmenų sk.</t>
  </si>
  <si>
    <t>Verslo, remiančio jaunimo kompetencijų didinimą, sistemos sukūrimas, 1 vnt.</t>
  </si>
  <si>
    <t>Jaunimo iniciatyvų projektų finansavimas, vnt.</t>
  </si>
  <si>
    <t>Stiprinti vietos identitetą, kurorto įvaizdį bei puoselėti UNESCO pasaulio paveldo vertybes</t>
  </si>
  <si>
    <t>Stiprinti vietos unikalumą ir kultūrą, plėtojant kultūrines partnerystes</t>
  </si>
  <si>
    <t>Sukurti kūrybinių rezidencijų vystymuisi palankią aplinką, skatinti objektų pritaikomumą kūrybinėms rezidencijoms ir jų sąveiką formuojant kūrybinių taškų sąveiką</t>
  </si>
  <si>
    <t xml:space="preserve">Tvarkyti ir išsaugoti Kuršių nerijos išskirtinės visuotinės vertės elementus, dalyvaujant vietos bendruomenei, saugant materialų ir nematerialų paveldą </t>
  </si>
  <si>
    <t>Užtikrinti kultūrai, sportui ir gyvenimui patrauklios aplinkos kūrimą</t>
  </si>
  <si>
    <t xml:space="preserve"> Padidinti kultūros produktų įvairovę, kokybę ir prieinamumą</t>
  </si>
  <si>
    <t>Laimingos bendruomenės kūrimas</t>
  </si>
  <si>
    <t>Rezidencijų programos realizavimas, proc.</t>
  </si>
  <si>
    <t>Paveldo tvarkybos ir remonto darbai, vnt.</t>
  </si>
  <si>
    <t>2.3.1.1. Vietos gyventojų savirealizacijai, užimtumui ir bendradarbiavimui palankių sąlygų sudarymas</t>
  </si>
  <si>
    <t>Savivaldybės jaunimo situacijos, jaunimo problematikos  analizės atlikimas, vnt.</t>
  </si>
  <si>
    <t>Sukurta tinklaveikų ir partnerysčių, sk.</t>
  </si>
  <si>
    <t>1.1.1.1.8.</t>
  </si>
  <si>
    <t>1.1.1.1.8. L.Rėzos paminklo tvarkyba</t>
  </si>
  <si>
    <t>Užtikrinti darnios vietokūros vystymą bei turizmo infrastruktūros patrauklumą</t>
  </si>
  <si>
    <t>Padidinti kurorto lankytinų objektų patrauklumą ir vykdyti paveldo aktualizavimą</t>
  </si>
  <si>
    <t>Naujų įdiegtų technologijų skaičius, vnt.</t>
  </si>
  <si>
    <t>Sukurta rezidencijų programa, vnt.</t>
  </si>
  <si>
    <t>EFEKTYVUS SAVIVALDYBĖS VALDYMAS</t>
  </si>
  <si>
    <t>Kurti žaliosios savivaldybės modelį</t>
  </si>
  <si>
    <t>Organizuoti efektyvų savivaldybės administracijos jai pavaldžių įstaigų valdymą bei valstybinių funkcijų vykdymą</t>
  </si>
  <si>
    <t>3.3.5.1. Neringos savivaldybės tarybos darbo organizavimo užtikrinimas.</t>
  </si>
  <si>
    <t>3.3.5.1.2.</t>
  </si>
  <si>
    <t>3.3.5.1.2. Mero fondas</t>
  </si>
  <si>
    <t>Ignė Kriščiūnaitė</t>
  </si>
  <si>
    <t xml:space="preserve">Mero fondo administravimas, proc. </t>
  </si>
  <si>
    <t>SVA</t>
  </si>
  <si>
    <t>2.3.1.1.2.</t>
  </si>
  <si>
    <t>2.3.1.1.2 „Jaunimo atvirosios erdvės „Loftas“ renginių jaunimui organizavimas“</t>
  </si>
  <si>
    <t>Renginių skaičius, vnt.</t>
  </si>
  <si>
    <t>2023-ieji metai</t>
  </si>
  <si>
    <t>Rasa Baltrušaitienė</t>
  </si>
  <si>
    <t>2022-2024 METŲ STRATEGINIO VEIKLOS PLANO</t>
  </si>
  <si>
    <t xml:space="preserve">Neringos savivaldybės
2022–2024 metų strateginio veiklos plano
6 priedas                                                                                                        </t>
  </si>
  <si>
    <t>Asignavimai 2021-iesiems metams (tūkst. Eur)</t>
  </si>
  <si>
    <t>Lėšų poreikis biudžetiniams 2022-iesiems metams (tūkst. Eur)</t>
  </si>
  <si>
    <t>2022-ųjų metų skirti asignavimai (tūkst. Eur.)</t>
  </si>
  <si>
    <t>2024-ųjų metų lėšų projektas (tūkst. Eur.)</t>
  </si>
  <si>
    <t>2024-ieji metai</t>
  </si>
  <si>
    <t>Asignavimai 2021-iesiems metams  tūkst. Eur</t>
  </si>
  <si>
    <t>Lėšų poreikis biudžetiniams 2022-iesiems metams tūkst. Eur</t>
  </si>
  <si>
    <t>2022-ųjų metų skirti asignavimai tūkst. Eur</t>
  </si>
  <si>
    <t>2023-ųjų metų lėšų projek- tas</t>
  </si>
  <si>
    <t>2024-ųjų metų lėšų projektas</t>
  </si>
  <si>
    <t>1.2.1.2.1. Atmintinų datų minėjimas</t>
  </si>
  <si>
    <t>1.2.1.3.1. Renginių apjungimo į tikslinius renginių ciklus įgyvendinimas</t>
  </si>
  <si>
    <t xml:space="preserve">1.2.1.1.8. Neringos savivaldybės stipendijos rašytojui, reziduojančiam Tarptautiniame vertėjų ir rašytojų centre, skyrimas </t>
  </si>
  <si>
    <t>1.2.1.1.6. Tarptautinės kūrybinės laboratorijos pagal Brucke  premijos skyrimas</t>
  </si>
  <si>
    <t>2.2.1.1.9.</t>
  </si>
  <si>
    <t>2.2.1.1.9. LRKC istorinės ekspozicijos atnaujinimo darbai</t>
  </si>
  <si>
    <t>Parengtas investicijų projektas, vnt.</t>
  </si>
  <si>
    <t>Studijų rėmimo programos įgyvendinimas, 1 vnt.</t>
  </si>
  <si>
    <t>Savivaldybės jaunimo vasaros užimtumo ir integracijos į darbo rinką programos įgyvendinimas, vnt.</t>
  </si>
  <si>
    <t>Jaunimo forumo organizavimas ir atlikimas, vnt.</t>
  </si>
  <si>
    <t>Mokymų, seminarų, jaunimo politikos įgyvendinimo klausiamis, organizavimas, vnt.</t>
  </si>
  <si>
    <t>Asta Barilienė</t>
  </si>
  <si>
    <t>Elena Tarvainienė</t>
  </si>
  <si>
    <t xml:space="preserve"> Dokumentacijos rengimas ir konkurso paskelbimas, vnt.</t>
  </si>
  <si>
    <t>Žydrūnė Janauskienė</t>
  </si>
  <si>
    <t>Santrumpos</t>
  </si>
  <si>
    <t>KTIC - Kultūros ir turizmo centras</t>
  </si>
  <si>
    <t>LRKC -Liudviko Rėzos kultūros centras</t>
  </si>
  <si>
    <t>VMVB - Viktoro Miliūno viešoji biblioteka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</si>
</sst>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2">
    <font>
      <sz val="11"/>
      <color indexed="8"/>
      <name val="Calibri"/>
      <family val="2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8"/>
      <color theme="3"/>
      <name val="Calibri Light"/>
      <family val="2"/>
      <charset val="186"/>
      <scheme val="major"/>
    </font>
    <font>
      <b/>
      <sz val="15"/>
      <color theme="3"/>
      <name val="Calibri"/>
      <family val="2"/>
      <charset val="186"/>
      <scheme val="minor"/>
    </font>
    <font>
      <b/>
      <sz val="13"/>
      <color theme="3"/>
      <name val="Calibri"/>
      <family val="2"/>
      <charset val="186"/>
      <scheme val="minor"/>
    </font>
    <font>
      <b/>
      <sz val="11"/>
      <color theme="3"/>
      <name val="Calibri"/>
      <family val="2"/>
      <charset val="186"/>
      <scheme val="minor"/>
    </font>
    <font>
      <sz val="11"/>
      <color rgb="FF006100"/>
      <name val="Calibri"/>
      <family val="2"/>
      <charset val="186"/>
      <scheme val="minor"/>
    </font>
    <font>
      <sz val="11"/>
      <color rgb="FF9C0006"/>
      <name val="Calibri"/>
      <family val="2"/>
      <charset val="186"/>
      <scheme val="minor"/>
    </font>
    <font>
      <sz val="11"/>
      <color rgb="FF9C5700"/>
      <name val="Calibri"/>
      <family val="2"/>
      <charset val="186"/>
      <scheme val="minor"/>
    </font>
    <font>
      <sz val="11"/>
      <color rgb="FF3F3F76"/>
      <name val="Calibri"/>
      <family val="2"/>
      <charset val="186"/>
      <scheme val="minor"/>
    </font>
    <font>
      <b/>
      <sz val="11"/>
      <color rgb="FF3F3F3F"/>
      <name val="Calibri"/>
      <family val="2"/>
      <charset val="186"/>
      <scheme val="minor"/>
    </font>
    <font>
      <b/>
      <sz val="11"/>
      <color rgb="FFFA7D00"/>
      <name val="Calibri"/>
      <family val="2"/>
      <charset val="186"/>
      <scheme val="minor"/>
    </font>
    <font>
      <sz val="11"/>
      <color rgb="FFFA7D00"/>
      <name val="Calibri"/>
      <family val="2"/>
      <charset val="186"/>
      <scheme val="minor"/>
    </font>
    <font>
      <b/>
      <sz val="11"/>
      <color theme="0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i/>
      <sz val="11"/>
      <color rgb="FF7F7F7F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1"/>
      <color theme="0"/>
      <name val="Calibri"/>
      <family val="2"/>
      <charset val="186"/>
      <scheme val="minor"/>
    </font>
    <font>
      <sz val="16"/>
      <color indexed="8"/>
      <name val="Times New Roman"/>
      <family val="1"/>
      <charset val="186"/>
    </font>
    <font>
      <b/>
      <sz val="18"/>
      <color indexed="8"/>
      <name val="Times New Roman"/>
      <family val="1"/>
      <charset val="186"/>
    </font>
    <font>
      <b/>
      <sz val="18"/>
      <name val="Times New Roman"/>
      <family val="1"/>
      <charset val="186"/>
    </font>
    <font>
      <sz val="18"/>
      <color indexed="8"/>
      <name val="Times New Roman"/>
      <family val="1"/>
      <charset val="186"/>
    </font>
    <font>
      <sz val="15"/>
      <color indexed="8"/>
      <name val="Times New Roman"/>
      <family val="1"/>
      <charset val="186"/>
    </font>
    <font>
      <sz val="18"/>
      <name val="Times New Roman"/>
      <family val="1"/>
      <charset val="186"/>
    </font>
    <font>
      <b/>
      <sz val="14"/>
      <name val="Times New Roman"/>
      <family val="1"/>
      <charset val="186"/>
    </font>
    <font>
      <b/>
      <sz val="16"/>
      <name val="Times New Roman"/>
      <family val="1"/>
      <charset val="186"/>
    </font>
    <font>
      <sz val="11"/>
      <color indexed="8"/>
      <name val="Calibri"/>
      <family val="2"/>
      <charset val="186"/>
    </font>
    <font>
      <sz val="18"/>
      <color theme="1"/>
      <name val="Times New Roman"/>
      <family val="1"/>
      <charset val="186"/>
    </font>
    <font>
      <b/>
      <sz val="18"/>
      <color theme="1"/>
      <name val="Times New Roman"/>
      <family val="1"/>
      <charset val="186"/>
    </font>
    <font>
      <sz val="15"/>
      <name val="Times New Roman"/>
      <family val="1"/>
      <charset val="186"/>
    </font>
    <font>
      <b/>
      <sz val="20"/>
      <color indexed="8"/>
      <name val="Times New Roman"/>
      <family val="1"/>
      <charset val="186"/>
    </font>
    <font>
      <b/>
      <sz val="20"/>
      <name val="Times New Roman"/>
      <family val="1"/>
      <charset val="186"/>
    </font>
    <font>
      <sz val="22"/>
      <name val="Times New Roman"/>
      <family val="1"/>
      <charset val="186"/>
    </font>
    <font>
      <sz val="10"/>
      <name val="Arial"/>
      <family val="2"/>
      <charset val="186"/>
    </font>
    <font>
      <sz val="8"/>
      <name val="Times New Roman"/>
      <family val="1"/>
      <charset val="186"/>
    </font>
    <font>
      <sz val="18"/>
      <name val="Palemonas"/>
      <family val="1"/>
      <charset val="186"/>
    </font>
    <font>
      <b/>
      <sz val="15"/>
      <color indexed="8"/>
      <name val="Times New Roman"/>
      <family val="1"/>
      <charset val="186"/>
    </font>
    <font>
      <sz val="10"/>
      <name val="Arial"/>
      <family val="2"/>
    </font>
    <font>
      <sz val="11"/>
      <color indexed="8"/>
      <name val="Times New Roman"/>
      <family val="1"/>
      <charset val="186"/>
    </font>
    <font>
      <sz val="20"/>
      <color indexed="8"/>
      <name val="Times New Roman"/>
      <family val="1"/>
      <charset val="186"/>
    </font>
    <font>
      <sz val="10"/>
      <name val="Arial"/>
      <family val="2"/>
      <charset val="186"/>
    </font>
    <font>
      <sz val="16"/>
      <name val="Times New Roman"/>
      <family val="1"/>
      <charset val="186"/>
    </font>
    <font>
      <sz val="20"/>
      <name val="Times New Roman"/>
      <family val="1"/>
      <charset val="186"/>
    </font>
    <font>
      <sz val="14"/>
      <color indexed="8"/>
      <name val="Times New Roman"/>
      <family val="1"/>
      <charset val="186"/>
    </font>
    <font>
      <b/>
      <sz val="16"/>
      <color indexed="8"/>
      <name val="Times New Roman"/>
      <family val="1"/>
      <charset val="186"/>
    </font>
    <font>
      <sz val="14"/>
      <name val="Times New Roman"/>
      <family val="1"/>
      <charset val="186"/>
    </font>
    <font>
      <sz val="12"/>
      <name val="Times New Roman"/>
      <family val="1"/>
      <charset val="186"/>
    </font>
    <font>
      <sz val="12"/>
      <color indexed="8"/>
      <name val="Times New Roman"/>
      <family val="1"/>
      <charset val="186"/>
    </font>
    <font>
      <sz val="18"/>
      <color indexed="8"/>
      <name val="Calibri"/>
      <family val="2"/>
      <charset val="186"/>
    </font>
    <font>
      <sz val="14"/>
      <name val="Calibri"/>
      <family val="2"/>
      <charset val="186"/>
    </font>
    <font>
      <sz val="11"/>
      <name val="Calibri"/>
      <family val="2"/>
      <charset val="186"/>
    </font>
    <font>
      <b/>
      <sz val="16"/>
      <color indexed="81"/>
      <name val="Tahoma"/>
      <family val="2"/>
      <charset val="186"/>
    </font>
    <font>
      <sz val="16"/>
      <color indexed="81"/>
      <name val="Tahoma"/>
      <family val="2"/>
      <charset val="186"/>
    </font>
    <font>
      <sz val="18"/>
      <name val="Times New Roman"/>
      <family val="1"/>
    </font>
    <font>
      <sz val="18"/>
      <name val="Calibri"/>
      <family val="2"/>
      <charset val="186"/>
    </font>
  </fonts>
  <fills count="5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A9D08E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4B084"/>
        <bgColor indexed="64"/>
      </patternFill>
    </fill>
    <fill>
      <patternFill patternType="solid">
        <fgColor rgb="FF9BC2E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712">
    <xf numFmtId="0" fontId="0" fillId="0" borderId="0"/>
    <xf numFmtId="0" fontId="9" fillId="0" borderId="0" applyNumberFormat="0" applyFill="0" applyBorder="0" applyAlignment="0" applyProtection="0"/>
    <xf numFmtId="0" fontId="10" fillId="0" borderId="1" applyNumberFormat="0" applyFill="0" applyAlignment="0" applyProtection="0"/>
    <xf numFmtId="0" fontId="11" fillId="0" borderId="2" applyNumberFormat="0" applyFill="0" applyAlignment="0" applyProtection="0"/>
    <xf numFmtId="0" fontId="12" fillId="0" borderId="3" applyNumberFormat="0" applyFill="0" applyAlignment="0" applyProtection="0"/>
    <xf numFmtId="0" fontId="12" fillId="0" borderId="0" applyNumberFormat="0" applyFill="0" applyBorder="0" applyAlignment="0" applyProtection="0"/>
    <xf numFmtId="0" fontId="13" fillId="2" borderId="0" applyNumberFormat="0" applyBorder="0" applyAlignment="0" applyProtection="0"/>
    <xf numFmtId="0" fontId="14" fillId="3" borderId="0" applyNumberFormat="0" applyBorder="0" applyAlignment="0" applyProtection="0"/>
    <xf numFmtId="0" fontId="15" fillId="4" borderId="0" applyNumberFormat="0" applyBorder="0" applyAlignment="0" applyProtection="0"/>
    <xf numFmtId="0" fontId="16" fillId="5" borderId="4" applyNumberFormat="0" applyAlignment="0" applyProtection="0"/>
    <xf numFmtId="0" fontId="17" fillId="6" borderId="5" applyNumberFormat="0" applyAlignment="0" applyProtection="0"/>
    <xf numFmtId="0" fontId="18" fillId="6" borderId="4" applyNumberFormat="0" applyAlignment="0" applyProtection="0"/>
    <xf numFmtId="0" fontId="19" fillId="0" borderId="6" applyNumberFormat="0" applyFill="0" applyAlignment="0" applyProtection="0"/>
    <xf numFmtId="0" fontId="20" fillId="7" borderId="7" applyNumberFormat="0" applyAlignment="0" applyProtection="0"/>
    <xf numFmtId="0" fontId="21" fillId="0" borderId="0" applyNumberFormat="0" applyFill="0" applyBorder="0" applyAlignment="0" applyProtection="0"/>
    <xf numFmtId="0" fontId="8" fillId="8" borderId="8" applyNumberFormat="0" applyFont="0" applyAlignment="0" applyProtection="0"/>
    <xf numFmtId="0" fontId="22" fillId="0" borderId="0" applyNumberFormat="0" applyFill="0" applyBorder="0" applyAlignment="0" applyProtection="0"/>
    <xf numFmtId="0" fontId="23" fillId="0" borderId="9" applyNumberFormat="0" applyFill="0" applyAlignment="0" applyProtection="0"/>
    <xf numFmtId="0" fontId="24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4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4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4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4" fillId="25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4" fillId="29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40" fillId="0" borderId="0"/>
    <xf numFmtId="0" fontId="41" fillId="0" borderId="0" applyNumberFormat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4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47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40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701">
    <xf numFmtId="0" fontId="0" fillId="0" borderId="0" xfId="0"/>
    <xf numFmtId="0" fontId="33" fillId="0" borderId="0" xfId="0" applyFont="1"/>
    <xf numFmtId="0" fontId="33" fillId="0" borderId="0" xfId="0" applyFont="1" applyAlignment="1">
      <alignment wrapText="1"/>
    </xf>
    <xf numFmtId="0" fontId="27" fillId="33" borderId="21" xfId="0" applyFont="1" applyFill="1" applyBorder="1" applyAlignment="1">
      <alignment horizontal="center" vertical="center" textRotation="90" wrapText="1"/>
    </xf>
    <xf numFmtId="0" fontId="30" fillId="34" borderId="21" xfId="0" applyFont="1" applyFill="1" applyBorder="1" applyAlignment="1">
      <alignment horizontal="left" vertical="center" wrapText="1"/>
    </xf>
    <xf numFmtId="0" fontId="28" fillId="35" borderId="21" xfId="0" applyFont="1" applyFill="1" applyBorder="1" applyAlignment="1">
      <alignment horizontal="left" vertical="center"/>
    </xf>
    <xf numFmtId="0" fontId="28" fillId="36" borderId="21" xfId="0" applyFont="1" applyFill="1" applyBorder="1" applyAlignment="1">
      <alignment horizontal="left" vertical="center"/>
    </xf>
    <xf numFmtId="0" fontId="29" fillId="0" borderId="21" xfId="0" applyFont="1" applyBorder="1" applyAlignment="1">
      <alignment horizontal="left" vertical="center" wrapText="1"/>
    </xf>
    <xf numFmtId="0" fontId="28" fillId="0" borderId="21" xfId="0" applyNumberFormat="1" applyFont="1" applyBorder="1" applyAlignment="1">
      <alignment horizontal="center" vertical="center" wrapText="1"/>
    </xf>
    <xf numFmtId="0" fontId="29" fillId="0" borderId="21" xfId="0" applyFont="1" applyFill="1" applyBorder="1" applyAlignment="1">
      <alignment horizontal="center" vertical="center"/>
    </xf>
    <xf numFmtId="0" fontId="28" fillId="0" borderId="21" xfId="0" applyFont="1" applyFill="1" applyBorder="1" applyAlignment="1">
      <alignment horizontal="center" vertical="center"/>
    </xf>
    <xf numFmtId="0" fontId="26" fillId="41" borderId="21" xfId="0" applyFont="1" applyFill="1" applyBorder="1" applyAlignment="1">
      <alignment horizontal="center" vertical="center"/>
    </xf>
    <xf numFmtId="0" fontId="28" fillId="40" borderId="16" xfId="0" applyFont="1" applyFill="1" applyBorder="1" applyAlignment="1">
      <alignment horizontal="center" vertical="center"/>
    </xf>
    <xf numFmtId="0" fontId="33" fillId="0" borderId="0" xfId="0" applyFont="1" applyAlignment="1">
      <alignment horizontal="center"/>
    </xf>
    <xf numFmtId="0" fontId="29" fillId="40" borderId="24" xfId="0" applyFont="1" applyFill="1" applyBorder="1" applyAlignment="1">
      <alignment horizontal="left" vertical="center" wrapText="1"/>
    </xf>
    <xf numFmtId="0" fontId="26" fillId="38" borderId="0" xfId="0" applyFont="1" applyFill="1" applyBorder="1" applyAlignment="1">
      <alignment horizontal="center" vertical="center"/>
    </xf>
    <xf numFmtId="0" fontId="26" fillId="38" borderId="35" xfId="0" applyFont="1" applyFill="1" applyBorder="1" applyAlignment="1">
      <alignment horizontal="center" vertical="center"/>
    </xf>
    <xf numFmtId="0" fontId="29" fillId="0" borderId="21" xfId="0" applyNumberFormat="1" applyFont="1" applyBorder="1" applyAlignment="1">
      <alignment horizontal="center" vertical="center" wrapText="1"/>
    </xf>
    <xf numFmtId="0" fontId="28" fillId="40" borderId="16" xfId="0" applyFont="1" applyFill="1" applyBorder="1" applyAlignment="1">
      <alignment horizontal="center" vertical="center"/>
    </xf>
    <xf numFmtId="0" fontId="28" fillId="0" borderId="15" xfId="0" applyNumberFormat="1" applyFont="1" applyBorder="1" applyAlignment="1">
      <alignment horizontal="center" vertical="center" wrapText="1"/>
    </xf>
    <xf numFmtId="0" fontId="29" fillId="0" borderId="16" xfId="0" applyFont="1" applyBorder="1" applyAlignment="1">
      <alignment horizontal="left" vertical="center" wrapText="1"/>
    </xf>
    <xf numFmtId="0" fontId="30" fillId="34" borderId="16" xfId="0" applyFont="1" applyFill="1" applyBorder="1" applyAlignment="1">
      <alignment horizontal="left" vertical="center" wrapText="1"/>
    </xf>
    <xf numFmtId="0" fontId="30" fillId="34" borderId="15" xfId="0" applyFont="1" applyFill="1" applyBorder="1" applyAlignment="1">
      <alignment horizontal="left" vertical="center" wrapText="1"/>
    </xf>
    <xf numFmtId="0" fontId="28" fillId="35" borderId="16" xfId="0" applyFont="1" applyFill="1" applyBorder="1" applyAlignment="1">
      <alignment horizontal="left" vertical="center"/>
    </xf>
    <xf numFmtId="0" fontId="28" fillId="35" borderId="15" xfId="0" applyFont="1" applyFill="1" applyBorder="1" applyAlignment="1">
      <alignment horizontal="left" vertical="center"/>
    </xf>
    <xf numFmtId="0" fontId="28" fillId="36" borderId="16" xfId="0" applyFont="1" applyFill="1" applyBorder="1" applyAlignment="1">
      <alignment horizontal="left" vertical="center"/>
    </xf>
    <xf numFmtId="0" fontId="28" fillId="40" borderId="21" xfId="0" applyNumberFormat="1" applyFont="1" applyFill="1" applyBorder="1" applyAlignment="1">
      <alignment horizontal="center" vertical="center" wrapText="1"/>
    </xf>
    <xf numFmtId="0" fontId="28" fillId="0" borderId="21" xfId="0" applyNumberFormat="1" applyFont="1" applyBorder="1" applyAlignment="1">
      <alignment horizontal="center" vertical="center" wrapText="1"/>
    </xf>
    <xf numFmtId="0" fontId="26" fillId="38" borderId="21" xfId="0" applyFont="1" applyFill="1" applyBorder="1" applyAlignment="1">
      <alignment horizontal="center" vertical="center"/>
    </xf>
    <xf numFmtId="164" fontId="26" fillId="40" borderId="21" xfId="0" applyNumberFormat="1" applyFont="1" applyFill="1" applyBorder="1" applyAlignment="1">
      <alignment horizontal="center" vertical="center"/>
    </xf>
    <xf numFmtId="0" fontId="28" fillId="43" borderId="21" xfId="0" applyFont="1" applyFill="1" applyBorder="1" applyAlignment="1">
      <alignment horizontal="left" vertical="center"/>
    </xf>
    <xf numFmtId="0" fontId="26" fillId="41" borderId="21" xfId="0" applyFont="1" applyFill="1" applyBorder="1" applyAlignment="1">
      <alignment horizontal="right" vertical="center"/>
    </xf>
    <xf numFmtId="0" fontId="26" fillId="38" borderId="32" xfId="0" applyFont="1" applyFill="1" applyBorder="1" applyAlignment="1">
      <alignment horizontal="center" vertical="center"/>
    </xf>
    <xf numFmtId="0" fontId="26" fillId="38" borderId="33" xfId="0" applyFont="1" applyFill="1" applyBorder="1" applyAlignment="1">
      <alignment horizontal="center" vertical="center"/>
    </xf>
    <xf numFmtId="164" fontId="26" fillId="45" borderId="21" xfId="0" applyNumberFormat="1" applyFont="1" applyFill="1" applyBorder="1" applyAlignment="1">
      <alignment horizontal="center" vertical="center"/>
    </xf>
    <xf numFmtId="0" fontId="26" fillId="43" borderId="21" xfId="0" applyFont="1" applyFill="1" applyBorder="1" applyAlignment="1">
      <alignment horizontal="center" vertical="center"/>
    </xf>
    <xf numFmtId="0" fontId="26" fillId="36" borderId="30" xfId="0" applyFont="1" applyFill="1" applyBorder="1" applyAlignment="1">
      <alignment horizontal="right" vertical="center"/>
    </xf>
    <xf numFmtId="164" fontId="26" fillId="43" borderId="21" xfId="0" applyNumberFormat="1" applyFont="1" applyFill="1" applyBorder="1" applyAlignment="1">
      <alignment horizontal="center" vertical="center"/>
    </xf>
    <xf numFmtId="0" fontId="26" fillId="46" borderId="32" xfId="0" applyFont="1" applyFill="1" applyBorder="1" applyAlignment="1">
      <alignment horizontal="center" vertical="center"/>
    </xf>
    <xf numFmtId="0" fontId="26" fillId="46" borderId="33" xfId="0" applyFont="1" applyFill="1" applyBorder="1" applyAlignment="1">
      <alignment horizontal="center" vertical="center"/>
    </xf>
    <xf numFmtId="0" fontId="26" fillId="46" borderId="21" xfId="0" applyFont="1" applyFill="1" applyBorder="1" applyAlignment="1">
      <alignment horizontal="center" vertical="center"/>
    </xf>
    <xf numFmtId="164" fontId="26" fillId="46" borderId="21" xfId="0" applyNumberFormat="1" applyFont="1" applyFill="1" applyBorder="1" applyAlignment="1">
      <alignment horizontal="center" vertical="center"/>
    </xf>
    <xf numFmtId="0" fontId="28" fillId="44" borderId="21" xfId="0" applyFont="1" applyFill="1" applyBorder="1" applyAlignment="1">
      <alignment horizontal="left" vertical="center"/>
    </xf>
    <xf numFmtId="0" fontId="26" fillId="44" borderId="21" xfId="0" applyFont="1" applyFill="1" applyBorder="1" applyAlignment="1">
      <alignment horizontal="right" vertical="center"/>
    </xf>
    <xf numFmtId="0" fontId="26" fillId="44" borderId="21" xfId="0" applyFont="1" applyFill="1" applyBorder="1" applyAlignment="1">
      <alignment horizontal="center" vertical="center"/>
    </xf>
    <xf numFmtId="0" fontId="29" fillId="0" borderId="16" xfId="0" applyFont="1" applyBorder="1" applyAlignment="1">
      <alignment horizontal="left" vertical="center" wrapText="1"/>
    </xf>
    <xf numFmtId="0" fontId="29" fillId="0" borderId="15" xfId="0" applyFont="1" applyBorder="1" applyAlignment="1">
      <alignment horizontal="left" vertical="center" wrapText="1"/>
    </xf>
    <xf numFmtId="0" fontId="30" fillId="34" borderId="16" xfId="0" applyFont="1" applyFill="1" applyBorder="1" applyAlignment="1">
      <alignment horizontal="left" vertical="center" wrapText="1"/>
    </xf>
    <xf numFmtId="0" fontId="30" fillId="34" borderId="15" xfId="0" applyFont="1" applyFill="1" applyBorder="1" applyAlignment="1">
      <alignment horizontal="left" vertical="center" wrapText="1"/>
    </xf>
    <xf numFmtId="0" fontId="28" fillId="35" borderId="16" xfId="0" applyFont="1" applyFill="1" applyBorder="1" applyAlignment="1">
      <alignment horizontal="left" vertical="center"/>
    </xf>
    <xf numFmtId="0" fontId="28" fillId="35" borderId="15" xfId="0" applyFont="1" applyFill="1" applyBorder="1" applyAlignment="1">
      <alignment horizontal="left" vertical="center"/>
    </xf>
    <xf numFmtId="0" fontId="28" fillId="36" borderId="16" xfId="0" applyFont="1" applyFill="1" applyBorder="1" applyAlignment="1">
      <alignment horizontal="left" vertical="center"/>
    </xf>
    <xf numFmtId="0" fontId="28" fillId="36" borderId="15" xfId="0" applyFont="1" applyFill="1" applyBorder="1" applyAlignment="1">
      <alignment horizontal="left" vertical="center"/>
    </xf>
    <xf numFmtId="164" fontId="42" fillId="40" borderId="21" xfId="80" applyNumberFormat="1" applyFont="1" applyFill="1" applyBorder="1" applyAlignment="1">
      <alignment horizontal="center"/>
    </xf>
    <xf numFmtId="164" fontId="30" fillId="40" borderId="21" xfId="80" applyNumberFormat="1" applyFont="1" applyFill="1" applyBorder="1" applyAlignment="1">
      <alignment horizontal="center"/>
    </xf>
    <xf numFmtId="0" fontId="26" fillId="38" borderId="24" xfId="0" applyFont="1" applyFill="1" applyBorder="1" applyAlignment="1">
      <alignment horizontal="center" vertical="center"/>
    </xf>
    <xf numFmtId="0" fontId="28" fillId="47" borderId="21" xfId="0" applyFont="1" applyFill="1" applyBorder="1" applyAlignment="1">
      <alignment horizontal="left" vertical="center"/>
    </xf>
    <xf numFmtId="0" fontId="26" fillId="47" borderId="21" xfId="0" applyFont="1" applyFill="1" applyBorder="1" applyAlignment="1">
      <alignment horizontal="right" vertical="center"/>
    </xf>
    <xf numFmtId="0" fontId="28" fillId="40" borderId="21" xfId="0" applyFont="1" applyFill="1" applyBorder="1" applyAlignment="1">
      <alignment horizontal="center" vertical="center"/>
    </xf>
    <xf numFmtId="0" fontId="28" fillId="41" borderId="21" xfId="0" applyFont="1" applyFill="1" applyBorder="1" applyAlignment="1">
      <alignment horizontal="center" vertical="center"/>
    </xf>
    <xf numFmtId="0" fontId="28" fillId="40" borderId="21" xfId="0" applyFont="1" applyFill="1" applyBorder="1" applyAlignment="1">
      <alignment horizontal="left" vertical="center" wrapText="1"/>
    </xf>
    <xf numFmtId="0" fontId="33" fillId="0" borderId="0" xfId="0" applyFont="1"/>
    <xf numFmtId="0" fontId="30" fillId="34" borderId="21" xfId="0" applyFont="1" applyFill="1" applyBorder="1" applyAlignment="1">
      <alignment horizontal="left" vertical="center" wrapText="1"/>
    </xf>
    <xf numFmtId="0" fontId="28" fillId="35" borderId="21" xfId="0" applyFont="1" applyFill="1" applyBorder="1" applyAlignment="1">
      <alignment horizontal="left" vertical="center"/>
    </xf>
    <xf numFmtId="0" fontId="28" fillId="0" borderId="21" xfId="0" applyNumberFormat="1" applyFont="1" applyBorder="1" applyAlignment="1">
      <alignment horizontal="center" vertical="center" wrapText="1"/>
    </xf>
    <xf numFmtId="0" fontId="27" fillId="38" borderId="21" xfId="0" applyFont="1" applyFill="1" applyBorder="1" applyAlignment="1">
      <alignment horizontal="center" vertical="center"/>
    </xf>
    <xf numFmtId="0" fontId="26" fillId="38" borderId="0" xfId="0" applyFont="1" applyFill="1" applyBorder="1" applyAlignment="1">
      <alignment horizontal="center" vertical="center"/>
    </xf>
    <xf numFmtId="0" fontId="26" fillId="38" borderId="35" xfId="0" applyFont="1" applyFill="1" applyBorder="1" applyAlignment="1">
      <alignment horizontal="center" vertical="center"/>
    </xf>
    <xf numFmtId="0" fontId="29" fillId="0" borderId="16" xfId="0" applyFont="1" applyBorder="1" applyAlignment="1">
      <alignment horizontal="left" vertical="center" wrapText="1"/>
    </xf>
    <xf numFmtId="0" fontId="29" fillId="0" borderId="22" xfId="0" applyFont="1" applyBorder="1" applyAlignment="1">
      <alignment horizontal="left" vertical="center" wrapText="1"/>
    </xf>
    <xf numFmtId="0" fontId="28" fillId="40" borderId="21" xfId="0" applyFont="1" applyFill="1" applyBorder="1" applyAlignment="1">
      <alignment horizontal="right" vertical="center"/>
    </xf>
    <xf numFmtId="0" fontId="28" fillId="44" borderId="21" xfId="0" applyFont="1" applyFill="1" applyBorder="1" applyAlignment="1">
      <alignment horizontal="left" vertical="center"/>
    </xf>
    <xf numFmtId="0" fontId="26" fillId="44" borderId="21" xfId="0" applyFont="1" applyFill="1" applyBorder="1" applyAlignment="1">
      <alignment horizontal="right" vertical="center"/>
    </xf>
    <xf numFmtId="0" fontId="28" fillId="0" borderId="22" xfId="0" applyNumberFormat="1" applyFont="1" applyBorder="1" applyAlignment="1">
      <alignment horizontal="center" vertical="center" wrapText="1"/>
    </xf>
    <xf numFmtId="0" fontId="28" fillId="0" borderId="16" xfId="0" applyNumberFormat="1" applyFont="1" applyBorder="1" applyAlignment="1">
      <alignment horizontal="center" vertical="center" wrapText="1"/>
    </xf>
    <xf numFmtId="0" fontId="33" fillId="34" borderId="21" xfId="0" applyFont="1" applyFill="1" applyBorder="1"/>
    <xf numFmtId="0" fontId="25" fillId="34" borderId="22" xfId="0" applyFont="1" applyFill="1" applyBorder="1" applyAlignment="1">
      <alignment horizontal="left" vertical="center" wrapText="1"/>
    </xf>
    <xf numFmtId="0" fontId="28" fillId="34" borderId="21" xfId="0" applyFont="1" applyFill="1" applyBorder="1" applyAlignment="1"/>
    <xf numFmtId="0" fontId="28" fillId="44" borderId="21" xfId="0" applyFont="1" applyFill="1" applyBorder="1" applyAlignment="1"/>
    <xf numFmtId="0" fontId="26" fillId="36" borderId="21" xfId="0" applyFont="1" applyFill="1" applyBorder="1" applyAlignment="1">
      <alignment vertical="center"/>
    </xf>
    <xf numFmtId="0" fontId="28" fillId="0" borderId="38" xfId="0" applyFont="1" applyBorder="1" applyAlignment="1">
      <alignment horizontal="center" vertical="center" wrapText="1"/>
    </xf>
    <xf numFmtId="0" fontId="28" fillId="0" borderId="21" xfId="0" applyFont="1" applyBorder="1" applyAlignment="1">
      <alignment horizontal="center" vertical="center" wrapText="1"/>
    </xf>
    <xf numFmtId="0" fontId="26" fillId="38" borderId="21" xfId="0" applyFont="1" applyFill="1" applyBorder="1" applyAlignment="1">
      <alignment horizontal="center" vertical="center"/>
    </xf>
    <xf numFmtId="0" fontId="28" fillId="41" borderId="21" xfId="0" applyFont="1" applyFill="1" applyBorder="1" applyAlignment="1">
      <alignment vertical="center"/>
    </xf>
    <xf numFmtId="0" fontId="26" fillId="38" borderId="15" xfId="0" applyFont="1" applyFill="1" applyBorder="1" applyAlignment="1">
      <alignment horizontal="center" vertical="center"/>
    </xf>
    <xf numFmtId="0" fontId="28" fillId="35" borderId="21" xfId="0" applyFont="1" applyFill="1" applyBorder="1" applyAlignment="1">
      <alignment vertical="center"/>
    </xf>
    <xf numFmtId="0" fontId="28" fillId="36" borderId="21" xfId="0" applyFont="1" applyFill="1" applyBorder="1" applyAlignment="1">
      <alignment vertical="center"/>
    </xf>
    <xf numFmtId="0" fontId="29" fillId="0" borderId="21" xfId="0" applyFont="1" applyBorder="1" applyAlignment="1">
      <alignment vertical="center" wrapText="1"/>
    </xf>
    <xf numFmtId="0" fontId="28" fillId="44" borderId="15" xfId="0" applyFont="1" applyFill="1" applyBorder="1" applyAlignment="1">
      <alignment horizontal="left" vertical="center"/>
    </xf>
    <xf numFmtId="0" fontId="28" fillId="43" borderId="23" xfId="0" applyFont="1" applyFill="1" applyBorder="1" applyAlignment="1">
      <alignment vertical="center"/>
    </xf>
    <xf numFmtId="0" fontId="26" fillId="34" borderId="21" xfId="0" applyFont="1" applyFill="1" applyBorder="1" applyAlignment="1"/>
    <xf numFmtId="0" fontId="25" fillId="44" borderId="16" xfId="0" applyFont="1" applyFill="1" applyBorder="1" applyAlignment="1">
      <alignment horizontal="left" vertical="center" wrapText="1"/>
    </xf>
    <xf numFmtId="0" fontId="28" fillId="44" borderId="21" xfId="0" applyFont="1" applyFill="1" applyBorder="1" applyAlignment="1">
      <alignment vertical="center" wrapText="1"/>
    </xf>
    <xf numFmtId="0" fontId="26" fillId="41" borderId="21" xfId="0" applyFont="1" applyFill="1" applyBorder="1" applyAlignment="1">
      <alignment horizontal="center" vertical="center"/>
    </xf>
    <xf numFmtId="164" fontId="26" fillId="41" borderId="21" xfId="0" applyNumberFormat="1" applyFont="1" applyFill="1" applyBorder="1" applyAlignment="1">
      <alignment horizontal="center" vertical="center"/>
    </xf>
    <xf numFmtId="0" fontId="28" fillId="43" borderId="21" xfId="0" applyFont="1" applyFill="1" applyBorder="1" applyAlignment="1">
      <alignment horizontal="left" vertical="center"/>
    </xf>
    <xf numFmtId="0" fontId="29" fillId="40" borderId="21" xfId="0" applyNumberFormat="1" applyFont="1" applyFill="1" applyBorder="1" applyAlignment="1">
      <alignment horizontal="center" vertical="center" wrapText="1"/>
    </xf>
    <xf numFmtId="164" fontId="26" fillId="44" borderId="21" xfId="0" applyNumberFormat="1" applyFont="1" applyFill="1" applyBorder="1" applyAlignment="1">
      <alignment horizontal="center" vertical="center"/>
    </xf>
    <xf numFmtId="0" fontId="46" fillId="0" borderId="0" xfId="0" applyFont="1"/>
    <xf numFmtId="0" fontId="29" fillId="40" borderId="21" xfId="0" applyFont="1" applyFill="1" applyBorder="1" applyAlignment="1">
      <alignment horizontal="left" vertical="center" wrapText="1"/>
    </xf>
    <xf numFmtId="0" fontId="26" fillId="38" borderId="21" xfId="0" applyFont="1" applyFill="1" applyBorder="1" applyAlignment="1">
      <alignment horizontal="center" vertical="center"/>
    </xf>
    <xf numFmtId="0" fontId="28" fillId="40" borderId="22" xfId="0" applyFont="1" applyFill="1" applyBorder="1" applyAlignment="1">
      <alignment horizontal="center" vertical="center"/>
    </xf>
    <xf numFmtId="0" fontId="28" fillId="40" borderId="21" xfId="0" applyFont="1" applyFill="1" applyBorder="1" applyAlignment="1">
      <alignment horizontal="center" vertical="center"/>
    </xf>
    <xf numFmtId="0" fontId="29" fillId="0" borderId="21" xfId="0" applyFont="1" applyBorder="1" applyAlignment="1">
      <alignment horizontal="left" vertical="center" wrapText="1"/>
    </xf>
    <xf numFmtId="0" fontId="28" fillId="40" borderId="15" xfId="0" applyFont="1" applyFill="1" applyBorder="1" applyAlignment="1">
      <alignment vertical="center" wrapText="1"/>
    </xf>
    <xf numFmtId="0" fontId="28" fillId="40" borderId="21" xfId="0" applyFont="1" applyFill="1" applyBorder="1" applyAlignment="1">
      <alignment horizontal="center" vertical="center"/>
    </xf>
    <xf numFmtId="0" fontId="29" fillId="40" borderId="21" xfId="0" applyFont="1" applyFill="1" applyBorder="1" applyAlignment="1">
      <alignment vertical="center" wrapText="1"/>
    </xf>
    <xf numFmtId="0" fontId="28" fillId="40" borderId="21" xfId="0" applyNumberFormat="1" applyFont="1" applyFill="1" applyBorder="1" applyAlignment="1">
      <alignment vertical="center" wrapText="1"/>
    </xf>
    <xf numFmtId="0" fontId="28" fillId="0" borderId="21" xfId="0" applyNumberFormat="1" applyFont="1" applyBorder="1" applyAlignment="1">
      <alignment vertical="center" wrapText="1"/>
    </xf>
    <xf numFmtId="0" fontId="28" fillId="0" borderId="22" xfId="0" applyFont="1" applyBorder="1" applyAlignment="1">
      <alignment wrapText="1"/>
    </xf>
    <xf numFmtId="0" fontId="28" fillId="0" borderId="22" xfId="0" applyFont="1" applyBorder="1"/>
    <xf numFmtId="0" fontId="28" fillId="0" borderId="21" xfId="0" applyFont="1" applyBorder="1" applyAlignment="1"/>
    <xf numFmtId="0" fontId="28" fillId="40" borderId="24" xfId="0" applyFont="1" applyFill="1" applyBorder="1" applyAlignment="1">
      <alignment horizontal="center" vertical="center"/>
    </xf>
    <xf numFmtId="164" fontId="27" fillId="39" borderId="21" xfId="0" applyNumberFormat="1" applyFont="1" applyFill="1" applyBorder="1" applyAlignment="1">
      <alignment horizontal="center" vertical="center"/>
    </xf>
    <xf numFmtId="164" fontId="26" fillId="39" borderId="21" xfId="0" applyNumberFormat="1" applyFont="1" applyFill="1" applyBorder="1" applyAlignment="1">
      <alignment horizontal="center" vertical="center"/>
    </xf>
    <xf numFmtId="0" fontId="28" fillId="0" borderId="22" xfId="0" applyFont="1" applyBorder="1" applyAlignment="1">
      <alignment horizontal="center" vertical="center" wrapText="1"/>
    </xf>
    <xf numFmtId="0" fontId="28" fillId="0" borderId="15" xfId="0" applyFont="1" applyBorder="1" applyAlignment="1">
      <alignment horizontal="center" vertical="center" wrapText="1"/>
    </xf>
    <xf numFmtId="0" fontId="28" fillId="0" borderId="16" xfId="0" applyNumberFormat="1" applyFont="1" applyBorder="1" applyAlignment="1">
      <alignment horizontal="center" vertical="center" wrapText="1"/>
    </xf>
    <xf numFmtId="0" fontId="28" fillId="0" borderId="16" xfId="0" applyFont="1" applyBorder="1" applyAlignment="1">
      <alignment horizontal="center" vertical="center" wrapText="1"/>
    </xf>
    <xf numFmtId="0" fontId="28" fillId="0" borderId="21" xfId="0" applyFont="1" applyBorder="1" applyAlignment="1">
      <alignment horizontal="center" vertical="center" wrapText="1"/>
    </xf>
    <xf numFmtId="0" fontId="28" fillId="40" borderId="21" xfId="0" applyFont="1" applyFill="1" applyBorder="1" applyAlignment="1">
      <alignment horizontal="center" vertical="center" wrapText="1"/>
    </xf>
    <xf numFmtId="0" fontId="28" fillId="40" borderId="16" xfId="0" applyNumberFormat="1" applyFont="1" applyFill="1" applyBorder="1" applyAlignment="1">
      <alignment horizontal="center" vertical="center" wrapText="1"/>
    </xf>
    <xf numFmtId="0" fontId="29" fillId="40" borderId="16" xfId="0" applyFont="1" applyFill="1" applyBorder="1" applyAlignment="1">
      <alignment horizontal="left" vertical="center" wrapText="1"/>
    </xf>
    <xf numFmtId="164" fontId="28" fillId="0" borderId="16" xfId="0" applyNumberFormat="1" applyFont="1" applyBorder="1" applyAlignment="1">
      <alignment horizontal="center" vertical="center" wrapText="1"/>
    </xf>
    <xf numFmtId="0" fontId="28" fillId="40" borderId="21" xfId="0" applyFont="1" applyFill="1" applyBorder="1" applyAlignment="1">
      <alignment horizontal="center" vertical="center"/>
    </xf>
    <xf numFmtId="0" fontId="26" fillId="38" borderId="21" xfId="0" applyFont="1" applyFill="1" applyBorder="1" applyAlignment="1">
      <alignment horizontal="center" vertical="center"/>
    </xf>
    <xf numFmtId="0" fontId="30" fillId="40" borderId="21" xfId="0" applyFont="1" applyFill="1" applyBorder="1" applyAlignment="1">
      <alignment horizontal="center" vertical="center"/>
    </xf>
    <xf numFmtId="0" fontId="28" fillId="36" borderId="21" xfId="0" applyFont="1" applyFill="1" applyBorder="1" applyAlignment="1">
      <alignment horizontal="left" vertical="center"/>
    </xf>
    <xf numFmtId="0" fontId="29" fillId="0" borderId="21" xfId="0" applyFont="1" applyBorder="1" applyAlignment="1">
      <alignment horizontal="left" vertical="center" wrapText="1"/>
    </xf>
    <xf numFmtId="0" fontId="30" fillId="34" borderId="16" xfId="0" applyFont="1" applyFill="1" applyBorder="1" applyAlignment="1">
      <alignment horizontal="left" vertical="center" wrapText="1"/>
    </xf>
    <xf numFmtId="0" fontId="30" fillId="34" borderId="15" xfId="0" applyFont="1" applyFill="1" applyBorder="1" applyAlignment="1">
      <alignment horizontal="left" vertical="center" wrapText="1"/>
    </xf>
    <xf numFmtId="0" fontId="28" fillId="35" borderId="21" xfId="0" applyFont="1" applyFill="1" applyBorder="1" applyAlignment="1">
      <alignment horizontal="left" vertical="center"/>
    </xf>
    <xf numFmtId="0" fontId="26" fillId="38" borderId="0" xfId="0" applyFont="1" applyFill="1" applyBorder="1" applyAlignment="1">
      <alignment horizontal="center" vertical="center"/>
    </xf>
    <xf numFmtId="0" fontId="28" fillId="0" borderId="21" xfId="0" applyNumberFormat="1" applyFont="1" applyBorder="1" applyAlignment="1">
      <alignment horizontal="center" vertical="center" wrapText="1"/>
    </xf>
    <xf numFmtId="0" fontId="38" fillId="34" borderId="36" xfId="0" applyFont="1" applyFill="1" applyBorder="1" applyAlignment="1">
      <alignment horizontal="center" vertical="center" wrapText="1"/>
    </xf>
    <xf numFmtId="0" fontId="38" fillId="34" borderId="36" xfId="0" applyFont="1" applyFill="1" applyBorder="1" applyAlignment="1">
      <alignment horizontal="center" vertical="center" textRotation="90" wrapText="1"/>
    </xf>
    <xf numFmtId="0" fontId="38" fillId="34" borderId="27" xfId="0" applyFont="1" applyFill="1" applyBorder="1" applyAlignment="1">
      <alignment horizontal="center" vertical="center" textRotation="90" wrapText="1"/>
    </xf>
    <xf numFmtId="0" fontId="38" fillId="34" borderId="36" xfId="0" applyFont="1" applyFill="1" applyBorder="1" applyAlignment="1">
      <alignment horizontal="center" textRotation="90" wrapText="1"/>
    </xf>
    <xf numFmtId="164" fontId="27" fillId="41" borderId="21" xfId="0" applyNumberFormat="1" applyFont="1" applyFill="1" applyBorder="1" applyAlignment="1">
      <alignment horizontal="center" vertical="center"/>
    </xf>
    <xf numFmtId="164" fontId="26" fillId="38" borderId="21" xfId="0" applyNumberFormat="1" applyFont="1" applyFill="1" applyBorder="1" applyAlignment="1">
      <alignment horizontal="center" vertical="center"/>
    </xf>
    <xf numFmtId="164" fontId="26" fillId="42" borderId="21" xfId="0" applyNumberFormat="1" applyFont="1" applyFill="1" applyBorder="1" applyAlignment="1">
      <alignment horizontal="center" vertical="center"/>
    </xf>
    <xf numFmtId="164" fontId="26" fillId="43" borderId="21" xfId="0" applyNumberFormat="1" applyFont="1" applyFill="1" applyBorder="1" applyAlignment="1">
      <alignment horizontal="center"/>
    </xf>
    <xf numFmtId="164" fontId="27" fillId="43" borderId="21" xfId="0" applyNumberFormat="1" applyFont="1" applyFill="1" applyBorder="1" applyAlignment="1">
      <alignment horizontal="center" vertical="center"/>
    </xf>
    <xf numFmtId="0" fontId="26" fillId="41" borderId="24" xfId="0" applyFont="1" applyFill="1" applyBorder="1" applyAlignment="1">
      <alignment horizontal="center" vertical="center"/>
    </xf>
    <xf numFmtId="0" fontId="29" fillId="0" borderId="24" xfId="0" applyFont="1" applyBorder="1" applyAlignment="1">
      <alignment horizontal="left" vertical="center" wrapText="1"/>
    </xf>
    <xf numFmtId="164" fontId="26" fillId="41" borderId="21" xfId="0" applyNumberFormat="1" applyFont="1" applyFill="1" applyBorder="1" applyAlignment="1">
      <alignment horizontal="center"/>
    </xf>
    <xf numFmtId="0" fontId="29" fillId="40" borderId="15" xfId="0" applyFont="1" applyFill="1" applyBorder="1" applyAlignment="1">
      <alignment vertical="center" wrapText="1"/>
    </xf>
    <xf numFmtId="0" fontId="28" fillId="40" borderId="15" xfId="0" applyNumberFormat="1" applyFont="1" applyFill="1" applyBorder="1" applyAlignment="1">
      <alignment vertical="center" wrapText="1"/>
    </xf>
    <xf numFmtId="0" fontId="28" fillId="0" borderId="15" xfId="0" applyNumberFormat="1" applyFont="1" applyBorder="1" applyAlignment="1">
      <alignment vertical="center" wrapText="1"/>
    </xf>
    <xf numFmtId="0" fontId="28" fillId="0" borderId="15" xfId="0" applyFont="1" applyBorder="1" applyAlignment="1">
      <alignment wrapText="1"/>
    </xf>
    <xf numFmtId="0" fontId="28" fillId="0" borderId="15" xfId="0" applyFont="1" applyBorder="1"/>
    <xf numFmtId="164" fontId="30" fillId="40" borderId="16" xfId="0" applyNumberFormat="1" applyFont="1" applyFill="1" applyBorder="1" applyAlignment="1">
      <alignment horizontal="center" vertical="center" wrapText="1"/>
    </xf>
    <xf numFmtId="164" fontId="28" fillId="40" borderId="16" xfId="0" applyNumberFormat="1" applyFont="1" applyFill="1" applyBorder="1" applyAlignment="1">
      <alignment horizontal="center" vertical="center" wrapText="1"/>
    </xf>
    <xf numFmtId="0" fontId="26" fillId="41" borderId="22" xfId="0" applyFont="1" applyFill="1" applyBorder="1" applyAlignment="1">
      <alignment horizontal="center" vertical="center"/>
    </xf>
    <xf numFmtId="0" fontId="49" fillId="34" borderId="16" xfId="0" applyFont="1" applyFill="1" applyBorder="1" applyAlignment="1">
      <alignment horizontal="left" vertical="center" wrapText="1"/>
    </xf>
    <xf numFmtId="0" fontId="46" fillId="35" borderId="16" xfId="0" applyFont="1" applyFill="1" applyBorder="1" applyAlignment="1">
      <alignment horizontal="center" vertical="center"/>
    </xf>
    <xf numFmtId="0" fontId="46" fillId="36" borderId="16" xfId="0" applyFont="1" applyFill="1" applyBorder="1" applyAlignment="1">
      <alignment horizontal="center" vertical="top"/>
    </xf>
    <xf numFmtId="0" fontId="46" fillId="0" borderId="16" xfId="0" applyFont="1" applyBorder="1" applyAlignment="1">
      <alignment horizontal="center" vertical="top" wrapText="1"/>
    </xf>
    <xf numFmtId="164" fontId="27" fillId="38" borderId="21" xfId="0" applyNumberFormat="1" applyFont="1" applyFill="1" applyBorder="1" applyAlignment="1">
      <alignment horizontal="center" vertical="center"/>
    </xf>
    <xf numFmtId="0" fontId="26" fillId="38" borderId="37" xfId="0" applyFont="1" applyFill="1" applyBorder="1" applyAlignment="1">
      <alignment horizontal="center" vertical="center"/>
    </xf>
    <xf numFmtId="0" fontId="29" fillId="0" borderId="37" xfId="0" applyFont="1" applyBorder="1" applyAlignment="1">
      <alignment horizontal="left" vertical="center" wrapText="1"/>
    </xf>
    <xf numFmtId="0" fontId="29" fillId="41" borderId="24" xfId="0" applyFont="1" applyFill="1" applyBorder="1" applyAlignment="1">
      <alignment vertical="center"/>
    </xf>
    <xf numFmtId="164" fontId="27" fillId="40" borderId="21" xfId="0" applyNumberFormat="1" applyFont="1" applyFill="1" applyBorder="1" applyAlignment="1">
      <alignment horizontal="center" vertical="center"/>
    </xf>
    <xf numFmtId="164" fontId="26" fillId="36" borderId="21" xfId="0" applyNumberFormat="1" applyFont="1" applyFill="1" applyBorder="1" applyAlignment="1">
      <alignment horizontal="center" vertical="center"/>
    </xf>
    <xf numFmtId="164" fontId="26" fillId="46" borderId="16" xfId="0" applyNumberFormat="1" applyFont="1" applyFill="1" applyBorder="1" applyAlignment="1">
      <alignment horizontal="center" vertical="center"/>
    </xf>
    <xf numFmtId="164" fontId="42" fillId="40" borderId="21" xfId="81" applyNumberFormat="1" applyFont="1" applyFill="1" applyBorder="1" applyAlignment="1">
      <alignment horizontal="center"/>
    </xf>
    <xf numFmtId="164" fontId="30" fillId="40" borderId="21" xfId="81" applyNumberFormat="1" applyFont="1" applyFill="1" applyBorder="1" applyAlignment="1">
      <alignment horizontal="center"/>
    </xf>
    <xf numFmtId="0" fontId="25" fillId="44" borderId="21" xfId="0" applyFont="1" applyFill="1" applyBorder="1" applyAlignment="1">
      <alignment horizontal="left" vertical="center" wrapText="1"/>
    </xf>
    <xf numFmtId="0" fontId="28" fillId="36" borderId="21" xfId="0" applyFont="1" applyFill="1" applyBorder="1" applyAlignment="1">
      <alignment horizontal="left"/>
    </xf>
    <xf numFmtId="164" fontId="28" fillId="0" borderId="21" xfId="0" applyNumberFormat="1" applyFont="1" applyBorder="1" applyAlignment="1">
      <alignment horizontal="center" vertical="center" wrapText="1"/>
    </xf>
    <xf numFmtId="0" fontId="25" fillId="0" borderId="22" xfId="0" applyFont="1" applyBorder="1" applyAlignment="1">
      <alignment horizontal="center" vertical="center" wrapText="1"/>
    </xf>
    <xf numFmtId="164" fontId="28" fillId="40" borderId="21" xfId="0" applyNumberFormat="1" applyFont="1" applyFill="1" applyBorder="1" applyAlignment="1">
      <alignment horizontal="center" vertical="center"/>
    </xf>
    <xf numFmtId="164" fontId="28" fillId="0" borderId="21" xfId="0" applyNumberFormat="1" applyFont="1" applyFill="1" applyBorder="1" applyAlignment="1">
      <alignment horizontal="center" vertical="center"/>
    </xf>
    <xf numFmtId="164" fontId="37" fillId="34" borderId="21" xfId="0" applyNumberFormat="1" applyFont="1" applyFill="1" applyBorder="1"/>
    <xf numFmtId="0" fontId="25" fillId="40" borderId="21" xfId="0" applyFont="1" applyFill="1" applyBorder="1" applyAlignment="1">
      <alignment vertical="center"/>
    </xf>
    <xf numFmtId="0" fontId="51" fillId="38" borderId="21" xfId="0" applyFont="1" applyFill="1" applyBorder="1" applyAlignment="1">
      <alignment horizontal="center" vertical="center"/>
    </xf>
    <xf numFmtId="0" fontId="25" fillId="0" borderId="16" xfId="0" applyFont="1" applyFill="1" applyBorder="1" applyAlignment="1">
      <alignment horizontal="left" vertical="center"/>
    </xf>
    <xf numFmtId="0" fontId="25" fillId="40" borderId="16" xfId="0" applyFont="1" applyFill="1" applyBorder="1" applyAlignment="1">
      <alignment vertical="center" wrapText="1"/>
    </xf>
    <xf numFmtId="0" fontId="25" fillId="40" borderId="21" xfId="0" applyFont="1" applyFill="1" applyBorder="1" applyAlignment="1">
      <alignment horizontal="left" vertical="center"/>
    </xf>
    <xf numFmtId="0" fontId="48" fillId="0" borderId="15" xfId="0" applyFont="1" applyBorder="1" applyAlignment="1">
      <alignment horizontal="center" vertical="center" wrapText="1"/>
    </xf>
    <xf numFmtId="0" fontId="25" fillId="0" borderId="38" xfId="0" applyFont="1" applyBorder="1" applyAlignment="1">
      <alignment horizontal="center" vertical="center" wrapText="1"/>
    </xf>
    <xf numFmtId="164" fontId="33" fillId="0" borderId="0" xfId="0" applyNumberFormat="1" applyFont="1"/>
    <xf numFmtId="164" fontId="33" fillId="0" borderId="0" xfId="0" applyNumberFormat="1" applyFont="1" applyAlignment="1">
      <alignment wrapText="1"/>
    </xf>
    <xf numFmtId="164" fontId="26" fillId="48" borderId="21" xfId="0" applyNumberFormat="1" applyFont="1" applyFill="1" applyBorder="1" applyAlignment="1">
      <alignment horizontal="center" vertical="center"/>
    </xf>
    <xf numFmtId="0" fontId="25" fillId="40" borderId="37" xfId="0" applyFont="1" applyFill="1" applyBorder="1" applyAlignment="1">
      <alignment horizontal="left" vertical="center" wrapText="1"/>
    </xf>
    <xf numFmtId="0" fontId="28" fillId="40" borderId="21" xfId="0" applyFont="1" applyFill="1" applyBorder="1" applyAlignment="1">
      <alignment horizontal="center" vertical="center"/>
    </xf>
    <xf numFmtId="0" fontId="36" fillId="40" borderId="21" xfId="0" applyFont="1" applyFill="1" applyBorder="1" applyAlignment="1">
      <alignment vertical="center" wrapText="1"/>
    </xf>
    <xf numFmtId="0" fontId="25" fillId="40" borderId="21" xfId="0" applyFont="1" applyFill="1" applyBorder="1" applyAlignment="1">
      <alignment horizontal="left" vertical="center" wrapText="1"/>
    </xf>
    <xf numFmtId="0" fontId="28" fillId="40" borderId="21" xfId="0" applyFont="1" applyFill="1" applyBorder="1" applyAlignment="1">
      <alignment horizontal="center" vertical="center" wrapText="1"/>
    </xf>
    <xf numFmtId="0" fontId="28" fillId="40" borderId="16" xfId="0" applyFont="1" applyFill="1" applyBorder="1" applyAlignment="1">
      <alignment horizontal="left" vertical="center"/>
    </xf>
    <xf numFmtId="0" fontId="52" fillId="34" borderId="36" xfId="0" applyFont="1" applyFill="1" applyBorder="1" applyAlignment="1">
      <alignment horizontal="center" vertical="center" wrapText="1"/>
    </xf>
    <xf numFmtId="0" fontId="52" fillId="34" borderId="36" xfId="0" applyFont="1" applyFill="1" applyBorder="1" applyAlignment="1">
      <alignment horizontal="center" vertical="center" textRotation="90" wrapText="1"/>
    </xf>
    <xf numFmtId="0" fontId="52" fillId="34" borderId="27" xfId="0" applyFont="1" applyFill="1" applyBorder="1" applyAlignment="1">
      <alignment horizontal="center" vertical="center" textRotation="90" wrapText="1"/>
    </xf>
    <xf numFmtId="0" fontId="29" fillId="40" borderId="24" xfId="0" applyFont="1" applyFill="1" applyBorder="1" applyAlignment="1">
      <alignment vertical="center" wrapText="1"/>
    </xf>
    <xf numFmtId="0" fontId="48" fillId="34" borderId="0" xfId="0" applyFont="1" applyFill="1"/>
    <xf numFmtId="0" fontId="48" fillId="34" borderId="36" xfId="0" applyFont="1" applyFill="1" applyBorder="1" applyAlignment="1">
      <alignment horizontal="center" vertical="center" wrapText="1"/>
    </xf>
    <xf numFmtId="0" fontId="48" fillId="34" borderId="37" xfId="0" applyFont="1" applyFill="1" applyBorder="1" applyAlignment="1">
      <alignment horizontal="center" vertical="center" wrapText="1"/>
    </xf>
    <xf numFmtId="0" fontId="48" fillId="34" borderId="15" xfId="0" applyFont="1" applyFill="1" applyBorder="1" applyAlignment="1">
      <alignment horizontal="center" vertical="center" wrapText="1"/>
    </xf>
    <xf numFmtId="49" fontId="48" fillId="34" borderId="15" xfId="0" applyNumberFormat="1" applyFont="1" applyFill="1" applyBorder="1" applyAlignment="1">
      <alignment horizontal="center" vertical="center" wrapText="1"/>
    </xf>
    <xf numFmtId="0" fontId="48" fillId="34" borderId="21" xfId="0" applyFont="1" applyFill="1" applyBorder="1" applyAlignment="1">
      <alignment horizontal="left" vertical="center" wrapText="1"/>
    </xf>
    <xf numFmtId="0" fontId="25" fillId="35" borderId="21" xfId="0" applyFont="1" applyFill="1" applyBorder="1" applyAlignment="1">
      <alignment horizontal="left" vertical="center"/>
    </xf>
    <xf numFmtId="0" fontId="25" fillId="36" borderId="21" xfId="0" applyFont="1" applyFill="1" applyBorder="1" applyAlignment="1">
      <alignment horizontal="left" vertical="center"/>
    </xf>
    <xf numFmtId="0" fontId="25" fillId="43" borderId="21" xfId="0" applyFont="1" applyFill="1" applyBorder="1" applyAlignment="1">
      <alignment horizontal="left" vertical="center"/>
    </xf>
    <xf numFmtId="0" fontId="53" fillId="34" borderId="16" xfId="0" applyFont="1" applyFill="1" applyBorder="1" applyAlignment="1">
      <alignment horizontal="left" vertical="center" wrapText="1"/>
    </xf>
    <xf numFmtId="0" fontId="54" fillId="35" borderId="16" xfId="0" applyFont="1" applyFill="1" applyBorder="1" applyAlignment="1">
      <alignment horizontal="left" vertical="center"/>
    </xf>
    <xf numFmtId="0" fontId="54" fillId="36" borderId="16" xfId="0" applyFont="1" applyFill="1" applyBorder="1" applyAlignment="1">
      <alignment horizontal="left" vertical="center"/>
    </xf>
    <xf numFmtId="0" fontId="54" fillId="0" borderId="16" xfId="0" applyFont="1" applyBorder="1" applyAlignment="1">
      <alignment horizontal="left" vertical="center" wrapText="1"/>
    </xf>
    <xf numFmtId="0" fontId="28" fillId="35" borderId="15" xfId="0" applyFont="1" applyFill="1" applyBorder="1" applyAlignment="1">
      <alignment vertical="top"/>
    </xf>
    <xf numFmtId="0" fontId="28" fillId="36" borderId="15" xfId="0" applyFont="1" applyFill="1" applyBorder="1" applyAlignment="1">
      <alignment vertical="top"/>
    </xf>
    <xf numFmtId="0" fontId="46" fillId="35" borderId="16" xfId="0" applyFont="1" applyFill="1" applyBorder="1" applyAlignment="1">
      <alignment horizontal="center" vertical="top"/>
    </xf>
    <xf numFmtId="0" fontId="28" fillId="34" borderId="21" xfId="0" applyFont="1" applyFill="1" applyBorder="1" applyAlignment="1">
      <alignment horizontal="left" vertical="center"/>
    </xf>
    <xf numFmtId="164" fontId="46" fillId="0" borderId="0" xfId="0" applyNumberFormat="1" applyFont="1"/>
    <xf numFmtId="0" fontId="28" fillId="40" borderId="22" xfId="0" applyFont="1" applyFill="1" applyBorder="1" applyAlignment="1">
      <alignment horizontal="left" vertical="center" wrapText="1"/>
    </xf>
    <xf numFmtId="164" fontId="28" fillId="41" borderId="22" xfId="0" applyNumberFormat="1" applyFont="1" applyFill="1" applyBorder="1" applyAlignment="1">
      <alignment horizontal="center"/>
    </xf>
    <xf numFmtId="164" fontId="28" fillId="40" borderId="21" xfId="0" applyNumberFormat="1" applyFont="1" applyFill="1" applyBorder="1" applyAlignment="1">
      <alignment horizontal="center" vertical="center"/>
    </xf>
    <xf numFmtId="0" fontId="28" fillId="40" borderId="21" xfId="0" applyFont="1" applyFill="1" applyBorder="1" applyAlignment="1">
      <alignment horizontal="center" vertical="center"/>
    </xf>
    <xf numFmtId="0" fontId="0" fillId="0" borderId="15" xfId="0" applyBorder="1" applyAlignment="1">
      <alignment horizontal="center" vertical="center" wrapText="1"/>
    </xf>
    <xf numFmtId="0" fontId="0" fillId="0" borderId="15" xfId="0" applyBorder="1" applyAlignment="1">
      <alignment horizontal="left" vertical="center" wrapText="1"/>
    </xf>
    <xf numFmtId="0" fontId="0" fillId="0" borderId="15" xfId="0" applyBorder="1" applyAlignment="1">
      <alignment vertical="center" wrapText="1"/>
    </xf>
    <xf numFmtId="0" fontId="26" fillId="38" borderId="21" xfId="0" applyFont="1" applyFill="1" applyBorder="1" applyAlignment="1">
      <alignment horizontal="center" vertical="center"/>
    </xf>
    <xf numFmtId="164" fontId="30" fillId="40" borderId="21" xfId="0" applyNumberFormat="1" applyFont="1" applyFill="1" applyBorder="1" applyAlignment="1">
      <alignment horizontal="center" vertical="center" wrapText="1"/>
    </xf>
    <xf numFmtId="164" fontId="34" fillId="40" borderId="21" xfId="0" applyNumberFormat="1" applyFont="1" applyFill="1" applyBorder="1" applyAlignment="1">
      <alignment horizontal="center" vertical="center" wrapText="1"/>
    </xf>
    <xf numFmtId="0" fontId="28" fillId="36" borderId="21" xfId="0" applyFont="1" applyFill="1" applyBorder="1" applyAlignment="1">
      <alignment horizontal="left" vertical="center"/>
    </xf>
    <xf numFmtId="0" fontId="28" fillId="35" borderId="21" xfId="0" applyFont="1" applyFill="1" applyBorder="1" applyAlignment="1">
      <alignment horizontal="left" vertical="center"/>
    </xf>
    <xf numFmtId="164" fontId="28" fillId="40" borderId="21" xfId="0" applyNumberFormat="1" applyFont="1" applyFill="1" applyBorder="1" applyAlignment="1">
      <alignment horizontal="center" vertical="center" wrapText="1"/>
    </xf>
    <xf numFmtId="0" fontId="26" fillId="34" borderId="21" xfId="0" applyFont="1" applyFill="1" applyBorder="1" applyAlignment="1">
      <alignment horizontal="right" vertical="center"/>
    </xf>
    <xf numFmtId="0" fontId="28" fillId="40" borderId="21" xfId="0" applyFont="1" applyFill="1" applyBorder="1" applyAlignment="1">
      <alignment horizontal="center" vertical="center" wrapText="1"/>
    </xf>
    <xf numFmtId="2" fontId="30" fillId="40" borderId="21" xfId="0" applyNumberFormat="1" applyFont="1" applyFill="1" applyBorder="1" applyAlignment="1">
      <alignment horizontal="center" vertical="center"/>
    </xf>
    <xf numFmtId="0" fontId="26" fillId="34" borderId="27" xfId="0" applyFont="1" applyFill="1" applyBorder="1" applyAlignment="1">
      <alignment horizontal="center" vertical="center"/>
    </xf>
    <xf numFmtId="164" fontId="35" fillId="34" borderId="27" xfId="0" applyNumberFormat="1" applyFont="1" applyFill="1" applyBorder="1" applyAlignment="1">
      <alignment horizontal="center" vertical="center"/>
    </xf>
    <xf numFmtId="164" fontId="26" fillId="34" borderId="27" xfId="0" applyNumberFormat="1" applyFont="1" applyFill="1" applyBorder="1" applyAlignment="1">
      <alignment horizontal="center" vertical="center"/>
    </xf>
    <xf numFmtId="0" fontId="26" fillId="34" borderId="24" xfId="0" applyFont="1" applyFill="1" applyBorder="1" applyAlignment="1">
      <alignment horizontal="center" vertical="center"/>
    </xf>
    <xf numFmtId="0" fontId="28" fillId="34" borderId="21" xfId="0" applyFont="1" applyFill="1" applyBorder="1" applyAlignment="1">
      <alignment vertical="center"/>
    </xf>
    <xf numFmtId="164" fontId="34" fillId="40" borderId="21" xfId="0" applyNumberFormat="1" applyFont="1" applyFill="1" applyBorder="1" applyAlignment="1">
      <alignment horizontal="center" vertical="center" wrapText="1"/>
    </xf>
    <xf numFmtId="164" fontId="30" fillId="0" borderId="21" xfId="0" applyNumberFormat="1" applyFont="1" applyFill="1" applyBorder="1" applyAlignment="1">
      <alignment horizontal="center" vertical="center" wrapText="1"/>
    </xf>
    <xf numFmtId="164" fontId="42" fillId="40" borderId="21" xfId="81" applyNumberFormat="1" applyFont="1" applyFill="1" applyBorder="1" applyAlignment="1">
      <alignment horizontal="center" vertical="center"/>
    </xf>
    <xf numFmtId="164" fontId="42" fillId="40" borderId="21" xfId="80" applyNumberFormat="1" applyFont="1" applyFill="1" applyBorder="1" applyAlignment="1">
      <alignment horizontal="center" vertical="center"/>
    </xf>
    <xf numFmtId="164" fontId="28" fillId="40" borderId="21" xfId="0" applyNumberFormat="1" applyFont="1" applyFill="1" applyBorder="1" applyAlignment="1">
      <alignment horizontal="center" vertical="center" wrapText="1"/>
    </xf>
    <xf numFmtId="0" fontId="26" fillId="38" borderId="21" xfId="0" applyFont="1" applyFill="1" applyBorder="1" applyAlignment="1">
      <alignment horizontal="center" vertical="center"/>
    </xf>
    <xf numFmtId="0" fontId="28" fillId="0" borderId="21" xfId="0" applyFont="1" applyBorder="1" applyAlignment="1">
      <alignment horizontal="center" vertical="center" wrapText="1"/>
    </xf>
    <xf numFmtId="164" fontId="26" fillId="38" borderId="21" xfId="0" applyNumberFormat="1" applyFont="1" applyFill="1" applyBorder="1" applyAlignment="1">
      <alignment horizontal="center" vertical="center"/>
    </xf>
    <xf numFmtId="164" fontId="30" fillId="40" borderId="21" xfId="0" applyNumberFormat="1" applyFont="1" applyFill="1" applyBorder="1" applyAlignment="1">
      <alignment horizontal="center" vertical="center" wrapText="1"/>
    </xf>
    <xf numFmtId="164" fontId="30" fillId="40" borderId="21" xfId="0" applyNumberFormat="1" applyFont="1" applyFill="1" applyBorder="1" applyAlignment="1">
      <alignment horizontal="center" vertical="center"/>
    </xf>
    <xf numFmtId="0" fontId="30" fillId="40" borderId="21" xfId="0" applyNumberFormat="1" applyFont="1" applyFill="1" applyBorder="1" applyAlignment="1">
      <alignment horizontal="center" vertical="center" wrapText="1"/>
    </xf>
    <xf numFmtId="164" fontId="27" fillId="45" borderId="21" xfId="0" applyNumberFormat="1" applyFont="1" applyFill="1" applyBorder="1" applyAlignment="1">
      <alignment horizontal="center" vertical="center"/>
    </xf>
    <xf numFmtId="164" fontId="27" fillId="36" borderId="21" xfId="0" applyNumberFormat="1" applyFont="1" applyFill="1" applyBorder="1" applyAlignment="1">
      <alignment horizontal="center" vertical="center"/>
    </xf>
    <xf numFmtId="164" fontId="27" fillId="34" borderId="21" xfId="0" applyNumberFormat="1" applyFont="1" applyFill="1" applyBorder="1" applyAlignment="1">
      <alignment horizontal="center" vertical="center"/>
    </xf>
    <xf numFmtId="0" fontId="52" fillId="0" borderId="21" xfId="0" applyFont="1" applyBorder="1" applyAlignment="1">
      <alignment vertical="center" wrapText="1"/>
    </xf>
    <xf numFmtId="0" fontId="30" fillId="40" borderId="16" xfId="0" applyNumberFormat="1" applyFont="1" applyFill="1" applyBorder="1" applyAlignment="1">
      <alignment horizontal="center" vertical="center" wrapText="1"/>
    </xf>
    <xf numFmtId="164" fontId="30" fillId="40" borderId="21" xfId="0" applyNumberFormat="1" applyFont="1" applyFill="1" applyBorder="1" applyAlignment="1">
      <alignment horizontal="center" vertical="center" wrapText="1"/>
    </xf>
    <xf numFmtId="164" fontId="28" fillId="40" borderId="15" xfId="0" applyNumberFormat="1" applyFont="1" applyFill="1" applyBorder="1" applyAlignment="1">
      <alignment horizontal="center" vertical="center" wrapText="1"/>
    </xf>
    <xf numFmtId="164" fontId="28" fillId="0" borderId="22" xfId="0" applyNumberFormat="1" applyFont="1" applyBorder="1" applyAlignment="1">
      <alignment horizontal="center" vertical="center" wrapText="1"/>
    </xf>
    <xf numFmtId="164" fontId="28" fillId="0" borderId="15" xfId="0" applyNumberFormat="1" applyFont="1" applyBorder="1" applyAlignment="1">
      <alignment horizontal="center" vertical="center" wrapText="1"/>
    </xf>
    <xf numFmtId="164" fontId="28" fillId="40" borderId="21" xfId="0" applyNumberFormat="1" applyFont="1" applyFill="1" applyBorder="1" applyAlignment="1">
      <alignment horizontal="center" vertical="center" wrapText="1"/>
    </xf>
    <xf numFmtId="164" fontId="30" fillId="40" borderId="21" xfId="0" applyNumberFormat="1" applyFont="1" applyFill="1" applyBorder="1" applyAlignment="1">
      <alignment horizontal="center" vertical="center"/>
    </xf>
    <xf numFmtId="164" fontId="28" fillId="40" borderId="21" xfId="0" applyNumberFormat="1" applyFont="1" applyFill="1" applyBorder="1" applyAlignment="1">
      <alignment horizontal="center" vertical="center"/>
    </xf>
    <xf numFmtId="164" fontId="28" fillId="0" borderId="16" xfId="0" applyNumberFormat="1" applyFont="1" applyFill="1" applyBorder="1" applyAlignment="1">
      <alignment horizontal="center" vertical="center"/>
    </xf>
    <xf numFmtId="164" fontId="28" fillId="0" borderId="21" xfId="0" applyNumberFormat="1" applyFont="1" applyBorder="1" applyAlignment="1">
      <alignment horizontal="center" vertical="center" wrapText="1"/>
    </xf>
    <xf numFmtId="164" fontId="30" fillId="40" borderId="21" xfId="0" applyNumberFormat="1" applyFont="1" applyFill="1" applyBorder="1" applyAlignment="1">
      <alignment horizontal="center" vertical="center" wrapText="1"/>
    </xf>
    <xf numFmtId="164" fontId="30" fillId="40" borderId="21" xfId="0" applyNumberFormat="1" applyFont="1" applyFill="1" applyBorder="1" applyAlignment="1">
      <alignment horizontal="center" vertical="center" wrapText="1"/>
    </xf>
    <xf numFmtId="164" fontId="30" fillId="0" borderId="22" xfId="0" applyNumberFormat="1" applyFont="1" applyBorder="1" applyAlignment="1">
      <alignment horizontal="center" vertical="center" wrapText="1"/>
    </xf>
    <xf numFmtId="164" fontId="30" fillId="0" borderId="21" xfId="0" applyNumberFormat="1" applyFont="1" applyBorder="1" applyAlignment="1">
      <alignment horizontal="center" vertical="center" wrapText="1"/>
    </xf>
    <xf numFmtId="164" fontId="27" fillId="0" borderId="21" xfId="0" applyNumberFormat="1" applyFont="1" applyFill="1" applyBorder="1" applyAlignment="1">
      <alignment horizontal="center" vertical="center"/>
    </xf>
    <xf numFmtId="0" fontId="0" fillId="0" borderId="15" xfId="0" applyBorder="1" applyAlignment="1">
      <alignment horizontal="center" vertical="center" wrapText="1"/>
    </xf>
    <xf numFmtId="0" fontId="0" fillId="0" borderId="15" xfId="0" applyBorder="1" applyAlignment="1">
      <alignment horizontal="left" vertical="center" wrapText="1"/>
    </xf>
    <xf numFmtId="0" fontId="27" fillId="38" borderId="21" xfId="0" applyFont="1" applyFill="1" applyBorder="1" applyAlignment="1">
      <alignment horizontal="center" vertical="center"/>
    </xf>
    <xf numFmtId="0" fontId="36" fillId="40" borderId="21" xfId="0" applyFont="1" applyFill="1" applyBorder="1" applyAlignment="1">
      <alignment vertical="center" wrapText="1"/>
    </xf>
    <xf numFmtId="164" fontId="30" fillId="40" borderId="21" xfId="0" applyNumberFormat="1" applyFont="1" applyFill="1" applyBorder="1" applyAlignment="1">
      <alignment horizontal="center" vertical="center" wrapText="1"/>
    </xf>
    <xf numFmtId="0" fontId="36" fillId="40" borderId="21" xfId="0" applyFont="1" applyFill="1" applyBorder="1" applyAlignment="1">
      <alignment horizontal="left" vertical="center" wrapText="1"/>
    </xf>
    <xf numFmtId="164" fontId="30" fillId="40" borderId="21" xfId="0" applyNumberFormat="1" applyFont="1" applyFill="1" applyBorder="1" applyAlignment="1">
      <alignment horizontal="center" vertical="center" wrapText="1"/>
    </xf>
    <xf numFmtId="0" fontId="28" fillId="35" borderId="16" xfId="0" applyFont="1" applyFill="1" applyBorder="1" applyAlignment="1">
      <alignment horizontal="center" vertical="center"/>
    </xf>
    <xf numFmtId="0" fontId="27" fillId="38" borderId="21" xfId="0" applyFont="1" applyFill="1" applyBorder="1" applyAlignment="1">
      <alignment horizontal="center" vertical="center"/>
    </xf>
    <xf numFmtId="164" fontId="30" fillId="40" borderId="21" xfId="0" applyNumberFormat="1" applyFont="1" applyFill="1" applyBorder="1" applyAlignment="1">
      <alignment horizontal="center" vertical="center"/>
    </xf>
    <xf numFmtId="164" fontId="27" fillId="41" borderId="22" xfId="0" applyNumberFormat="1" applyFont="1" applyFill="1" applyBorder="1" applyAlignment="1">
      <alignment horizontal="center" vertical="center"/>
    </xf>
    <xf numFmtId="164" fontId="30" fillId="0" borderId="15" xfId="0" applyNumberFormat="1" applyFont="1" applyBorder="1" applyAlignment="1">
      <alignment horizontal="center" vertical="center" wrapText="1"/>
    </xf>
    <xf numFmtId="164" fontId="30" fillId="40" borderId="15" xfId="0" applyNumberFormat="1" applyFont="1" applyFill="1" applyBorder="1" applyAlignment="1">
      <alignment horizontal="center" vertical="center" wrapText="1"/>
    </xf>
    <xf numFmtId="164" fontId="30" fillId="0" borderId="16" xfId="0" applyNumberFormat="1" applyFont="1" applyBorder="1" applyAlignment="1">
      <alignment horizontal="center" vertical="center" wrapText="1"/>
    </xf>
    <xf numFmtId="164" fontId="30" fillId="0" borderId="21" xfId="0" applyNumberFormat="1" applyFont="1" applyFill="1" applyBorder="1" applyAlignment="1">
      <alignment horizontal="center" vertical="center"/>
    </xf>
    <xf numFmtId="0" fontId="36" fillId="40" borderId="21" xfId="0" applyFont="1" applyFill="1" applyBorder="1" applyAlignment="1">
      <alignment horizontal="center" vertical="center"/>
    </xf>
    <xf numFmtId="164" fontId="27" fillId="48" borderId="21" xfId="0" applyNumberFormat="1" applyFont="1" applyFill="1" applyBorder="1" applyAlignment="1">
      <alignment horizontal="center" vertical="center"/>
    </xf>
    <xf numFmtId="164" fontId="30" fillId="0" borderId="21" xfId="0" applyNumberFormat="1" applyFont="1" applyBorder="1" applyAlignment="1">
      <alignment horizontal="center" vertical="center" wrapText="1"/>
    </xf>
    <xf numFmtId="1" fontId="27" fillId="38" borderId="21" xfId="0" applyNumberFormat="1" applyFont="1" applyFill="1" applyBorder="1" applyAlignment="1">
      <alignment horizontal="center" vertical="center"/>
    </xf>
    <xf numFmtId="1" fontId="27" fillId="39" borderId="21" xfId="0" applyNumberFormat="1" applyFont="1" applyFill="1" applyBorder="1" applyAlignment="1">
      <alignment horizontal="center" vertical="center"/>
    </xf>
    <xf numFmtId="1" fontId="27" fillId="36" borderId="21" xfId="0" applyNumberFormat="1" applyFont="1" applyFill="1" applyBorder="1" applyAlignment="1">
      <alignment horizontal="center" vertical="center"/>
    </xf>
    <xf numFmtId="164" fontId="38" fillId="34" borderId="21" xfId="0" applyNumberFormat="1" applyFont="1" applyFill="1" applyBorder="1"/>
    <xf numFmtId="164" fontId="38" fillId="34" borderId="21" xfId="0" applyNumberFormat="1" applyFont="1" applyFill="1" applyBorder="1" applyAlignment="1">
      <alignment horizontal="center"/>
    </xf>
    <xf numFmtId="0" fontId="27" fillId="49" borderId="25" xfId="0" applyFont="1" applyFill="1" applyBorder="1" applyAlignment="1">
      <alignment horizontal="center" vertical="center" textRotation="90" wrapText="1"/>
    </xf>
    <xf numFmtId="0" fontId="28" fillId="40" borderId="21" xfId="0" applyFont="1" applyFill="1" applyBorder="1" applyAlignment="1">
      <alignment horizontal="center" vertical="center"/>
    </xf>
    <xf numFmtId="164" fontId="60" fillId="0" borderId="38" xfId="0" applyNumberFormat="1" applyFont="1" applyBorder="1" applyAlignment="1">
      <alignment horizontal="center" vertical="center"/>
    </xf>
    <xf numFmtId="164" fontId="30" fillId="41" borderId="22" xfId="0" applyNumberFormat="1" applyFont="1" applyFill="1" applyBorder="1" applyAlignment="1">
      <alignment horizontal="center"/>
    </xf>
    <xf numFmtId="164" fontId="27" fillId="42" borderId="21" xfId="0" applyNumberFormat="1" applyFont="1" applyFill="1" applyBorder="1" applyAlignment="1">
      <alignment horizontal="center" vertical="center"/>
    </xf>
    <xf numFmtId="164" fontId="27" fillId="43" borderId="21" xfId="0" applyNumberFormat="1" applyFont="1" applyFill="1" applyBorder="1" applyAlignment="1">
      <alignment horizontal="center"/>
    </xf>
    <xf numFmtId="164" fontId="27" fillId="41" borderId="21" xfId="0" applyNumberFormat="1" applyFont="1" applyFill="1" applyBorder="1" applyAlignment="1">
      <alignment horizontal="center"/>
    </xf>
    <xf numFmtId="0" fontId="36" fillId="40" borderId="24" xfId="0" applyFont="1" applyFill="1" applyBorder="1" applyAlignment="1">
      <alignment horizontal="left" vertical="center" wrapText="1"/>
    </xf>
    <xf numFmtId="0" fontId="30" fillId="34" borderId="16" xfId="0" applyFont="1" applyFill="1" applyBorder="1" applyAlignment="1">
      <alignment horizontal="center" vertical="center" wrapText="1"/>
    </xf>
    <xf numFmtId="164" fontId="27" fillId="46" borderId="21" xfId="0" applyNumberFormat="1" applyFont="1" applyFill="1" applyBorder="1" applyAlignment="1">
      <alignment horizontal="center" vertical="center"/>
    </xf>
    <xf numFmtId="164" fontId="60" fillId="40" borderId="38" xfId="0" applyNumberFormat="1" applyFont="1" applyFill="1" applyBorder="1" applyAlignment="1">
      <alignment horizontal="center" vertical="center"/>
    </xf>
    <xf numFmtId="164" fontId="27" fillId="44" borderId="21" xfId="0" applyNumberFormat="1" applyFont="1" applyFill="1" applyBorder="1" applyAlignment="1">
      <alignment horizontal="center" vertical="center"/>
    </xf>
    <xf numFmtId="0" fontId="30" fillId="40" borderId="21" xfId="0" applyFont="1" applyFill="1" applyBorder="1" applyAlignment="1">
      <alignment horizontal="right" vertical="center"/>
    </xf>
    <xf numFmtId="0" fontId="30" fillId="40" borderId="24" xfId="0" applyFont="1" applyFill="1" applyBorder="1" applyAlignment="1">
      <alignment horizontal="left" vertical="center" wrapText="1"/>
    </xf>
    <xf numFmtId="0" fontId="27" fillId="38" borderId="0" xfId="0" applyFont="1" applyFill="1" applyBorder="1" applyAlignment="1">
      <alignment horizontal="center" vertical="center"/>
    </xf>
    <xf numFmtId="0" fontId="27" fillId="38" borderId="35" xfId="0" applyFont="1" applyFill="1" applyBorder="1" applyAlignment="1">
      <alignment horizontal="center" vertical="center"/>
    </xf>
    <xf numFmtId="0" fontId="27" fillId="36" borderId="31" xfId="0" applyFont="1" applyFill="1" applyBorder="1" applyAlignment="1">
      <alignment horizontal="right" vertical="center"/>
    </xf>
    <xf numFmtId="164" fontId="30" fillId="0" borderId="16" xfId="0" applyNumberFormat="1" applyFont="1" applyFill="1" applyBorder="1" applyAlignment="1">
      <alignment horizontal="center" vertical="center"/>
    </xf>
    <xf numFmtId="164" fontId="27" fillId="46" borderId="16" xfId="0" applyNumberFormat="1" applyFont="1" applyFill="1" applyBorder="1" applyAlignment="1">
      <alignment horizontal="center" vertical="center"/>
    </xf>
    <xf numFmtId="164" fontId="30" fillId="40" borderId="21" xfId="0" applyNumberFormat="1" applyFont="1" applyFill="1" applyBorder="1" applyAlignment="1">
      <alignment horizontal="center" vertical="center" wrapText="1"/>
    </xf>
    <xf numFmtId="0" fontId="52" fillId="40" borderId="21" xfId="0" applyFont="1" applyFill="1" applyBorder="1" applyAlignment="1">
      <alignment vertical="center" wrapText="1"/>
    </xf>
    <xf numFmtId="0" fontId="30" fillId="40" borderId="21" xfId="0" applyFont="1" applyFill="1" applyBorder="1" applyAlignment="1">
      <alignment horizontal="center" vertical="center" wrapText="1"/>
    </xf>
    <xf numFmtId="164" fontId="28" fillId="40" borderId="21" xfId="0" applyNumberFormat="1" applyFont="1" applyFill="1" applyBorder="1" applyAlignment="1">
      <alignment horizontal="center" vertical="center"/>
    </xf>
    <xf numFmtId="164" fontId="30" fillId="40" borderId="21" xfId="0" applyNumberFormat="1" applyFont="1" applyFill="1" applyBorder="1" applyAlignment="1">
      <alignment horizontal="center" vertical="center"/>
    </xf>
    <xf numFmtId="164" fontId="30" fillId="40" borderId="21" xfId="0" applyNumberFormat="1" applyFont="1" applyFill="1" applyBorder="1" applyAlignment="1">
      <alignment horizontal="center" vertical="center" wrapText="1"/>
    </xf>
    <xf numFmtId="0" fontId="30" fillId="40" borderId="21" xfId="0" applyFont="1" applyFill="1" applyBorder="1" applyAlignment="1">
      <alignment horizontal="center" vertical="center" wrapText="1"/>
    </xf>
    <xf numFmtId="164" fontId="27" fillId="34" borderId="21" xfId="0" applyNumberFormat="1" applyFont="1" applyFill="1" applyBorder="1" applyAlignment="1">
      <alignment horizontal="center" vertical="center" wrapText="1"/>
    </xf>
    <xf numFmtId="164" fontId="48" fillId="0" borderId="21" xfId="0" applyNumberFormat="1" applyFont="1" applyBorder="1" applyAlignment="1">
      <alignment horizontal="center" vertical="center" wrapText="1"/>
    </xf>
    <xf numFmtId="0" fontId="27" fillId="41" borderId="21" xfId="0" applyFont="1" applyFill="1" applyBorder="1" applyAlignment="1">
      <alignment horizontal="center" vertical="center"/>
    </xf>
    <xf numFmtId="164" fontId="30" fillId="40" borderId="21" xfId="0" applyNumberFormat="1" applyFont="1" applyFill="1" applyBorder="1" applyAlignment="1">
      <alignment horizontal="center" vertical="center" wrapText="1"/>
    </xf>
    <xf numFmtId="0" fontId="54" fillId="0" borderId="0" xfId="0" applyFont="1" applyAlignment="1">
      <alignment vertical="center"/>
    </xf>
    <xf numFmtId="0" fontId="50" fillId="0" borderId="0" xfId="0" applyFont="1" applyAlignment="1">
      <alignment vertical="center"/>
    </xf>
    <xf numFmtId="0" fontId="28" fillId="0" borderId="22" xfId="0" applyFont="1" applyBorder="1" applyAlignment="1">
      <alignment horizontal="center" vertical="center" wrapText="1"/>
    </xf>
    <xf numFmtId="0" fontId="28" fillId="0" borderId="16" xfId="0" applyFont="1" applyBorder="1" applyAlignment="1">
      <alignment horizontal="center" vertical="center" wrapText="1"/>
    </xf>
    <xf numFmtId="0" fontId="28" fillId="0" borderId="15" xfId="0" applyFont="1" applyBorder="1" applyAlignment="1">
      <alignment horizontal="center" vertical="center" wrapText="1"/>
    </xf>
    <xf numFmtId="0" fontId="26" fillId="38" borderId="21" xfId="0" applyFont="1" applyFill="1" applyBorder="1" applyAlignment="1">
      <alignment horizontal="center" vertical="center"/>
    </xf>
    <xf numFmtId="0" fontId="26" fillId="39" borderId="21" xfId="0" applyFont="1" applyFill="1" applyBorder="1" applyAlignment="1">
      <alignment horizontal="center" vertical="center"/>
    </xf>
    <xf numFmtId="0" fontId="28" fillId="34" borderId="22" xfId="0" applyFont="1" applyFill="1" applyBorder="1" applyAlignment="1">
      <alignment horizontal="center" vertical="center"/>
    </xf>
    <xf numFmtId="0" fontId="28" fillId="34" borderId="16" xfId="0" applyFont="1" applyFill="1" applyBorder="1" applyAlignment="1">
      <alignment horizontal="center" vertical="center"/>
    </xf>
    <xf numFmtId="0" fontId="28" fillId="34" borderId="15" xfId="0" applyFont="1" applyFill="1" applyBorder="1" applyAlignment="1">
      <alignment horizontal="center" vertical="center"/>
    </xf>
    <xf numFmtId="0" fontId="28" fillId="44" borderId="22" xfId="0" applyFont="1" applyFill="1" applyBorder="1" applyAlignment="1">
      <alignment horizontal="center" vertical="center" wrapText="1"/>
    </xf>
    <xf numFmtId="0" fontId="28" fillId="44" borderId="16" xfId="0" applyFont="1" applyFill="1" applyBorder="1" applyAlignment="1">
      <alignment horizontal="center" vertical="center" wrapText="1"/>
    </xf>
    <xf numFmtId="0" fontId="28" fillId="44" borderId="15" xfId="0" applyFont="1" applyFill="1" applyBorder="1" applyAlignment="1">
      <alignment horizontal="center" vertical="center" wrapText="1"/>
    </xf>
    <xf numFmtId="0" fontId="28" fillId="44" borderId="21" xfId="0" applyFont="1" applyFill="1" applyBorder="1" applyAlignment="1">
      <alignment horizontal="center" vertical="center" wrapText="1"/>
    </xf>
    <xf numFmtId="0" fontId="28" fillId="36" borderId="21" xfId="0" applyFont="1" applyFill="1" applyBorder="1" applyAlignment="1">
      <alignment horizontal="center" vertical="center"/>
    </xf>
    <xf numFmtId="0" fontId="28" fillId="0" borderId="21" xfId="0" applyFont="1" applyBorder="1" applyAlignment="1">
      <alignment horizontal="center" vertical="center" wrapText="1"/>
    </xf>
    <xf numFmtId="0" fontId="29" fillId="0" borderId="21" xfId="0" applyFont="1" applyBorder="1" applyAlignment="1">
      <alignment horizontal="left" vertical="center" wrapText="1"/>
    </xf>
    <xf numFmtId="0" fontId="29" fillId="0" borderId="21" xfId="0" applyFont="1" applyBorder="1" applyAlignment="1">
      <alignment horizontal="center" vertical="center" wrapText="1"/>
    </xf>
    <xf numFmtId="0" fontId="36" fillId="0" borderId="21" xfId="0" applyFont="1" applyBorder="1" applyAlignment="1">
      <alignment horizontal="left" vertical="center" wrapText="1"/>
    </xf>
    <xf numFmtId="0" fontId="26" fillId="39" borderId="21" xfId="0" applyFont="1" applyFill="1" applyBorder="1" applyAlignment="1">
      <alignment horizontal="right" vertical="center"/>
    </xf>
    <xf numFmtId="164" fontId="28" fillId="0" borderId="21" xfId="0" applyNumberFormat="1" applyFont="1" applyBorder="1" applyAlignment="1">
      <alignment horizontal="center" vertical="center" wrapText="1"/>
    </xf>
    <xf numFmtId="164" fontId="30" fillId="0" borderId="21" xfId="0" applyNumberFormat="1" applyFont="1" applyBorder="1" applyAlignment="1">
      <alignment horizontal="center" vertical="center" wrapText="1"/>
    </xf>
    <xf numFmtId="0" fontId="50" fillId="0" borderId="22" xfId="0" applyFont="1" applyBorder="1" applyAlignment="1">
      <alignment horizontal="center" vertical="top" wrapText="1"/>
    </xf>
    <xf numFmtId="0" fontId="50" fillId="0" borderId="16" xfId="0" applyFont="1" applyBorder="1" applyAlignment="1">
      <alignment horizontal="center" vertical="top" wrapText="1"/>
    </xf>
    <xf numFmtId="0" fontId="50" fillId="0" borderId="15" xfId="0" applyFont="1" applyBorder="1" applyAlignment="1">
      <alignment horizontal="center" vertical="top" wrapText="1"/>
    </xf>
    <xf numFmtId="0" fontId="28" fillId="38" borderId="21" xfId="0" applyFont="1" applyFill="1" applyBorder="1" applyAlignment="1">
      <alignment horizontal="center" vertical="center"/>
    </xf>
    <xf numFmtId="0" fontId="29" fillId="40" borderId="21" xfId="0" applyFont="1" applyFill="1" applyBorder="1" applyAlignment="1">
      <alignment horizontal="left" vertical="center" wrapText="1"/>
    </xf>
    <xf numFmtId="0" fontId="25" fillId="0" borderId="22" xfId="0" applyFont="1" applyBorder="1" applyAlignment="1">
      <alignment horizontal="left" vertical="center" wrapText="1"/>
    </xf>
    <xf numFmtId="0" fontId="25" fillId="0" borderId="15" xfId="0" applyFont="1" applyBorder="1" applyAlignment="1">
      <alignment horizontal="left" vertical="center" wrapText="1"/>
    </xf>
    <xf numFmtId="0" fontId="25" fillId="0" borderId="22" xfId="0" applyFont="1" applyBorder="1" applyAlignment="1">
      <alignment horizontal="center" vertical="center" wrapText="1"/>
    </xf>
    <xf numFmtId="0" fontId="25" fillId="0" borderId="34" xfId="0" applyFont="1" applyBorder="1" applyAlignment="1">
      <alignment horizontal="center" vertical="center" wrapText="1"/>
    </xf>
    <xf numFmtId="0" fontId="26" fillId="43" borderId="21" xfId="0" applyFont="1" applyFill="1" applyBorder="1" applyAlignment="1">
      <alignment horizontal="right" vertical="center" wrapText="1"/>
    </xf>
    <xf numFmtId="0" fontId="51" fillId="46" borderId="27" xfId="0" applyFont="1" applyFill="1" applyBorder="1" applyAlignment="1">
      <alignment horizontal="right" vertical="center" wrapText="1"/>
    </xf>
    <xf numFmtId="0" fontId="51" fillId="46" borderId="24" xfId="0" applyFont="1" applyFill="1" applyBorder="1" applyAlignment="1">
      <alignment horizontal="right" vertical="center" wrapText="1"/>
    </xf>
    <xf numFmtId="0" fontId="25" fillId="0" borderId="39" xfId="0" applyFont="1" applyBorder="1" applyAlignment="1">
      <alignment horizontal="center" vertical="center" wrapText="1"/>
    </xf>
    <xf numFmtId="0" fontId="25" fillId="0" borderId="37" xfId="0" applyFont="1" applyBorder="1" applyAlignment="1">
      <alignment horizontal="center" vertical="center" wrapText="1"/>
    </xf>
    <xf numFmtId="164" fontId="30" fillId="40" borderId="22" xfId="0" applyNumberFormat="1" applyFont="1" applyFill="1" applyBorder="1" applyAlignment="1">
      <alignment horizontal="center" vertical="center"/>
    </xf>
    <xf numFmtId="0" fontId="57" fillId="0" borderId="15" xfId="0" applyFont="1" applyBorder="1" applyAlignment="1">
      <alignment horizontal="center" vertical="center"/>
    </xf>
    <xf numFmtId="0" fontId="29" fillId="40" borderId="21" xfId="0" applyFont="1" applyFill="1" applyBorder="1" applyAlignment="1">
      <alignment horizontal="center" vertical="center" wrapText="1"/>
    </xf>
    <xf numFmtId="0" fontId="28" fillId="40" borderId="22" xfId="0" applyFont="1" applyFill="1" applyBorder="1" applyAlignment="1">
      <alignment horizontal="left" vertical="center" wrapText="1"/>
    </xf>
    <xf numFmtId="0" fontId="28" fillId="40" borderId="15" xfId="0" applyFont="1" applyFill="1" applyBorder="1" applyAlignment="1">
      <alignment horizontal="left" vertical="center" wrapText="1"/>
    </xf>
    <xf numFmtId="0" fontId="28" fillId="40" borderId="22" xfId="0" applyFont="1" applyFill="1" applyBorder="1" applyAlignment="1">
      <alignment horizontal="center" vertical="center"/>
    </xf>
    <xf numFmtId="0" fontId="28" fillId="40" borderId="15" xfId="0" applyFont="1" applyFill="1" applyBorder="1" applyAlignment="1">
      <alignment horizontal="center" vertical="center"/>
    </xf>
    <xf numFmtId="0" fontId="26" fillId="44" borderId="23" xfId="0" applyFont="1" applyFill="1" applyBorder="1" applyAlignment="1">
      <alignment horizontal="left" vertical="center" wrapText="1"/>
    </xf>
    <xf numFmtId="0" fontId="26" fillId="44" borderId="27" xfId="0" applyFont="1" applyFill="1" applyBorder="1" applyAlignment="1">
      <alignment horizontal="left" vertical="center" wrapText="1"/>
    </xf>
    <xf numFmtId="0" fontId="26" fillId="44" borderId="24" xfId="0" applyFont="1" applyFill="1" applyBorder="1" applyAlignment="1">
      <alignment horizontal="left" vertical="center" wrapText="1"/>
    </xf>
    <xf numFmtId="0" fontId="30" fillId="34" borderId="22" xfId="0" applyFont="1" applyFill="1" applyBorder="1" applyAlignment="1">
      <alignment horizontal="center" vertical="top" wrapText="1"/>
    </xf>
    <xf numFmtId="0" fontId="30" fillId="34" borderId="16" xfId="0" applyFont="1" applyFill="1" applyBorder="1" applyAlignment="1">
      <alignment horizontal="center" vertical="top" wrapText="1"/>
    </xf>
    <xf numFmtId="0" fontId="30" fillId="34" borderId="15" xfId="0" applyFont="1" applyFill="1" applyBorder="1" applyAlignment="1">
      <alignment horizontal="center" vertical="top" wrapText="1"/>
    </xf>
    <xf numFmtId="0" fontId="26" fillId="42" borderId="31" xfId="0" applyFont="1" applyFill="1" applyBorder="1" applyAlignment="1">
      <alignment horizontal="right" vertical="center"/>
    </xf>
    <xf numFmtId="0" fontId="26" fillId="42" borderId="0" xfId="0" applyFont="1" applyFill="1" applyBorder="1" applyAlignment="1">
      <alignment horizontal="right" vertical="center"/>
    </xf>
    <xf numFmtId="0" fontId="26" fillId="42" borderId="38" xfId="0" applyFont="1" applyFill="1" applyBorder="1" applyAlignment="1">
      <alignment horizontal="right" vertical="center"/>
    </xf>
    <xf numFmtId="0" fontId="26" fillId="36" borderId="21" xfId="0" applyFont="1" applyFill="1" applyBorder="1" applyAlignment="1">
      <alignment horizontal="left" vertical="center"/>
    </xf>
    <xf numFmtId="0" fontId="29" fillId="40" borderId="22" xfId="0" applyFont="1" applyFill="1" applyBorder="1" applyAlignment="1">
      <alignment horizontal="left" vertical="center" wrapText="1"/>
    </xf>
    <xf numFmtId="0" fontId="29" fillId="40" borderId="16" xfId="0" applyFont="1" applyFill="1" applyBorder="1" applyAlignment="1">
      <alignment horizontal="left" vertical="center" wrapText="1"/>
    </xf>
    <xf numFmtId="0" fontId="36" fillId="40" borderId="22" xfId="0" applyFont="1" applyFill="1" applyBorder="1" applyAlignment="1">
      <alignment horizontal="left" vertical="center" wrapText="1"/>
    </xf>
    <xf numFmtId="0" fontId="36" fillId="40" borderId="15" xfId="0" applyFont="1" applyFill="1" applyBorder="1" applyAlignment="1">
      <alignment horizontal="left" vertical="center" wrapText="1"/>
    </xf>
    <xf numFmtId="0" fontId="25" fillId="40" borderId="22" xfId="0" applyFont="1" applyFill="1" applyBorder="1" applyAlignment="1">
      <alignment horizontal="center" vertical="center"/>
    </xf>
    <xf numFmtId="0" fontId="25" fillId="40" borderId="15" xfId="0" applyFont="1" applyFill="1" applyBorder="1" applyAlignment="1">
      <alignment horizontal="center" vertical="center"/>
    </xf>
    <xf numFmtId="164" fontId="30" fillId="40" borderId="21" xfId="0" applyNumberFormat="1" applyFont="1" applyFill="1" applyBorder="1" applyAlignment="1">
      <alignment horizontal="center" vertical="center" wrapText="1"/>
    </xf>
    <xf numFmtId="0" fontId="36" fillId="40" borderId="21" xfId="0" applyFont="1" applyFill="1" applyBorder="1" applyAlignment="1">
      <alignment vertical="center" wrapText="1"/>
    </xf>
    <xf numFmtId="0" fontId="36" fillId="40" borderId="22" xfId="0" applyFont="1" applyFill="1" applyBorder="1" applyAlignment="1">
      <alignment vertical="center" wrapText="1"/>
    </xf>
    <xf numFmtId="0" fontId="50" fillId="0" borderId="16" xfId="0" applyFont="1" applyBorder="1" applyAlignment="1">
      <alignment horizontal="left" vertical="center" wrapText="1"/>
    </xf>
    <xf numFmtId="0" fontId="50" fillId="0" borderId="15" xfId="0" applyFont="1" applyBorder="1" applyAlignment="1">
      <alignment horizontal="left" vertical="center" wrapText="1"/>
    </xf>
    <xf numFmtId="0" fontId="36" fillId="0" borderId="22" xfId="0" applyFont="1" applyBorder="1" applyAlignment="1">
      <alignment horizontal="left" vertical="center" wrapText="1"/>
    </xf>
    <xf numFmtId="0" fontId="36" fillId="0" borderId="16" xfId="0" applyFont="1" applyBorder="1" applyAlignment="1">
      <alignment horizontal="left" vertical="center" wrapText="1"/>
    </xf>
    <xf numFmtId="0" fontId="36" fillId="0" borderId="15" xfId="0" applyFont="1" applyBorder="1" applyAlignment="1">
      <alignment horizontal="left" vertical="center" wrapText="1"/>
    </xf>
    <xf numFmtId="0" fontId="29" fillId="0" borderId="22" xfId="0" applyFont="1" applyBorder="1" applyAlignment="1">
      <alignment horizontal="center" vertical="center" wrapText="1"/>
    </xf>
    <xf numFmtId="0" fontId="29" fillId="0" borderId="15" xfId="0" applyFont="1" applyBorder="1" applyAlignment="1">
      <alignment horizontal="center" vertical="center" wrapText="1"/>
    </xf>
    <xf numFmtId="164" fontId="30" fillId="40" borderId="21" xfId="0" applyNumberFormat="1" applyFont="1" applyFill="1" applyBorder="1" applyAlignment="1">
      <alignment horizontal="center" vertical="center"/>
    </xf>
    <xf numFmtId="164" fontId="28" fillId="40" borderId="21" xfId="0" applyNumberFormat="1" applyFont="1" applyFill="1" applyBorder="1" applyAlignment="1">
      <alignment horizontal="center" vertical="center"/>
    </xf>
    <xf numFmtId="0" fontId="27" fillId="33" borderId="22" xfId="0" applyFont="1" applyFill="1" applyBorder="1" applyAlignment="1">
      <alignment horizontal="center" vertical="center" textRotation="90" wrapText="1"/>
    </xf>
    <xf numFmtId="0" fontId="27" fillId="33" borderId="15" xfId="0" applyFont="1" applyFill="1" applyBorder="1" applyAlignment="1">
      <alignment horizontal="center" vertical="center" textRotation="90" wrapText="1"/>
    </xf>
    <xf numFmtId="164" fontId="28" fillId="40" borderId="22" xfId="0" applyNumberFormat="1" applyFont="1" applyFill="1" applyBorder="1" applyAlignment="1">
      <alignment horizontal="center" vertical="center" wrapText="1"/>
    </xf>
    <xf numFmtId="164" fontId="28" fillId="40" borderId="15" xfId="0" applyNumberFormat="1" applyFont="1" applyFill="1" applyBorder="1" applyAlignment="1">
      <alignment horizontal="center" vertical="center" wrapText="1"/>
    </xf>
    <xf numFmtId="0" fontId="52" fillId="34" borderId="16" xfId="0" applyFont="1" applyFill="1" applyBorder="1" applyAlignment="1">
      <alignment horizontal="left" vertical="center" wrapText="1"/>
    </xf>
    <xf numFmtId="0" fontId="52" fillId="34" borderId="15" xfId="0" applyFont="1" applyFill="1" applyBorder="1" applyAlignment="1">
      <alignment horizontal="left" vertical="center" wrapText="1"/>
    </xf>
    <xf numFmtId="0" fontId="50" fillId="35" borderId="16" xfId="0" applyFont="1" applyFill="1" applyBorder="1" applyAlignment="1">
      <alignment horizontal="left" vertical="center"/>
    </xf>
    <xf numFmtId="0" fontId="50" fillId="35" borderId="15" xfId="0" applyFont="1" applyFill="1" applyBorder="1" applyAlignment="1">
      <alignment horizontal="left" vertical="center"/>
    </xf>
    <xf numFmtId="0" fontId="50" fillId="36" borderId="16" xfId="0" applyFont="1" applyFill="1" applyBorder="1" applyAlignment="1">
      <alignment horizontal="left" vertical="center"/>
    </xf>
    <xf numFmtId="0" fontId="50" fillId="36" borderId="15" xfId="0" applyFont="1" applyFill="1" applyBorder="1" applyAlignment="1">
      <alignment horizontal="left" vertical="center"/>
    </xf>
    <xf numFmtId="0" fontId="29" fillId="40" borderId="22" xfId="0" applyFont="1" applyFill="1" applyBorder="1" applyAlignment="1">
      <alignment horizontal="center" vertical="center" wrapText="1"/>
    </xf>
    <xf numFmtId="0" fontId="29" fillId="40" borderId="34" xfId="0" applyFont="1" applyFill="1" applyBorder="1" applyAlignment="1">
      <alignment horizontal="center" vertical="center" wrapText="1"/>
    </xf>
    <xf numFmtId="164" fontId="28" fillId="0" borderId="22" xfId="0" applyNumberFormat="1" applyFont="1" applyBorder="1" applyAlignment="1">
      <alignment horizontal="center" vertical="center" wrapText="1"/>
    </xf>
    <xf numFmtId="164" fontId="28" fillId="0" borderId="15" xfId="0" applyNumberFormat="1" applyFont="1" applyBorder="1" applyAlignment="1">
      <alignment horizontal="center" vertical="center" wrapText="1"/>
    </xf>
    <xf numFmtId="164" fontId="28" fillId="40" borderId="16" xfId="0" applyNumberFormat="1" applyFont="1" applyFill="1" applyBorder="1" applyAlignment="1">
      <alignment horizontal="center" vertical="center"/>
    </xf>
    <xf numFmtId="164" fontId="55" fillId="0" borderId="15" xfId="0" applyNumberFormat="1" applyFont="1" applyBorder="1" applyAlignment="1">
      <alignment horizontal="center" vertical="center"/>
    </xf>
    <xf numFmtId="0" fontId="27" fillId="33" borderId="14" xfId="0" applyFont="1" applyFill="1" applyBorder="1" applyAlignment="1">
      <alignment horizontal="center" vertical="center" textRotation="90" wrapText="1"/>
    </xf>
    <xf numFmtId="0" fontId="27" fillId="33" borderId="16" xfId="0" applyFont="1" applyFill="1" applyBorder="1" applyAlignment="1">
      <alignment horizontal="center" vertical="center" textRotation="90" wrapText="1"/>
    </xf>
    <xf numFmtId="0" fontId="29" fillId="0" borderId="16" xfId="0" applyFont="1" applyBorder="1" applyAlignment="1">
      <alignment horizontal="center" vertical="center" wrapText="1"/>
    </xf>
    <xf numFmtId="164" fontId="30" fillId="40" borderId="16" xfId="0" applyNumberFormat="1" applyFont="1" applyFill="1" applyBorder="1" applyAlignment="1">
      <alignment horizontal="center" vertical="center"/>
    </xf>
    <xf numFmtId="164" fontId="57" fillId="0" borderId="15" xfId="0" applyNumberFormat="1" applyFont="1" applyBorder="1" applyAlignment="1">
      <alignment horizontal="center" vertical="center"/>
    </xf>
    <xf numFmtId="0" fontId="36" fillId="40" borderId="16" xfId="0" applyFont="1" applyFill="1" applyBorder="1" applyAlignment="1">
      <alignment horizontal="center" vertical="center" wrapText="1"/>
    </xf>
    <xf numFmtId="0" fontId="36" fillId="40" borderId="34" xfId="0" applyFont="1" applyFill="1" applyBorder="1" applyAlignment="1">
      <alignment horizontal="center" vertical="center" wrapText="1"/>
    </xf>
    <xf numFmtId="164" fontId="30" fillId="40" borderId="22" xfId="0" applyNumberFormat="1" applyFont="1" applyFill="1" applyBorder="1" applyAlignment="1">
      <alignment horizontal="center" vertical="center" wrapText="1"/>
    </xf>
    <xf numFmtId="164" fontId="30" fillId="40" borderId="15" xfId="0" applyNumberFormat="1" applyFont="1" applyFill="1" applyBorder="1" applyAlignment="1">
      <alignment horizontal="center" vertical="center" wrapText="1"/>
    </xf>
    <xf numFmtId="0" fontId="39" fillId="0" borderId="0" xfId="0" applyFont="1" applyAlignment="1">
      <alignment horizontal="left" vertical="center" wrapText="1"/>
    </xf>
    <xf numFmtId="0" fontId="39" fillId="0" borderId="10" xfId="0" applyFont="1" applyBorder="1" applyAlignment="1">
      <alignment horizontal="left" vertical="center" wrapText="1"/>
    </xf>
    <xf numFmtId="0" fontId="38" fillId="0" borderId="10" xfId="0" applyFont="1" applyBorder="1" applyAlignment="1">
      <alignment horizontal="center" vertical="center" wrapText="1"/>
    </xf>
    <xf numFmtId="0" fontId="37" fillId="0" borderId="0" xfId="0" applyFont="1" applyAlignment="1">
      <alignment horizontal="center" vertical="center"/>
    </xf>
    <xf numFmtId="0" fontId="37" fillId="0" borderId="0" xfId="0" applyFont="1" applyAlignment="1">
      <alignment horizontal="center"/>
    </xf>
    <xf numFmtId="0" fontId="27" fillId="33" borderId="11" xfId="0" applyFont="1" applyFill="1" applyBorder="1" applyAlignment="1">
      <alignment horizontal="center" vertical="center" textRotation="90" wrapText="1"/>
    </xf>
    <xf numFmtId="0" fontId="27" fillId="33" borderId="13" xfId="0" applyFont="1" applyFill="1" applyBorder="1" applyAlignment="1">
      <alignment horizontal="center" vertical="center" textRotation="90" wrapText="1"/>
    </xf>
    <xf numFmtId="0" fontId="27" fillId="33" borderId="12" xfId="0" applyFont="1" applyFill="1" applyBorder="1" applyAlignment="1">
      <alignment horizontal="center" vertical="center" textRotation="90" wrapText="1"/>
    </xf>
    <xf numFmtId="49" fontId="27" fillId="33" borderId="14" xfId="0" applyNumberFormat="1" applyFont="1" applyFill="1" applyBorder="1" applyAlignment="1">
      <alignment horizontal="center" vertical="center" textRotation="90" wrapText="1"/>
    </xf>
    <xf numFmtId="49" fontId="27" fillId="33" borderId="16" xfId="0" applyNumberFormat="1" applyFont="1" applyFill="1" applyBorder="1" applyAlignment="1">
      <alignment horizontal="center" vertical="center" textRotation="90" wrapText="1"/>
    </xf>
    <xf numFmtId="49" fontId="27" fillId="33" borderId="15" xfId="0" applyNumberFormat="1" applyFont="1" applyFill="1" applyBorder="1" applyAlignment="1">
      <alignment horizontal="center" vertical="center" textRotation="90" wrapText="1"/>
    </xf>
    <xf numFmtId="0" fontId="27" fillId="33" borderId="14" xfId="0" applyFont="1" applyFill="1" applyBorder="1" applyAlignment="1">
      <alignment horizontal="center" vertical="center" wrapText="1"/>
    </xf>
    <xf numFmtId="0" fontId="27" fillId="33" borderId="16" xfId="0" applyFont="1" applyFill="1" applyBorder="1" applyAlignment="1">
      <alignment horizontal="center" vertical="center" wrapText="1"/>
    </xf>
    <xf numFmtId="0" fontId="27" fillId="33" borderId="15" xfId="0" applyFont="1" applyFill="1" applyBorder="1" applyAlignment="1">
      <alignment horizontal="center" vertical="center" wrapText="1"/>
    </xf>
    <xf numFmtId="0" fontId="27" fillId="33" borderId="22" xfId="0" applyFont="1" applyFill="1" applyBorder="1" applyAlignment="1">
      <alignment horizontal="center" vertical="center" wrapText="1"/>
    </xf>
    <xf numFmtId="0" fontId="27" fillId="33" borderId="23" xfId="0" applyFont="1" applyFill="1" applyBorder="1" applyAlignment="1">
      <alignment horizontal="center" vertical="center" wrapText="1"/>
    </xf>
    <xf numFmtId="0" fontId="27" fillId="33" borderId="27" xfId="0" applyFont="1" applyFill="1" applyBorder="1" applyAlignment="1">
      <alignment horizontal="center" vertical="center" wrapText="1"/>
    </xf>
    <xf numFmtId="0" fontId="27" fillId="33" borderId="26" xfId="0" applyFont="1" applyFill="1" applyBorder="1" applyAlignment="1">
      <alignment horizontal="center" vertical="center" wrapText="1"/>
    </xf>
    <xf numFmtId="0" fontId="27" fillId="33" borderId="17" xfId="0" applyFont="1" applyFill="1" applyBorder="1" applyAlignment="1">
      <alignment horizontal="center" vertical="center" wrapText="1"/>
    </xf>
    <xf numFmtId="0" fontId="27" fillId="33" borderId="19" xfId="0" applyFont="1" applyFill="1" applyBorder="1" applyAlignment="1">
      <alignment horizontal="center" vertical="center" wrapText="1"/>
    </xf>
    <xf numFmtId="0" fontId="27" fillId="33" borderId="18" xfId="0" applyFont="1" applyFill="1" applyBorder="1" applyAlignment="1">
      <alignment horizontal="center" vertical="center" wrapText="1"/>
    </xf>
    <xf numFmtId="0" fontId="27" fillId="33" borderId="24" xfId="0" applyFont="1" applyFill="1" applyBorder="1" applyAlignment="1">
      <alignment horizontal="center" vertical="center" wrapText="1"/>
    </xf>
    <xf numFmtId="0" fontId="32" fillId="33" borderId="22" xfId="0" applyFont="1" applyFill="1" applyBorder="1" applyAlignment="1">
      <alignment horizontal="center" textRotation="90" wrapText="1"/>
    </xf>
    <xf numFmtId="0" fontId="32" fillId="33" borderId="15" xfId="0" applyFont="1" applyFill="1" applyBorder="1" applyAlignment="1">
      <alignment horizontal="center" textRotation="90" wrapText="1"/>
    </xf>
    <xf numFmtId="0" fontId="31" fillId="33" borderId="22" xfId="0" applyFont="1" applyFill="1" applyBorder="1" applyAlignment="1">
      <alignment horizontal="center" vertical="center" textRotation="90" wrapText="1"/>
    </xf>
    <xf numFmtId="0" fontId="31" fillId="33" borderId="15" xfId="0" applyFont="1" applyFill="1" applyBorder="1" applyAlignment="1">
      <alignment horizontal="center" vertical="center" textRotation="90" wrapText="1"/>
    </xf>
    <xf numFmtId="164" fontId="30" fillId="0" borderId="22" xfId="0" applyNumberFormat="1" applyFont="1" applyBorder="1" applyAlignment="1">
      <alignment horizontal="center" vertical="center" wrapText="1"/>
    </xf>
    <xf numFmtId="164" fontId="30" fillId="0" borderId="15" xfId="0" applyNumberFormat="1" applyFont="1" applyBorder="1" applyAlignment="1">
      <alignment horizontal="center" vertical="center" wrapText="1"/>
    </xf>
    <xf numFmtId="164" fontId="28" fillId="0" borderId="21" xfId="0" applyNumberFormat="1" applyFont="1" applyFill="1" applyBorder="1" applyAlignment="1">
      <alignment horizontal="center" vertical="center" wrapText="1"/>
    </xf>
    <xf numFmtId="0" fontId="28" fillId="36" borderId="23" xfId="0" applyFont="1" applyFill="1" applyBorder="1" applyAlignment="1">
      <alignment horizontal="left" vertical="center"/>
    </xf>
    <xf numFmtId="0" fontId="28" fillId="36" borderId="27" xfId="0" applyFont="1" applyFill="1" applyBorder="1" applyAlignment="1">
      <alignment horizontal="left" vertical="center"/>
    </xf>
    <xf numFmtId="0" fontId="28" fillId="36" borderId="24" xfId="0" applyFont="1" applyFill="1" applyBorder="1" applyAlignment="1">
      <alignment horizontal="left" vertical="center"/>
    </xf>
    <xf numFmtId="0" fontId="29" fillId="40" borderId="34" xfId="0" applyFont="1" applyFill="1" applyBorder="1" applyAlignment="1">
      <alignment horizontal="left" vertical="center" wrapText="1"/>
    </xf>
    <xf numFmtId="0" fontId="36" fillId="40" borderId="16" xfId="0" applyFont="1" applyFill="1" applyBorder="1" applyAlignment="1">
      <alignment horizontal="left" vertical="center" wrapText="1"/>
    </xf>
    <xf numFmtId="0" fontId="29" fillId="37" borderId="22" xfId="0" applyFont="1" applyFill="1" applyBorder="1" applyAlignment="1">
      <alignment horizontal="center" vertical="center" wrapText="1"/>
    </xf>
    <xf numFmtId="0" fontId="29" fillId="37" borderId="16" xfId="0" applyFont="1" applyFill="1" applyBorder="1" applyAlignment="1">
      <alignment horizontal="center" vertical="center" wrapText="1"/>
    </xf>
    <xf numFmtId="0" fontId="29" fillId="37" borderId="34" xfId="0" applyFont="1" applyFill="1" applyBorder="1" applyAlignment="1">
      <alignment horizontal="center" vertical="center" wrapText="1"/>
    </xf>
    <xf numFmtId="164" fontId="30" fillId="0" borderId="21" xfId="0" applyNumberFormat="1" applyFont="1" applyFill="1" applyBorder="1" applyAlignment="1">
      <alignment horizontal="center" vertical="center" wrapText="1"/>
    </xf>
    <xf numFmtId="0" fontId="36" fillId="0" borderId="22" xfId="0" applyFont="1" applyFill="1" applyBorder="1" applyAlignment="1">
      <alignment horizontal="left" vertical="center" wrapText="1"/>
    </xf>
    <xf numFmtId="0" fontId="36" fillId="0" borderId="16" xfId="0" applyFont="1" applyFill="1" applyBorder="1" applyAlignment="1">
      <alignment horizontal="left" vertical="center" wrapText="1"/>
    </xf>
    <xf numFmtId="0" fontId="36" fillId="0" borderId="15" xfId="0" applyFont="1" applyFill="1" applyBorder="1" applyAlignment="1">
      <alignment horizontal="left" vertical="center" wrapText="1"/>
    </xf>
    <xf numFmtId="0" fontId="29" fillId="37" borderId="31" xfId="0" applyFont="1" applyFill="1" applyBorder="1" applyAlignment="1">
      <alignment horizontal="center" vertical="center" wrapText="1"/>
    </xf>
    <xf numFmtId="0" fontId="28" fillId="41" borderId="23" xfId="0" applyFont="1" applyFill="1" applyBorder="1" applyAlignment="1"/>
    <xf numFmtId="0" fontId="0" fillId="0" borderId="27" xfId="0" applyBorder="1" applyAlignment="1"/>
    <xf numFmtId="0" fontId="0" fillId="0" borderId="24" xfId="0" applyBorder="1" applyAlignment="1"/>
    <xf numFmtId="0" fontId="45" fillId="41" borderId="23" xfId="0" applyFont="1" applyFill="1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4" xfId="0" applyBorder="1" applyAlignment="1">
      <alignment horizontal="center"/>
    </xf>
    <xf numFmtId="0" fontId="26" fillId="41" borderId="29" xfId="0" applyFont="1" applyFill="1" applyBorder="1" applyAlignment="1">
      <alignment horizontal="center" vertical="center"/>
    </xf>
    <xf numFmtId="0" fontId="26" fillId="41" borderId="28" xfId="0" applyFont="1" applyFill="1" applyBorder="1" applyAlignment="1">
      <alignment horizontal="center" vertical="center"/>
    </xf>
    <xf numFmtId="0" fontId="26" fillId="43" borderId="23" xfId="0" applyFont="1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28" fillId="43" borderId="23" xfId="0" applyFont="1" applyFill="1" applyBorder="1" applyAlignment="1"/>
    <xf numFmtId="164" fontId="30" fillId="40" borderId="15" xfId="0" applyNumberFormat="1" applyFont="1" applyFill="1" applyBorder="1" applyAlignment="1">
      <alignment horizontal="center" vertical="center"/>
    </xf>
    <xf numFmtId="0" fontId="26" fillId="39" borderId="0" xfId="0" applyFont="1" applyFill="1" applyBorder="1" applyAlignment="1">
      <alignment horizontal="center" vertical="center"/>
    </xf>
    <xf numFmtId="0" fontId="26" fillId="39" borderId="35" xfId="0" applyFont="1" applyFill="1" applyBorder="1" applyAlignment="1">
      <alignment horizontal="center" vertical="center"/>
    </xf>
    <xf numFmtId="0" fontId="26" fillId="41" borderId="23" xfId="0" applyFont="1" applyFill="1" applyBorder="1" applyAlignment="1">
      <alignment horizontal="center" vertical="center"/>
    </xf>
    <xf numFmtId="0" fontId="26" fillId="42" borderId="23" xfId="0" applyFont="1" applyFill="1" applyBorder="1" applyAlignment="1">
      <alignment horizontal="center" vertical="center"/>
    </xf>
    <xf numFmtId="164" fontId="30" fillId="40" borderId="23" xfId="0" applyNumberFormat="1" applyFont="1" applyFill="1" applyBorder="1" applyAlignment="1">
      <alignment horizontal="center" vertical="center"/>
    </xf>
    <xf numFmtId="164" fontId="61" fillId="0" borderId="15" xfId="0" applyNumberFormat="1" applyFont="1" applyBorder="1" applyAlignment="1">
      <alignment horizontal="center" vertical="center"/>
    </xf>
    <xf numFmtId="0" fontId="26" fillId="38" borderId="29" xfId="0" applyFont="1" applyFill="1" applyBorder="1" applyAlignment="1">
      <alignment horizontal="center" vertical="center"/>
    </xf>
    <xf numFmtId="0" fontId="26" fillId="38" borderId="28" xfId="0" applyFont="1" applyFill="1" applyBorder="1" applyAlignment="1">
      <alignment horizontal="center" vertical="center"/>
    </xf>
    <xf numFmtId="0" fontId="26" fillId="38" borderId="32" xfId="0" applyFont="1" applyFill="1" applyBorder="1" applyAlignment="1">
      <alignment horizontal="center" vertical="center"/>
    </xf>
    <xf numFmtId="0" fontId="26" fillId="38" borderId="33" xfId="0" applyFont="1" applyFill="1" applyBorder="1" applyAlignment="1">
      <alignment horizontal="center" vertical="center"/>
    </xf>
    <xf numFmtId="0" fontId="29" fillId="41" borderId="21" xfId="0" applyFont="1" applyFill="1" applyBorder="1" applyAlignment="1">
      <alignment vertical="center"/>
    </xf>
    <xf numFmtId="0" fontId="0" fillId="0" borderId="21" xfId="0" applyBorder="1" applyAlignment="1">
      <alignment vertical="center"/>
    </xf>
    <xf numFmtId="0" fontId="29" fillId="40" borderId="15" xfId="0" applyFont="1" applyFill="1" applyBorder="1" applyAlignment="1">
      <alignment horizontal="left" vertical="center" wrapText="1"/>
    </xf>
    <xf numFmtId="0" fontId="27" fillId="33" borderId="20" xfId="0" applyFont="1" applyFill="1" applyBorder="1" applyAlignment="1">
      <alignment horizontal="center" vertical="center" wrapText="1"/>
    </xf>
    <xf numFmtId="0" fontId="28" fillId="35" borderId="23" xfId="0" applyFont="1" applyFill="1" applyBorder="1" applyAlignment="1">
      <alignment horizontal="left" vertical="center"/>
    </xf>
    <xf numFmtId="0" fontId="28" fillId="35" borderId="27" xfId="0" applyFont="1" applyFill="1" applyBorder="1" applyAlignment="1">
      <alignment horizontal="left" vertical="center"/>
    </xf>
    <xf numFmtId="0" fontId="28" fillId="35" borderId="24" xfId="0" applyFont="1" applyFill="1" applyBorder="1" applyAlignment="1">
      <alignment horizontal="left" vertical="center"/>
    </xf>
    <xf numFmtId="0" fontId="30" fillId="34" borderId="16" xfId="0" applyFont="1" applyFill="1" applyBorder="1" applyAlignment="1">
      <alignment horizontal="center" vertical="center" wrapText="1"/>
    </xf>
    <xf numFmtId="0" fontId="28" fillId="35" borderId="16" xfId="0" applyFont="1" applyFill="1" applyBorder="1" applyAlignment="1">
      <alignment horizontal="center" vertical="center"/>
    </xf>
    <xf numFmtId="0" fontId="30" fillId="34" borderId="22" xfId="0" applyFont="1" applyFill="1" applyBorder="1" applyAlignment="1">
      <alignment horizontal="left" vertical="center" wrapText="1"/>
    </xf>
    <xf numFmtId="0" fontId="30" fillId="34" borderId="16" xfId="0" applyFont="1" applyFill="1" applyBorder="1" applyAlignment="1">
      <alignment horizontal="left" vertical="center" wrapText="1"/>
    </xf>
    <xf numFmtId="0" fontId="30" fillId="34" borderId="15" xfId="0" applyFont="1" applyFill="1" applyBorder="1" applyAlignment="1">
      <alignment horizontal="left" vertical="center" wrapText="1"/>
    </xf>
    <xf numFmtId="0" fontId="28" fillId="35" borderId="21" xfId="0" applyFont="1" applyFill="1" applyBorder="1" applyAlignment="1">
      <alignment horizontal="left" vertical="center"/>
    </xf>
    <xf numFmtId="0" fontId="28" fillId="35" borderId="22" xfId="0" applyFont="1" applyFill="1" applyBorder="1" applyAlignment="1">
      <alignment horizontal="left" vertical="center"/>
    </xf>
    <xf numFmtId="0" fontId="28" fillId="35" borderId="16" xfId="0" applyFont="1" applyFill="1" applyBorder="1" applyAlignment="1">
      <alignment horizontal="left" vertical="center"/>
    </xf>
    <xf numFmtId="0" fontId="28" fillId="35" borderId="15" xfId="0" applyFont="1" applyFill="1" applyBorder="1" applyAlignment="1">
      <alignment horizontal="left" vertical="center"/>
    </xf>
    <xf numFmtId="164" fontId="28" fillId="40" borderId="22" xfId="0" applyNumberFormat="1" applyFont="1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36" fillId="40" borderId="22" xfId="0" applyNumberFormat="1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28" fillId="36" borderId="21" xfId="0" applyFont="1" applyFill="1" applyBorder="1" applyAlignment="1">
      <alignment horizontal="left" vertical="center"/>
    </xf>
    <xf numFmtId="0" fontId="28" fillId="0" borderId="22" xfId="0" applyFont="1" applyFill="1" applyBorder="1" applyAlignment="1">
      <alignment horizontal="center" vertical="center"/>
    </xf>
    <xf numFmtId="0" fontId="28" fillId="0" borderId="16" xfId="0" applyFont="1" applyFill="1" applyBorder="1" applyAlignment="1">
      <alignment horizontal="center" vertical="center"/>
    </xf>
    <xf numFmtId="0" fontId="28" fillId="0" borderId="15" xfId="0" applyFont="1" applyFill="1" applyBorder="1" applyAlignment="1">
      <alignment horizontal="center" vertical="center"/>
    </xf>
    <xf numFmtId="0" fontId="25" fillId="0" borderId="21" xfId="0" applyFont="1" applyBorder="1" applyAlignment="1">
      <alignment horizontal="center" vertical="center"/>
    </xf>
    <xf numFmtId="0" fontId="51" fillId="46" borderId="34" xfId="0" applyFont="1" applyFill="1" applyBorder="1" applyAlignment="1">
      <alignment horizontal="right" vertical="center"/>
    </xf>
    <xf numFmtId="0" fontId="51" fillId="46" borderId="36" xfId="0" applyFont="1" applyFill="1" applyBorder="1" applyAlignment="1">
      <alignment horizontal="right" vertical="center"/>
    </xf>
    <xf numFmtId="0" fontId="51" fillId="46" borderId="37" xfId="0" applyFont="1" applyFill="1" applyBorder="1" applyAlignment="1">
      <alignment horizontal="right" vertical="center"/>
    </xf>
    <xf numFmtId="0" fontId="26" fillId="46" borderId="23" xfId="0" applyFont="1" applyFill="1" applyBorder="1" applyAlignment="1">
      <alignment horizontal="right" vertical="center"/>
    </xf>
    <xf numFmtId="0" fontId="26" fillId="46" borderId="27" xfId="0" applyFont="1" applyFill="1" applyBorder="1" applyAlignment="1">
      <alignment horizontal="right" vertical="center"/>
    </xf>
    <xf numFmtId="0" fontId="26" fillId="46" borderId="24" xfId="0" applyFont="1" applyFill="1" applyBorder="1" applyAlignment="1">
      <alignment horizontal="right" vertical="center"/>
    </xf>
    <xf numFmtId="0" fontId="25" fillId="0" borderId="21" xfId="0" applyFont="1" applyBorder="1" applyAlignment="1">
      <alignment horizontal="center" vertical="center" wrapText="1"/>
    </xf>
    <xf numFmtId="0" fontId="25" fillId="40" borderId="16" xfId="0" applyFont="1" applyFill="1" applyBorder="1" applyAlignment="1">
      <alignment horizontal="center" vertical="center"/>
    </xf>
    <xf numFmtId="0" fontId="30" fillId="40" borderId="21" xfId="0" applyFont="1" applyFill="1" applyBorder="1" applyAlignment="1">
      <alignment horizontal="center" vertical="center"/>
    </xf>
    <xf numFmtId="0" fontId="36" fillId="40" borderId="21" xfId="0" applyFont="1" applyFill="1" applyBorder="1" applyAlignment="1">
      <alignment horizontal="left" vertical="center" wrapText="1"/>
    </xf>
    <xf numFmtId="0" fontId="48" fillId="40" borderId="22" xfId="0" applyFont="1" applyFill="1" applyBorder="1" applyAlignment="1">
      <alignment horizontal="center" vertical="center"/>
    </xf>
    <xf numFmtId="0" fontId="48" fillId="40" borderId="15" xfId="0" applyFont="1" applyFill="1" applyBorder="1" applyAlignment="1">
      <alignment horizontal="center" vertical="center"/>
    </xf>
    <xf numFmtId="0" fontId="28" fillId="40" borderId="16" xfId="0" applyFont="1" applyFill="1" applyBorder="1" applyAlignment="1">
      <alignment horizontal="center" vertical="center"/>
    </xf>
    <xf numFmtId="0" fontId="48" fillId="40" borderId="22" xfId="0" applyFont="1" applyFill="1" applyBorder="1" applyAlignment="1">
      <alignment horizontal="left" vertical="center" wrapText="1"/>
    </xf>
    <xf numFmtId="0" fontId="48" fillId="40" borderId="16" xfId="0" applyFont="1" applyFill="1" applyBorder="1" applyAlignment="1">
      <alignment horizontal="left" vertical="center" wrapText="1"/>
    </xf>
    <xf numFmtId="0" fontId="48" fillId="40" borderId="15" xfId="0" applyFont="1" applyFill="1" applyBorder="1" applyAlignment="1">
      <alignment horizontal="left" vertical="center" wrapText="1"/>
    </xf>
    <xf numFmtId="0" fontId="36" fillId="37" borderId="22" xfId="0" applyFont="1" applyFill="1" applyBorder="1" applyAlignment="1">
      <alignment horizontal="center" vertical="center" wrapText="1"/>
    </xf>
    <xf numFmtId="0" fontId="36" fillId="37" borderId="16" xfId="0" applyFont="1" applyFill="1" applyBorder="1" applyAlignment="1">
      <alignment horizontal="center" vertical="center" wrapText="1"/>
    </xf>
    <xf numFmtId="0" fontId="36" fillId="37" borderId="31" xfId="0" applyFont="1" applyFill="1" applyBorder="1" applyAlignment="1">
      <alignment horizontal="center" vertical="center" wrapText="1"/>
    </xf>
    <xf numFmtId="0" fontId="48" fillId="0" borderId="22" xfId="0" applyFont="1" applyBorder="1" applyAlignment="1">
      <alignment horizontal="center" vertical="center" wrapText="1"/>
    </xf>
    <xf numFmtId="0" fontId="48" fillId="0" borderId="16" xfId="0" applyFont="1" applyBorder="1" applyAlignment="1">
      <alignment horizontal="center" vertical="center" wrapText="1"/>
    </xf>
    <xf numFmtId="0" fontId="25" fillId="0" borderId="21" xfId="0" applyFont="1" applyBorder="1" applyAlignment="1">
      <alignment horizontal="left" vertical="center" wrapText="1"/>
    </xf>
    <xf numFmtId="0" fontId="28" fillId="40" borderId="21" xfId="0" applyFont="1" applyFill="1" applyBorder="1" applyAlignment="1">
      <alignment horizontal="center" vertical="center"/>
    </xf>
    <xf numFmtId="164" fontId="28" fillId="40" borderId="15" xfId="0" applyNumberFormat="1" applyFont="1" applyFill="1" applyBorder="1" applyAlignment="1">
      <alignment horizontal="center" vertical="center"/>
    </xf>
    <xf numFmtId="0" fontId="50" fillId="0" borderId="0" xfId="0" applyFont="1" applyAlignment="1">
      <alignment horizontal="left" vertical="center" wrapText="1"/>
    </xf>
    <xf numFmtId="0" fontId="36" fillId="0" borderId="22" xfId="0" applyFont="1" applyBorder="1" applyAlignment="1">
      <alignment horizontal="center" vertical="center" wrapText="1"/>
    </xf>
    <xf numFmtId="0" fontId="36" fillId="0" borderId="34" xfId="0" applyFont="1" applyBorder="1" applyAlignment="1">
      <alignment horizontal="center" vertical="center" wrapText="1"/>
    </xf>
    <xf numFmtId="0" fontId="30" fillId="0" borderId="21" xfId="0" applyFont="1" applyBorder="1" applyAlignment="1">
      <alignment horizontal="left" vertical="center" wrapText="1"/>
    </xf>
    <xf numFmtId="0" fontId="29" fillId="37" borderId="21" xfId="0" applyFont="1" applyFill="1" applyBorder="1" applyAlignment="1">
      <alignment horizontal="center" vertical="center" wrapText="1"/>
    </xf>
    <xf numFmtId="0" fontId="25" fillId="40" borderId="21" xfId="0" applyFont="1" applyFill="1" applyBorder="1" applyAlignment="1">
      <alignment horizontal="left" vertical="center" wrapText="1"/>
    </xf>
    <xf numFmtId="0" fontId="26" fillId="38" borderId="0" xfId="0" applyFont="1" applyFill="1" applyBorder="1" applyAlignment="1">
      <alignment horizontal="center" vertical="center"/>
    </xf>
    <xf numFmtId="0" fontId="26" fillId="38" borderId="35" xfId="0" applyFont="1" applyFill="1" applyBorder="1" applyAlignment="1">
      <alignment horizontal="center" vertical="center"/>
    </xf>
    <xf numFmtId="164" fontId="28" fillId="40" borderId="21" xfId="0" applyNumberFormat="1" applyFont="1" applyFill="1" applyBorder="1" applyAlignment="1">
      <alignment horizontal="center" vertical="center" wrapText="1"/>
    </xf>
    <xf numFmtId="164" fontId="30" fillId="0" borderId="22" xfId="0" applyNumberFormat="1" applyFont="1" applyFill="1" applyBorder="1" applyAlignment="1">
      <alignment horizontal="center" vertical="center"/>
    </xf>
    <xf numFmtId="164" fontId="30" fillId="0" borderId="16" xfId="0" applyNumberFormat="1" applyFont="1" applyFill="1" applyBorder="1" applyAlignment="1">
      <alignment horizontal="center" vertical="center"/>
    </xf>
    <xf numFmtId="164" fontId="30" fillId="0" borderId="15" xfId="0" applyNumberFormat="1" applyFont="1" applyFill="1" applyBorder="1" applyAlignment="1">
      <alignment horizontal="center" vertical="center"/>
    </xf>
    <xf numFmtId="0" fontId="26" fillId="38" borderId="24" xfId="0" applyFont="1" applyFill="1" applyBorder="1" applyAlignment="1">
      <alignment horizontal="center" vertical="center"/>
    </xf>
    <xf numFmtId="0" fontId="28" fillId="35" borderId="22" xfId="0" applyFont="1" applyFill="1" applyBorder="1" applyAlignment="1">
      <alignment horizontal="center" vertical="top"/>
    </xf>
    <xf numFmtId="0" fontId="28" fillId="35" borderId="16" xfId="0" applyFont="1" applyFill="1" applyBorder="1" applyAlignment="1">
      <alignment horizontal="center" vertical="top"/>
    </xf>
    <xf numFmtId="0" fontId="28" fillId="0" borderId="22" xfId="0" applyFont="1" applyBorder="1" applyAlignment="1">
      <alignment horizontal="center" vertical="top" wrapText="1"/>
    </xf>
    <xf numFmtId="0" fontId="28" fillId="0" borderId="16" xfId="0" applyFont="1" applyBorder="1" applyAlignment="1">
      <alignment horizontal="center" vertical="top" wrapText="1"/>
    </xf>
    <xf numFmtId="0" fontId="28" fillId="0" borderId="15" xfId="0" applyFont="1" applyBorder="1" applyAlignment="1">
      <alignment horizontal="center" vertical="top" wrapText="1"/>
    </xf>
    <xf numFmtId="0" fontId="28" fillId="43" borderId="23" xfId="0" applyFont="1" applyFill="1" applyBorder="1" applyAlignment="1">
      <alignment horizontal="left" vertical="center" wrapText="1"/>
    </xf>
    <xf numFmtId="0" fontId="28" fillId="43" borderId="27" xfId="0" applyFont="1" applyFill="1" applyBorder="1" applyAlignment="1">
      <alignment horizontal="left" vertical="center" wrapText="1"/>
    </xf>
    <xf numFmtId="0" fontId="28" fillId="43" borderId="24" xfId="0" applyFont="1" applyFill="1" applyBorder="1" applyAlignment="1">
      <alignment horizontal="left" vertical="center" wrapText="1"/>
    </xf>
    <xf numFmtId="0" fontId="28" fillId="36" borderId="22" xfId="0" applyFont="1" applyFill="1" applyBorder="1" applyAlignment="1">
      <alignment horizontal="left" vertical="top"/>
    </xf>
    <xf numFmtId="0" fontId="28" fillId="36" borderId="16" xfId="0" applyFont="1" applyFill="1" applyBorder="1" applyAlignment="1">
      <alignment horizontal="left" vertical="top"/>
    </xf>
    <xf numFmtId="0" fontId="0" fillId="0" borderId="16" xfId="0" applyBorder="1" applyAlignment="1">
      <alignment vertical="top"/>
    </xf>
    <xf numFmtId="0" fontId="28" fillId="35" borderId="22" xfId="0" applyFont="1" applyFill="1" applyBorder="1" applyAlignment="1">
      <alignment horizontal="left" vertical="top"/>
    </xf>
    <xf numFmtId="0" fontId="28" fillId="35" borderId="16" xfId="0" applyFont="1" applyFill="1" applyBorder="1" applyAlignment="1">
      <alignment horizontal="left" vertical="top"/>
    </xf>
    <xf numFmtId="0" fontId="26" fillId="43" borderId="23" xfId="0" applyFont="1" applyFill="1" applyBorder="1" applyAlignment="1">
      <alignment horizontal="right" vertical="center" wrapText="1"/>
    </xf>
    <xf numFmtId="0" fontId="26" fillId="43" borderId="27" xfId="0" applyFont="1" applyFill="1" applyBorder="1" applyAlignment="1">
      <alignment horizontal="right" vertical="center" wrapText="1"/>
    </xf>
    <xf numFmtId="0" fontId="26" fillId="43" borderId="24" xfId="0" applyFont="1" applyFill="1" applyBorder="1" applyAlignment="1">
      <alignment horizontal="right" vertical="center" wrapText="1"/>
    </xf>
    <xf numFmtId="0" fontId="26" fillId="41" borderId="23" xfId="0" applyFont="1" applyFill="1" applyBorder="1" applyAlignment="1">
      <alignment horizontal="right" vertical="center" wrapText="1"/>
    </xf>
    <xf numFmtId="0" fontId="26" fillId="41" borderId="27" xfId="0" applyFont="1" applyFill="1" applyBorder="1" applyAlignment="1">
      <alignment horizontal="right" vertical="center" wrapText="1"/>
    </xf>
    <xf numFmtId="0" fontId="26" fillId="41" borderId="24" xfId="0" applyFont="1" applyFill="1" applyBorder="1" applyAlignment="1">
      <alignment horizontal="right" vertical="center" wrapText="1"/>
    </xf>
    <xf numFmtId="0" fontId="28" fillId="36" borderId="22" xfId="0" applyFont="1" applyFill="1" applyBorder="1" applyAlignment="1">
      <alignment horizontal="center" vertical="top"/>
    </xf>
    <xf numFmtId="0" fontId="28" fillId="36" borderId="16" xfId="0" applyFont="1" applyFill="1" applyBorder="1" applyAlignment="1">
      <alignment horizontal="center" vertical="top"/>
    </xf>
    <xf numFmtId="0" fontId="46" fillId="0" borderId="22" xfId="0" applyFont="1" applyBorder="1" applyAlignment="1">
      <alignment horizontal="center" vertical="top" wrapText="1"/>
    </xf>
    <xf numFmtId="0" fontId="46" fillId="0" borderId="16" xfId="0" applyFont="1" applyBorder="1" applyAlignment="1">
      <alignment horizontal="center" vertical="top" wrapText="1"/>
    </xf>
    <xf numFmtId="0" fontId="0" fillId="0" borderId="16" xfId="0" applyBorder="1" applyAlignment="1">
      <alignment horizontal="center" vertical="top" wrapText="1"/>
    </xf>
    <xf numFmtId="0" fontId="50" fillId="0" borderId="21" xfId="0" applyFont="1" applyBorder="1" applyAlignment="1">
      <alignment vertical="center"/>
    </xf>
    <xf numFmtId="0" fontId="43" fillId="43" borderId="23" xfId="0" applyFont="1" applyFill="1" applyBorder="1" applyAlignment="1">
      <alignment horizontal="right" vertical="center" wrapText="1"/>
    </xf>
    <xf numFmtId="0" fontId="43" fillId="43" borderId="27" xfId="0" applyFont="1" applyFill="1" applyBorder="1" applyAlignment="1">
      <alignment horizontal="right" vertical="center" wrapText="1"/>
    </xf>
    <xf numFmtId="0" fontId="43" fillId="43" borderId="24" xfId="0" applyFont="1" applyFill="1" applyBorder="1" applyAlignment="1">
      <alignment horizontal="right" vertical="center" wrapText="1"/>
    </xf>
    <xf numFmtId="0" fontId="30" fillId="40" borderId="21" xfId="0" applyFont="1" applyFill="1" applyBorder="1" applyAlignment="1">
      <alignment horizontal="left" vertical="center" wrapText="1"/>
    </xf>
    <xf numFmtId="0" fontId="30" fillId="34" borderId="21" xfId="0" applyFont="1" applyFill="1" applyBorder="1" applyAlignment="1">
      <alignment horizontal="center" vertical="center" wrapText="1"/>
    </xf>
    <xf numFmtId="0" fontId="28" fillId="35" borderId="21" xfId="0" applyFont="1" applyFill="1" applyBorder="1" applyAlignment="1">
      <alignment horizontal="center" vertical="center"/>
    </xf>
    <xf numFmtId="0" fontId="30" fillId="0" borderId="21" xfId="0" applyFont="1" applyBorder="1" applyAlignment="1">
      <alignment horizontal="center" vertical="center" wrapText="1"/>
    </xf>
    <xf numFmtId="0" fontId="30" fillId="34" borderId="22" xfId="0" applyFont="1" applyFill="1" applyBorder="1" applyAlignment="1">
      <alignment horizontal="left" vertical="top" wrapText="1"/>
    </xf>
    <xf numFmtId="0" fontId="30" fillId="34" borderId="16" xfId="0" applyFont="1" applyFill="1" applyBorder="1" applyAlignment="1">
      <alignment horizontal="left" vertical="top" wrapText="1"/>
    </xf>
    <xf numFmtId="0" fontId="0" fillId="0" borderId="16" xfId="0" applyBorder="1" applyAlignment="1">
      <alignment horizontal="left" vertical="top" wrapText="1"/>
    </xf>
    <xf numFmtId="0" fontId="28" fillId="36" borderId="16" xfId="0" applyFont="1" applyFill="1" applyBorder="1" applyAlignment="1">
      <alignment horizontal="left" vertical="center"/>
    </xf>
    <xf numFmtId="0" fontId="28" fillId="36" borderId="15" xfId="0" applyFont="1" applyFill="1" applyBorder="1" applyAlignment="1">
      <alignment horizontal="left" vertical="center"/>
    </xf>
    <xf numFmtId="0" fontId="28" fillId="0" borderId="21" xfId="0" applyFont="1" applyBorder="1" applyAlignment="1">
      <alignment horizontal="left" vertical="center" wrapText="1"/>
    </xf>
    <xf numFmtId="0" fontId="0" fillId="0" borderId="16" xfId="0" applyBorder="1" applyAlignment="1">
      <alignment horizontal="center" vertical="center"/>
    </xf>
    <xf numFmtId="0" fontId="28" fillId="35" borderId="22" xfId="0" applyFont="1" applyFill="1" applyBorder="1" applyAlignment="1">
      <alignment horizontal="center" vertical="center"/>
    </xf>
    <xf numFmtId="0" fontId="29" fillId="0" borderId="31" xfId="0" applyFont="1" applyBorder="1" applyAlignment="1">
      <alignment horizontal="left" vertical="center" wrapText="1"/>
    </xf>
    <xf numFmtId="0" fontId="29" fillId="0" borderId="34" xfId="0" applyFont="1" applyBorder="1" applyAlignment="1">
      <alignment horizontal="left" vertical="center" wrapText="1"/>
    </xf>
    <xf numFmtId="0" fontId="28" fillId="40" borderId="21" xfId="0" applyFont="1" applyFill="1" applyBorder="1" applyAlignment="1">
      <alignment horizontal="left" vertical="center" wrapText="1"/>
    </xf>
    <xf numFmtId="0" fontId="26" fillId="45" borderId="21" xfId="0" applyFont="1" applyFill="1" applyBorder="1" applyAlignment="1">
      <alignment horizontal="right" vertical="center" wrapText="1"/>
    </xf>
    <xf numFmtId="0" fontId="28" fillId="35" borderId="15" xfId="0" applyFont="1" applyFill="1" applyBorder="1" applyAlignment="1">
      <alignment horizontal="center" vertical="center"/>
    </xf>
    <xf numFmtId="0" fontId="28" fillId="47" borderId="22" xfId="0" applyFont="1" applyFill="1" applyBorder="1" applyAlignment="1">
      <alignment horizontal="center" vertical="center"/>
    </xf>
    <xf numFmtId="0" fontId="28" fillId="47" borderId="16" xfId="0" applyFont="1" applyFill="1" applyBorder="1" applyAlignment="1">
      <alignment horizontal="center" vertical="center"/>
    </xf>
    <xf numFmtId="0" fontId="28" fillId="47" borderId="15" xfId="0" applyFont="1" applyFill="1" applyBorder="1" applyAlignment="1">
      <alignment horizontal="center" vertical="center"/>
    </xf>
    <xf numFmtId="0" fontId="26" fillId="36" borderId="23" xfId="0" applyFont="1" applyFill="1" applyBorder="1" applyAlignment="1">
      <alignment horizontal="left" vertical="center"/>
    </xf>
    <xf numFmtId="0" fontId="26" fillId="36" borderId="27" xfId="0" applyFont="1" applyFill="1" applyBorder="1" applyAlignment="1">
      <alignment horizontal="left" vertical="center"/>
    </xf>
    <xf numFmtId="0" fontId="26" fillId="36" borderId="24" xfId="0" applyFont="1" applyFill="1" applyBorder="1" applyAlignment="1">
      <alignment horizontal="left" vertical="center"/>
    </xf>
    <xf numFmtId="0" fontId="25" fillId="40" borderId="22" xfId="0" applyFont="1" applyFill="1" applyBorder="1" applyAlignment="1">
      <alignment horizontal="left" vertical="center" wrapText="1"/>
    </xf>
    <xf numFmtId="0" fontId="25" fillId="40" borderId="16" xfId="0" applyFont="1" applyFill="1" applyBorder="1" applyAlignment="1">
      <alignment horizontal="left" vertical="center" wrapText="1"/>
    </xf>
    <xf numFmtId="0" fontId="25" fillId="40" borderId="15" xfId="0" applyFont="1" applyFill="1" applyBorder="1" applyAlignment="1">
      <alignment horizontal="left" vertical="center" wrapText="1"/>
    </xf>
    <xf numFmtId="0" fontId="30" fillId="40" borderId="21" xfId="0" applyNumberFormat="1" applyFont="1" applyFill="1" applyBorder="1" applyAlignment="1">
      <alignment horizontal="center" vertical="center" wrapText="1"/>
    </xf>
    <xf numFmtId="0" fontId="0" fillId="0" borderId="16" xfId="0" applyBorder="1" applyAlignment="1">
      <alignment horizontal="left" vertical="center" wrapText="1"/>
    </xf>
    <xf numFmtId="0" fontId="0" fillId="0" borderId="15" xfId="0" applyBorder="1" applyAlignment="1">
      <alignment horizontal="left" vertical="center" wrapText="1"/>
    </xf>
    <xf numFmtId="0" fontId="36" fillId="40" borderId="21" xfId="0" applyNumberFormat="1" applyFont="1" applyFill="1" applyBorder="1" applyAlignment="1">
      <alignment horizontal="center" vertical="center" wrapText="1"/>
    </xf>
    <xf numFmtId="0" fontId="27" fillId="41" borderId="21" xfId="0" applyFont="1" applyFill="1" applyBorder="1" applyAlignment="1">
      <alignment horizontal="center" vertical="center"/>
    </xf>
    <xf numFmtId="0" fontId="26" fillId="41" borderId="21" xfId="0" applyFont="1" applyFill="1" applyBorder="1" applyAlignment="1">
      <alignment horizontal="center" vertical="center"/>
    </xf>
    <xf numFmtId="0" fontId="26" fillId="34" borderId="21" xfId="0" applyFont="1" applyFill="1" applyBorder="1" applyAlignment="1">
      <alignment horizontal="left" vertical="center" wrapText="1"/>
    </xf>
    <xf numFmtId="0" fontId="26" fillId="34" borderId="23" xfId="0" applyFont="1" applyFill="1" applyBorder="1" applyAlignment="1">
      <alignment horizontal="left" vertical="center" wrapText="1"/>
    </xf>
    <xf numFmtId="164" fontId="27" fillId="34" borderId="23" xfId="0" applyNumberFormat="1" applyFont="1" applyFill="1" applyBorder="1" applyAlignment="1">
      <alignment horizontal="center" vertical="center" wrapText="1"/>
    </xf>
    <xf numFmtId="164" fontId="27" fillId="34" borderId="27" xfId="0" applyNumberFormat="1" applyFont="1" applyFill="1" applyBorder="1" applyAlignment="1">
      <alignment horizontal="center" vertical="center" wrapText="1"/>
    </xf>
    <xf numFmtId="164" fontId="27" fillId="34" borderId="24" xfId="0" applyNumberFormat="1" applyFont="1" applyFill="1" applyBorder="1" applyAlignment="1">
      <alignment horizontal="center" vertical="center" wrapText="1"/>
    </xf>
    <xf numFmtId="0" fontId="25" fillId="0" borderId="23" xfId="0" applyFont="1" applyBorder="1" applyAlignment="1">
      <alignment horizontal="left" vertical="center" wrapText="1"/>
    </xf>
    <xf numFmtId="164" fontId="25" fillId="0" borderId="23" xfId="0" applyNumberFormat="1" applyFont="1" applyBorder="1" applyAlignment="1">
      <alignment horizontal="center" vertical="center" wrapText="1"/>
    </xf>
    <xf numFmtId="164" fontId="25" fillId="0" borderId="27" xfId="0" applyNumberFormat="1" applyFont="1" applyBorder="1" applyAlignment="1">
      <alignment horizontal="center" vertical="center" wrapText="1"/>
    </xf>
    <xf numFmtId="164" fontId="25" fillId="0" borderId="24" xfId="0" applyNumberFormat="1" applyFont="1" applyBorder="1" applyAlignment="1">
      <alignment horizontal="center" vertical="center" wrapText="1"/>
    </xf>
    <xf numFmtId="164" fontId="48" fillId="0" borderId="27" xfId="0" applyNumberFormat="1" applyFont="1" applyBorder="1" applyAlignment="1">
      <alignment horizontal="center" vertical="center" wrapText="1"/>
    </xf>
    <xf numFmtId="164" fontId="48" fillId="0" borderId="24" xfId="0" applyNumberFormat="1" applyFont="1" applyBorder="1" applyAlignment="1">
      <alignment horizontal="center" vertical="center" wrapText="1"/>
    </xf>
    <xf numFmtId="164" fontId="25" fillId="40" borderId="23" xfId="0" applyNumberFormat="1" applyFont="1" applyFill="1" applyBorder="1" applyAlignment="1">
      <alignment horizontal="center" vertical="center" wrapText="1"/>
    </xf>
    <xf numFmtId="164" fontId="25" fillId="40" borderId="27" xfId="0" applyNumberFormat="1" applyFont="1" applyFill="1" applyBorder="1" applyAlignment="1">
      <alignment horizontal="center" vertical="center" wrapText="1"/>
    </xf>
    <xf numFmtId="164" fontId="25" fillId="40" borderId="24" xfId="0" applyNumberFormat="1" applyFont="1" applyFill="1" applyBorder="1" applyAlignment="1">
      <alignment horizontal="center" vertical="center" wrapText="1"/>
    </xf>
    <xf numFmtId="0" fontId="28" fillId="0" borderId="23" xfId="0" applyFont="1" applyBorder="1" applyAlignment="1">
      <alignment horizontal="center" vertical="center" wrapText="1"/>
    </xf>
    <xf numFmtId="0" fontId="28" fillId="0" borderId="27" xfId="0" applyFont="1" applyBorder="1" applyAlignment="1">
      <alignment horizontal="center" vertical="center" wrapText="1"/>
    </xf>
    <xf numFmtId="0" fontId="28" fillId="0" borderId="24" xfId="0" applyFont="1" applyBorder="1" applyAlignment="1">
      <alignment horizontal="center" vertical="center" wrapText="1"/>
    </xf>
    <xf numFmtId="0" fontId="26" fillId="48" borderId="21" xfId="0" applyFont="1" applyFill="1" applyBorder="1" applyAlignment="1">
      <alignment horizontal="right" vertical="center"/>
    </xf>
    <xf numFmtId="0" fontId="26" fillId="48" borderId="21" xfId="0" applyFont="1" applyFill="1" applyBorder="1" applyAlignment="1">
      <alignment horizontal="center" vertical="center"/>
    </xf>
    <xf numFmtId="0" fontId="28" fillId="0" borderId="40" xfId="0" applyFont="1" applyBorder="1" applyAlignment="1">
      <alignment horizontal="center" vertical="center" wrapText="1"/>
    </xf>
    <xf numFmtId="0" fontId="26" fillId="34" borderId="21" xfId="0" applyFont="1" applyFill="1" applyBorder="1" applyAlignment="1">
      <alignment horizontal="right"/>
    </xf>
    <xf numFmtId="0" fontId="46" fillId="34" borderId="23" xfId="0" applyFont="1" applyFill="1" applyBorder="1" applyAlignment="1"/>
    <xf numFmtId="0" fontId="26" fillId="36" borderId="21" xfId="0" applyFont="1" applyFill="1" applyBorder="1" applyAlignment="1">
      <alignment horizontal="center" vertical="center"/>
    </xf>
    <xf numFmtId="0" fontId="26" fillId="48" borderId="23" xfId="0" applyFont="1" applyFill="1" applyBorder="1" applyAlignment="1">
      <alignment horizontal="center" vertical="center"/>
    </xf>
    <xf numFmtId="0" fontId="26" fillId="48" borderId="27" xfId="0" applyFont="1" applyFill="1" applyBorder="1" applyAlignment="1">
      <alignment horizontal="center" vertical="center"/>
    </xf>
    <xf numFmtId="0" fontId="26" fillId="48" borderId="24" xfId="0" applyFont="1" applyFill="1" applyBorder="1" applyAlignment="1">
      <alignment horizontal="center" vertical="center"/>
    </xf>
    <xf numFmtId="1" fontId="30" fillId="0" borderId="21" xfId="0" applyNumberFormat="1" applyFont="1" applyBorder="1" applyAlignment="1">
      <alignment horizontal="center" vertical="center" wrapText="1"/>
    </xf>
    <xf numFmtId="0" fontId="52" fillId="40" borderId="21" xfId="0" applyFont="1" applyFill="1" applyBorder="1" applyAlignment="1">
      <alignment vertical="center" wrapText="1"/>
    </xf>
    <xf numFmtId="0" fontId="56" fillId="0" borderId="21" xfId="0" applyFont="1" applyBorder="1" applyAlignment="1">
      <alignment vertical="center" wrapText="1"/>
    </xf>
    <xf numFmtId="0" fontId="29" fillId="40" borderId="22" xfId="0" applyNumberFormat="1" applyFont="1" applyFill="1" applyBorder="1" applyAlignment="1">
      <alignment horizontal="center" vertical="center" wrapText="1"/>
    </xf>
    <xf numFmtId="0" fontId="30" fillId="40" borderId="21" xfId="0" applyFont="1" applyFill="1" applyBorder="1" applyAlignment="1">
      <alignment horizontal="center" vertical="center" wrapText="1"/>
    </xf>
    <xf numFmtId="0" fontId="57" fillId="40" borderId="21" xfId="0" applyFont="1" applyFill="1" applyBorder="1" applyAlignment="1">
      <alignment horizontal="center" vertical="center" wrapText="1"/>
    </xf>
    <xf numFmtId="164" fontId="30" fillId="40" borderId="16" xfId="0" applyNumberFormat="1" applyFont="1" applyFill="1" applyBorder="1" applyAlignment="1">
      <alignment horizontal="center" vertical="center" wrapText="1"/>
    </xf>
    <xf numFmtId="0" fontId="36" fillId="40" borderId="22" xfId="0" applyFont="1" applyFill="1" applyBorder="1" applyAlignment="1">
      <alignment horizontal="center" vertical="center" wrapText="1"/>
    </xf>
    <xf numFmtId="0" fontId="36" fillId="40" borderId="15" xfId="0" applyFont="1" applyFill="1" applyBorder="1" applyAlignment="1">
      <alignment horizontal="center" vertical="center" wrapText="1"/>
    </xf>
    <xf numFmtId="0" fontId="26" fillId="44" borderId="21" xfId="0" applyFont="1" applyFill="1" applyBorder="1" applyAlignment="1">
      <alignment horizontal="left" vertical="center"/>
    </xf>
    <xf numFmtId="0" fontId="0" fillId="0" borderId="15" xfId="0" applyBorder="1" applyAlignment="1">
      <alignment vertical="center" wrapText="1"/>
    </xf>
    <xf numFmtId="0" fontId="26" fillId="43" borderId="21" xfId="0" applyFont="1" applyFill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26" fillId="34" borderId="21" xfId="0" applyFont="1" applyFill="1" applyBorder="1" applyAlignment="1">
      <alignment horizontal="center" vertical="center"/>
    </xf>
    <xf numFmtId="0" fontId="26" fillId="34" borderId="27" xfId="0" applyFont="1" applyFill="1" applyBorder="1" applyAlignment="1">
      <alignment horizontal="left" vertical="center" wrapText="1"/>
    </xf>
    <xf numFmtId="0" fontId="26" fillId="36" borderId="23" xfId="0" applyFont="1" applyFill="1" applyBorder="1" applyAlignment="1">
      <alignment horizontal="right" vertical="center"/>
    </xf>
    <xf numFmtId="0" fontId="26" fillId="36" borderId="27" xfId="0" applyFont="1" applyFill="1" applyBorder="1" applyAlignment="1">
      <alignment horizontal="right" vertical="center"/>
    </xf>
    <xf numFmtId="0" fontId="26" fillId="36" borderId="24" xfId="0" applyFont="1" applyFill="1" applyBorder="1" applyAlignment="1">
      <alignment horizontal="right" vertical="center"/>
    </xf>
    <xf numFmtId="0" fontId="26" fillId="48" borderId="23" xfId="0" applyFont="1" applyFill="1" applyBorder="1" applyAlignment="1">
      <alignment horizontal="right" vertical="center"/>
    </xf>
    <xf numFmtId="0" fontId="26" fillId="48" borderId="27" xfId="0" applyFont="1" applyFill="1" applyBorder="1" applyAlignment="1">
      <alignment horizontal="right" vertical="center"/>
    </xf>
    <xf numFmtId="0" fontId="26" fillId="48" borderId="24" xfId="0" applyFont="1" applyFill="1" applyBorder="1" applyAlignment="1">
      <alignment horizontal="right" vertical="center"/>
    </xf>
    <xf numFmtId="0" fontId="30" fillId="34" borderId="22" xfId="0" applyFont="1" applyFill="1" applyBorder="1" applyAlignment="1">
      <alignment horizontal="center" vertical="center" wrapText="1"/>
    </xf>
    <xf numFmtId="0" fontId="28" fillId="34" borderId="22" xfId="0" applyFont="1" applyFill="1" applyBorder="1" applyAlignment="1">
      <alignment horizontal="center" vertical="center" wrapText="1"/>
    </xf>
    <xf numFmtId="0" fontId="28" fillId="34" borderId="16" xfId="0" applyFont="1" applyFill="1" applyBorder="1" applyAlignment="1">
      <alignment horizontal="center" vertical="center" wrapText="1"/>
    </xf>
    <xf numFmtId="0" fontId="28" fillId="34" borderId="15" xfId="0" applyFont="1" applyFill="1" applyBorder="1" applyAlignment="1">
      <alignment horizontal="center" vertical="center" wrapText="1"/>
    </xf>
    <xf numFmtId="0" fontId="26" fillId="36" borderId="21" xfId="0" applyFont="1" applyFill="1" applyBorder="1" applyAlignment="1">
      <alignment horizontal="right" vertical="center"/>
    </xf>
    <xf numFmtId="0" fontId="25" fillId="40" borderId="21" xfId="0" applyFont="1" applyFill="1" applyBorder="1" applyAlignment="1">
      <alignment horizontal="center" vertical="center" wrapText="1"/>
    </xf>
    <xf numFmtId="0" fontId="29" fillId="40" borderId="16" xfId="0" applyFont="1" applyFill="1" applyBorder="1" applyAlignment="1">
      <alignment horizontal="center" vertical="center" wrapText="1"/>
    </xf>
    <xf numFmtId="0" fontId="29" fillId="40" borderId="15" xfId="0" applyFont="1" applyFill="1" applyBorder="1" applyAlignment="1">
      <alignment horizontal="center" vertical="center" wrapText="1"/>
    </xf>
    <xf numFmtId="0" fontId="26" fillId="46" borderId="21" xfId="0" applyFont="1" applyFill="1" applyBorder="1" applyAlignment="1">
      <alignment horizontal="right" vertical="center"/>
    </xf>
    <xf numFmtId="0" fontId="26" fillId="43" borderId="21" xfId="0" applyFont="1" applyFill="1" applyBorder="1" applyAlignment="1">
      <alignment horizontal="right"/>
    </xf>
    <xf numFmtId="0" fontId="36" fillId="40" borderId="21" xfId="0" applyFont="1" applyFill="1" applyBorder="1" applyAlignment="1">
      <alignment horizontal="center" vertical="center" wrapText="1"/>
    </xf>
    <xf numFmtId="0" fontId="26" fillId="34" borderId="21" xfId="0" applyFont="1" applyFill="1" applyBorder="1" applyAlignment="1">
      <alignment horizontal="right" vertical="center"/>
    </xf>
    <xf numFmtId="0" fontId="29" fillId="40" borderId="22" xfId="0" applyFont="1" applyFill="1" applyBorder="1" applyAlignment="1">
      <alignment horizontal="center" vertical="center"/>
    </xf>
    <xf numFmtId="0" fontId="29" fillId="40" borderId="16" xfId="0" applyFont="1" applyFill="1" applyBorder="1" applyAlignment="1">
      <alignment horizontal="center" vertical="center"/>
    </xf>
    <xf numFmtId="0" fontId="29" fillId="40" borderId="15" xfId="0" applyFont="1" applyFill="1" applyBorder="1" applyAlignment="1">
      <alignment horizontal="center" vertical="center"/>
    </xf>
    <xf numFmtId="0" fontId="50" fillId="0" borderId="0" xfId="0" applyFont="1" applyAlignment="1">
      <alignment vertical="center" wrapText="1"/>
    </xf>
    <xf numFmtId="0" fontId="36" fillId="0" borderId="21" xfId="0" applyFont="1" applyBorder="1" applyAlignment="1">
      <alignment horizontal="center" vertical="center" wrapText="1"/>
    </xf>
    <xf numFmtId="0" fontId="26" fillId="44" borderId="21" xfId="0" applyFont="1" applyFill="1" applyBorder="1" applyAlignment="1">
      <alignment horizontal="right" vertical="center" wrapText="1"/>
    </xf>
    <xf numFmtId="0" fontId="25" fillId="40" borderId="39" xfId="0" applyFont="1" applyFill="1" applyBorder="1" applyAlignment="1">
      <alignment horizontal="left" vertical="center" wrapText="1"/>
    </xf>
    <xf numFmtId="0" fontId="25" fillId="40" borderId="37" xfId="0" applyFont="1" applyFill="1" applyBorder="1" applyAlignment="1">
      <alignment horizontal="left" vertical="center" wrapText="1"/>
    </xf>
    <xf numFmtId="0" fontId="28" fillId="46" borderId="21" xfId="0" applyFont="1" applyFill="1" applyBorder="1" applyAlignment="1">
      <alignment horizontal="center" vertical="center"/>
    </xf>
    <xf numFmtId="0" fontId="28" fillId="36" borderId="22" xfId="0" applyFont="1" applyFill="1" applyBorder="1" applyAlignment="1">
      <alignment horizontal="center" vertical="center"/>
    </xf>
    <xf numFmtId="0" fontId="28" fillId="36" borderId="16" xfId="0" applyFont="1" applyFill="1" applyBorder="1" applyAlignment="1">
      <alignment horizontal="center" vertical="center"/>
    </xf>
    <xf numFmtId="0" fontId="28" fillId="36" borderId="15" xfId="0" applyFont="1" applyFill="1" applyBorder="1" applyAlignment="1">
      <alignment horizontal="center" vertical="center"/>
    </xf>
    <xf numFmtId="0" fontId="27" fillId="36" borderId="21" xfId="0" applyFont="1" applyFill="1" applyBorder="1" applyAlignment="1">
      <alignment horizontal="right" vertical="center"/>
    </xf>
    <xf numFmtId="0" fontId="27" fillId="43" borderId="23" xfId="0" applyFont="1" applyFill="1" applyBorder="1" applyAlignment="1">
      <alignment horizontal="left" vertical="center"/>
    </xf>
    <xf numFmtId="0" fontId="27" fillId="43" borderId="27" xfId="0" applyFont="1" applyFill="1" applyBorder="1" applyAlignment="1">
      <alignment horizontal="left" vertical="center"/>
    </xf>
    <xf numFmtId="0" fontId="27" fillId="43" borderId="24" xfId="0" applyFont="1" applyFill="1" applyBorder="1" applyAlignment="1">
      <alignment horizontal="left" vertical="center"/>
    </xf>
    <xf numFmtId="0" fontId="27" fillId="45" borderId="21" xfId="0" applyFont="1" applyFill="1" applyBorder="1" applyAlignment="1">
      <alignment horizontal="right" vertical="center"/>
    </xf>
    <xf numFmtId="0" fontId="48" fillId="40" borderId="21" xfId="0" applyFont="1" applyFill="1" applyBorder="1" applyAlignment="1">
      <alignment horizontal="center" vertical="center"/>
    </xf>
    <xf numFmtId="0" fontId="33" fillId="45" borderId="23" xfId="0" applyFont="1" applyFill="1" applyBorder="1" applyAlignment="1"/>
    <xf numFmtId="0" fontId="27" fillId="45" borderId="23" xfId="0" applyFont="1" applyFill="1" applyBorder="1" applyAlignment="1">
      <alignment horizontal="center" vertical="center"/>
    </xf>
    <xf numFmtId="0" fontId="57" fillId="0" borderId="27" xfId="0" applyFont="1" applyBorder="1" applyAlignment="1">
      <alignment horizontal="center" vertical="center"/>
    </xf>
    <xf numFmtId="0" fontId="57" fillId="0" borderId="24" xfId="0" applyFont="1" applyBorder="1" applyAlignment="1">
      <alignment horizontal="center" vertical="center"/>
    </xf>
    <xf numFmtId="0" fontId="25" fillId="0" borderId="38" xfId="0" applyFont="1" applyBorder="1" applyAlignment="1">
      <alignment horizontal="center" vertical="center" wrapText="1"/>
    </xf>
    <xf numFmtId="0" fontId="26" fillId="43" borderId="23" xfId="0" applyFont="1" applyFill="1" applyBorder="1" applyAlignment="1">
      <alignment horizontal="left" vertical="center" wrapText="1"/>
    </xf>
    <xf numFmtId="0" fontId="26" fillId="43" borderId="27" xfId="0" applyFont="1" applyFill="1" applyBorder="1" applyAlignment="1">
      <alignment horizontal="left" vertical="center" wrapText="1"/>
    </xf>
    <xf numFmtId="0" fontId="26" fillId="43" borderId="24" xfId="0" applyFont="1" applyFill="1" applyBorder="1" applyAlignment="1">
      <alignment horizontal="left" vertical="center" wrapText="1"/>
    </xf>
    <xf numFmtId="0" fontId="25" fillId="40" borderId="22" xfId="0" applyFont="1" applyFill="1" applyBorder="1" applyAlignment="1">
      <alignment horizontal="center" vertical="center" wrapText="1"/>
    </xf>
    <xf numFmtId="0" fontId="25" fillId="40" borderId="15" xfId="0" applyFont="1" applyFill="1" applyBorder="1" applyAlignment="1">
      <alignment horizontal="center" vertical="center" wrapText="1"/>
    </xf>
    <xf numFmtId="0" fontId="27" fillId="36" borderId="0" xfId="0" applyFont="1" applyFill="1" applyBorder="1" applyAlignment="1">
      <alignment horizontal="center" vertical="center"/>
    </xf>
    <xf numFmtId="0" fontId="27" fillId="36" borderId="38" xfId="0" applyFont="1" applyFill="1" applyBorder="1" applyAlignment="1">
      <alignment horizontal="center" vertical="center"/>
    </xf>
    <xf numFmtId="0" fontId="28" fillId="0" borderId="16" xfId="0" applyNumberFormat="1" applyFont="1" applyBorder="1" applyAlignment="1">
      <alignment horizontal="center" vertical="center" wrapText="1"/>
    </xf>
    <xf numFmtId="0" fontId="29" fillId="0" borderId="16" xfId="0" applyFont="1" applyBorder="1" applyAlignment="1">
      <alignment horizontal="left" vertical="center" wrapText="1"/>
    </xf>
    <xf numFmtId="0" fontId="36" fillId="0" borderId="16" xfId="0" applyFont="1" applyBorder="1" applyAlignment="1">
      <alignment horizontal="center" vertical="center" wrapText="1"/>
    </xf>
    <xf numFmtId="0" fontId="36" fillId="0" borderId="15" xfId="0" applyFont="1" applyBorder="1" applyAlignment="1">
      <alignment horizontal="center" vertical="center" wrapText="1"/>
    </xf>
    <xf numFmtId="0" fontId="25" fillId="40" borderId="16" xfId="0" applyFont="1" applyFill="1" applyBorder="1" applyAlignment="1">
      <alignment horizontal="center" vertical="center" wrapText="1"/>
    </xf>
    <xf numFmtId="0" fontId="25" fillId="40" borderId="34" xfId="0" applyFont="1" applyFill="1" applyBorder="1" applyAlignment="1">
      <alignment horizontal="center" vertical="center" wrapText="1"/>
    </xf>
    <xf numFmtId="0" fontId="29" fillId="40" borderId="31" xfId="0" applyFont="1" applyFill="1" applyBorder="1" applyAlignment="1">
      <alignment horizontal="left" vertical="center" wrapText="1"/>
    </xf>
    <xf numFmtId="0" fontId="26" fillId="40" borderId="22" xfId="0" applyFont="1" applyFill="1" applyBorder="1" applyAlignment="1">
      <alignment horizontal="center" vertical="center"/>
    </xf>
    <xf numFmtId="0" fontId="28" fillId="0" borderId="0" xfId="0" applyFont="1"/>
    <xf numFmtId="0" fontId="55" fillId="0" borderId="0" xfId="0" applyFont="1"/>
    <xf numFmtId="0" fontId="55" fillId="0" borderId="0" xfId="0" applyFont="1" applyAlignment="1">
      <alignment wrapText="1"/>
    </xf>
    <xf numFmtId="0" fontId="28" fillId="0" borderId="0" xfId="0" applyFont="1" applyAlignment="1">
      <alignment wrapText="1"/>
    </xf>
  </cellXfs>
  <cellStyles count="712">
    <cellStyle name="1 antraštė" xfId="2" builtinId="16" customBuiltin="1"/>
    <cellStyle name="2 antraštė" xfId="3" builtinId="17" customBuiltin="1"/>
    <cellStyle name="20% – paryškinimas 1" xfId="19" builtinId="30" customBuiltin="1"/>
    <cellStyle name="20% – paryškinimas 1 2" xfId="43" xr:uid="{00000000-0005-0000-0000-000003000000}"/>
    <cellStyle name="20% – paryškinimas 1 2 2" xfId="102" xr:uid="{00000000-0005-0000-0000-000004000000}"/>
    <cellStyle name="20% – paryškinimas 1 2 2 2" xfId="217" xr:uid="{00000000-0005-0000-0000-000005000000}"/>
    <cellStyle name="20% – paryškinimas 1 2 2 2 2" xfId="560" xr:uid="{00000000-0005-0000-0000-000006000000}"/>
    <cellStyle name="20% – paryškinimas 1 2 2 3" xfId="446" xr:uid="{00000000-0005-0000-0000-000007000000}"/>
    <cellStyle name="20% – paryškinimas 1 2 3" xfId="159" xr:uid="{00000000-0005-0000-0000-000008000000}"/>
    <cellStyle name="20% – paryškinimas 1 2 3 2" xfId="503" xr:uid="{00000000-0005-0000-0000-000009000000}"/>
    <cellStyle name="20% – paryškinimas 1 2 4" xfId="274" xr:uid="{00000000-0005-0000-0000-00000A000000}"/>
    <cellStyle name="20% – paryškinimas 1 2 4 2" xfId="617" xr:uid="{00000000-0005-0000-0000-00000B000000}"/>
    <cellStyle name="20% – paryškinimas 1 2 5" xfId="332" xr:uid="{00000000-0005-0000-0000-00000C000000}"/>
    <cellStyle name="20% – paryškinimas 1 2 5 2" xfId="675" xr:uid="{00000000-0005-0000-0000-00000D000000}"/>
    <cellStyle name="20% – paryškinimas 1 2 6" xfId="389" xr:uid="{00000000-0005-0000-0000-00000E000000}"/>
    <cellStyle name="20% – paryškinimas 1 3" xfId="62" xr:uid="{00000000-0005-0000-0000-00000F000000}"/>
    <cellStyle name="20% – paryškinimas 1 3 2" xfId="121" xr:uid="{00000000-0005-0000-0000-000010000000}"/>
    <cellStyle name="20% – paryškinimas 1 3 2 2" xfId="236" xr:uid="{00000000-0005-0000-0000-000011000000}"/>
    <cellStyle name="20% – paryškinimas 1 3 2 2 2" xfId="579" xr:uid="{00000000-0005-0000-0000-000012000000}"/>
    <cellStyle name="20% – paryškinimas 1 3 2 3" xfId="465" xr:uid="{00000000-0005-0000-0000-000013000000}"/>
    <cellStyle name="20% – paryškinimas 1 3 3" xfId="178" xr:uid="{00000000-0005-0000-0000-000014000000}"/>
    <cellStyle name="20% – paryškinimas 1 3 3 2" xfId="522" xr:uid="{00000000-0005-0000-0000-000015000000}"/>
    <cellStyle name="20% – paryškinimas 1 3 4" xfId="293" xr:uid="{00000000-0005-0000-0000-000016000000}"/>
    <cellStyle name="20% – paryškinimas 1 3 4 2" xfId="636" xr:uid="{00000000-0005-0000-0000-000017000000}"/>
    <cellStyle name="20% – paryškinimas 1 3 5" xfId="351" xr:uid="{00000000-0005-0000-0000-000018000000}"/>
    <cellStyle name="20% – paryškinimas 1 3 5 2" xfId="694" xr:uid="{00000000-0005-0000-0000-000019000000}"/>
    <cellStyle name="20% – paryškinimas 1 3 6" xfId="408" xr:uid="{00000000-0005-0000-0000-00001A000000}"/>
    <cellStyle name="20% – paryškinimas 1 4" xfId="83" xr:uid="{00000000-0005-0000-0000-00001B000000}"/>
    <cellStyle name="20% – paryškinimas 1 4 2" xfId="198" xr:uid="{00000000-0005-0000-0000-00001C000000}"/>
    <cellStyle name="20% – paryškinimas 1 4 2 2" xfId="541" xr:uid="{00000000-0005-0000-0000-00001D000000}"/>
    <cellStyle name="20% – paryškinimas 1 4 3" xfId="427" xr:uid="{00000000-0005-0000-0000-00001E000000}"/>
    <cellStyle name="20% – paryškinimas 1 5" xfId="140" xr:uid="{00000000-0005-0000-0000-00001F000000}"/>
    <cellStyle name="20% – paryškinimas 1 5 2" xfId="484" xr:uid="{00000000-0005-0000-0000-000020000000}"/>
    <cellStyle name="20% – paryškinimas 1 6" xfId="255" xr:uid="{00000000-0005-0000-0000-000021000000}"/>
    <cellStyle name="20% – paryškinimas 1 6 2" xfId="598" xr:uid="{00000000-0005-0000-0000-000022000000}"/>
    <cellStyle name="20% – paryškinimas 1 7" xfId="313" xr:uid="{00000000-0005-0000-0000-000023000000}"/>
    <cellStyle name="20% – paryškinimas 1 7 2" xfId="656" xr:uid="{00000000-0005-0000-0000-000024000000}"/>
    <cellStyle name="20% – paryškinimas 1 8" xfId="370" xr:uid="{00000000-0005-0000-0000-000025000000}"/>
    <cellStyle name="20% – paryškinimas 2" xfId="23" builtinId="34" customBuiltin="1"/>
    <cellStyle name="20% – paryškinimas 2 2" xfId="46" xr:uid="{00000000-0005-0000-0000-000027000000}"/>
    <cellStyle name="20% – paryškinimas 2 2 2" xfId="105" xr:uid="{00000000-0005-0000-0000-000028000000}"/>
    <cellStyle name="20% – paryškinimas 2 2 2 2" xfId="220" xr:uid="{00000000-0005-0000-0000-000029000000}"/>
    <cellStyle name="20% – paryškinimas 2 2 2 2 2" xfId="563" xr:uid="{00000000-0005-0000-0000-00002A000000}"/>
    <cellStyle name="20% – paryškinimas 2 2 2 3" xfId="449" xr:uid="{00000000-0005-0000-0000-00002B000000}"/>
    <cellStyle name="20% – paryškinimas 2 2 3" xfId="162" xr:uid="{00000000-0005-0000-0000-00002C000000}"/>
    <cellStyle name="20% – paryškinimas 2 2 3 2" xfId="506" xr:uid="{00000000-0005-0000-0000-00002D000000}"/>
    <cellStyle name="20% – paryškinimas 2 2 4" xfId="277" xr:uid="{00000000-0005-0000-0000-00002E000000}"/>
    <cellStyle name="20% – paryškinimas 2 2 4 2" xfId="620" xr:uid="{00000000-0005-0000-0000-00002F000000}"/>
    <cellStyle name="20% – paryškinimas 2 2 5" xfId="335" xr:uid="{00000000-0005-0000-0000-000030000000}"/>
    <cellStyle name="20% – paryškinimas 2 2 5 2" xfId="678" xr:uid="{00000000-0005-0000-0000-000031000000}"/>
    <cellStyle name="20% – paryškinimas 2 2 6" xfId="392" xr:uid="{00000000-0005-0000-0000-000032000000}"/>
    <cellStyle name="20% – paryškinimas 2 3" xfId="65" xr:uid="{00000000-0005-0000-0000-000033000000}"/>
    <cellStyle name="20% – paryškinimas 2 3 2" xfId="124" xr:uid="{00000000-0005-0000-0000-000034000000}"/>
    <cellStyle name="20% – paryškinimas 2 3 2 2" xfId="239" xr:uid="{00000000-0005-0000-0000-000035000000}"/>
    <cellStyle name="20% – paryškinimas 2 3 2 2 2" xfId="582" xr:uid="{00000000-0005-0000-0000-000036000000}"/>
    <cellStyle name="20% – paryškinimas 2 3 2 3" xfId="468" xr:uid="{00000000-0005-0000-0000-000037000000}"/>
    <cellStyle name="20% – paryškinimas 2 3 3" xfId="181" xr:uid="{00000000-0005-0000-0000-000038000000}"/>
    <cellStyle name="20% – paryškinimas 2 3 3 2" xfId="525" xr:uid="{00000000-0005-0000-0000-000039000000}"/>
    <cellStyle name="20% – paryškinimas 2 3 4" xfId="296" xr:uid="{00000000-0005-0000-0000-00003A000000}"/>
    <cellStyle name="20% – paryškinimas 2 3 4 2" xfId="639" xr:uid="{00000000-0005-0000-0000-00003B000000}"/>
    <cellStyle name="20% – paryškinimas 2 3 5" xfId="354" xr:uid="{00000000-0005-0000-0000-00003C000000}"/>
    <cellStyle name="20% – paryškinimas 2 3 5 2" xfId="697" xr:uid="{00000000-0005-0000-0000-00003D000000}"/>
    <cellStyle name="20% – paryškinimas 2 3 6" xfId="411" xr:uid="{00000000-0005-0000-0000-00003E000000}"/>
    <cellStyle name="20% – paryškinimas 2 4" xfId="86" xr:uid="{00000000-0005-0000-0000-00003F000000}"/>
    <cellStyle name="20% – paryškinimas 2 4 2" xfId="201" xr:uid="{00000000-0005-0000-0000-000040000000}"/>
    <cellStyle name="20% – paryškinimas 2 4 2 2" xfId="544" xr:uid="{00000000-0005-0000-0000-000041000000}"/>
    <cellStyle name="20% – paryškinimas 2 4 3" xfId="430" xr:uid="{00000000-0005-0000-0000-000042000000}"/>
    <cellStyle name="20% – paryškinimas 2 5" xfId="143" xr:uid="{00000000-0005-0000-0000-000043000000}"/>
    <cellStyle name="20% – paryškinimas 2 5 2" xfId="487" xr:uid="{00000000-0005-0000-0000-000044000000}"/>
    <cellStyle name="20% – paryškinimas 2 6" xfId="258" xr:uid="{00000000-0005-0000-0000-000045000000}"/>
    <cellStyle name="20% – paryškinimas 2 6 2" xfId="601" xr:uid="{00000000-0005-0000-0000-000046000000}"/>
    <cellStyle name="20% – paryškinimas 2 7" xfId="316" xr:uid="{00000000-0005-0000-0000-000047000000}"/>
    <cellStyle name="20% – paryškinimas 2 7 2" xfId="659" xr:uid="{00000000-0005-0000-0000-000048000000}"/>
    <cellStyle name="20% – paryškinimas 2 8" xfId="373" xr:uid="{00000000-0005-0000-0000-000049000000}"/>
    <cellStyle name="20% – paryškinimas 3" xfId="27" builtinId="38" customBuiltin="1"/>
    <cellStyle name="20% – paryškinimas 3 2" xfId="49" xr:uid="{00000000-0005-0000-0000-00004B000000}"/>
    <cellStyle name="20% – paryškinimas 3 2 2" xfId="108" xr:uid="{00000000-0005-0000-0000-00004C000000}"/>
    <cellStyle name="20% – paryškinimas 3 2 2 2" xfId="223" xr:uid="{00000000-0005-0000-0000-00004D000000}"/>
    <cellStyle name="20% – paryškinimas 3 2 2 2 2" xfId="566" xr:uid="{00000000-0005-0000-0000-00004E000000}"/>
    <cellStyle name="20% – paryškinimas 3 2 2 3" xfId="452" xr:uid="{00000000-0005-0000-0000-00004F000000}"/>
    <cellStyle name="20% – paryškinimas 3 2 3" xfId="165" xr:uid="{00000000-0005-0000-0000-000050000000}"/>
    <cellStyle name="20% – paryškinimas 3 2 3 2" xfId="509" xr:uid="{00000000-0005-0000-0000-000051000000}"/>
    <cellStyle name="20% – paryškinimas 3 2 4" xfId="280" xr:uid="{00000000-0005-0000-0000-000052000000}"/>
    <cellStyle name="20% – paryškinimas 3 2 4 2" xfId="623" xr:uid="{00000000-0005-0000-0000-000053000000}"/>
    <cellStyle name="20% – paryškinimas 3 2 5" xfId="338" xr:uid="{00000000-0005-0000-0000-000054000000}"/>
    <cellStyle name="20% – paryškinimas 3 2 5 2" xfId="681" xr:uid="{00000000-0005-0000-0000-000055000000}"/>
    <cellStyle name="20% – paryškinimas 3 2 6" xfId="395" xr:uid="{00000000-0005-0000-0000-000056000000}"/>
    <cellStyle name="20% – paryškinimas 3 3" xfId="68" xr:uid="{00000000-0005-0000-0000-000057000000}"/>
    <cellStyle name="20% – paryškinimas 3 3 2" xfId="127" xr:uid="{00000000-0005-0000-0000-000058000000}"/>
    <cellStyle name="20% – paryškinimas 3 3 2 2" xfId="242" xr:uid="{00000000-0005-0000-0000-000059000000}"/>
    <cellStyle name="20% – paryškinimas 3 3 2 2 2" xfId="585" xr:uid="{00000000-0005-0000-0000-00005A000000}"/>
    <cellStyle name="20% – paryškinimas 3 3 2 3" xfId="471" xr:uid="{00000000-0005-0000-0000-00005B000000}"/>
    <cellStyle name="20% – paryškinimas 3 3 3" xfId="184" xr:uid="{00000000-0005-0000-0000-00005C000000}"/>
    <cellStyle name="20% – paryškinimas 3 3 3 2" xfId="528" xr:uid="{00000000-0005-0000-0000-00005D000000}"/>
    <cellStyle name="20% – paryškinimas 3 3 4" xfId="299" xr:uid="{00000000-0005-0000-0000-00005E000000}"/>
    <cellStyle name="20% – paryškinimas 3 3 4 2" xfId="642" xr:uid="{00000000-0005-0000-0000-00005F000000}"/>
    <cellStyle name="20% – paryškinimas 3 3 5" xfId="357" xr:uid="{00000000-0005-0000-0000-000060000000}"/>
    <cellStyle name="20% – paryškinimas 3 3 5 2" xfId="700" xr:uid="{00000000-0005-0000-0000-000061000000}"/>
    <cellStyle name="20% – paryškinimas 3 3 6" xfId="414" xr:uid="{00000000-0005-0000-0000-000062000000}"/>
    <cellStyle name="20% – paryškinimas 3 4" xfId="89" xr:uid="{00000000-0005-0000-0000-000063000000}"/>
    <cellStyle name="20% – paryškinimas 3 4 2" xfId="204" xr:uid="{00000000-0005-0000-0000-000064000000}"/>
    <cellStyle name="20% – paryškinimas 3 4 2 2" xfId="547" xr:uid="{00000000-0005-0000-0000-000065000000}"/>
    <cellStyle name="20% – paryškinimas 3 4 3" xfId="433" xr:uid="{00000000-0005-0000-0000-000066000000}"/>
    <cellStyle name="20% – paryškinimas 3 5" xfId="146" xr:uid="{00000000-0005-0000-0000-000067000000}"/>
    <cellStyle name="20% – paryškinimas 3 5 2" xfId="490" xr:uid="{00000000-0005-0000-0000-000068000000}"/>
    <cellStyle name="20% – paryškinimas 3 6" xfId="261" xr:uid="{00000000-0005-0000-0000-000069000000}"/>
    <cellStyle name="20% – paryškinimas 3 6 2" xfId="604" xr:uid="{00000000-0005-0000-0000-00006A000000}"/>
    <cellStyle name="20% – paryškinimas 3 7" xfId="319" xr:uid="{00000000-0005-0000-0000-00006B000000}"/>
    <cellStyle name="20% – paryškinimas 3 7 2" xfId="662" xr:uid="{00000000-0005-0000-0000-00006C000000}"/>
    <cellStyle name="20% – paryškinimas 3 8" xfId="376" xr:uid="{00000000-0005-0000-0000-00006D000000}"/>
    <cellStyle name="20% – paryškinimas 4" xfId="31" builtinId="42" customBuiltin="1"/>
    <cellStyle name="20% – paryškinimas 4 2" xfId="52" xr:uid="{00000000-0005-0000-0000-00006F000000}"/>
    <cellStyle name="20% – paryškinimas 4 2 2" xfId="111" xr:uid="{00000000-0005-0000-0000-000070000000}"/>
    <cellStyle name="20% – paryškinimas 4 2 2 2" xfId="226" xr:uid="{00000000-0005-0000-0000-000071000000}"/>
    <cellStyle name="20% – paryškinimas 4 2 2 2 2" xfId="569" xr:uid="{00000000-0005-0000-0000-000072000000}"/>
    <cellStyle name="20% – paryškinimas 4 2 2 3" xfId="455" xr:uid="{00000000-0005-0000-0000-000073000000}"/>
    <cellStyle name="20% – paryškinimas 4 2 3" xfId="168" xr:uid="{00000000-0005-0000-0000-000074000000}"/>
    <cellStyle name="20% – paryškinimas 4 2 3 2" xfId="512" xr:uid="{00000000-0005-0000-0000-000075000000}"/>
    <cellStyle name="20% – paryškinimas 4 2 4" xfId="283" xr:uid="{00000000-0005-0000-0000-000076000000}"/>
    <cellStyle name="20% – paryškinimas 4 2 4 2" xfId="626" xr:uid="{00000000-0005-0000-0000-000077000000}"/>
    <cellStyle name="20% – paryškinimas 4 2 5" xfId="341" xr:uid="{00000000-0005-0000-0000-000078000000}"/>
    <cellStyle name="20% – paryškinimas 4 2 5 2" xfId="684" xr:uid="{00000000-0005-0000-0000-000079000000}"/>
    <cellStyle name="20% – paryškinimas 4 2 6" xfId="398" xr:uid="{00000000-0005-0000-0000-00007A000000}"/>
    <cellStyle name="20% – paryškinimas 4 3" xfId="71" xr:uid="{00000000-0005-0000-0000-00007B000000}"/>
    <cellStyle name="20% – paryškinimas 4 3 2" xfId="130" xr:uid="{00000000-0005-0000-0000-00007C000000}"/>
    <cellStyle name="20% – paryškinimas 4 3 2 2" xfId="245" xr:uid="{00000000-0005-0000-0000-00007D000000}"/>
    <cellStyle name="20% – paryškinimas 4 3 2 2 2" xfId="588" xr:uid="{00000000-0005-0000-0000-00007E000000}"/>
    <cellStyle name="20% – paryškinimas 4 3 2 3" xfId="474" xr:uid="{00000000-0005-0000-0000-00007F000000}"/>
    <cellStyle name="20% – paryškinimas 4 3 3" xfId="187" xr:uid="{00000000-0005-0000-0000-000080000000}"/>
    <cellStyle name="20% – paryškinimas 4 3 3 2" xfId="531" xr:uid="{00000000-0005-0000-0000-000081000000}"/>
    <cellStyle name="20% – paryškinimas 4 3 4" xfId="302" xr:uid="{00000000-0005-0000-0000-000082000000}"/>
    <cellStyle name="20% – paryškinimas 4 3 4 2" xfId="645" xr:uid="{00000000-0005-0000-0000-000083000000}"/>
    <cellStyle name="20% – paryškinimas 4 3 5" xfId="360" xr:uid="{00000000-0005-0000-0000-000084000000}"/>
    <cellStyle name="20% – paryškinimas 4 3 5 2" xfId="703" xr:uid="{00000000-0005-0000-0000-000085000000}"/>
    <cellStyle name="20% – paryškinimas 4 3 6" xfId="417" xr:uid="{00000000-0005-0000-0000-000086000000}"/>
    <cellStyle name="20% – paryškinimas 4 4" xfId="92" xr:uid="{00000000-0005-0000-0000-000087000000}"/>
    <cellStyle name="20% – paryškinimas 4 4 2" xfId="207" xr:uid="{00000000-0005-0000-0000-000088000000}"/>
    <cellStyle name="20% – paryškinimas 4 4 2 2" xfId="550" xr:uid="{00000000-0005-0000-0000-000089000000}"/>
    <cellStyle name="20% – paryškinimas 4 4 3" xfId="436" xr:uid="{00000000-0005-0000-0000-00008A000000}"/>
    <cellStyle name="20% – paryškinimas 4 5" xfId="149" xr:uid="{00000000-0005-0000-0000-00008B000000}"/>
    <cellStyle name="20% – paryškinimas 4 5 2" xfId="493" xr:uid="{00000000-0005-0000-0000-00008C000000}"/>
    <cellStyle name="20% – paryškinimas 4 6" xfId="264" xr:uid="{00000000-0005-0000-0000-00008D000000}"/>
    <cellStyle name="20% – paryškinimas 4 6 2" xfId="607" xr:uid="{00000000-0005-0000-0000-00008E000000}"/>
    <cellStyle name="20% – paryškinimas 4 7" xfId="322" xr:uid="{00000000-0005-0000-0000-00008F000000}"/>
    <cellStyle name="20% – paryškinimas 4 7 2" xfId="665" xr:uid="{00000000-0005-0000-0000-000090000000}"/>
    <cellStyle name="20% – paryškinimas 4 8" xfId="379" xr:uid="{00000000-0005-0000-0000-000091000000}"/>
    <cellStyle name="20% – paryškinimas 5" xfId="35" builtinId="46" customBuiltin="1"/>
    <cellStyle name="20% – paryškinimas 5 2" xfId="55" xr:uid="{00000000-0005-0000-0000-000093000000}"/>
    <cellStyle name="20% – paryškinimas 5 2 2" xfId="114" xr:uid="{00000000-0005-0000-0000-000094000000}"/>
    <cellStyle name="20% – paryškinimas 5 2 2 2" xfId="229" xr:uid="{00000000-0005-0000-0000-000095000000}"/>
    <cellStyle name="20% – paryškinimas 5 2 2 2 2" xfId="572" xr:uid="{00000000-0005-0000-0000-000096000000}"/>
    <cellStyle name="20% – paryškinimas 5 2 2 3" xfId="458" xr:uid="{00000000-0005-0000-0000-000097000000}"/>
    <cellStyle name="20% – paryškinimas 5 2 3" xfId="171" xr:uid="{00000000-0005-0000-0000-000098000000}"/>
    <cellStyle name="20% – paryškinimas 5 2 3 2" xfId="515" xr:uid="{00000000-0005-0000-0000-000099000000}"/>
    <cellStyle name="20% – paryškinimas 5 2 4" xfId="286" xr:uid="{00000000-0005-0000-0000-00009A000000}"/>
    <cellStyle name="20% – paryškinimas 5 2 4 2" xfId="629" xr:uid="{00000000-0005-0000-0000-00009B000000}"/>
    <cellStyle name="20% – paryškinimas 5 2 5" xfId="344" xr:uid="{00000000-0005-0000-0000-00009C000000}"/>
    <cellStyle name="20% – paryškinimas 5 2 5 2" xfId="687" xr:uid="{00000000-0005-0000-0000-00009D000000}"/>
    <cellStyle name="20% – paryškinimas 5 2 6" xfId="401" xr:uid="{00000000-0005-0000-0000-00009E000000}"/>
    <cellStyle name="20% – paryškinimas 5 3" xfId="74" xr:uid="{00000000-0005-0000-0000-00009F000000}"/>
    <cellStyle name="20% – paryškinimas 5 3 2" xfId="133" xr:uid="{00000000-0005-0000-0000-0000A0000000}"/>
    <cellStyle name="20% – paryškinimas 5 3 2 2" xfId="248" xr:uid="{00000000-0005-0000-0000-0000A1000000}"/>
    <cellStyle name="20% – paryškinimas 5 3 2 2 2" xfId="591" xr:uid="{00000000-0005-0000-0000-0000A2000000}"/>
    <cellStyle name="20% – paryškinimas 5 3 2 3" xfId="477" xr:uid="{00000000-0005-0000-0000-0000A3000000}"/>
    <cellStyle name="20% – paryškinimas 5 3 3" xfId="190" xr:uid="{00000000-0005-0000-0000-0000A4000000}"/>
    <cellStyle name="20% – paryškinimas 5 3 3 2" xfId="534" xr:uid="{00000000-0005-0000-0000-0000A5000000}"/>
    <cellStyle name="20% – paryškinimas 5 3 4" xfId="305" xr:uid="{00000000-0005-0000-0000-0000A6000000}"/>
    <cellStyle name="20% – paryškinimas 5 3 4 2" xfId="648" xr:uid="{00000000-0005-0000-0000-0000A7000000}"/>
    <cellStyle name="20% – paryškinimas 5 3 5" xfId="363" xr:uid="{00000000-0005-0000-0000-0000A8000000}"/>
    <cellStyle name="20% – paryškinimas 5 3 5 2" xfId="706" xr:uid="{00000000-0005-0000-0000-0000A9000000}"/>
    <cellStyle name="20% – paryškinimas 5 3 6" xfId="420" xr:uid="{00000000-0005-0000-0000-0000AA000000}"/>
    <cellStyle name="20% – paryškinimas 5 4" xfId="95" xr:uid="{00000000-0005-0000-0000-0000AB000000}"/>
    <cellStyle name="20% – paryškinimas 5 4 2" xfId="210" xr:uid="{00000000-0005-0000-0000-0000AC000000}"/>
    <cellStyle name="20% – paryškinimas 5 4 2 2" xfId="553" xr:uid="{00000000-0005-0000-0000-0000AD000000}"/>
    <cellStyle name="20% – paryškinimas 5 4 3" xfId="439" xr:uid="{00000000-0005-0000-0000-0000AE000000}"/>
    <cellStyle name="20% – paryškinimas 5 5" xfId="152" xr:uid="{00000000-0005-0000-0000-0000AF000000}"/>
    <cellStyle name="20% – paryškinimas 5 5 2" xfId="496" xr:uid="{00000000-0005-0000-0000-0000B0000000}"/>
    <cellStyle name="20% – paryškinimas 5 6" xfId="267" xr:uid="{00000000-0005-0000-0000-0000B1000000}"/>
    <cellStyle name="20% – paryškinimas 5 6 2" xfId="610" xr:uid="{00000000-0005-0000-0000-0000B2000000}"/>
    <cellStyle name="20% – paryškinimas 5 7" xfId="325" xr:uid="{00000000-0005-0000-0000-0000B3000000}"/>
    <cellStyle name="20% – paryškinimas 5 7 2" xfId="668" xr:uid="{00000000-0005-0000-0000-0000B4000000}"/>
    <cellStyle name="20% – paryškinimas 5 8" xfId="382" xr:uid="{00000000-0005-0000-0000-0000B5000000}"/>
    <cellStyle name="20% – paryškinimas 6" xfId="39" builtinId="50" customBuiltin="1"/>
    <cellStyle name="20% – paryškinimas 6 2" xfId="58" xr:uid="{00000000-0005-0000-0000-0000B7000000}"/>
    <cellStyle name="20% – paryškinimas 6 2 2" xfId="117" xr:uid="{00000000-0005-0000-0000-0000B8000000}"/>
    <cellStyle name="20% – paryškinimas 6 2 2 2" xfId="232" xr:uid="{00000000-0005-0000-0000-0000B9000000}"/>
    <cellStyle name="20% – paryškinimas 6 2 2 2 2" xfId="575" xr:uid="{00000000-0005-0000-0000-0000BA000000}"/>
    <cellStyle name="20% – paryškinimas 6 2 2 3" xfId="461" xr:uid="{00000000-0005-0000-0000-0000BB000000}"/>
    <cellStyle name="20% – paryškinimas 6 2 3" xfId="174" xr:uid="{00000000-0005-0000-0000-0000BC000000}"/>
    <cellStyle name="20% – paryškinimas 6 2 3 2" xfId="518" xr:uid="{00000000-0005-0000-0000-0000BD000000}"/>
    <cellStyle name="20% – paryškinimas 6 2 4" xfId="289" xr:uid="{00000000-0005-0000-0000-0000BE000000}"/>
    <cellStyle name="20% – paryškinimas 6 2 4 2" xfId="632" xr:uid="{00000000-0005-0000-0000-0000BF000000}"/>
    <cellStyle name="20% – paryškinimas 6 2 5" xfId="347" xr:uid="{00000000-0005-0000-0000-0000C0000000}"/>
    <cellStyle name="20% – paryškinimas 6 2 5 2" xfId="690" xr:uid="{00000000-0005-0000-0000-0000C1000000}"/>
    <cellStyle name="20% – paryškinimas 6 2 6" xfId="404" xr:uid="{00000000-0005-0000-0000-0000C2000000}"/>
    <cellStyle name="20% – paryškinimas 6 3" xfId="77" xr:uid="{00000000-0005-0000-0000-0000C3000000}"/>
    <cellStyle name="20% – paryškinimas 6 3 2" xfId="136" xr:uid="{00000000-0005-0000-0000-0000C4000000}"/>
    <cellStyle name="20% – paryškinimas 6 3 2 2" xfId="251" xr:uid="{00000000-0005-0000-0000-0000C5000000}"/>
    <cellStyle name="20% – paryškinimas 6 3 2 2 2" xfId="594" xr:uid="{00000000-0005-0000-0000-0000C6000000}"/>
    <cellStyle name="20% – paryškinimas 6 3 2 3" xfId="480" xr:uid="{00000000-0005-0000-0000-0000C7000000}"/>
    <cellStyle name="20% – paryškinimas 6 3 3" xfId="193" xr:uid="{00000000-0005-0000-0000-0000C8000000}"/>
    <cellStyle name="20% – paryškinimas 6 3 3 2" xfId="537" xr:uid="{00000000-0005-0000-0000-0000C9000000}"/>
    <cellStyle name="20% – paryškinimas 6 3 4" xfId="308" xr:uid="{00000000-0005-0000-0000-0000CA000000}"/>
    <cellStyle name="20% – paryškinimas 6 3 4 2" xfId="651" xr:uid="{00000000-0005-0000-0000-0000CB000000}"/>
    <cellStyle name="20% – paryškinimas 6 3 5" xfId="366" xr:uid="{00000000-0005-0000-0000-0000CC000000}"/>
    <cellStyle name="20% – paryškinimas 6 3 5 2" xfId="709" xr:uid="{00000000-0005-0000-0000-0000CD000000}"/>
    <cellStyle name="20% – paryškinimas 6 3 6" xfId="423" xr:uid="{00000000-0005-0000-0000-0000CE000000}"/>
    <cellStyle name="20% – paryškinimas 6 4" xfId="98" xr:uid="{00000000-0005-0000-0000-0000CF000000}"/>
    <cellStyle name="20% – paryškinimas 6 4 2" xfId="213" xr:uid="{00000000-0005-0000-0000-0000D0000000}"/>
    <cellStyle name="20% – paryškinimas 6 4 2 2" xfId="556" xr:uid="{00000000-0005-0000-0000-0000D1000000}"/>
    <cellStyle name="20% – paryškinimas 6 4 3" xfId="442" xr:uid="{00000000-0005-0000-0000-0000D2000000}"/>
    <cellStyle name="20% – paryškinimas 6 5" xfId="155" xr:uid="{00000000-0005-0000-0000-0000D3000000}"/>
    <cellStyle name="20% – paryškinimas 6 5 2" xfId="499" xr:uid="{00000000-0005-0000-0000-0000D4000000}"/>
    <cellStyle name="20% – paryškinimas 6 6" xfId="270" xr:uid="{00000000-0005-0000-0000-0000D5000000}"/>
    <cellStyle name="20% – paryškinimas 6 6 2" xfId="613" xr:uid="{00000000-0005-0000-0000-0000D6000000}"/>
    <cellStyle name="20% – paryškinimas 6 7" xfId="328" xr:uid="{00000000-0005-0000-0000-0000D7000000}"/>
    <cellStyle name="20% – paryškinimas 6 7 2" xfId="671" xr:uid="{00000000-0005-0000-0000-0000D8000000}"/>
    <cellStyle name="20% – paryškinimas 6 8" xfId="385" xr:uid="{00000000-0005-0000-0000-0000D9000000}"/>
    <cellStyle name="3 antraštė" xfId="4" builtinId="18" customBuiltin="1"/>
    <cellStyle name="4 antraštė" xfId="5" builtinId="19" customBuiltin="1"/>
    <cellStyle name="40% – paryškinimas 1" xfId="20" builtinId="31" customBuiltin="1"/>
    <cellStyle name="40% – paryškinimas 1 2" xfId="44" xr:uid="{00000000-0005-0000-0000-0000DD000000}"/>
    <cellStyle name="40% – paryškinimas 1 2 2" xfId="103" xr:uid="{00000000-0005-0000-0000-0000DE000000}"/>
    <cellStyle name="40% – paryškinimas 1 2 2 2" xfId="218" xr:uid="{00000000-0005-0000-0000-0000DF000000}"/>
    <cellStyle name="40% – paryškinimas 1 2 2 2 2" xfId="561" xr:uid="{00000000-0005-0000-0000-0000E0000000}"/>
    <cellStyle name="40% – paryškinimas 1 2 2 3" xfId="447" xr:uid="{00000000-0005-0000-0000-0000E1000000}"/>
    <cellStyle name="40% – paryškinimas 1 2 3" xfId="160" xr:uid="{00000000-0005-0000-0000-0000E2000000}"/>
    <cellStyle name="40% – paryškinimas 1 2 3 2" xfId="504" xr:uid="{00000000-0005-0000-0000-0000E3000000}"/>
    <cellStyle name="40% – paryškinimas 1 2 4" xfId="275" xr:uid="{00000000-0005-0000-0000-0000E4000000}"/>
    <cellStyle name="40% – paryškinimas 1 2 4 2" xfId="618" xr:uid="{00000000-0005-0000-0000-0000E5000000}"/>
    <cellStyle name="40% – paryškinimas 1 2 5" xfId="333" xr:uid="{00000000-0005-0000-0000-0000E6000000}"/>
    <cellStyle name="40% – paryškinimas 1 2 5 2" xfId="676" xr:uid="{00000000-0005-0000-0000-0000E7000000}"/>
    <cellStyle name="40% – paryškinimas 1 2 6" xfId="390" xr:uid="{00000000-0005-0000-0000-0000E8000000}"/>
    <cellStyle name="40% – paryškinimas 1 3" xfId="63" xr:uid="{00000000-0005-0000-0000-0000E9000000}"/>
    <cellStyle name="40% – paryškinimas 1 3 2" xfId="122" xr:uid="{00000000-0005-0000-0000-0000EA000000}"/>
    <cellStyle name="40% – paryškinimas 1 3 2 2" xfId="237" xr:uid="{00000000-0005-0000-0000-0000EB000000}"/>
    <cellStyle name="40% – paryškinimas 1 3 2 2 2" xfId="580" xr:uid="{00000000-0005-0000-0000-0000EC000000}"/>
    <cellStyle name="40% – paryškinimas 1 3 2 3" xfId="466" xr:uid="{00000000-0005-0000-0000-0000ED000000}"/>
    <cellStyle name="40% – paryškinimas 1 3 3" xfId="179" xr:uid="{00000000-0005-0000-0000-0000EE000000}"/>
    <cellStyle name="40% – paryškinimas 1 3 3 2" xfId="523" xr:uid="{00000000-0005-0000-0000-0000EF000000}"/>
    <cellStyle name="40% – paryškinimas 1 3 4" xfId="294" xr:uid="{00000000-0005-0000-0000-0000F0000000}"/>
    <cellStyle name="40% – paryškinimas 1 3 4 2" xfId="637" xr:uid="{00000000-0005-0000-0000-0000F1000000}"/>
    <cellStyle name="40% – paryškinimas 1 3 5" xfId="352" xr:uid="{00000000-0005-0000-0000-0000F2000000}"/>
    <cellStyle name="40% – paryškinimas 1 3 5 2" xfId="695" xr:uid="{00000000-0005-0000-0000-0000F3000000}"/>
    <cellStyle name="40% – paryškinimas 1 3 6" xfId="409" xr:uid="{00000000-0005-0000-0000-0000F4000000}"/>
    <cellStyle name="40% – paryškinimas 1 4" xfId="84" xr:uid="{00000000-0005-0000-0000-0000F5000000}"/>
    <cellStyle name="40% – paryškinimas 1 4 2" xfId="199" xr:uid="{00000000-0005-0000-0000-0000F6000000}"/>
    <cellStyle name="40% – paryškinimas 1 4 2 2" xfId="542" xr:uid="{00000000-0005-0000-0000-0000F7000000}"/>
    <cellStyle name="40% – paryškinimas 1 4 3" xfId="428" xr:uid="{00000000-0005-0000-0000-0000F8000000}"/>
    <cellStyle name="40% – paryškinimas 1 5" xfId="141" xr:uid="{00000000-0005-0000-0000-0000F9000000}"/>
    <cellStyle name="40% – paryškinimas 1 5 2" xfId="485" xr:uid="{00000000-0005-0000-0000-0000FA000000}"/>
    <cellStyle name="40% – paryškinimas 1 6" xfId="256" xr:uid="{00000000-0005-0000-0000-0000FB000000}"/>
    <cellStyle name="40% – paryškinimas 1 6 2" xfId="599" xr:uid="{00000000-0005-0000-0000-0000FC000000}"/>
    <cellStyle name="40% – paryškinimas 1 7" xfId="314" xr:uid="{00000000-0005-0000-0000-0000FD000000}"/>
    <cellStyle name="40% – paryškinimas 1 7 2" xfId="657" xr:uid="{00000000-0005-0000-0000-0000FE000000}"/>
    <cellStyle name="40% – paryškinimas 1 8" xfId="371" xr:uid="{00000000-0005-0000-0000-0000FF000000}"/>
    <cellStyle name="40% – paryškinimas 2" xfId="24" builtinId="35" customBuiltin="1"/>
    <cellStyle name="40% – paryškinimas 2 2" xfId="47" xr:uid="{00000000-0005-0000-0000-000001010000}"/>
    <cellStyle name="40% – paryškinimas 2 2 2" xfId="106" xr:uid="{00000000-0005-0000-0000-000002010000}"/>
    <cellStyle name="40% – paryškinimas 2 2 2 2" xfId="221" xr:uid="{00000000-0005-0000-0000-000003010000}"/>
    <cellStyle name="40% – paryškinimas 2 2 2 2 2" xfId="564" xr:uid="{00000000-0005-0000-0000-000004010000}"/>
    <cellStyle name="40% – paryškinimas 2 2 2 3" xfId="450" xr:uid="{00000000-0005-0000-0000-000005010000}"/>
    <cellStyle name="40% – paryškinimas 2 2 3" xfId="163" xr:uid="{00000000-0005-0000-0000-000006010000}"/>
    <cellStyle name="40% – paryškinimas 2 2 3 2" xfId="507" xr:uid="{00000000-0005-0000-0000-000007010000}"/>
    <cellStyle name="40% – paryškinimas 2 2 4" xfId="278" xr:uid="{00000000-0005-0000-0000-000008010000}"/>
    <cellStyle name="40% – paryškinimas 2 2 4 2" xfId="621" xr:uid="{00000000-0005-0000-0000-000009010000}"/>
    <cellStyle name="40% – paryškinimas 2 2 5" xfId="336" xr:uid="{00000000-0005-0000-0000-00000A010000}"/>
    <cellStyle name="40% – paryškinimas 2 2 5 2" xfId="679" xr:uid="{00000000-0005-0000-0000-00000B010000}"/>
    <cellStyle name="40% – paryškinimas 2 2 6" xfId="393" xr:uid="{00000000-0005-0000-0000-00000C010000}"/>
    <cellStyle name="40% – paryškinimas 2 3" xfId="66" xr:uid="{00000000-0005-0000-0000-00000D010000}"/>
    <cellStyle name="40% – paryškinimas 2 3 2" xfId="125" xr:uid="{00000000-0005-0000-0000-00000E010000}"/>
    <cellStyle name="40% – paryškinimas 2 3 2 2" xfId="240" xr:uid="{00000000-0005-0000-0000-00000F010000}"/>
    <cellStyle name="40% – paryškinimas 2 3 2 2 2" xfId="583" xr:uid="{00000000-0005-0000-0000-000010010000}"/>
    <cellStyle name="40% – paryškinimas 2 3 2 3" xfId="469" xr:uid="{00000000-0005-0000-0000-000011010000}"/>
    <cellStyle name="40% – paryškinimas 2 3 3" xfId="182" xr:uid="{00000000-0005-0000-0000-000012010000}"/>
    <cellStyle name="40% – paryškinimas 2 3 3 2" xfId="526" xr:uid="{00000000-0005-0000-0000-000013010000}"/>
    <cellStyle name="40% – paryškinimas 2 3 4" xfId="297" xr:uid="{00000000-0005-0000-0000-000014010000}"/>
    <cellStyle name="40% – paryškinimas 2 3 4 2" xfId="640" xr:uid="{00000000-0005-0000-0000-000015010000}"/>
    <cellStyle name="40% – paryškinimas 2 3 5" xfId="355" xr:uid="{00000000-0005-0000-0000-000016010000}"/>
    <cellStyle name="40% – paryškinimas 2 3 5 2" xfId="698" xr:uid="{00000000-0005-0000-0000-000017010000}"/>
    <cellStyle name="40% – paryškinimas 2 3 6" xfId="412" xr:uid="{00000000-0005-0000-0000-000018010000}"/>
    <cellStyle name="40% – paryškinimas 2 4" xfId="87" xr:uid="{00000000-0005-0000-0000-000019010000}"/>
    <cellStyle name="40% – paryškinimas 2 4 2" xfId="202" xr:uid="{00000000-0005-0000-0000-00001A010000}"/>
    <cellStyle name="40% – paryškinimas 2 4 2 2" xfId="545" xr:uid="{00000000-0005-0000-0000-00001B010000}"/>
    <cellStyle name="40% – paryškinimas 2 4 3" xfId="431" xr:uid="{00000000-0005-0000-0000-00001C010000}"/>
    <cellStyle name="40% – paryškinimas 2 5" xfId="144" xr:uid="{00000000-0005-0000-0000-00001D010000}"/>
    <cellStyle name="40% – paryškinimas 2 5 2" xfId="488" xr:uid="{00000000-0005-0000-0000-00001E010000}"/>
    <cellStyle name="40% – paryškinimas 2 6" xfId="259" xr:uid="{00000000-0005-0000-0000-00001F010000}"/>
    <cellStyle name="40% – paryškinimas 2 6 2" xfId="602" xr:uid="{00000000-0005-0000-0000-000020010000}"/>
    <cellStyle name="40% – paryškinimas 2 7" xfId="317" xr:uid="{00000000-0005-0000-0000-000021010000}"/>
    <cellStyle name="40% – paryškinimas 2 7 2" xfId="660" xr:uid="{00000000-0005-0000-0000-000022010000}"/>
    <cellStyle name="40% – paryškinimas 2 8" xfId="374" xr:uid="{00000000-0005-0000-0000-000023010000}"/>
    <cellStyle name="40% – paryškinimas 3" xfId="28" builtinId="39" customBuiltin="1"/>
    <cellStyle name="40% – paryškinimas 3 2" xfId="50" xr:uid="{00000000-0005-0000-0000-000025010000}"/>
    <cellStyle name="40% – paryškinimas 3 2 2" xfId="109" xr:uid="{00000000-0005-0000-0000-000026010000}"/>
    <cellStyle name="40% – paryškinimas 3 2 2 2" xfId="224" xr:uid="{00000000-0005-0000-0000-000027010000}"/>
    <cellStyle name="40% – paryškinimas 3 2 2 2 2" xfId="567" xr:uid="{00000000-0005-0000-0000-000028010000}"/>
    <cellStyle name="40% – paryškinimas 3 2 2 3" xfId="453" xr:uid="{00000000-0005-0000-0000-000029010000}"/>
    <cellStyle name="40% – paryškinimas 3 2 3" xfId="166" xr:uid="{00000000-0005-0000-0000-00002A010000}"/>
    <cellStyle name="40% – paryškinimas 3 2 3 2" xfId="510" xr:uid="{00000000-0005-0000-0000-00002B010000}"/>
    <cellStyle name="40% – paryškinimas 3 2 4" xfId="281" xr:uid="{00000000-0005-0000-0000-00002C010000}"/>
    <cellStyle name="40% – paryškinimas 3 2 4 2" xfId="624" xr:uid="{00000000-0005-0000-0000-00002D010000}"/>
    <cellStyle name="40% – paryškinimas 3 2 5" xfId="339" xr:uid="{00000000-0005-0000-0000-00002E010000}"/>
    <cellStyle name="40% – paryškinimas 3 2 5 2" xfId="682" xr:uid="{00000000-0005-0000-0000-00002F010000}"/>
    <cellStyle name="40% – paryškinimas 3 2 6" xfId="396" xr:uid="{00000000-0005-0000-0000-000030010000}"/>
    <cellStyle name="40% – paryškinimas 3 3" xfId="69" xr:uid="{00000000-0005-0000-0000-000031010000}"/>
    <cellStyle name="40% – paryškinimas 3 3 2" xfId="128" xr:uid="{00000000-0005-0000-0000-000032010000}"/>
    <cellStyle name="40% – paryškinimas 3 3 2 2" xfId="243" xr:uid="{00000000-0005-0000-0000-000033010000}"/>
    <cellStyle name="40% – paryškinimas 3 3 2 2 2" xfId="586" xr:uid="{00000000-0005-0000-0000-000034010000}"/>
    <cellStyle name="40% – paryškinimas 3 3 2 3" xfId="472" xr:uid="{00000000-0005-0000-0000-000035010000}"/>
    <cellStyle name="40% – paryškinimas 3 3 3" xfId="185" xr:uid="{00000000-0005-0000-0000-000036010000}"/>
    <cellStyle name="40% – paryškinimas 3 3 3 2" xfId="529" xr:uid="{00000000-0005-0000-0000-000037010000}"/>
    <cellStyle name="40% – paryškinimas 3 3 4" xfId="300" xr:uid="{00000000-0005-0000-0000-000038010000}"/>
    <cellStyle name="40% – paryškinimas 3 3 4 2" xfId="643" xr:uid="{00000000-0005-0000-0000-000039010000}"/>
    <cellStyle name="40% – paryškinimas 3 3 5" xfId="358" xr:uid="{00000000-0005-0000-0000-00003A010000}"/>
    <cellStyle name="40% – paryškinimas 3 3 5 2" xfId="701" xr:uid="{00000000-0005-0000-0000-00003B010000}"/>
    <cellStyle name="40% – paryškinimas 3 3 6" xfId="415" xr:uid="{00000000-0005-0000-0000-00003C010000}"/>
    <cellStyle name="40% – paryškinimas 3 4" xfId="90" xr:uid="{00000000-0005-0000-0000-00003D010000}"/>
    <cellStyle name="40% – paryškinimas 3 4 2" xfId="205" xr:uid="{00000000-0005-0000-0000-00003E010000}"/>
    <cellStyle name="40% – paryškinimas 3 4 2 2" xfId="548" xr:uid="{00000000-0005-0000-0000-00003F010000}"/>
    <cellStyle name="40% – paryškinimas 3 4 3" xfId="434" xr:uid="{00000000-0005-0000-0000-000040010000}"/>
    <cellStyle name="40% – paryškinimas 3 5" xfId="147" xr:uid="{00000000-0005-0000-0000-000041010000}"/>
    <cellStyle name="40% – paryškinimas 3 5 2" xfId="491" xr:uid="{00000000-0005-0000-0000-000042010000}"/>
    <cellStyle name="40% – paryškinimas 3 6" xfId="262" xr:uid="{00000000-0005-0000-0000-000043010000}"/>
    <cellStyle name="40% – paryškinimas 3 6 2" xfId="605" xr:uid="{00000000-0005-0000-0000-000044010000}"/>
    <cellStyle name="40% – paryškinimas 3 7" xfId="320" xr:uid="{00000000-0005-0000-0000-000045010000}"/>
    <cellStyle name="40% – paryškinimas 3 7 2" xfId="663" xr:uid="{00000000-0005-0000-0000-000046010000}"/>
    <cellStyle name="40% – paryškinimas 3 8" xfId="377" xr:uid="{00000000-0005-0000-0000-000047010000}"/>
    <cellStyle name="40% – paryškinimas 4" xfId="32" builtinId="43" customBuiltin="1"/>
    <cellStyle name="40% – paryškinimas 4 2" xfId="53" xr:uid="{00000000-0005-0000-0000-000049010000}"/>
    <cellStyle name="40% – paryškinimas 4 2 2" xfId="112" xr:uid="{00000000-0005-0000-0000-00004A010000}"/>
    <cellStyle name="40% – paryškinimas 4 2 2 2" xfId="227" xr:uid="{00000000-0005-0000-0000-00004B010000}"/>
    <cellStyle name="40% – paryškinimas 4 2 2 2 2" xfId="570" xr:uid="{00000000-0005-0000-0000-00004C010000}"/>
    <cellStyle name="40% – paryškinimas 4 2 2 3" xfId="456" xr:uid="{00000000-0005-0000-0000-00004D010000}"/>
    <cellStyle name="40% – paryškinimas 4 2 3" xfId="169" xr:uid="{00000000-0005-0000-0000-00004E010000}"/>
    <cellStyle name="40% – paryškinimas 4 2 3 2" xfId="513" xr:uid="{00000000-0005-0000-0000-00004F010000}"/>
    <cellStyle name="40% – paryškinimas 4 2 4" xfId="284" xr:uid="{00000000-0005-0000-0000-000050010000}"/>
    <cellStyle name="40% – paryškinimas 4 2 4 2" xfId="627" xr:uid="{00000000-0005-0000-0000-000051010000}"/>
    <cellStyle name="40% – paryškinimas 4 2 5" xfId="342" xr:uid="{00000000-0005-0000-0000-000052010000}"/>
    <cellStyle name="40% – paryškinimas 4 2 5 2" xfId="685" xr:uid="{00000000-0005-0000-0000-000053010000}"/>
    <cellStyle name="40% – paryškinimas 4 2 6" xfId="399" xr:uid="{00000000-0005-0000-0000-000054010000}"/>
    <cellStyle name="40% – paryškinimas 4 3" xfId="72" xr:uid="{00000000-0005-0000-0000-000055010000}"/>
    <cellStyle name="40% – paryškinimas 4 3 2" xfId="131" xr:uid="{00000000-0005-0000-0000-000056010000}"/>
    <cellStyle name="40% – paryškinimas 4 3 2 2" xfId="246" xr:uid="{00000000-0005-0000-0000-000057010000}"/>
    <cellStyle name="40% – paryškinimas 4 3 2 2 2" xfId="589" xr:uid="{00000000-0005-0000-0000-000058010000}"/>
    <cellStyle name="40% – paryškinimas 4 3 2 3" xfId="475" xr:uid="{00000000-0005-0000-0000-000059010000}"/>
    <cellStyle name="40% – paryškinimas 4 3 3" xfId="188" xr:uid="{00000000-0005-0000-0000-00005A010000}"/>
    <cellStyle name="40% – paryškinimas 4 3 3 2" xfId="532" xr:uid="{00000000-0005-0000-0000-00005B010000}"/>
    <cellStyle name="40% – paryškinimas 4 3 4" xfId="303" xr:uid="{00000000-0005-0000-0000-00005C010000}"/>
    <cellStyle name="40% – paryškinimas 4 3 4 2" xfId="646" xr:uid="{00000000-0005-0000-0000-00005D010000}"/>
    <cellStyle name="40% – paryškinimas 4 3 5" xfId="361" xr:uid="{00000000-0005-0000-0000-00005E010000}"/>
    <cellStyle name="40% – paryškinimas 4 3 5 2" xfId="704" xr:uid="{00000000-0005-0000-0000-00005F010000}"/>
    <cellStyle name="40% – paryškinimas 4 3 6" xfId="418" xr:uid="{00000000-0005-0000-0000-000060010000}"/>
    <cellStyle name="40% – paryškinimas 4 4" xfId="93" xr:uid="{00000000-0005-0000-0000-000061010000}"/>
    <cellStyle name="40% – paryškinimas 4 4 2" xfId="208" xr:uid="{00000000-0005-0000-0000-000062010000}"/>
    <cellStyle name="40% – paryškinimas 4 4 2 2" xfId="551" xr:uid="{00000000-0005-0000-0000-000063010000}"/>
    <cellStyle name="40% – paryškinimas 4 4 3" xfId="437" xr:uid="{00000000-0005-0000-0000-000064010000}"/>
    <cellStyle name="40% – paryškinimas 4 5" xfId="150" xr:uid="{00000000-0005-0000-0000-000065010000}"/>
    <cellStyle name="40% – paryškinimas 4 5 2" xfId="494" xr:uid="{00000000-0005-0000-0000-000066010000}"/>
    <cellStyle name="40% – paryškinimas 4 6" xfId="265" xr:uid="{00000000-0005-0000-0000-000067010000}"/>
    <cellStyle name="40% – paryškinimas 4 6 2" xfId="608" xr:uid="{00000000-0005-0000-0000-000068010000}"/>
    <cellStyle name="40% – paryškinimas 4 7" xfId="323" xr:uid="{00000000-0005-0000-0000-000069010000}"/>
    <cellStyle name="40% – paryškinimas 4 7 2" xfId="666" xr:uid="{00000000-0005-0000-0000-00006A010000}"/>
    <cellStyle name="40% – paryškinimas 4 8" xfId="380" xr:uid="{00000000-0005-0000-0000-00006B010000}"/>
    <cellStyle name="40% – paryškinimas 5" xfId="36" builtinId="47" customBuiltin="1"/>
    <cellStyle name="40% – paryškinimas 5 2" xfId="56" xr:uid="{00000000-0005-0000-0000-00006D010000}"/>
    <cellStyle name="40% – paryškinimas 5 2 2" xfId="115" xr:uid="{00000000-0005-0000-0000-00006E010000}"/>
    <cellStyle name="40% – paryškinimas 5 2 2 2" xfId="230" xr:uid="{00000000-0005-0000-0000-00006F010000}"/>
    <cellStyle name="40% – paryškinimas 5 2 2 2 2" xfId="573" xr:uid="{00000000-0005-0000-0000-000070010000}"/>
    <cellStyle name="40% – paryškinimas 5 2 2 3" xfId="459" xr:uid="{00000000-0005-0000-0000-000071010000}"/>
    <cellStyle name="40% – paryškinimas 5 2 3" xfId="172" xr:uid="{00000000-0005-0000-0000-000072010000}"/>
    <cellStyle name="40% – paryškinimas 5 2 3 2" xfId="516" xr:uid="{00000000-0005-0000-0000-000073010000}"/>
    <cellStyle name="40% – paryškinimas 5 2 4" xfId="287" xr:uid="{00000000-0005-0000-0000-000074010000}"/>
    <cellStyle name="40% – paryškinimas 5 2 4 2" xfId="630" xr:uid="{00000000-0005-0000-0000-000075010000}"/>
    <cellStyle name="40% – paryškinimas 5 2 5" xfId="345" xr:uid="{00000000-0005-0000-0000-000076010000}"/>
    <cellStyle name="40% – paryškinimas 5 2 5 2" xfId="688" xr:uid="{00000000-0005-0000-0000-000077010000}"/>
    <cellStyle name="40% – paryškinimas 5 2 6" xfId="402" xr:uid="{00000000-0005-0000-0000-000078010000}"/>
    <cellStyle name="40% – paryškinimas 5 3" xfId="75" xr:uid="{00000000-0005-0000-0000-000079010000}"/>
    <cellStyle name="40% – paryškinimas 5 3 2" xfId="134" xr:uid="{00000000-0005-0000-0000-00007A010000}"/>
    <cellStyle name="40% – paryškinimas 5 3 2 2" xfId="249" xr:uid="{00000000-0005-0000-0000-00007B010000}"/>
    <cellStyle name="40% – paryškinimas 5 3 2 2 2" xfId="592" xr:uid="{00000000-0005-0000-0000-00007C010000}"/>
    <cellStyle name="40% – paryškinimas 5 3 2 3" xfId="478" xr:uid="{00000000-0005-0000-0000-00007D010000}"/>
    <cellStyle name="40% – paryškinimas 5 3 3" xfId="191" xr:uid="{00000000-0005-0000-0000-00007E010000}"/>
    <cellStyle name="40% – paryškinimas 5 3 3 2" xfId="535" xr:uid="{00000000-0005-0000-0000-00007F010000}"/>
    <cellStyle name="40% – paryškinimas 5 3 4" xfId="306" xr:uid="{00000000-0005-0000-0000-000080010000}"/>
    <cellStyle name="40% – paryškinimas 5 3 4 2" xfId="649" xr:uid="{00000000-0005-0000-0000-000081010000}"/>
    <cellStyle name="40% – paryškinimas 5 3 5" xfId="364" xr:uid="{00000000-0005-0000-0000-000082010000}"/>
    <cellStyle name="40% – paryškinimas 5 3 5 2" xfId="707" xr:uid="{00000000-0005-0000-0000-000083010000}"/>
    <cellStyle name="40% – paryškinimas 5 3 6" xfId="421" xr:uid="{00000000-0005-0000-0000-000084010000}"/>
    <cellStyle name="40% – paryškinimas 5 4" xfId="96" xr:uid="{00000000-0005-0000-0000-000085010000}"/>
    <cellStyle name="40% – paryškinimas 5 4 2" xfId="211" xr:uid="{00000000-0005-0000-0000-000086010000}"/>
    <cellStyle name="40% – paryškinimas 5 4 2 2" xfId="554" xr:uid="{00000000-0005-0000-0000-000087010000}"/>
    <cellStyle name="40% – paryškinimas 5 4 3" xfId="440" xr:uid="{00000000-0005-0000-0000-000088010000}"/>
    <cellStyle name="40% – paryškinimas 5 5" xfId="153" xr:uid="{00000000-0005-0000-0000-000089010000}"/>
    <cellStyle name="40% – paryškinimas 5 5 2" xfId="497" xr:uid="{00000000-0005-0000-0000-00008A010000}"/>
    <cellStyle name="40% – paryškinimas 5 6" xfId="268" xr:uid="{00000000-0005-0000-0000-00008B010000}"/>
    <cellStyle name="40% – paryškinimas 5 6 2" xfId="611" xr:uid="{00000000-0005-0000-0000-00008C010000}"/>
    <cellStyle name="40% – paryškinimas 5 7" xfId="326" xr:uid="{00000000-0005-0000-0000-00008D010000}"/>
    <cellStyle name="40% – paryškinimas 5 7 2" xfId="669" xr:uid="{00000000-0005-0000-0000-00008E010000}"/>
    <cellStyle name="40% – paryškinimas 5 8" xfId="383" xr:uid="{00000000-0005-0000-0000-00008F010000}"/>
    <cellStyle name="40% – paryškinimas 6" xfId="40" builtinId="51" customBuiltin="1"/>
    <cellStyle name="40% – paryškinimas 6 2" xfId="59" xr:uid="{00000000-0005-0000-0000-000091010000}"/>
    <cellStyle name="40% – paryškinimas 6 2 2" xfId="118" xr:uid="{00000000-0005-0000-0000-000092010000}"/>
    <cellStyle name="40% – paryškinimas 6 2 2 2" xfId="233" xr:uid="{00000000-0005-0000-0000-000093010000}"/>
    <cellStyle name="40% – paryškinimas 6 2 2 2 2" xfId="576" xr:uid="{00000000-0005-0000-0000-000094010000}"/>
    <cellStyle name="40% – paryškinimas 6 2 2 3" xfId="462" xr:uid="{00000000-0005-0000-0000-000095010000}"/>
    <cellStyle name="40% – paryškinimas 6 2 3" xfId="175" xr:uid="{00000000-0005-0000-0000-000096010000}"/>
    <cellStyle name="40% – paryškinimas 6 2 3 2" xfId="519" xr:uid="{00000000-0005-0000-0000-000097010000}"/>
    <cellStyle name="40% – paryškinimas 6 2 4" xfId="290" xr:uid="{00000000-0005-0000-0000-000098010000}"/>
    <cellStyle name="40% – paryškinimas 6 2 4 2" xfId="633" xr:uid="{00000000-0005-0000-0000-000099010000}"/>
    <cellStyle name="40% – paryškinimas 6 2 5" xfId="348" xr:uid="{00000000-0005-0000-0000-00009A010000}"/>
    <cellStyle name="40% – paryškinimas 6 2 5 2" xfId="691" xr:uid="{00000000-0005-0000-0000-00009B010000}"/>
    <cellStyle name="40% – paryškinimas 6 2 6" xfId="405" xr:uid="{00000000-0005-0000-0000-00009C010000}"/>
    <cellStyle name="40% – paryškinimas 6 3" xfId="78" xr:uid="{00000000-0005-0000-0000-00009D010000}"/>
    <cellStyle name="40% – paryškinimas 6 3 2" xfId="137" xr:uid="{00000000-0005-0000-0000-00009E010000}"/>
    <cellStyle name="40% – paryškinimas 6 3 2 2" xfId="252" xr:uid="{00000000-0005-0000-0000-00009F010000}"/>
    <cellStyle name="40% – paryškinimas 6 3 2 2 2" xfId="595" xr:uid="{00000000-0005-0000-0000-0000A0010000}"/>
    <cellStyle name="40% – paryškinimas 6 3 2 3" xfId="481" xr:uid="{00000000-0005-0000-0000-0000A1010000}"/>
    <cellStyle name="40% – paryškinimas 6 3 3" xfId="194" xr:uid="{00000000-0005-0000-0000-0000A2010000}"/>
    <cellStyle name="40% – paryškinimas 6 3 3 2" xfId="538" xr:uid="{00000000-0005-0000-0000-0000A3010000}"/>
    <cellStyle name="40% – paryškinimas 6 3 4" xfId="309" xr:uid="{00000000-0005-0000-0000-0000A4010000}"/>
    <cellStyle name="40% – paryškinimas 6 3 4 2" xfId="652" xr:uid="{00000000-0005-0000-0000-0000A5010000}"/>
    <cellStyle name="40% – paryškinimas 6 3 5" xfId="367" xr:uid="{00000000-0005-0000-0000-0000A6010000}"/>
    <cellStyle name="40% – paryškinimas 6 3 5 2" xfId="710" xr:uid="{00000000-0005-0000-0000-0000A7010000}"/>
    <cellStyle name="40% – paryškinimas 6 3 6" xfId="424" xr:uid="{00000000-0005-0000-0000-0000A8010000}"/>
    <cellStyle name="40% – paryškinimas 6 4" xfId="99" xr:uid="{00000000-0005-0000-0000-0000A9010000}"/>
    <cellStyle name="40% – paryškinimas 6 4 2" xfId="214" xr:uid="{00000000-0005-0000-0000-0000AA010000}"/>
    <cellStyle name="40% – paryškinimas 6 4 2 2" xfId="557" xr:uid="{00000000-0005-0000-0000-0000AB010000}"/>
    <cellStyle name="40% – paryškinimas 6 4 3" xfId="443" xr:uid="{00000000-0005-0000-0000-0000AC010000}"/>
    <cellStyle name="40% – paryškinimas 6 5" xfId="156" xr:uid="{00000000-0005-0000-0000-0000AD010000}"/>
    <cellStyle name="40% – paryškinimas 6 5 2" xfId="500" xr:uid="{00000000-0005-0000-0000-0000AE010000}"/>
    <cellStyle name="40% – paryškinimas 6 6" xfId="271" xr:uid="{00000000-0005-0000-0000-0000AF010000}"/>
    <cellStyle name="40% – paryškinimas 6 6 2" xfId="614" xr:uid="{00000000-0005-0000-0000-0000B0010000}"/>
    <cellStyle name="40% – paryškinimas 6 7" xfId="329" xr:uid="{00000000-0005-0000-0000-0000B1010000}"/>
    <cellStyle name="40% – paryškinimas 6 7 2" xfId="672" xr:uid="{00000000-0005-0000-0000-0000B2010000}"/>
    <cellStyle name="40% – paryškinimas 6 8" xfId="386" xr:uid="{00000000-0005-0000-0000-0000B3010000}"/>
    <cellStyle name="60% – paryškinimas 1" xfId="21" builtinId="32" customBuiltin="1"/>
    <cellStyle name="60% – paryškinimas 1 2" xfId="45" xr:uid="{00000000-0005-0000-0000-0000B5010000}"/>
    <cellStyle name="60% – paryškinimas 1 2 2" xfId="104" xr:uid="{00000000-0005-0000-0000-0000B6010000}"/>
    <cellStyle name="60% – paryškinimas 1 2 2 2" xfId="219" xr:uid="{00000000-0005-0000-0000-0000B7010000}"/>
    <cellStyle name="60% – paryškinimas 1 2 2 2 2" xfId="562" xr:uid="{00000000-0005-0000-0000-0000B8010000}"/>
    <cellStyle name="60% – paryškinimas 1 2 2 3" xfId="448" xr:uid="{00000000-0005-0000-0000-0000B9010000}"/>
    <cellStyle name="60% – paryškinimas 1 2 3" xfId="161" xr:uid="{00000000-0005-0000-0000-0000BA010000}"/>
    <cellStyle name="60% – paryškinimas 1 2 3 2" xfId="505" xr:uid="{00000000-0005-0000-0000-0000BB010000}"/>
    <cellStyle name="60% – paryškinimas 1 2 4" xfId="276" xr:uid="{00000000-0005-0000-0000-0000BC010000}"/>
    <cellStyle name="60% – paryškinimas 1 2 4 2" xfId="619" xr:uid="{00000000-0005-0000-0000-0000BD010000}"/>
    <cellStyle name="60% – paryškinimas 1 2 5" xfId="334" xr:uid="{00000000-0005-0000-0000-0000BE010000}"/>
    <cellStyle name="60% – paryškinimas 1 2 5 2" xfId="677" xr:uid="{00000000-0005-0000-0000-0000BF010000}"/>
    <cellStyle name="60% – paryškinimas 1 2 6" xfId="391" xr:uid="{00000000-0005-0000-0000-0000C0010000}"/>
    <cellStyle name="60% – paryškinimas 1 3" xfId="64" xr:uid="{00000000-0005-0000-0000-0000C1010000}"/>
    <cellStyle name="60% – paryškinimas 1 3 2" xfId="123" xr:uid="{00000000-0005-0000-0000-0000C2010000}"/>
    <cellStyle name="60% – paryškinimas 1 3 2 2" xfId="238" xr:uid="{00000000-0005-0000-0000-0000C3010000}"/>
    <cellStyle name="60% – paryškinimas 1 3 2 2 2" xfId="581" xr:uid="{00000000-0005-0000-0000-0000C4010000}"/>
    <cellStyle name="60% – paryškinimas 1 3 2 3" xfId="467" xr:uid="{00000000-0005-0000-0000-0000C5010000}"/>
    <cellStyle name="60% – paryškinimas 1 3 3" xfId="180" xr:uid="{00000000-0005-0000-0000-0000C6010000}"/>
    <cellStyle name="60% – paryškinimas 1 3 3 2" xfId="524" xr:uid="{00000000-0005-0000-0000-0000C7010000}"/>
    <cellStyle name="60% – paryškinimas 1 3 4" xfId="295" xr:uid="{00000000-0005-0000-0000-0000C8010000}"/>
    <cellStyle name="60% – paryškinimas 1 3 4 2" xfId="638" xr:uid="{00000000-0005-0000-0000-0000C9010000}"/>
    <cellStyle name="60% – paryškinimas 1 3 5" xfId="353" xr:uid="{00000000-0005-0000-0000-0000CA010000}"/>
    <cellStyle name="60% – paryškinimas 1 3 5 2" xfId="696" xr:uid="{00000000-0005-0000-0000-0000CB010000}"/>
    <cellStyle name="60% – paryškinimas 1 3 6" xfId="410" xr:uid="{00000000-0005-0000-0000-0000CC010000}"/>
    <cellStyle name="60% – paryškinimas 1 4" xfId="85" xr:uid="{00000000-0005-0000-0000-0000CD010000}"/>
    <cellStyle name="60% – paryškinimas 1 4 2" xfId="200" xr:uid="{00000000-0005-0000-0000-0000CE010000}"/>
    <cellStyle name="60% – paryškinimas 1 4 2 2" xfId="543" xr:uid="{00000000-0005-0000-0000-0000CF010000}"/>
    <cellStyle name="60% – paryškinimas 1 4 3" xfId="429" xr:uid="{00000000-0005-0000-0000-0000D0010000}"/>
    <cellStyle name="60% – paryškinimas 1 5" xfId="142" xr:uid="{00000000-0005-0000-0000-0000D1010000}"/>
    <cellStyle name="60% – paryškinimas 1 5 2" xfId="486" xr:uid="{00000000-0005-0000-0000-0000D2010000}"/>
    <cellStyle name="60% – paryškinimas 1 6" xfId="257" xr:uid="{00000000-0005-0000-0000-0000D3010000}"/>
    <cellStyle name="60% – paryškinimas 1 6 2" xfId="600" xr:uid="{00000000-0005-0000-0000-0000D4010000}"/>
    <cellStyle name="60% – paryškinimas 1 7" xfId="315" xr:uid="{00000000-0005-0000-0000-0000D5010000}"/>
    <cellStyle name="60% – paryškinimas 1 7 2" xfId="658" xr:uid="{00000000-0005-0000-0000-0000D6010000}"/>
    <cellStyle name="60% – paryškinimas 1 8" xfId="372" xr:uid="{00000000-0005-0000-0000-0000D7010000}"/>
    <cellStyle name="60% – paryškinimas 2" xfId="25" builtinId="36" customBuiltin="1"/>
    <cellStyle name="60% – paryškinimas 2 2" xfId="48" xr:uid="{00000000-0005-0000-0000-0000D9010000}"/>
    <cellStyle name="60% – paryškinimas 2 2 2" xfId="107" xr:uid="{00000000-0005-0000-0000-0000DA010000}"/>
    <cellStyle name="60% – paryškinimas 2 2 2 2" xfId="222" xr:uid="{00000000-0005-0000-0000-0000DB010000}"/>
    <cellStyle name="60% – paryškinimas 2 2 2 2 2" xfId="565" xr:uid="{00000000-0005-0000-0000-0000DC010000}"/>
    <cellStyle name="60% – paryškinimas 2 2 2 3" xfId="451" xr:uid="{00000000-0005-0000-0000-0000DD010000}"/>
    <cellStyle name="60% – paryškinimas 2 2 3" xfId="164" xr:uid="{00000000-0005-0000-0000-0000DE010000}"/>
    <cellStyle name="60% – paryškinimas 2 2 3 2" xfId="508" xr:uid="{00000000-0005-0000-0000-0000DF010000}"/>
    <cellStyle name="60% – paryškinimas 2 2 4" xfId="279" xr:uid="{00000000-0005-0000-0000-0000E0010000}"/>
    <cellStyle name="60% – paryškinimas 2 2 4 2" xfId="622" xr:uid="{00000000-0005-0000-0000-0000E1010000}"/>
    <cellStyle name="60% – paryškinimas 2 2 5" xfId="337" xr:uid="{00000000-0005-0000-0000-0000E2010000}"/>
    <cellStyle name="60% – paryškinimas 2 2 5 2" xfId="680" xr:uid="{00000000-0005-0000-0000-0000E3010000}"/>
    <cellStyle name="60% – paryškinimas 2 2 6" xfId="394" xr:uid="{00000000-0005-0000-0000-0000E4010000}"/>
    <cellStyle name="60% – paryškinimas 2 3" xfId="67" xr:uid="{00000000-0005-0000-0000-0000E5010000}"/>
    <cellStyle name="60% – paryškinimas 2 3 2" xfId="126" xr:uid="{00000000-0005-0000-0000-0000E6010000}"/>
    <cellStyle name="60% – paryškinimas 2 3 2 2" xfId="241" xr:uid="{00000000-0005-0000-0000-0000E7010000}"/>
    <cellStyle name="60% – paryškinimas 2 3 2 2 2" xfId="584" xr:uid="{00000000-0005-0000-0000-0000E8010000}"/>
    <cellStyle name="60% – paryškinimas 2 3 2 3" xfId="470" xr:uid="{00000000-0005-0000-0000-0000E9010000}"/>
    <cellStyle name="60% – paryškinimas 2 3 3" xfId="183" xr:uid="{00000000-0005-0000-0000-0000EA010000}"/>
    <cellStyle name="60% – paryškinimas 2 3 3 2" xfId="527" xr:uid="{00000000-0005-0000-0000-0000EB010000}"/>
    <cellStyle name="60% – paryškinimas 2 3 4" xfId="298" xr:uid="{00000000-0005-0000-0000-0000EC010000}"/>
    <cellStyle name="60% – paryškinimas 2 3 4 2" xfId="641" xr:uid="{00000000-0005-0000-0000-0000ED010000}"/>
    <cellStyle name="60% – paryškinimas 2 3 5" xfId="356" xr:uid="{00000000-0005-0000-0000-0000EE010000}"/>
    <cellStyle name="60% – paryškinimas 2 3 5 2" xfId="699" xr:uid="{00000000-0005-0000-0000-0000EF010000}"/>
    <cellStyle name="60% – paryškinimas 2 3 6" xfId="413" xr:uid="{00000000-0005-0000-0000-0000F0010000}"/>
    <cellStyle name="60% – paryškinimas 2 4" xfId="88" xr:uid="{00000000-0005-0000-0000-0000F1010000}"/>
    <cellStyle name="60% – paryškinimas 2 4 2" xfId="203" xr:uid="{00000000-0005-0000-0000-0000F2010000}"/>
    <cellStyle name="60% – paryškinimas 2 4 2 2" xfId="546" xr:uid="{00000000-0005-0000-0000-0000F3010000}"/>
    <cellStyle name="60% – paryškinimas 2 4 3" xfId="432" xr:uid="{00000000-0005-0000-0000-0000F4010000}"/>
    <cellStyle name="60% – paryškinimas 2 5" xfId="145" xr:uid="{00000000-0005-0000-0000-0000F5010000}"/>
    <cellStyle name="60% – paryškinimas 2 5 2" xfId="489" xr:uid="{00000000-0005-0000-0000-0000F6010000}"/>
    <cellStyle name="60% – paryškinimas 2 6" xfId="260" xr:uid="{00000000-0005-0000-0000-0000F7010000}"/>
    <cellStyle name="60% – paryškinimas 2 6 2" xfId="603" xr:uid="{00000000-0005-0000-0000-0000F8010000}"/>
    <cellStyle name="60% – paryškinimas 2 7" xfId="318" xr:uid="{00000000-0005-0000-0000-0000F9010000}"/>
    <cellStyle name="60% – paryškinimas 2 7 2" xfId="661" xr:uid="{00000000-0005-0000-0000-0000FA010000}"/>
    <cellStyle name="60% – paryškinimas 2 8" xfId="375" xr:uid="{00000000-0005-0000-0000-0000FB010000}"/>
    <cellStyle name="60% – paryškinimas 3" xfId="29" builtinId="40" customBuiltin="1"/>
    <cellStyle name="60% – paryškinimas 3 2" xfId="51" xr:uid="{00000000-0005-0000-0000-0000FD010000}"/>
    <cellStyle name="60% – paryškinimas 3 2 2" xfId="110" xr:uid="{00000000-0005-0000-0000-0000FE010000}"/>
    <cellStyle name="60% – paryškinimas 3 2 2 2" xfId="225" xr:uid="{00000000-0005-0000-0000-0000FF010000}"/>
    <cellStyle name="60% – paryškinimas 3 2 2 2 2" xfId="568" xr:uid="{00000000-0005-0000-0000-000000020000}"/>
    <cellStyle name="60% – paryškinimas 3 2 2 3" xfId="454" xr:uid="{00000000-0005-0000-0000-000001020000}"/>
    <cellStyle name="60% – paryškinimas 3 2 3" xfId="167" xr:uid="{00000000-0005-0000-0000-000002020000}"/>
    <cellStyle name="60% – paryškinimas 3 2 3 2" xfId="511" xr:uid="{00000000-0005-0000-0000-000003020000}"/>
    <cellStyle name="60% – paryškinimas 3 2 4" xfId="282" xr:uid="{00000000-0005-0000-0000-000004020000}"/>
    <cellStyle name="60% – paryškinimas 3 2 4 2" xfId="625" xr:uid="{00000000-0005-0000-0000-000005020000}"/>
    <cellStyle name="60% – paryškinimas 3 2 5" xfId="340" xr:uid="{00000000-0005-0000-0000-000006020000}"/>
    <cellStyle name="60% – paryškinimas 3 2 5 2" xfId="683" xr:uid="{00000000-0005-0000-0000-000007020000}"/>
    <cellStyle name="60% – paryškinimas 3 2 6" xfId="397" xr:uid="{00000000-0005-0000-0000-000008020000}"/>
    <cellStyle name="60% – paryškinimas 3 3" xfId="70" xr:uid="{00000000-0005-0000-0000-000009020000}"/>
    <cellStyle name="60% – paryškinimas 3 3 2" xfId="129" xr:uid="{00000000-0005-0000-0000-00000A020000}"/>
    <cellStyle name="60% – paryškinimas 3 3 2 2" xfId="244" xr:uid="{00000000-0005-0000-0000-00000B020000}"/>
    <cellStyle name="60% – paryškinimas 3 3 2 2 2" xfId="587" xr:uid="{00000000-0005-0000-0000-00000C020000}"/>
    <cellStyle name="60% – paryškinimas 3 3 2 3" xfId="473" xr:uid="{00000000-0005-0000-0000-00000D020000}"/>
    <cellStyle name="60% – paryškinimas 3 3 3" xfId="186" xr:uid="{00000000-0005-0000-0000-00000E020000}"/>
    <cellStyle name="60% – paryškinimas 3 3 3 2" xfId="530" xr:uid="{00000000-0005-0000-0000-00000F020000}"/>
    <cellStyle name="60% – paryškinimas 3 3 4" xfId="301" xr:uid="{00000000-0005-0000-0000-000010020000}"/>
    <cellStyle name="60% – paryškinimas 3 3 4 2" xfId="644" xr:uid="{00000000-0005-0000-0000-000011020000}"/>
    <cellStyle name="60% – paryškinimas 3 3 5" xfId="359" xr:uid="{00000000-0005-0000-0000-000012020000}"/>
    <cellStyle name="60% – paryškinimas 3 3 5 2" xfId="702" xr:uid="{00000000-0005-0000-0000-000013020000}"/>
    <cellStyle name="60% – paryškinimas 3 3 6" xfId="416" xr:uid="{00000000-0005-0000-0000-000014020000}"/>
    <cellStyle name="60% – paryškinimas 3 4" xfId="91" xr:uid="{00000000-0005-0000-0000-000015020000}"/>
    <cellStyle name="60% – paryškinimas 3 4 2" xfId="206" xr:uid="{00000000-0005-0000-0000-000016020000}"/>
    <cellStyle name="60% – paryškinimas 3 4 2 2" xfId="549" xr:uid="{00000000-0005-0000-0000-000017020000}"/>
    <cellStyle name="60% – paryškinimas 3 4 3" xfId="435" xr:uid="{00000000-0005-0000-0000-000018020000}"/>
    <cellStyle name="60% – paryškinimas 3 5" xfId="148" xr:uid="{00000000-0005-0000-0000-000019020000}"/>
    <cellStyle name="60% – paryškinimas 3 5 2" xfId="492" xr:uid="{00000000-0005-0000-0000-00001A020000}"/>
    <cellStyle name="60% – paryškinimas 3 6" xfId="263" xr:uid="{00000000-0005-0000-0000-00001B020000}"/>
    <cellStyle name="60% – paryškinimas 3 6 2" xfId="606" xr:uid="{00000000-0005-0000-0000-00001C020000}"/>
    <cellStyle name="60% – paryškinimas 3 7" xfId="321" xr:uid="{00000000-0005-0000-0000-00001D020000}"/>
    <cellStyle name="60% – paryškinimas 3 7 2" xfId="664" xr:uid="{00000000-0005-0000-0000-00001E020000}"/>
    <cellStyle name="60% – paryškinimas 3 8" xfId="378" xr:uid="{00000000-0005-0000-0000-00001F020000}"/>
    <cellStyle name="60% – paryškinimas 4" xfId="33" builtinId="44" customBuiltin="1"/>
    <cellStyle name="60% – paryškinimas 4 2" xfId="54" xr:uid="{00000000-0005-0000-0000-000021020000}"/>
    <cellStyle name="60% – paryškinimas 4 2 2" xfId="113" xr:uid="{00000000-0005-0000-0000-000022020000}"/>
    <cellStyle name="60% – paryškinimas 4 2 2 2" xfId="228" xr:uid="{00000000-0005-0000-0000-000023020000}"/>
    <cellStyle name="60% – paryškinimas 4 2 2 2 2" xfId="571" xr:uid="{00000000-0005-0000-0000-000024020000}"/>
    <cellStyle name="60% – paryškinimas 4 2 2 3" xfId="457" xr:uid="{00000000-0005-0000-0000-000025020000}"/>
    <cellStyle name="60% – paryškinimas 4 2 3" xfId="170" xr:uid="{00000000-0005-0000-0000-000026020000}"/>
    <cellStyle name="60% – paryškinimas 4 2 3 2" xfId="514" xr:uid="{00000000-0005-0000-0000-000027020000}"/>
    <cellStyle name="60% – paryškinimas 4 2 4" xfId="285" xr:uid="{00000000-0005-0000-0000-000028020000}"/>
    <cellStyle name="60% – paryškinimas 4 2 4 2" xfId="628" xr:uid="{00000000-0005-0000-0000-000029020000}"/>
    <cellStyle name="60% – paryškinimas 4 2 5" xfId="343" xr:uid="{00000000-0005-0000-0000-00002A020000}"/>
    <cellStyle name="60% – paryškinimas 4 2 5 2" xfId="686" xr:uid="{00000000-0005-0000-0000-00002B020000}"/>
    <cellStyle name="60% – paryškinimas 4 2 6" xfId="400" xr:uid="{00000000-0005-0000-0000-00002C020000}"/>
    <cellStyle name="60% – paryškinimas 4 3" xfId="73" xr:uid="{00000000-0005-0000-0000-00002D020000}"/>
    <cellStyle name="60% – paryškinimas 4 3 2" xfId="132" xr:uid="{00000000-0005-0000-0000-00002E020000}"/>
    <cellStyle name="60% – paryškinimas 4 3 2 2" xfId="247" xr:uid="{00000000-0005-0000-0000-00002F020000}"/>
    <cellStyle name="60% – paryškinimas 4 3 2 2 2" xfId="590" xr:uid="{00000000-0005-0000-0000-000030020000}"/>
    <cellStyle name="60% – paryškinimas 4 3 2 3" xfId="476" xr:uid="{00000000-0005-0000-0000-000031020000}"/>
    <cellStyle name="60% – paryškinimas 4 3 3" xfId="189" xr:uid="{00000000-0005-0000-0000-000032020000}"/>
    <cellStyle name="60% – paryškinimas 4 3 3 2" xfId="533" xr:uid="{00000000-0005-0000-0000-000033020000}"/>
    <cellStyle name="60% – paryškinimas 4 3 4" xfId="304" xr:uid="{00000000-0005-0000-0000-000034020000}"/>
    <cellStyle name="60% – paryškinimas 4 3 4 2" xfId="647" xr:uid="{00000000-0005-0000-0000-000035020000}"/>
    <cellStyle name="60% – paryškinimas 4 3 5" xfId="362" xr:uid="{00000000-0005-0000-0000-000036020000}"/>
    <cellStyle name="60% – paryškinimas 4 3 5 2" xfId="705" xr:uid="{00000000-0005-0000-0000-000037020000}"/>
    <cellStyle name="60% – paryškinimas 4 3 6" xfId="419" xr:uid="{00000000-0005-0000-0000-000038020000}"/>
    <cellStyle name="60% – paryškinimas 4 4" xfId="94" xr:uid="{00000000-0005-0000-0000-000039020000}"/>
    <cellStyle name="60% – paryškinimas 4 4 2" xfId="209" xr:uid="{00000000-0005-0000-0000-00003A020000}"/>
    <cellStyle name="60% – paryškinimas 4 4 2 2" xfId="552" xr:uid="{00000000-0005-0000-0000-00003B020000}"/>
    <cellStyle name="60% – paryškinimas 4 4 3" xfId="438" xr:uid="{00000000-0005-0000-0000-00003C020000}"/>
    <cellStyle name="60% – paryškinimas 4 5" xfId="151" xr:uid="{00000000-0005-0000-0000-00003D020000}"/>
    <cellStyle name="60% – paryškinimas 4 5 2" xfId="495" xr:uid="{00000000-0005-0000-0000-00003E020000}"/>
    <cellStyle name="60% – paryškinimas 4 6" xfId="266" xr:uid="{00000000-0005-0000-0000-00003F020000}"/>
    <cellStyle name="60% – paryškinimas 4 6 2" xfId="609" xr:uid="{00000000-0005-0000-0000-000040020000}"/>
    <cellStyle name="60% – paryškinimas 4 7" xfId="324" xr:uid="{00000000-0005-0000-0000-000041020000}"/>
    <cellStyle name="60% – paryškinimas 4 7 2" xfId="667" xr:uid="{00000000-0005-0000-0000-000042020000}"/>
    <cellStyle name="60% – paryškinimas 4 8" xfId="381" xr:uid="{00000000-0005-0000-0000-000043020000}"/>
    <cellStyle name="60% – paryškinimas 5" xfId="37" builtinId="48" customBuiltin="1"/>
    <cellStyle name="60% – paryškinimas 5 2" xfId="57" xr:uid="{00000000-0005-0000-0000-000045020000}"/>
    <cellStyle name="60% – paryškinimas 5 2 2" xfId="116" xr:uid="{00000000-0005-0000-0000-000046020000}"/>
    <cellStyle name="60% – paryškinimas 5 2 2 2" xfId="231" xr:uid="{00000000-0005-0000-0000-000047020000}"/>
    <cellStyle name="60% – paryškinimas 5 2 2 2 2" xfId="574" xr:uid="{00000000-0005-0000-0000-000048020000}"/>
    <cellStyle name="60% – paryškinimas 5 2 2 3" xfId="460" xr:uid="{00000000-0005-0000-0000-000049020000}"/>
    <cellStyle name="60% – paryškinimas 5 2 3" xfId="173" xr:uid="{00000000-0005-0000-0000-00004A020000}"/>
    <cellStyle name="60% – paryškinimas 5 2 3 2" xfId="517" xr:uid="{00000000-0005-0000-0000-00004B020000}"/>
    <cellStyle name="60% – paryškinimas 5 2 4" xfId="288" xr:uid="{00000000-0005-0000-0000-00004C020000}"/>
    <cellStyle name="60% – paryškinimas 5 2 4 2" xfId="631" xr:uid="{00000000-0005-0000-0000-00004D020000}"/>
    <cellStyle name="60% – paryškinimas 5 2 5" xfId="346" xr:uid="{00000000-0005-0000-0000-00004E020000}"/>
    <cellStyle name="60% – paryškinimas 5 2 5 2" xfId="689" xr:uid="{00000000-0005-0000-0000-00004F020000}"/>
    <cellStyle name="60% – paryškinimas 5 2 6" xfId="403" xr:uid="{00000000-0005-0000-0000-000050020000}"/>
    <cellStyle name="60% – paryškinimas 5 3" xfId="76" xr:uid="{00000000-0005-0000-0000-000051020000}"/>
    <cellStyle name="60% – paryškinimas 5 3 2" xfId="135" xr:uid="{00000000-0005-0000-0000-000052020000}"/>
    <cellStyle name="60% – paryškinimas 5 3 2 2" xfId="250" xr:uid="{00000000-0005-0000-0000-000053020000}"/>
    <cellStyle name="60% – paryškinimas 5 3 2 2 2" xfId="593" xr:uid="{00000000-0005-0000-0000-000054020000}"/>
    <cellStyle name="60% – paryškinimas 5 3 2 3" xfId="479" xr:uid="{00000000-0005-0000-0000-000055020000}"/>
    <cellStyle name="60% – paryškinimas 5 3 3" xfId="192" xr:uid="{00000000-0005-0000-0000-000056020000}"/>
    <cellStyle name="60% – paryškinimas 5 3 3 2" xfId="536" xr:uid="{00000000-0005-0000-0000-000057020000}"/>
    <cellStyle name="60% – paryškinimas 5 3 4" xfId="307" xr:uid="{00000000-0005-0000-0000-000058020000}"/>
    <cellStyle name="60% – paryškinimas 5 3 4 2" xfId="650" xr:uid="{00000000-0005-0000-0000-000059020000}"/>
    <cellStyle name="60% – paryškinimas 5 3 5" xfId="365" xr:uid="{00000000-0005-0000-0000-00005A020000}"/>
    <cellStyle name="60% – paryškinimas 5 3 5 2" xfId="708" xr:uid="{00000000-0005-0000-0000-00005B020000}"/>
    <cellStyle name="60% – paryškinimas 5 3 6" xfId="422" xr:uid="{00000000-0005-0000-0000-00005C020000}"/>
    <cellStyle name="60% – paryškinimas 5 4" xfId="97" xr:uid="{00000000-0005-0000-0000-00005D020000}"/>
    <cellStyle name="60% – paryškinimas 5 4 2" xfId="212" xr:uid="{00000000-0005-0000-0000-00005E020000}"/>
    <cellStyle name="60% – paryškinimas 5 4 2 2" xfId="555" xr:uid="{00000000-0005-0000-0000-00005F020000}"/>
    <cellStyle name="60% – paryškinimas 5 4 3" xfId="441" xr:uid="{00000000-0005-0000-0000-000060020000}"/>
    <cellStyle name="60% – paryškinimas 5 5" xfId="154" xr:uid="{00000000-0005-0000-0000-000061020000}"/>
    <cellStyle name="60% – paryškinimas 5 5 2" xfId="498" xr:uid="{00000000-0005-0000-0000-000062020000}"/>
    <cellStyle name="60% – paryškinimas 5 6" xfId="269" xr:uid="{00000000-0005-0000-0000-000063020000}"/>
    <cellStyle name="60% – paryškinimas 5 6 2" xfId="612" xr:uid="{00000000-0005-0000-0000-000064020000}"/>
    <cellStyle name="60% – paryškinimas 5 7" xfId="327" xr:uid="{00000000-0005-0000-0000-000065020000}"/>
    <cellStyle name="60% – paryškinimas 5 7 2" xfId="670" xr:uid="{00000000-0005-0000-0000-000066020000}"/>
    <cellStyle name="60% – paryškinimas 5 8" xfId="384" xr:uid="{00000000-0005-0000-0000-000067020000}"/>
    <cellStyle name="60% – paryškinimas 6" xfId="41" builtinId="52" customBuiltin="1"/>
    <cellStyle name="60% – paryškinimas 6 2" xfId="60" xr:uid="{00000000-0005-0000-0000-000069020000}"/>
    <cellStyle name="60% – paryškinimas 6 2 2" xfId="119" xr:uid="{00000000-0005-0000-0000-00006A020000}"/>
    <cellStyle name="60% – paryškinimas 6 2 2 2" xfId="234" xr:uid="{00000000-0005-0000-0000-00006B020000}"/>
    <cellStyle name="60% – paryškinimas 6 2 2 2 2" xfId="577" xr:uid="{00000000-0005-0000-0000-00006C020000}"/>
    <cellStyle name="60% – paryškinimas 6 2 2 3" xfId="463" xr:uid="{00000000-0005-0000-0000-00006D020000}"/>
    <cellStyle name="60% – paryškinimas 6 2 3" xfId="176" xr:uid="{00000000-0005-0000-0000-00006E020000}"/>
    <cellStyle name="60% – paryškinimas 6 2 3 2" xfId="520" xr:uid="{00000000-0005-0000-0000-00006F020000}"/>
    <cellStyle name="60% – paryškinimas 6 2 4" xfId="291" xr:uid="{00000000-0005-0000-0000-000070020000}"/>
    <cellStyle name="60% – paryškinimas 6 2 4 2" xfId="634" xr:uid="{00000000-0005-0000-0000-000071020000}"/>
    <cellStyle name="60% – paryškinimas 6 2 5" xfId="349" xr:uid="{00000000-0005-0000-0000-000072020000}"/>
    <cellStyle name="60% – paryškinimas 6 2 5 2" xfId="692" xr:uid="{00000000-0005-0000-0000-000073020000}"/>
    <cellStyle name="60% – paryškinimas 6 2 6" xfId="406" xr:uid="{00000000-0005-0000-0000-000074020000}"/>
    <cellStyle name="60% – paryškinimas 6 3" xfId="79" xr:uid="{00000000-0005-0000-0000-000075020000}"/>
    <cellStyle name="60% – paryškinimas 6 3 2" xfId="138" xr:uid="{00000000-0005-0000-0000-000076020000}"/>
    <cellStyle name="60% – paryškinimas 6 3 2 2" xfId="253" xr:uid="{00000000-0005-0000-0000-000077020000}"/>
    <cellStyle name="60% – paryškinimas 6 3 2 2 2" xfId="596" xr:uid="{00000000-0005-0000-0000-000078020000}"/>
    <cellStyle name="60% – paryškinimas 6 3 2 3" xfId="482" xr:uid="{00000000-0005-0000-0000-000079020000}"/>
    <cellStyle name="60% – paryškinimas 6 3 3" xfId="195" xr:uid="{00000000-0005-0000-0000-00007A020000}"/>
    <cellStyle name="60% – paryškinimas 6 3 3 2" xfId="539" xr:uid="{00000000-0005-0000-0000-00007B020000}"/>
    <cellStyle name="60% – paryškinimas 6 3 4" xfId="310" xr:uid="{00000000-0005-0000-0000-00007C020000}"/>
    <cellStyle name="60% – paryškinimas 6 3 4 2" xfId="653" xr:uid="{00000000-0005-0000-0000-00007D020000}"/>
    <cellStyle name="60% – paryškinimas 6 3 5" xfId="368" xr:uid="{00000000-0005-0000-0000-00007E020000}"/>
    <cellStyle name="60% – paryškinimas 6 3 5 2" xfId="711" xr:uid="{00000000-0005-0000-0000-00007F020000}"/>
    <cellStyle name="60% – paryškinimas 6 3 6" xfId="425" xr:uid="{00000000-0005-0000-0000-000080020000}"/>
    <cellStyle name="60% – paryškinimas 6 4" xfId="100" xr:uid="{00000000-0005-0000-0000-000081020000}"/>
    <cellStyle name="60% – paryškinimas 6 4 2" xfId="215" xr:uid="{00000000-0005-0000-0000-000082020000}"/>
    <cellStyle name="60% – paryškinimas 6 4 2 2" xfId="558" xr:uid="{00000000-0005-0000-0000-000083020000}"/>
    <cellStyle name="60% – paryškinimas 6 4 3" xfId="444" xr:uid="{00000000-0005-0000-0000-000084020000}"/>
    <cellStyle name="60% – paryškinimas 6 5" xfId="157" xr:uid="{00000000-0005-0000-0000-000085020000}"/>
    <cellStyle name="60% – paryškinimas 6 5 2" xfId="501" xr:uid="{00000000-0005-0000-0000-000086020000}"/>
    <cellStyle name="60% – paryškinimas 6 6" xfId="272" xr:uid="{00000000-0005-0000-0000-000087020000}"/>
    <cellStyle name="60% – paryškinimas 6 6 2" xfId="615" xr:uid="{00000000-0005-0000-0000-000088020000}"/>
    <cellStyle name="60% – paryškinimas 6 7" xfId="330" xr:uid="{00000000-0005-0000-0000-000089020000}"/>
    <cellStyle name="60% – paryškinimas 6 7 2" xfId="673" xr:uid="{00000000-0005-0000-0000-00008A020000}"/>
    <cellStyle name="60% – paryškinimas 6 8" xfId="387" xr:uid="{00000000-0005-0000-0000-00008B020000}"/>
    <cellStyle name="Aiškinamasis tekstas" xfId="16" builtinId="53" customBuiltin="1"/>
    <cellStyle name="Blogas" xfId="7" builtinId="27" customBuiltin="1"/>
    <cellStyle name="Geras" xfId="6" builtinId="26" customBuiltin="1"/>
    <cellStyle name="Įprastas" xfId="0" builtinId="0" customBuiltin="1"/>
    <cellStyle name="Įprastas 2" xfId="80" xr:uid="{00000000-0005-0000-0000-000090020000}"/>
    <cellStyle name="Įprastas 2 2" xfId="196" xr:uid="{00000000-0005-0000-0000-000091020000}"/>
    <cellStyle name="Įprastas 2 3" xfId="311" xr:uid="{00000000-0005-0000-0000-000092020000}"/>
    <cellStyle name="Įprastas 2 3 2" xfId="654" xr:uid="{00000000-0005-0000-0000-000093020000}"/>
    <cellStyle name="Įspėjimo tekstas" xfId="14" builtinId="11" customBuiltin="1"/>
    <cellStyle name="Išvestis" xfId="10" builtinId="21" customBuiltin="1"/>
    <cellStyle name="Įvestis" xfId="9" builtinId="20" customBuiltin="1"/>
    <cellStyle name="Neutralus" xfId="8" builtinId="28" customBuiltin="1"/>
    <cellStyle name="Normal_Sheet1" xfId="81" xr:uid="{00000000-0005-0000-0000-000098020000}"/>
    <cellStyle name="Paryškinimas 1" xfId="18" builtinId="29" customBuiltin="1"/>
    <cellStyle name="Paryškinimas 2" xfId="22" builtinId="33" customBuiltin="1"/>
    <cellStyle name="Paryškinimas 3" xfId="26" builtinId="37" customBuiltin="1"/>
    <cellStyle name="Paryškinimas 4" xfId="30" builtinId="41" customBuiltin="1"/>
    <cellStyle name="Paryškinimas 5" xfId="34" builtinId="45" customBuiltin="1"/>
    <cellStyle name="Paryškinimas 6" xfId="38" builtinId="49" customBuiltin="1"/>
    <cellStyle name="Pastaba" xfId="15" builtinId="10" customBuiltin="1"/>
    <cellStyle name="Pastaba 2" xfId="42" xr:uid="{00000000-0005-0000-0000-0000A0020000}"/>
    <cellStyle name="Pastaba 2 2" xfId="101" xr:uid="{00000000-0005-0000-0000-0000A1020000}"/>
    <cellStyle name="Pastaba 2 2 2" xfId="216" xr:uid="{00000000-0005-0000-0000-0000A2020000}"/>
    <cellStyle name="Pastaba 2 2 2 2" xfId="559" xr:uid="{00000000-0005-0000-0000-0000A3020000}"/>
    <cellStyle name="Pastaba 2 2 3" xfId="445" xr:uid="{00000000-0005-0000-0000-0000A4020000}"/>
    <cellStyle name="Pastaba 2 3" xfId="158" xr:uid="{00000000-0005-0000-0000-0000A5020000}"/>
    <cellStyle name="Pastaba 2 3 2" xfId="502" xr:uid="{00000000-0005-0000-0000-0000A6020000}"/>
    <cellStyle name="Pastaba 2 4" xfId="273" xr:uid="{00000000-0005-0000-0000-0000A7020000}"/>
    <cellStyle name="Pastaba 2 4 2" xfId="616" xr:uid="{00000000-0005-0000-0000-0000A8020000}"/>
    <cellStyle name="Pastaba 2 5" xfId="331" xr:uid="{00000000-0005-0000-0000-0000A9020000}"/>
    <cellStyle name="Pastaba 2 5 2" xfId="674" xr:uid="{00000000-0005-0000-0000-0000AA020000}"/>
    <cellStyle name="Pastaba 2 6" xfId="388" xr:uid="{00000000-0005-0000-0000-0000AB020000}"/>
    <cellStyle name="Pastaba 3" xfId="61" xr:uid="{00000000-0005-0000-0000-0000AC020000}"/>
    <cellStyle name="Pastaba 3 2" xfId="120" xr:uid="{00000000-0005-0000-0000-0000AD020000}"/>
    <cellStyle name="Pastaba 3 2 2" xfId="235" xr:uid="{00000000-0005-0000-0000-0000AE020000}"/>
    <cellStyle name="Pastaba 3 2 2 2" xfId="578" xr:uid="{00000000-0005-0000-0000-0000AF020000}"/>
    <cellStyle name="Pastaba 3 2 3" xfId="464" xr:uid="{00000000-0005-0000-0000-0000B0020000}"/>
    <cellStyle name="Pastaba 3 3" xfId="177" xr:uid="{00000000-0005-0000-0000-0000B1020000}"/>
    <cellStyle name="Pastaba 3 3 2" xfId="521" xr:uid="{00000000-0005-0000-0000-0000B2020000}"/>
    <cellStyle name="Pastaba 3 4" xfId="292" xr:uid="{00000000-0005-0000-0000-0000B3020000}"/>
    <cellStyle name="Pastaba 3 4 2" xfId="635" xr:uid="{00000000-0005-0000-0000-0000B4020000}"/>
    <cellStyle name="Pastaba 3 5" xfId="350" xr:uid="{00000000-0005-0000-0000-0000B5020000}"/>
    <cellStyle name="Pastaba 3 5 2" xfId="693" xr:uid="{00000000-0005-0000-0000-0000B6020000}"/>
    <cellStyle name="Pastaba 3 6" xfId="407" xr:uid="{00000000-0005-0000-0000-0000B7020000}"/>
    <cellStyle name="Pastaba 4" xfId="82" xr:uid="{00000000-0005-0000-0000-0000B8020000}"/>
    <cellStyle name="Pastaba 4 2" xfId="197" xr:uid="{00000000-0005-0000-0000-0000B9020000}"/>
    <cellStyle name="Pastaba 4 2 2" xfId="540" xr:uid="{00000000-0005-0000-0000-0000BA020000}"/>
    <cellStyle name="Pastaba 4 3" xfId="426" xr:uid="{00000000-0005-0000-0000-0000BB020000}"/>
    <cellStyle name="Pastaba 5" xfId="139" xr:uid="{00000000-0005-0000-0000-0000BC020000}"/>
    <cellStyle name="Pastaba 5 2" xfId="483" xr:uid="{00000000-0005-0000-0000-0000BD020000}"/>
    <cellStyle name="Pastaba 6" xfId="254" xr:uid="{00000000-0005-0000-0000-0000BE020000}"/>
    <cellStyle name="Pastaba 6 2" xfId="597" xr:uid="{00000000-0005-0000-0000-0000BF020000}"/>
    <cellStyle name="Pastaba 7" xfId="312" xr:uid="{00000000-0005-0000-0000-0000C0020000}"/>
    <cellStyle name="Pastaba 7 2" xfId="655" xr:uid="{00000000-0005-0000-0000-0000C1020000}"/>
    <cellStyle name="Pastaba 8" xfId="369" xr:uid="{00000000-0005-0000-0000-0000C2020000}"/>
    <cellStyle name="Pavadinimas" xfId="1" builtinId="15" customBuiltin="1"/>
    <cellStyle name="Skaičiavimas" xfId="11" builtinId="22" customBuiltin="1"/>
    <cellStyle name="Suma" xfId="17" builtinId="25" customBuiltin="1"/>
    <cellStyle name="Susietas langelis" xfId="12" builtinId="24" customBuiltin="1"/>
    <cellStyle name="Tikrinimo langelis" xfId="13" builtinId="23" customBuiltin="1"/>
  </cellStyles>
  <dxfs count="0"/>
  <tableStyles count="0" defaultTableStyle="TableStyleMedium2" defaultPivotStyle="PivotStyleLight16"/>
  <colors>
    <mruColors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B219"/>
  <sheetViews>
    <sheetView showGridLines="0" tabSelected="1" zoomScale="50" zoomScaleNormal="50" zoomScalePageLayoutView="50" workbookViewId="0">
      <selection activeCell="H223" sqref="H223"/>
    </sheetView>
  </sheetViews>
  <sheetFormatPr defaultColWidth="9.42578125" defaultRowHeight="14.45" customHeight="1"/>
  <cols>
    <col min="1" max="2" width="4.42578125" style="1" customWidth="1"/>
    <col min="3" max="3" width="6" style="1" customWidth="1"/>
    <col min="4" max="4" width="5" style="1" customWidth="1"/>
    <col min="5" max="5" width="4" style="1" customWidth="1"/>
    <col min="6" max="6" width="36.42578125" style="2" customWidth="1"/>
    <col min="7" max="7" width="26" style="1" customWidth="1"/>
    <col min="8" max="8" width="45.28515625" style="1" customWidth="1"/>
    <col min="9" max="9" width="24.7109375" style="13" customWidth="1"/>
    <col min="10" max="10" width="10.42578125" style="1" customWidth="1"/>
    <col min="11" max="11" width="12.85546875" style="1" customWidth="1"/>
    <col min="12" max="12" width="14.5703125" style="1" customWidth="1"/>
    <col min="13" max="13" width="17.7109375" style="1" customWidth="1"/>
    <col min="14" max="14" width="15.5703125" style="1" customWidth="1"/>
    <col min="15" max="15" width="16.85546875" style="1" customWidth="1"/>
    <col min="16" max="16" width="15.42578125" style="1" customWidth="1"/>
    <col min="17" max="17" width="14" style="1" customWidth="1"/>
    <col min="18" max="18" width="14.42578125" style="1" customWidth="1"/>
    <col min="19" max="19" width="14.7109375" style="1" customWidth="1"/>
    <col min="20" max="20" width="12.7109375" style="1" customWidth="1"/>
    <col min="21" max="21" width="15.5703125" style="1" customWidth="1"/>
    <col min="22" max="22" width="14.5703125" style="1" customWidth="1"/>
    <col min="23" max="23" width="15.7109375" style="1" customWidth="1"/>
    <col min="24" max="24" width="20.7109375" style="1" customWidth="1"/>
    <col min="25" max="25" width="37.28515625" style="2" customWidth="1"/>
    <col min="26" max="28" width="10.42578125" style="1" customWidth="1"/>
    <col min="29" max="16384" width="9.42578125" style="1"/>
  </cols>
  <sheetData>
    <row r="1" spans="1:28" ht="51" customHeight="1">
      <c r="W1" s="412" t="s">
        <v>230</v>
      </c>
      <c r="X1" s="412"/>
      <c r="Y1" s="412"/>
      <c r="Z1" s="412"/>
      <c r="AA1" s="412"/>
      <c r="AB1" s="412"/>
    </row>
    <row r="2" spans="1:28" ht="25.5" customHeight="1">
      <c r="A2" s="416" t="s">
        <v>229</v>
      </c>
      <c r="B2" s="416"/>
      <c r="C2" s="416"/>
      <c r="D2" s="416"/>
      <c r="E2" s="416"/>
      <c r="F2" s="416"/>
      <c r="G2" s="416"/>
      <c r="H2" s="416"/>
      <c r="I2" s="416"/>
      <c r="J2" s="416"/>
      <c r="K2" s="416"/>
      <c r="L2" s="416"/>
      <c r="M2" s="416"/>
      <c r="N2" s="416"/>
      <c r="O2" s="416"/>
      <c r="P2" s="416"/>
      <c r="Q2" s="416"/>
      <c r="R2" s="416"/>
      <c r="S2" s="416"/>
      <c r="T2" s="416"/>
      <c r="U2" s="416"/>
      <c r="V2" s="416"/>
      <c r="W2" s="412"/>
      <c r="X2" s="412"/>
      <c r="Y2" s="412"/>
      <c r="Z2" s="412"/>
      <c r="AA2" s="412"/>
      <c r="AB2" s="412"/>
    </row>
    <row r="3" spans="1:28" ht="27.2" customHeight="1">
      <c r="A3" s="415" t="s">
        <v>0</v>
      </c>
      <c r="B3" s="415"/>
      <c r="C3" s="415"/>
      <c r="D3" s="415"/>
      <c r="E3" s="415"/>
      <c r="F3" s="415"/>
      <c r="G3" s="415"/>
      <c r="H3" s="415"/>
      <c r="I3" s="415"/>
      <c r="J3" s="415"/>
      <c r="K3" s="415"/>
      <c r="L3" s="415"/>
      <c r="M3" s="415"/>
      <c r="N3" s="415"/>
      <c r="O3" s="415"/>
      <c r="P3" s="415"/>
      <c r="Q3" s="415"/>
      <c r="R3" s="415"/>
      <c r="S3" s="415"/>
      <c r="T3" s="415"/>
      <c r="U3" s="415"/>
      <c r="V3" s="415"/>
      <c r="W3" s="412"/>
      <c r="X3" s="412"/>
      <c r="Y3" s="412"/>
      <c r="Z3" s="412"/>
      <c r="AA3" s="412"/>
      <c r="AB3" s="412"/>
    </row>
    <row r="4" spans="1:28" ht="128.25" customHeight="1" thickBot="1">
      <c r="A4" s="414" t="s">
        <v>1</v>
      </c>
      <c r="B4" s="414"/>
      <c r="C4" s="414"/>
      <c r="D4" s="414"/>
      <c r="E4" s="414"/>
      <c r="F4" s="414"/>
      <c r="G4" s="414"/>
      <c r="H4" s="414"/>
      <c r="I4" s="414"/>
      <c r="J4" s="414"/>
      <c r="K4" s="414"/>
      <c r="L4" s="414"/>
      <c r="M4" s="414"/>
      <c r="N4" s="414"/>
      <c r="O4" s="414"/>
      <c r="P4" s="414"/>
      <c r="Q4" s="414"/>
      <c r="R4" s="414"/>
      <c r="S4" s="414"/>
      <c r="T4" s="414"/>
      <c r="U4" s="414"/>
      <c r="V4" s="414"/>
      <c r="W4" s="413"/>
      <c r="X4" s="413"/>
      <c r="Y4" s="413"/>
      <c r="Z4" s="413"/>
      <c r="AA4" s="413"/>
      <c r="AB4" s="413"/>
    </row>
    <row r="5" spans="1:28" ht="89.25" customHeight="1">
      <c r="A5" s="417" t="s">
        <v>2</v>
      </c>
      <c r="B5" s="403" t="s">
        <v>3</v>
      </c>
      <c r="C5" s="403" t="s">
        <v>4</v>
      </c>
      <c r="D5" s="420" t="s">
        <v>5</v>
      </c>
      <c r="E5" s="420" t="s">
        <v>6</v>
      </c>
      <c r="F5" s="423" t="s">
        <v>7</v>
      </c>
      <c r="G5" s="423" t="s">
        <v>8</v>
      </c>
      <c r="H5" s="423" t="s">
        <v>9</v>
      </c>
      <c r="I5" s="423" t="s">
        <v>52</v>
      </c>
      <c r="J5" s="403" t="s">
        <v>10</v>
      </c>
      <c r="K5" s="430" t="s">
        <v>231</v>
      </c>
      <c r="L5" s="431"/>
      <c r="M5" s="431"/>
      <c r="N5" s="432"/>
      <c r="O5" s="430" t="s">
        <v>232</v>
      </c>
      <c r="P5" s="431"/>
      <c r="Q5" s="431"/>
      <c r="R5" s="432"/>
      <c r="S5" s="430" t="s">
        <v>233</v>
      </c>
      <c r="T5" s="431"/>
      <c r="U5" s="431"/>
      <c r="V5" s="432"/>
      <c r="W5" s="403" t="s">
        <v>62</v>
      </c>
      <c r="X5" s="403" t="s">
        <v>234</v>
      </c>
      <c r="Y5" s="430" t="s">
        <v>11</v>
      </c>
      <c r="Z5" s="431"/>
      <c r="AA5" s="431"/>
      <c r="AB5" s="480"/>
    </row>
    <row r="6" spans="1:28" ht="23.45" customHeight="1">
      <c r="A6" s="418"/>
      <c r="B6" s="404"/>
      <c r="C6" s="404"/>
      <c r="D6" s="421"/>
      <c r="E6" s="421"/>
      <c r="F6" s="424"/>
      <c r="G6" s="424"/>
      <c r="H6" s="424"/>
      <c r="I6" s="424"/>
      <c r="J6" s="404"/>
      <c r="K6" s="387" t="s">
        <v>12</v>
      </c>
      <c r="L6" s="427" t="s">
        <v>13</v>
      </c>
      <c r="M6" s="433"/>
      <c r="N6" s="387" t="s">
        <v>14</v>
      </c>
      <c r="O6" s="387" t="s">
        <v>12</v>
      </c>
      <c r="P6" s="427" t="s">
        <v>13</v>
      </c>
      <c r="Q6" s="433"/>
      <c r="R6" s="436" t="s">
        <v>14</v>
      </c>
      <c r="S6" s="387" t="s">
        <v>12</v>
      </c>
      <c r="T6" s="427" t="s">
        <v>13</v>
      </c>
      <c r="U6" s="433"/>
      <c r="V6" s="434" t="s">
        <v>14</v>
      </c>
      <c r="W6" s="404"/>
      <c r="X6" s="404"/>
      <c r="Y6" s="426" t="s">
        <v>7</v>
      </c>
      <c r="Z6" s="427" t="s">
        <v>15</v>
      </c>
      <c r="AA6" s="428"/>
      <c r="AB6" s="429"/>
    </row>
    <row r="7" spans="1:28" ht="115.5" customHeight="1">
      <c r="A7" s="419"/>
      <c r="B7" s="388"/>
      <c r="C7" s="388"/>
      <c r="D7" s="422"/>
      <c r="E7" s="422"/>
      <c r="F7" s="425"/>
      <c r="G7" s="425"/>
      <c r="H7" s="425"/>
      <c r="I7" s="425"/>
      <c r="J7" s="388"/>
      <c r="K7" s="388"/>
      <c r="L7" s="3" t="s">
        <v>12</v>
      </c>
      <c r="M7" s="3" t="s">
        <v>16</v>
      </c>
      <c r="N7" s="388"/>
      <c r="O7" s="388"/>
      <c r="P7" s="3" t="s">
        <v>12</v>
      </c>
      <c r="Q7" s="3" t="s">
        <v>16</v>
      </c>
      <c r="R7" s="437"/>
      <c r="S7" s="388"/>
      <c r="T7" s="3" t="s">
        <v>12</v>
      </c>
      <c r="U7" s="3" t="s">
        <v>16</v>
      </c>
      <c r="V7" s="435"/>
      <c r="W7" s="388"/>
      <c r="X7" s="388"/>
      <c r="Y7" s="425"/>
      <c r="Z7" s="3" t="s">
        <v>54</v>
      </c>
      <c r="AA7" s="3" t="s">
        <v>227</v>
      </c>
      <c r="AB7" s="286" t="s">
        <v>235</v>
      </c>
    </row>
    <row r="8" spans="1:28" s="61" customFormat="1" ht="18" customHeight="1">
      <c r="A8" s="196">
        <v>3</v>
      </c>
      <c r="B8" s="197">
        <v>1</v>
      </c>
      <c r="C8" s="197"/>
      <c r="D8" s="198"/>
      <c r="E8" s="198"/>
      <c r="F8" s="194" t="s">
        <v>192</v>
      </c>
      <c r="G8" s="195"/>
      <c r="H8" s="195"/>
      <c r="I8" s="190"/>
      <c r="J8" s="191"/>
      <c r="K8" s="191"/>
      <c r="L8" s="192"/>
      <c r="M8" s="192"/>
      <c r="N8" s="191"/>
      <c r="O8" s="191"/>
      <c r="P8" s="136"/>
      <c r="Q8" s="136"/>
      <c r="R8" s="135"/>
      <c r="S8" s="135"/>
      <c r="T8" s="136"/>
      <c r="U8" s="136"/>
      <c r="V8" s="137"/>
      <c r="W8" s="135"/>
      <c r="X8" s="135"/>
      <c r="Y8" s="134"/>
      <c r="Z8" s="136"/>
      <c r="AA8" s="136"/>
      <c r="AB8" s="136"/>
    </row>
    <row r="9" spans="1:28" ht="24.95" customHeight="1">
      <c r="A9" s="199">
        <v>3</v>
      </c>
      <c r="B9" s="200">
        <v>1</v>
      </c>
      <c r="C9" s="200">
        <v>1</v>
      </c>
      <c r="D9" s="200" t="s">
        <v>17</v>
      </c>
      <c r="E9" s="200" t="s">
        <v>17</v>
      </c>
      <c r="F9" s="481" t="s">
        <v>211</v>
      </c>
      <c r="G9" s="482"/>
      <c r="H9" s="482"/>
      <c r="I9" s="482"/>
      <c r="J9" s="482"/>
      <c r="K9" s="482"/>
      <c r="L9" s="482"/>
      <c r="M9" s="482"/>
      <c r="N9" s="482"/>
      <c r="O9" s="482"/>
      <c r="P9" s="482"/>
      <c r="Q9" s="482"/>
      <c r="R9" s="482"/>
      <c r="S9" s="482"/>
      <c r="T9" s="482"/>
      <c r="U9" s="482"/>
      <c r="V9" s="482"/>
      <c r="W9" s="482"/>
      <c r="X9" s="482"/>
      <c r="Y9" s="482"/>
      <c r="Z9" s="482"/>
      <c r="AA9" s="482"/>
      <c r="AB9" s="483"/>
    </row>
    <row r="10" spans="1:28" ht="24.95" customHeight="1">
      <c r="A10" s="199">
        <v>3</v>
      </c>
      <c r="B10" s="200">
        <v>1</v>
      </c>
      <c r="C10" s="200">
        <v>1</v>
      </c>
      <c r="D10" s="201">
        <v>1</v>
      </c>
      <c r="E10" s="202" t="s">
        <v>17</v>
      </c>
      <c r="F10" s="441" t="s">
        <v>212</v>
      </c>
      <c r="G10" s="442"/>
      <c r="H10" s="442"/>
      <c r="I10" s="442"/>
      <c r="J10" s="442"/>
      <c r="K10" s="442"/>
      <c r="L10" s="442"/>
      <c r="M10" s="442"/>
      <c r="N10" s="442"/>
      <c r="O10" s="442"/>
      <c r="P10" s="442"/>
      <c r="Q10" s="442"/>
      <c r="R10" s="442"/>
      <c r="S10" s="442"/>
      <c r="T10" s="442"/>
      <c r="U10" s="442"/>
      <c r="V10" s="442"/>
      <c r="W10" s="442"/>
      <c r="X10" s="442"/>
      <c r="Y10" s="442"/>
      <c r="Z10" s="442"/>
      <c r="AA10" s="442"/>
      <c r="AB10" s="443"/>
    </row>
    <row r="11" spans="1:28" ht="49.5" customHeight="1">
      <c r="A11" s="391">
        <v>3</v>
      </c>
      <c r="B11" s="393">
        <v>1</v>
      </c>
      <c r="C11" s="393">
        <v>1</v>
      </c>
      <c r="D11" s="395">
        <v>1</v>
      </c>
      <c r="E11" s="378">
        <v>1</v>
      </c>
      <c r="F11" s="370" t="s">
        <v>82</v>
      </c>
      <c r="G11" s="383" t="s">
        <v>83</v>
      </c>
      <c r="H11" s="371" t="s">
        <v>112</v>
      </c>
      <c r="I11" s="446" t="s">
        <v>252</v>
      </c>
      <c r="J11" s="331" t="s">
        <v>18</v>
      </c>
      <c r="K11" s="440">
        <v>0</v>
      </c>
      <c r="L11" s="336">
        <v>0</v>
      </c>
      <c r="M11" s="336">
        <v>0</v>
      </c>
      <c r="N11" s="336">
        <v>0</v>
      </c>
      <c r="O11" s="375">
        <v>0</v>
      </c>
      <c r="P11" s="375">
        <v>0</v>
      </c>
      <c r="Q11" s="375">
        <v>0</v>
      </c>
      <c r="R11" s="375">
        <v>0</v>
      </c>
      <c r="S11" s="449"/>
      <c r="T11" s="337"/>
      <c r="U11" s="337"/>
      <c r="V11" s="337"/>
      <c r="W11" s="337">
        <v>10</v>
      </c>
      <c r="X11" s="337">
        <v>10</v>
      </c>
      <c r="Y11" s="7" t="s">
        <v>19</v>
      </c>
      <c r="Z11" s="8">
        <v>2</v>
      </c>
      <c r="AA11" s="8">
        <v>2</v>
      </c>
      <c r="AB11" s="8">
        <v>2</v>
      </c>
    </row>
    <row r="12" spans="1:28" s="61" customFormat="1" ht="57.75" customHeight="1">
      <c r="A12" s="391"/>
      <c r="B12" s="393"/>
      <c r="C12" s="393"/>
      <c r="D12" s="395"/>
      <c r="E12" s="378"/>
      <c r="F12" s="370"/>
      <c r="G12" s="405"/>
      <c r="H12" s="445"/>
      <c r="I12" s="447"/>
      <c r="J12" s="331"/>
      <c r="K12" s="440"/>
      <c r="L12" s="336"/>
      <c r="M12" s="336"/>
      <c r="N12" s="336"/>
      <c r="O12" s="375"/>
      <c r="P12" s="375"/>
      <c r="Q12" s="375"/>
      <c r="R12" s="375"/>
      <c r="S12" s="449"/>
      <c r="T12" s="337"/>
      <c r="U12" s="337"/>
      <c r="V12" s="337"/>
      <c r="W12" s="337"/>
      <c r="X12" s="337"/>
      <c r="Y12" s="103" t="s">
        <v>169</v>
      </c>
      <c r="Z12" s="64">
        <v>0</v>
      </c>
      <c r="AA12" s="64">
        <v>0</v>
      </c>
      <c r="AB12" s="64">
        <v>0</v>
      </c>
    </row>
    <row r="13" spans="1:28" ht="27.75" customHeight="1">
      <c r="A13" s="391"/>
      <c r="B13" s="393"/>
      <c r="C13" s="393"/>
      <c r="D13" s="395"/>
      <c r="E13" s="378"/>
      <c r="F13" s="370"/>
      <c r="G13" s="384"/>
      <c r="H13" s="372"/>
      <c r="I13" s="448"/>
      <c r="J13" s="125" t="s">
        <v>20</v>
      </c>
      <c r="K13" s="94">
        <v>0</v>
      </c>
      <c r="L13" s="240">
        <v>0</v>
      </c>
      <c r="M13" s="240">
        <v>0</v>
      </c>
      <c r="N13" s="240">
        <v>0</v>
      </c>
      <c r="O13" s="138">
        <v>0</v>
      </c>
      <c r="P13" s="138">
        <v>0</v>
      </c>
      <c r="Q13" s="138">
        <v>0</v>
      </c>
      <c r="R13" s="138">
        <v>0</v>
      </c>
      <c r="S13" s="138"/>
      <c r="T13" s="158"/>
      <c r="U13" s="158"/>
      <c r="V13" s="158"/>
      <c r="W13" s="158">
        <f>W11</f>
        <v>10</v>
      </c>
      <c r="X13" s="158">
        <f>X11</f>
        <v>10</v>
      </c>
      <c r="Y13" s="321" t="s">
        <v>17</v>
      </c>
      <c r="Z13" s="321"/>
      <c r="AA13" s="321"/>
      <c r="AB13" s="321"/>
    </row>
    <row r="14" spans="1:28" ht="45.2" customHeight="1">
      <c r="A14" s="391"/>
      <c r="B14" s="393"/>
      <c r="C14" s="393"/>
      <c r="D14" s="395"/>
      <c r="E14" s="378"/>
      <c r="F14" s="370"/>
      <c r="G14" s="383" t="s">
        <v>84</v>
      </c>
      <c r="H14" s="371" t="s">
        <v>113</v>
      </c>
      <c r="I14" s="397" t="s">
        <v>59</v>
      </c>
      <c r="J14" s="118" t="s">
        <v>18</v>
      </c>
      <c r="K14" s="151">
        <v>17.5</v>
      </c>
      <c r="L14" s="151">
        <v>17.5</v>
      </c>
      <c r="M14" s="123">
        <v>0</v>
      </c>
      <c r="N14" s="123">
        <v>0</v>
      </c>
      <c r="O14" s="151">
        <v>6.5</v>
      </c>
      <c r="P14" s="151">
        <v>6.5</v>
      </c>
      <c r="Q14" s="151">
        <v>0</v>
      </c>
      <c r="R14" s="151">
        <v>0</v>
      </c>
      <c r="S14" s="151"/>
      <c r="T14" s="151"/>
      <c r="U14" s="276"/>
      <c r="V14" s="276"/>
      <c r="W14" s="276">
        <v>6.5</v>
      </c>
      <c r="X14" s="276">
        <v>6.5</v>
      </c>
      <c r="Y14" s="122" t="s">
        <v>60</v>
      </c>
      <c r="Z14" s="248">
        <v>2</v>
      </c>
      <c r="AA14" s="117">
        <v>2</v>
      </c>
      <c r="AB14" s="117">
        <v>2</v>
      </c>
    </row>
    <row r="15" spans="1:28" ht="27.75" customHeight="1">
      <c r="A15" s="391"/>
      <c r="B15" s="393"/>
      <c r="C15" s="393"/>
      <c r="D15" s="395"/>
      <c r="E15" s="378"/>
      <c r="F15" s="370"/>
      <c r="G15" s="384"/>
      <c r="H15" s="372"/>
      <c r="I15" s="398"/>
      <c r="J15" s="125" t="s">
        <v>20</v>
      </c>
      <c r="K15" s="158">
        <v>17.5</v>
      </c>
      <c r="L15" s="158">
        <v>17.5</v>
      </c>
      <c r="M15" s="240">
        <v>0</v>
      </c>
      <c r="N15" s="240">
        <v>0</v>
      </c>
      <c r="O15" s="138">
        <v>6.5</v>
      </c>
      <c r="P15" s="138">
        <v>6.5</v>
      </c>
      <c r="Q15" s="138">
        <v>0</v>
      </c>
      <c r="R15" s="138">
        <v>0</v>
      </c>
      <c r="S15" s="158"/>
      <c r="T15" s="158"/>
      <c r="U15" s="158"/>
      <c r="V15" s="158"/>
      <c r="W15" s="158">
        <f>W14</f>
        <v>6.5</v>
      </c>
      <c r="X15" s="158">
        <f>X14</f>
        <v>6.5</v>
      </c>
      <c r="Y15" s="321" t="s">
        <v>17</v>
      </c>
      <c r="Z15" s="321"/>
      <c r="AA15" s="321"/>
      <c r="AB15" s="321"/>
    </row>
    <row r="16" spans="1:28" ht="45.2" customHeight="1">
      <c r="A16" s="391"/>
      <c r="B16" s="393"/>
      <c r="C16" s="393"/>
      <c r="D16" s="395"/>
      <c r="E16" s="378"/>
      <c r="F16" s="370"/>
      <c r="G16" s="383" t="s">
        <v>85</v>
      </c>
      <c r="H16" s="445" t="s">
        <v>114</v>
      </c>
      <c r="I16" s="354" t="s">
        <v>252</v>
      </c>
      <c r="J16" s="80" t="s">
        <v>18</v>
      </c>
      <c r="K16" s="152">
        <v>14.6</v>
      </c>
      <c r="L16" s="152">
        <v>0</v>
      </c>
      <c r="M16" s="123">
        <v>0</v>
      </c>
      <c r="N16" s="123">
        <v>14.6</v>
      </c>
      <c r="O16" s="151">
        <v>14.6</v>
      </c>
      <c r="P16" s="151">
        <v>14.6</v>
      </c>
      <c r="Q16" s="151">
        <v>0</v>
      </c>
      <c r="R16" s="151">
        <v>0</v>
      </c>
      <c r="S16" s="151"/>
      <c r="T16" s="151"/>
      <c r="U16" s="276"/>
      <c r="V16" s="276"/>
      <c r="W16" s="276">
        <v>0</v>
      </c>
      <c r="X16" s="276">
        <v>0</v>
      </c>
      <c r="Y16" s="122" t="s">
        <v>164</v>
      </c>
      <c r="Z16" s="121">
        <v>0</v>
      </c>
      <c r="AA16" s="121">
        <v>0</v>
      </c>
      <c r="AB16" s="121">
        <v>0</v>
      </c>
    </row>
    <row r="17" spans="1:28" ht="29.25" customHeight="1">
      <c r="A17" s="391"/>
      <c r="B17" s="393"/>
      <c r="C17" s="393"/>
      <c r="D17" s="395"/>
      <c r="E17" s="378"/>
      <c r="F17" s="370"/>
      <c r="G17" s="384"/>
      <c r="H17" s="445"/>
      <c r="I17" s="354"/>
      <c r="J17" s="125" t="s">
        <v>20</v>
      </c>
      <c r="K17" s="240">
        <v>14.6</v>
      </c>
      <c r="L17" s="240">
        <v>0</v>
      </c>
      <c r="M17" s="240">
        <v>0</v>
      </c>
      <c r="N17" s="240">
        <v>14.6</v>
      </c>
      <c r="O17" s="138">
        <v>14.6</v>
      </c>
      <c r="P17" s="138">
        <v>14.6</v>
      </c>
      <c r="Q17" s="138">
        <v>0</v>
      </c>
      <c r="R17" s="138">
        <v>0</v>
      </c>
      <c r="S17" s="158"/>
      <c r="T17" s="158"/>
      <c r="U17" s="158"/>
      <c r="V17" s="158"/>
      <c r="W17" s="158">
        <f>W16</f>
        <v>0</v>
      </c>
      <c r="X17" s="158">
        <f>X16</f>
        <v>0</v>
      </c>
      <c r="Y17" s="321" t="s">
        <v>17</v>
      </c>
      <c r="Z17" s="321"/>
      <c r="AA17" s="321"/>
      <c r="AB17" s="321"/>
    </row>
    <row r="18" spans="1:28" ht="45.2" customHeight="1">
      <c r="A18" s="391"/>
      <c r="B18" s="393"/>
      <c r="C18" s="393"/>
      <c r="D18" s="395"/>
      <c r="E18" s="378"/>
      <c r="F18" s="370"/>
      <c r="G18" s="383" t="s">
        <v>86</v>
      </c>
      <c r="H18" s="371" t="s">
        <v>115</v>
      </c>
      <c r="I18" s="354" t="s">
        <v>252</v>
      </c>
      <c r="J18" s="112" t="s">
        <v>18</v>
      </c>
      <c r="K18" s="29">
        <v>0</v>
      </c>
      <c r="L18" s="29">
        <v>0</v>
      </c>
      <c r="M18" s="29">
        <v>0</v>
      </c>
      <c r="N18" s="29">
        <v>0</v>
      </c>
      <c r="O18" s="272">
        <v>5</v>
      </c>
      <c r="P18" s="272">
        <v>5</v>
      </c>
      <c r="Q18" s="272">
        <v>0</v>
      </c>
      <c r="R18" s="272">
        <v>0</v>
      </c>
      <c r="S18" s="162"/>
      <c r="T18" s="162"/>
      <c r="U18" s="162"/>
      <c r="V18" s="162"/>
      <c r="W18" s="272">
        <v>0</v>
      </c>
      <c r="X18" s="272">
        <v>0</v>
      </c>
      <c r="Y18" s="60" t="s">
        <v>166</v>
      </c>
      <c r="Z18" s="102">
        <v>1</v>
      </c>
      <c r="AA18" s="102">
        <v>0</v>
      </c>
      <c r="AB18" s="102">
        <v>0</v>
      </c>
    </row>
    <row r="19" spans="1:28" ht="32.25" customHeight="1">
      <c r="A19" s="391"/>
      <c r="B19" s="393"/>
      <c r="C19" s="393"/>
      <c r="D19" s="395"/>
      <c r="E19" s="378"/>
      <c r="F19" s="370"/>
      <c r="G19" s="384"/>
      <c r="H19" s="372"/>
      <c r="I19" s="354"/>
      <c r="J19" s="55" t="s">
        <v>20</v>
      </c>
      <c r="K19" s="240">
        <v>0</v>
      </c>
      <c r="L19" s="240">
        <v>0</v>
      </c>
      <c r="M19" s="240">
        <v>0</v>
      </c>
      <c r="N19" s="240">
        <v>0</v>
      </c>
      <c r="O19" s="138">
        <v>5</v>
      </c>
      <c r="P19" s="138">
        <v>5</v>
      </c>
      <c r="Q19" s="138">
        <v>0</v>
      </c>
      <c r="R19" s="138">
        <v>0</v>
      </c>
      <c r="S19" s="158"/>
      <c r="T19" s="158"/>
      <c r="U19" s="158"/>
      <c r="V19" s="158"/>
      <c r="W19" s="158">
        <v>0</v>
      </c>
      <c r="X19" s="158">
        <v>0</v>
      </c>
      <c r="Y19" s="28"/>
      <c r="Z19" s="28"/>
      <c r="AA19" s="28"/>
      <c r="AB19" s="28"/>
    </row>
    <row r="20" spans="1:28" ht="45.2" customHeight="1">
      <c r="A20" s="391"/>
      <c r="B20" s="393"/>
      <c r="C20" s="393"/>
      <c r="D20" s="395"/>
      <c r="E20" s="378"/>
      <c r="F20" s="370"/>
      <c r="G20" s="383" t="s">
        <v>87</v>
      </c>
      <c r="H20" s="371" t="s">
        <v>116</v>
      </c>
      <c r="I20" s="354" t="s">
        <v>252</v>
      </c>
      <c r="J20" s="112" t="s">
        <v>18</v>
      </c>
      <c r="K20" s="29">
        <v>0</v>
      </c>
      <c r="L20" s="29">
        <v>0</v>
      </c>
      <c r="M20" s="29">
        <v>0</v>
      </c>
      <c r="N20" s="29">
        <v>0</v>
      </c>
      <c r="O20" s="272">
        <v>0</v>
      </c>
      <c r="P20" s="272">
        <v>0</v>
      </c>
      <c r="Q20" s="272">
        <v>0</v>
      </c>
      <c r="R20" s="272">
        <v>0</v>
      </c>
      <c r="S20" s="162"/>
      <c r="T20" s="162"/>
      <c r="U20" s="162"/>
      <c r="V20" s="162"/>
      <c r="W20" s="272">
        <v>0</v>
      </c>
      <c r="X20" s="272">
        <v>0</v>
      </c>
      <c r="Y20" s="212" t="s">
        <v>166</v>
      </c>
      <c r="Z20" s="101">
        <v>1</v>
      </c>
      <c r="AA20" s="101">
        <v>0</v>
      </c>
      <c r="AB20" s="101">
        <v>0</v>
      </c>
    </row>
    <row r="21" spans="1:28" ht="21" customHeight="1">
      <c r="A21" s="391"/>
      <c r="B21" s="393"/>
      <c r="C21" s="393"/>
      <c r="D21" s="395"/>
      <c r="E21" s="378"/>
      <c r="F21" s="370"/>
      <c r="G21" s="384"/>
      <c r="H21" s="372"/>
      <c r="I21" s="354"/>
      <c r="J21" s="55" t="s">
        <v>20</v>
      </c>
      <c r="K21" s="240">
        <v>0</v>
      </c>
      <c r="L21" s="240">
        <v>0</v>
      </c>
      <c r="M21" s="240">
        <v>0</v>
      </c>
      <c r="N21" s="240">
        <v>0</v>
      </c>
      <c r="O21" s="138">
        <v>0</v>
      </c>
      <c r="P21" s="138">
        <v>0</v>
      </c>
      <c r="Q21" s="138">
        <v>0</v>
      </c>
      <c r="R21" s="138">
        <v>0</v>
      </c>
      <c r="S21" s="158"/>
      <c r="T21" s="158"/>
      <c r="U21" s="158"/>
      <c r="V21" s="158"/>
      <c r="W21" s="158">
        <v>0</v>
      </c>
      <c r="X21" s="158">
        <v>0</v>
      </c>
      <c r="Y21" s="100"/>
      <c r="Z21" s="100"/>
      <c r="AA21" s="100"/>
      <c r="AB21" s="100"/>
    </row>
    <row r="22" spans="1:28" ht="42" customHeight="1">
      <c r="A22" s="391"/>
      <c r="B22" s="393"/>
      <c r="C22" s="393"/>
      <c r="D22" s="395"/>
      <c r="E22" s="378"/>
      <c r="F22" s="370"/>
      <c r="G22" s="405" t="s">
        <v>88</v>
      </c>
      <c r="H22" s="380" t="s">
        <v>193</v>
      </c>
      <c r="I22" s="408" t="s">
        <v>28</v>
      </c>
      <c r="J22" s="318" t="s">
        <v>18</v>
      </c>
      <c r="K22" s="389">
        <v>1.5</v>
      </c>
      <c r="L22" s="389">
        <v>1.5</v>
      </c>
      <c r="M22" s="399">
        <v>0</v>
      </c>
      <c r="N22" s="399">
        <v>0</v>
      </c>
      <c r="O22" s="410">
        <v>5</v>
      </c>
      <c r="P22" s="410">
        <v>5</v>
      </c>
      <c r="Q22" s="410">
        <v>0</v>
      </c>
      <c r="R22" s="410">
        <v>0</v>
      </c>
      <c r="S22" s="410"/>
      <c r="T22" s="410"/>
      <c r="U22" s="438"/>
      <c r="V22" s="438"/>
      <c r="W22" s="438">
        <v>5</v>
      </c>
      <c r="X22" s="438">
        <v>5</v>
      </c>
      <c r="Y22" s="106" t="s">
        <v>23</v>
      </c>
      <c r="Z22" s="26">
        <v>0</v>
      </c>
      <c r="AA22" s="26">
        <v>0</v>
      </c>
      <c r="AB22" s="26">
        <v>0</v>
      </c>
    </row>
    <row r="23" spans="1:28" s="61" customFormat="1" ht="61.5" customHeight="1">
      <c r="A23" s="391"/>
      <c r="B23" s="393"/>
      <c r="C23" s="393"/>
      <c r="D23" s="395"/>
      <c r="E23" s="378"/>
      <c r="F23" s="370"/>
      <c r="G23" s="405"/>
      <c r="H23" s="381"/>
      <c r="I23" s="408"/>
      <c r="J23" s="320"/>
      <c r="K23" s="390"/>
      <c r="L23" s="390"/>
      <c r="M23" s="400"/>
      <c r="N23" s="400"/>
      <c r="O23" s="411"/>
      <c r="P23" s="411"/>
      <c r="Q23" s="411"/>
      <c r="R23" s="411"/>
      <c r="S23" s="411"/>
      <c r="T23" s="411"/>
      <c r="U23" s="439"/>
      <c r="V23" s="439"/>
      <c r="W23" s="439"/>
      <c r="X23" s="439"/>
      <c r="Y23" s="186" t="s">
        <v>194</v>
      </c>
      <c r="Z23" s="26">
        <v>1370</v>
      </c>
      <c r="AA23" s="26">
        <v>1400</v>
      </c>
      <c r="AB23" s="26">
        <v>1400</v>
      </c>
    </row>
    <row r="24" spans="1:28" ht="23.25" customHeight="1">
      <c r="A24" s="391"/>
      <c r="B24" s="393"/>
      <c r="C24" s="393"/>
      <c r="D24" s="395"/>
      <c r="E24" s="378"/>
      <c r="F24" s="370"/>
      <c r="G24" s="384"/>
      <c r="H24" s="382"/>
      <c r="I24" s="409"/>
      <c r="J24" s="125" t="s">
        <v>20</v>
      </c>
      <c r="K24" s="240">
        <v>1.5</v>
      </c>
      <c r="L24" s="240">
        <v>1.5</v>
      </c>
      <c r="M24" s="240">
        <v>0</v>
      </c>
      <c r="N24" s="240">
        <v>0</v>
      </c>
      <c r="O24" s="138">
        <v>5</v>
      </c>
      <c r="P24" s="138">
        <v>5</v>
      </c>
      <c r="Q24" s="138">
        <v>0</v>
      </c>
      <c r="R24" s="138">
        <v>0</v>
      </c>
      <c r="S24" s="158"/>
      <c r="T24" s="158"/>
      <c r="U24" s="158"/>
      <c r="V24" s="158"/>
      <c r="W24" s="158">
        <f>SUM(W22:W22)</f>
        <v>5</v>
      </c>
      <c r="X24" s="158">
        <f>SUM(X22:X22)</f>
        <v>5</v>
      </c>
      <c r="Y24" s="321" t="s">
        <v>17</v>
      </c>
      <c r="Z24" s="321"/>
      <c r="AA24" s="321"/>
      <c r="AB24" s="321"/>
    </row>
    <row r="25" spans="1:28" ht="45.2" customHeight="1">
      <c r="A25" s="391"/>
      <c r="B25" s="393"/>
      <c r="C25" s="393"/>
      <c r="D25" s="395"/>
      <c r="E25" s="378"/>
      <c r="F25" s="370"/>
      <c r="G25" s="383" t="s">
        <v>89</v>
      </c>
      <c r="H25" s="450" t="s">
        <v>117</v>
      </c>
      <c r="I25" s="446" t="s">
        <v>252</v>
      </c>
      <c r="J25" s="116" t="s">
        <v>18</v>
      </c>
      <c r="K25" s="252">
        <v>0</v>
      </c>
      <c r="L25" s="252">
        <v>0</v>
      </c>
      <c r="M25" s="252">
        <v>0</v>
      </c>
      <c r="N25" s="252">
        <v>0</v>
      </c>
      <c r="O25" s="275">
        <v>0</v>
      </c>
      <c r="P25" s="275">
        <v>0</v>
      </c>
      <c r="Q25" s="275">
        <v>0</v>
      </c>
      <c r="R25" s="275">
        <v>0</v>
      </c>
      <c r="S25" s="274"/>
      <c r="T25" s="274"/>
      <c r="U25" s="274"/>
      <c r="V25" s="274"/>
      <c r="W25" s="274">
        <v>5</v>
      </c>
      <c r="X25" s="274">
        <v>5</v>
      </c>
      <c r="Y25" s="146" t="s">
        <v>168</v>
      </c>
      <c r="Z25" s="147">
        <v>0</v>
      </c>
      <c r="AA25" s="148">
        <v>0</v>
      </c>
      <c r="AB25" s="148">
        <v>0</v>
      </c>
    </row>
    <row r="26" spans="1:28" ht="45.2" customHeight="1">
      <c r="A26" s="391"/>
      <c r="B26" s="393"/>
      <c r="C26" s="393"/>
      <c r="D26" s="395"/>
      <c r="E26" s="378"/>
      <c r="F26" s="370"/>
      <c r="G26" s="405"/>
      <c r="H26" s="451"/>
      <c r="I26" s="453"/>
      <c r="J26" s="119" t="s">
        <v>21</v>
      </c>
      <c r="K26" s="257">
        <v>0</v>
      </c>
      <c r="L26" s="257">
        <v>0</v>
      </c>
      <c r="M26" s="257">
        <v>0</v>
      </c>
      <c r="N26" s="257">
        <v>0</v>
      </c>
      <c r="O26" s="269">
        <v>0</v>
      </c>
      <c r="P26" s="269">
        <v>0</v>
      </c>
      <c r="Q26" s="269">
        <v>0</v>
      </c>
      <c r="R26" s="269">
        <v>0</v>
      </c>
      <c r="S26" s="280"/>
      <c r="T26" s="280"/>
      <c r="U26" s="280"/>
      <c r="V26" s="280"/>
      <c r="W26" s="280">
        <v>0</v>
      </c>
      <c r="X26" s="280">
        <v>0</v>
      </c>
      <c r="Y26" s="106" t="s">
        <v>167</v>
      </c>
      <c r="Z26" s="107">
        <v>0</v>
      </c>
      <c r="AA26" s="108">
        <v>0</v>
      </c>
      <c r="AB26" s="108">
        <v>0</v>
      </c>
    </row>
    <row r="27" spans="1:28" ht="30" customHeight="1">
      <c r="A27" s="391"/>
      <c r="B27" s="393"/>
      <c r="C27" s="393"/>
      <c r="D27" s="395"/>
      <c r="E27" s="378"/>
      <c r="F27" s="370"/>
      <c r="G27" s="384"/>
      <c r="H27" s="452"/>
      <c r="I27" s="448"/>
      <c r="J27" s="125" t="s">
        <v>20</v>
      </c>
      <c r="K27" s="240">
        <v>0</v>
      </c>
      <c r="L27" s="240">
        <v>0</v>
      </c>
      <c r="M27" s="240">
        <v>0</v>
      </c>
      <c r="N27" s="240">
        <v>0</v>
      </c>
      <c r="O27" s="138">
        <v>0</v>
      </c>
      <c r="P27" s="138">
        <v>0</v>
      </c>
      <c r="Q27" s="138">
        <v>0</v>
      </c>
      <c r="R27" s="138">
        <v>0</v>
      </c>
      <c r="S27" s="158"/>
      <c r="T27" s="158"/>
      <c r="U27" s="158"/>
      <c r="V27" s="158"/>
      <c r="W27" s="158">
        <f>SUM(W25:W26)</f>
        <v>5</v>
      </c>
      <c r="X27" s="158">
        <f>SUM(X25:X26)</f>
        <v>5</v>
      </c>
      <c r="Y27" s="321" t="s">
        <v>17</v>
      </c>
      <c r="Z27" s="321"/>
      <c r="AA27" s="321"/>
      <c r="AB27" s="321"/>
    </row>
    <row r="28" spans="1:28" ht="54" customHeight="1">
      <c r="A28" s="391"/>
      <c r="B28" s="393"/>
      <c r="C28" s="393"/>
      <c r="D28" s="395"/>
      <c r="E28" s="378"/>
      <c r="F28" s="370"/>
      <c r="G28" s="522" t="s">
        <v>209</v>
      </c>
      <c r="H28" s="516" t="s">
        <v>210</v>
      </c>
      <c r="I28" s="519" t="s">
        <v>252</v>
      </c>
      <c r="J28" s="319" t="s">
        <v>18</v>
      </c>
      <c r="K28" s="401">
        <v>6</v>
      </c>
      <c r="L28" s="401">
        <v>6</v>
      </c>
      <c r="M28" s="401">
        <v>0</v>
      </c>
      <c r="N28" s="401">
        <v>0</v>
      </c>
      <c r="O28" s="406">
        <v>6</v>
      </c>
      <c r="P28" s="406">
        <v>6</v>
      </c>
      <c r="Q28" s="406">
        <v>0</v>
      </c>
      <c r="R28" s="406">
        <v>0</v>
      </c>
      <c r="S28" s="406"/>
      <c r="T28" s="406"/>
      <c r="U28" s="406"/>
      <c r="V28" s="406"/>
      <c r="W28" s="406">
        <v>0</v>
      </c>
      <c r="X28" s="406">
        <v>0</v>
      </c>
      <c r="Y28" s="149" t="s">
        <v>170</v>
      </c>
      <c r="Z28" s="150">
        <v>1</v>
      </c>
      <c r="AA28" s="150">
        <v>0</v>
      </c>
      <c r="AB28" s="150">
        <v>0</v>
      </c>
    </row>
    <row r="29" spans="1:28" s="61" customFormat="1" ht="28.5" customHeight="1">
      <c r="A29" s="391"/>
      <c r="B29" s="393"/>
      <c r="C29" s="393"/>
      <c r="D29" s="395"/>
      <c r="E29" s="378"/>
      <c r="F29" s="370"/>
      <c r="G29" s="523"/>
      <c r="H29" s="517"/>
      <c r="I29" s="520"/>
      <c r="J29" s="496"/>
      <c r="K29" s="402"/>
      <c r="L29" s="402"/>
      <c r="M29" s="402"/>
      <c r="N29" s="402"/>
      <c r="O29" s="407"/>
      <c r="P29" s="407"/>
      <c r="Q29" s="407"/>
      <c r="R29" s="407"/>
      <c r="S29" s="472"/>
      <c r="T29" s="472"/>
      <c r="U29" s="472"/>
      <c r="V29" s="472"/>
      <c r="W29" s="407"/>
      <c r="X29" s="407"/>
      <c r="Y29" s="109" t="s">
        <v>186</v>
      </c>
      <c r="Z29" s="110">
        <v>0</v>
      </c>
      <c r="AA29" s="111">
        <v>1</v>
      </c>
      <c r="AB29" s="111">
        <v>0</v>
      </c>
    </row>
    <row r="30" spans="1:28" ht="28.5" customHeight="1">
      <c r="A30" s="391"/>
      <c r="B30" s="393"/>
      <c r="C30" s="393"/>
      <c r="D30" s="395"/>
      <c r="E30" s="378"/>
      <c r="F30" s="370"/>
      <c r="G30" s="523"/>
      <c r="H30" s="517"/>
      <c r="I30" s="521"/>
      <c r="J30" s="125" t="s">
        <v>20</v>
      </c>
      <c r="K30" s="213">
        <v>6</v>
      </c>
      <c r="L30" s="213">
        <v>6</v>
      </c>
      <c r="M30" s="213">
        <v>0</v>
      </c>
      <c r="N30" s="213">
        <v>0</v>
      </c>
      <c r="O30" s="289">
        <v>6</v>
      </c>
      <c r="P30" s="289">
        <v>6</v>
      </c>
      <c r="Q30" s="289">
        <v>0</v>
      </c>
      <c r="R30" s="289">
        <v>0</v>
      </c>
      <c r="S30" s="289"/>
      <c r="T30" s="289"/>
      <c r="U30" s="289"/>
      <c r="V30" s="289"/>
      <c r="W30" s="289">
        <f>SUM(W28)</f>
        <v>0</v>
      </c>
      <c r="X30" s="289">
        <f>SUM(X28)</f>
        <v>0</v>
      </c>
      <c r="Y30" s="457"/>
      <c r="Z30" s="458"/>
      <c r="AA30" s="458"/>
      <c r="AB30" s="459"/>
    </row>
    <row r="31" spans="1:28" ht="41.25" customHeight="1">
      <c r="A31" s="392"/>
      <c r="B31" s="394"/>
      <c r="C31" s="394"/>
      <c r="D31" s="396"/>
      <c r="E31" s="379"/>
      <c r="F31" s="444"/>
      <c r="G31" s="335" t="s">
        <v>24</v>
      </c>
      <c r="H31" s="335"/>
      <c r="I31" s="335"/>
      <c r="J31" s="335"/>
      <c r="K31" s="114">
        <f>SUM(K13+K15+K17+K19+K21+K24+K27+K30)</f>
        <v>39.6</v>
      </c>
      <c r="L31" s="114">
        <f t="shared" ref="L31:X31" si="0">SUM(L13+L15+L17+L19+L21+L24+L27+L30)</f>
        <v>25</v>
      </c>
      <c r="M31" s="114">
        <f t="shared" si="0"/>
        <v>0</v>
      </c>
      <c r="N31" s="114">
        <f t="shared" si="0"/>
        <v>14.6</v>
      </c>
      <c r="O31" s="290">
        <f t="shared" si="0"/>
        <v>37.1</v>
      </c>
      <c r="P31" s="290">
        <f t="shared" si="0"/>
        <v>37.1</v>
      </c>
      <c r="Q31" s="290">
        <f t="shared" si="0"/>
        <v>0</v>
      </c>
      <c r="R31" s="290">
        <f t="shared" si="0"/>
        <v>0</v>
      </c>
      <c r="S31" s="113">
        <f t="shared" si="0"/>
        <v>0</v>
      </c>
      <c r="T31" s="113">
        <f t="shared" si="0"/>
        <v>0</v>
      </c>
      <c r="U31" s="113">
        <f t="shared" si="0"/>
        <v>0</v>
      </c>
      <c r="V31" s="113">
        <f t="shared" si="0"/>
        <v>0</v>
      </c>
      <c r="W31" s="113">
        <f t="shared" si="0"/>
        <v>26.5</v>
      </c>
      <c r="X31" s="113">
        <f t="shared" si="0"/>
        <v>26.5</v>
      </c>
      <c r="Y31" s="322" t="s">
        <v>17</v>
      </c>
      <c r="Z31" s="322"/>
      <c r="AA31" s="322"/>
      <c r="AB31" s="322"/>
    </row>
    <row r="32" spans="1:28" ht="36.75" customHeight="1">
      <c r="A32" s="47"/>
      <c r="B32" s="49"/>
      <c r="C32" s="49"/>
      <c r="D32" s="51"/>
      <c r="E32" s="45"/>
      <c r="F32" s="695" t="s">
        <v>185</v>
      </c>
      <c r="G32" s="354" t="s">
        <v>183</v>
      </c>
      <c r="H32" s="376" t="s">
        <v>184</v>
      </c>
      <c r="I32" s="354" t="s">
        <v>25</v>
      </c>
      <c r="J32" s="525" t="s">
        <v>18</v>
      </c>
      <c r="K32" s="386">
        <v>20</v>
      </c>
      <c r="L32" s="386">
        <v>20</v>
      </c>
      <c r="M32" s="386">
        <v>0</v>
      </c>
      <c r="N32" s="386">
        <v>0</v>
      </c>
      <c r="O32" s="385">
        <v>0</v>
      </c>
      <c r="P32" s="385">
        <v>0</v>
      </c>
      <c r="Q32" s="385">
        <v>0</v>
      </c>
      <c r="R32" s="385">
        <v>0</v>
      </c>
      <c r="S32" s="385"/>
      <c r="T32" s="385"/>
      <c r="U32" s="385"/>
      <c r="V32" s="385"/>
      <c r="W32" s="385">
        <v>20</v>
      </c>
      <c r="X32" s="471">
        <v>20</v>
      </c>
      <c r="Y32" s="369" t="s">
        <v>205</v>
      </c>
      <c r="Z32" s="357">
        <v>10</v>
      </c>
      <c r="AA32" s="357">
        <v>10</v>
      </c>
      <c r="AB32" s="357">
        <v>10</v>
      </c>
    </row>
    <row r="33" spans="1:28" ht="28.5" customHeight="1">
      <c r="A33" s="203">
        <v>3</v>
      </c>
      <c r="B33" s="204">
        <v>1</v>
      </c>
      <c r="C33" s="204">
        <v>1</v>
      </c>
      <c r="D33" s="205">
        <v>1</v>
      </c>
      <c r="E33" s="206">
        <v>2</v>
      </c>
      <c r="F33" s="695"/>
      <c r="G33" s="354"/>
      <c r="H33" s="376"/>
      <c r="I33" s="354"/>
      <c r="J33" s="525"/>
      <c r="K33" s="386"/>
      <c r="L33" s="386"/>
      <c r="M33" s="386"/>
      <c r="N33" s="386"/>
      <c r="O33" s="385"/>
      <c r="P33" s="385"/>
      <c r="Q33" s="385"/>
      <c r="R33" s="385"/>
      <c r="S33" s="385"/>
      <c r="T33" s="385"/>
      <c r="U33" s="385"/>
      <c r="V33" s="385"/>
      <c r="W33" s="385"/>
      <c r="X33" s="471"/>
      <c r="Y33" s="479"/>
      <c r="Z33" s="358"/>
      <c r="AA33" s="358"/>
      <c r="AB33" s="358"/>
    </row>
    <row r="34" spans="1:28" ht="41.25" customHeight="1">
      <c r="A34" s="21"/>
      <c r="B34" s="23"/>
      <c r="C34" s="23"/>
      <c r="D34" s="25"/>
      <c r="E34" s="20"/>
      <c r="F34" s="695"/>
      <c r="G34" s="397"/>
      <c r="H34" s="377"/>
      <c r="I34" s="397"/>
      <c r="J34" s="153" t="s">
        <v>20</v>
      </c>
      <c r="K34" s="94">
        <v>20</v>
      </c>
      <c r="L34" s="94">
        <v>20</v>
      </c>
      <c r="M34" s="94">
        <v>0</v>
      </c>
      <c r="N34" s="94">
        <v>0</v>
      </c>
      <c r="O34" s="273">
        <v>0</v>
      </c>
      <c r="P34" s="138">
        <v>0</v>
      </c>
      <c r="Q34" s="138">
        <v>0</v>
      </c>
      <c r="R34" s="138">
        <v>0</v>
      </c>
      <c r="S34" s="138"/>
      <c r="T34" s="138"/>
      <c r="U34" s="138"/>
      <c r="V34" s="138"/>
      <c r="W34" s="138">
        <v>20</v>
      </c>
      <c r="X34" s="138">
        <v>20</v>
      </c>
      <c r="Y34" s="477"/>
      <c r="Z34" s="478"/>
      <c r="AA34" s="478"/>
      <c r="AB34" s="478"/>
    </row>
    <row r="35" spans="1:28" ht="45.2" customHeight="1">
      <c r="A35" s="48"/>
      <c r="B35" s="50"/>
      <c r="C35" s="50"/>
      <c r="D35" s="52"/>
      <c r="E35" s="46"/>
      <c r="F35" s="444"/>
      <c r="G35" s="335" t="s">
        <v>24</v>
      </c>
      <c r="H35" s="335"/>
      <c r="I35" s="335"/>
      <c r="J35" s="335"/>
      <c r="K35" s="114">
        <v>20</v>
      </c>
      <c r="L35" s="114">
        <v>20</v>
      </c>
      <c r="M35" s="114">
        <v>0</v>
      </c>
      <c r="N35" s="114">
        <v>0</v>
      </c>
      <c r="O35" s="290">
        <f>O34</f>
        <v>0</v>
      </c>
      <c r="P35" s="290">
        <f>P34</f>
        <v>0</v>
      </c>
      <c r="Q35" s="290">
        <f>Q34</f>
        <v>0</v>
      </c>
      <c r="R35" s="290">
        <f>R34</f>
        <v>0</v>
      </c>
      <c r="S35" s="113"/>
      <c r="T35" s="113"/>
      <c r="U35" s="113"/>
      <c r="V35" s="113"/>
      <c r="W35" s="113">
        <f>W34</f>
        <v>20</v>
      </c>
      <c r="X35" s="113">
        <f>X34</f>
        <v>20</v>
      </c>
      <c r="Y35" s="322" t="s">
        <v>17</v>
      </c>
      <c r="Z35" s="322"/>
      <c r="AA35" s="322"/>
      <c r="AB35" s="322"/>
    </row>
    <row r="36" spans="1:28" ht="45.2" customHeight="1">
      <c r="A36" s="362">
        <v>3</v>
      </c>
      <c r="B36" s="540">
        <v>1</v>
      </c>
      <c r="C36" s="540">
        <v>1</v>
      </c>
      <c r="D36" s="559">
        <v>1</v>
      </c>
      <c r="E36" s="542">
        <v>3</v>
      </c>
      <c r="F36" s="369" t="s">
        <v>163</v>
      </c>
      <c r="G36" s="525" t="s">
        <v>64</v>
      </c>
      <c r="H36" s="371" t="s">
        <v>126</v>
      </c>
      <c r="I36" s="373" t="s">
        <v>252</v>
      </c>
      <c r="J36" s="124" t="s">
        <v>18</v>
      </c>
      <c r="K36" s="255">
        <v>0</v>
      </c>
      <c r="L36" s="255">
        <v>0</v>
      </c>
      <c r="M36" s="255">
        <v>0</v>
      </c>
      <c r="N36" s="255">
        <v>0</v>
      </c>
      <c r="O36" s="272">
        <v>0</v>
      </c>
      <c r="P36" s="272">
        <v>0</v>
      </c>
      <c r="Q36" s="272">
        <v>0</v>
      </c>
      <c r="R36" s="272">
        <v>0</v>
      </c>
      <c r="S36" s="272"/>
      <c r="T36" s="272"/>
      <c r="U36" s="272"/>
      <c r="V36" s="272"/>
      <c r="W36" s="272">
        <v>0</v>
      </c>
      <c r="X36" s="272">
        <v>0</v>
      </c>
      <c r="Y36" s="60" t="s">
        <v>179</v>
      </c>
      <c r="Z36" s="105">
        <v>1</v>
      </c>
      <c r="AA36" s="105">
        <v>1</v>
      </c>
      <c r="AB36" s="105">
        <v>1</v>
      </c>
    </row>
    <row r="37" spans="1:28" ht="34.5" customHeight="1">
      <c r="A37" s="363"/>
      <c r="B37" s="541"/>
      <c r="C37" s="541"/>
      <c r="D37" s="560"/>
      <c r="E37" s="543"/>
      <c r="F37" s="370"/>
      <c r="G37" s="525"/>
      <c r="H37" s="372"/>
      <c r="I37" s="374"/>
      <c r="J37" s="31" t="s">
        <v>20</v>
      </c>
      <c r="K37" s="94">
        <v>0</v>
      </c>
      <c r="L37" s="94">
        <v>0</v>
      </c>
      <c r="M37" s="94">
        <v>0</v>
      </c>
      <c r="N37" s="94">
        <v>0</v>
      </c>
      <c r="O37" s="138">
        <v>0</v>
      </c>
      <c r="P37" s="138">
        <v>0</v>
      </c>
      <c r="Q37" s="138">
        <v>0</v>
      </c>
      <c r="R37" s="138">
        <v>0</v>
      </c>
      <c r="S37" s="138"/>
      <c r="T37" s="138"/>
      <c r="U37" s="138"/>
      <c r="V37" s="138"/>
      <c r="W37" s="138">
        <v>0</v>
      </c>
      <c r="X37" s="138">
        <v>0</v>
      </c>
      <c r="Y37" s="469"/>
      <c r="Z37" s="463"/>
      <c r="AA37" s="463"/>
      <c r="AB37" s="464"/>
    </row>
    <row r="38" spans="1:28" ht="45.2" customHeight="1">
      <c r="A38" s="363"/>
      <c r="B38" s="541"/>
      <c r="C38" s="541"/>
      <c r="D38" s="560"/>
      <c r="E38" s="544"/>
      <c r="F38" s="370"/>
      <c r="G38" s="365" t="s">
        <v>24</v>
      </c>
      <c r="H38" s="366"/>
      <c r="I38" s="366"/>
      <c r="J38" s="367"/>
      <c r="K38" s="140">
        <v>0</v>
      </c>
      <c r="L38" s="140">
        <v>0</v>
      </c>
      <c r="M38" s="140">
        <v>0</v>
      </c>
      <c r="N38" s="140">
        <v>0</v>
      </c>
      <c r="O38" s="290">
        <f>O37</f>
        <v>0</v>
      </c>
      <c r="P38" s="290">
        <f>P37</f>
        <v>0</v>
      </c>
      <c r="Q38" s="290">
        <f>Q37</f>
        <v>0</v>
      </c>
      <c r="R38" s="290">
        <f>R37</f>
        <v>0</v>
      </c>
      <c r="S38" s="290"/>
      <c r="T38" s="290"/>
      <c r="U38" s="290"/>
      <c r="V38" s="290"/>
      <c r="W38" s="290">
        <v>0</v>
      </c>
      <c r="X38" s="290">
        <v>0</v>
      </c>
      <c r="Y38" s="470"/>
      <c r="Z38" s="463"/>
      <c r="AA38" s="463"/>
      <c r="AB38" s="464"/>
    </row>
    <row r="39" spans="1:28" ht="45.2" customHeight="1">
      <c r="A39" s="364"/>
      <c r="B39" s="207"/>
      <c r="C39" s="207"/>
      <c r="D39" s="208"/>
      <c r="E39" s="565" t="s">
        <v>35</v>
      </c>
      <c r="F39" s="566"/>
      <c r="G39" s="566"/>
      <c r="H39" s="566"/>
      <c r="I39" s="566"/>
      <c r="J39" s="567"/>
      <c r="K39" s="141">
        <f>SUM(K38+K35+K31)</f>
        <v>59.6</v>
      </c>
      <c r="L39" s="141">
        <f>SUM(L38+L35+L31)</f>
        <v>45</v>
      </c>
      <c r="M39" s="141">
        <f>SUM(M38+M35+M31)</f>
        <v>0</v>
      </c>
      <c r="N39" s="141">
        <f>SUM(N38+N35+N31)</f>
        <v>14.6</v>
      </c>
      <c r="O39" s="291">
        <f>SUM(O38+O35+O31)</f>
        <v>37.1</v>
      </c>
      <c r="P39" s="291">
        <f t="shared" ref="P39:X39" si="1">SUM(P38+P35+P31)</f>
        <v>37.1</v>
      </c>
      <c r="Q39" s="291">
        <f t="shared" si="1"/>
        <v>0</v>
      </c>
      <c r="R39" s="291">
        <f t="shared" si="1"/>
        <v>0</v>
      </c>
      <c r="S39" s="291"/>
      <c r="T39" s="291"/>
      <c r="U39" s="291"/>
      <c r="V39" s="291"/>
      <c r="W39" s="291">
        <f t="shared" si="1"/>
        <v>46.5</v>
      </c>
      <c r="X39" s="291">
        <f t="shared" si="1"/>
        <v>46.5</v>
      </c>
      <c r="Y39" s="465"/>
      <c r="Z39" s="455"/>
      <c r="AA39" s="455"/>
      <c r="AB39" s="456"/>
    </row>
    <row r="40" spans="1:28" ht="45.2" customHeight="1">
      <c r="A40" s="4">
        <v>3</v>
      </c>
      <c r="B40" s="5">
        <v>1</v>
      </c>
      <c r="C40" s="5">
        <v>1</v>
      </c>
      <c r="D40" s="6">
        <v>2</v>
      </c>
      <c r="E40" s="89"/>
      <c r="F40" s="368" t="s">
        <v>63</v>
      </c>
      <c r="G40" s="368"/>
      <c r="H40" s="368"/>
      <c r="I40" s="368"/>
      <c r="J40" s="368"/>
      <c r="K40" s="368"/>
      <c r="L40" s="368"/>
      <c r="M40" s="368"/>
      <c r="N40" s="368"/>
      <c r="O40" s="368"/>
      <c r="P40" s="368"/>
      <c r="Q40" s="368"/>
      <c r="R40" s="368"/>
      <c r="S40" s="368"/>
      <c r="T40" s="368"/>
      <c r="U40" s="368"/>
      <c r="V40" s="368"/>
      <c r="W40" s="368"/>
      <c r="X40" s="368"/>
      <c r="Y40" s="368"/>
      <c r="Z40" s="368"/>
      <c r="AA40" s="368"/>
      <c r="AB40" s="368"/>
    </row>
    <row r="41" spans="1:28" ht="55.5" customHeight="1">
      <c r="A41" s="572">
        <v>3</v>
      </c>
      <c r="B41" s="551">
        <v>1</v>
      </c>
      <c r="C41" s="551">
        <v>1</v>
      </c>
      <c r="D41" s="548">
        <v>2</v>
      </c>
      <c r="E41" s="561">
        <v>5</v>
      </c>
      <c r="F41" s="580" t="s">
        <v>91</v>
      </c>
      <c r="G41" s="354" t="s">
        <v>71</v>
      </c>
      <c r="H41" s="527" t="s">
        <v>162</v>
      </c>
      <c r="I41" s="564" t="s">
        <v>253</v>
      </c>
      <c r="J41" s="357" t="s">
        <v>18</v>
      </c>
      <c r="K41" s="493">
        <v>0</v>
      </c>
      <c r="L41" s="493">
        <v>0</v>
      </c>
      <c r="M41" s="493">
        <v>0</v>
      </c>
      <c r="N41" s="493">
        <v>0</v>
      </c>
      <c r="O41" s="352">
        <v>10</v>
      </c>
      <c r="P41" s="352">
        <v>10</v>
      </c>
      <c r="Q41" s="352">
        <v>0</v>
      </c>
      <c r="R41" s="352">
        <v>0</v>
      </c>
      <c r="S41" s="352"/>
      <c r="T41" s="352"/>
      <c r="U41" s="352"/>
      <c r="V41" s="352"/>
      <c r="W41" s="352">
        <v>0</v>
      </c>
      <c r="X41" s="352">
        <v>0</v>
      </c>
      <c r="Y41" s="293" t="s">
        <v>247</v>
      </c>
      <c r="Z41" s="102">
        <v>0</v>
      </c>
      <c r="AA41" s="102">
        <v>1</v>
      </c>
      <c r="AB41" s="102">
        <v>0</v>
      </c>
    </row>
    <row r="42" spans="1:28" s="61" customFormat="1" ht="69" customHeight="1">
      <c r="A42" s="573"/>
      <c r="B42" s="552"/>
      <c r="C42" s="552"/>
      <c r="D42" s="549"/>
      <c r="E42" s="562"/>
      <c r="F42" s="580"/>
      <c r="G42" s="354"/>
      <c r="H42" s="527"/>
      <c r="I42" s="564"/>
      <c r="J42" s="358"/>
      <c r="K42" s="526"/>
      <c r="L42" s="526"/>
      <c r="M42" s="526"/>
      <c r="N42" s="526"/>
      <c r="O42" s="466"/>
      <c r="P42" s="466"/>
      <c r="Q42" s="466"/>
      <c r="R42" s="466"/>
      <c r="S42" s="466"/>
      <c r="T42" s="466"/>
      <c r="U42" s="466"/>
      <c r="V42" s="466"/>
      <c r="W42" s="466"/>
      <c r="X42" s="466"/>
      <c r="Y42" s="317" t="s">
        <v>254</v>
      </c>
      <c r="Z42" s="287">
        <v>1</v>
      </c>
      <c r="AA42" s="316">
        <v>0</v>
      </c>
      <c r="AB42" s="287">
        <v>0</v>
      </c>
    </row>
    <row r="43" spans="1:28" ht="29.25" customHeight="1">
      <c r="A43" s="574"/>
      <c r="B43" s="550"/>
      <c r="C43" s="550"/>
      <c r="D43" s="550"/>
      <c r="E43" s="563"/>
      <c r="F43" s="580"/>
      <c r="G43" s="354"/>
      <c r="H43" s="527"/>
      <c r="I43" s="564"/>
      <c r="J43" s="11" t="s">
        <v>20</v>
      </c>
      <c r="K43" s="94">
        <v>0</v>
      </c>
      <c r="L43" s="94">
        <v>0</v>
      </c>
      <c r="M43" s="94">
        <v>0</v>
      </c>
      <c r="N43" s="94">
        <v>0</v>
      </c>
      <c r="O43" s="138">
        <v>10</v>
      </c>
      <c r="P43" s="138">
        <v>10</v>
      </c>
      <c r="Q43" s="138">
        <v>0</v>
      </c>
      <c r="R43" s="138">
        <v>0</v>
      </c>
      <c r="S43" s="138"/>
      <c r="T43" s="138"/>
      <c r="U43" s="138"/>
      <c r="V43" s="138"/>
      <c r="W43" s="138">
        <v>0</v>
      </c>
      <c r="X43" s="138">
        <v>0</v>
      </c>
      <c r="Y43" s="143"/>
      <c r="Z43" s="11"/>
      <c r="AA43" s="11"/>
      <c r="AB43" s="11"/>
    </row>
    <row r="44" spans="1:28" ht="52.5" customHeight="1" thickBot="1">
      <c r="A44" s="574"/>
      <c r="B44" s="209"/>
      <c r="C44" s="209"/>
      <c r="D44" s="156"/>
      <c r="E44" s="157"/>
      <c r="F44" s="580"/>
      <c r="G44" s="354" t="s">
        <v>90</v>
      </c>
      <c r="H44" s="380" t="s">
        <v>127</v>
      </c>
      <c r="I44" s="528" t="s">
        <v>252</v>
      </c>
      <c r="J44" s="115" t="s">
        <v>18</v>
      </c>
      <c r="K44" s="249">
        <v>0</v>
      </c>
      <c r="L44" s="253">
        <v>0</v>
      </c>
      <c r="M44" s="253">
        <v>0</v>
      </c>
      <c r="N44" s="253">
        <v>0</v>
      </c>
      <c r="O44" s="269">
        <v>0</v>
      </c>
      <c r="P44" s="269">
        <v>0</v>
      </c>
      <c r="Q44" s="269">
        <v>0</v>
      </c>
      <c r="R44" s="269">
        <v>0</v>
      </c>
      <c r="S44" s="269"/>
      <c r="T44" s="269"/>
      <c r="U44" s="269"/>
      <c r="V44" s="269"/>
      <c r="W44" s="269">
        <v>2000</v>
      </c>
      <c r="X44" s="269">
        <v>0</v>
      </c>
      <c r="Y44" s="144" t="s">
        <v>171</v>
      </c>
      <c r="Z44" s="27">
        <v>0</v>
      </c>
      <c r="AA44" s="27">
        <v>1</v>
      </c>
      <c r="AB44" s="27">
        <v>0</v>
      </c>
    </row>
    <row r="45" spans="1:28" ht="34.5" customHeight="1" thickBot="1">
      <c r="A45" s="154"/>
      <c r="B45" s="155"/>
      <c r="C45" s="155"/>
      <c r="D45" s="156"/>
      <c r="E45" s="157"/>
      <c r="F45" s="580"/>
      <c r="G45" s="354"/>
      <c r="H45" s="382"/>
      <c r="I45" s="529"/>
      <c r="J45" s="125" t="s">
        <v>20</v>
      </c>
      <c r="K45" s="138">
        <v>0</v>
      </c>
      <c r="L45" s="94">
        <v>0</v>
      </c>
      <c r="M45" s="94">
        <v>0</v>
      </c>
      <c r="N45" s="94">
        <v>0</v>
      </c>
      <c r="O45" s="138">
        <f>O44</f>
        <v>0</v>
      </c>
      <c r="P45" s="138">
        <f>P44</f>
        <v>0</v>
      </c>
      <c r="Q45" s="138">
        <f>Q44</f>
        <v>0</v>
      </c>
      <c r="R45" s="138">
        <f>R44</f>
        <v>0</v>
      </c>
      <c r="S45" s="138"/>
      <c r="T45" s="138"/>
      <c r="U45" s="138"/>
      <c r="V45" s="138"/>
      <c r="W45" s="138">
        <f>W44</f>
        <v>2000</v>
      </c>
      <c r="X45" s="138">
        <f>X44</f>
        <v>0</v>
      </c>
      <c r="Y45" s="460" t="s">
        <v>17</v>
      </c>
      <c r="Z45" s="460"/>
      <c r="AA45" s="460"/>
      <c r="AB45" s="461"/>
    </row>
    <row r="46" spans="1:28" ht="45.2" customHeight="1">
      <c r="A46" s="154"/>
      <c r="B46" s="155"/>
      <c r="C46" s="155"/>
      <c r="D46" s="156"/>
      <c r="E46" s="157"/>
      <c r="F46" s="581"/>
      <c r="G46" s="335" t="s">
        <v>24</v>
      </c>
      <c r="H46" s="335"/>
      <c r="I46" s="335"/>
      <c r="J46" s="335"/>
      <c r="K46" s="114">
        <v>0</v>
      </c>
      <c r="L46" s="114">
        <v>0</v>
      </c>
      <c r="M46" s="114">
        <v>0</v>
      </c>
      <c r="N46" s="114">
        <v>0</v>
      </c>
      <c r="O46" s="113">
        <f>O43+O45</f>
        <v>10</v>
      </c>
      <c r="P46" s="113">
        <f>P43+P45</f>
        <v>10</v>
      </c>
      <c r="Q46" s="113">
        <f>Q43+Q45</f>
        <v>0</v>
      </c>
      <c r="R46" s="113">
        <f>R43+R45</f>
        <v>0</v>
      </c>
      <c r="S46" s="113"/>
      <c r="T46" s="113"/>
      <c r="U46" s="113"/>
      <c r="V46" s="113"/>
      <c r="W46" s="113">
        <f>W43+W45</f>
        <v>2000</v>
      </c>
      <c r="X46" s="113">
        <f>X43+X45</f>
        <v>0</v>
      </c>
      <c r="Y46" s="467" t="s">
        <v>17</v>
      </c>
      <c r="Z46" s="467"/>
      <c r="AA46" s="467"/>
      <c r="AB46" s="468"/>
    </row>
    <row r="47" spans="1:28" ht="45.2" customHeight="1">
      <c r="A47" s="129"/>
      <c r="B47" s="85"/>
      <c r="C47" s="85"/>
      <c r="D47" s="86"/>
      <c r="E47" s="553" t="s">
        <v>35</v>
      </c>
      <c r="F47" s="554"/>
      <c r="G47" s="554"/>
      <c r="H47" s="554"/>
      <c r="I47" s="554"/>
      <c r="J47" s="555"/>
      <c r="K47" s="37">
        <v>0</v>
      </c>
      <c r="L47" s="37">
        <v>0</v>
      </c>
      <c r="M47" s="37">
        <v>0</v>
      </c>
      <c r="N47" s="37">
        <v>0</v>
      </c>
      <c r="O47" s="142">
        <f>O46</f>
        <v>10</v>
      </c>
      <c r="P47" s="142">
        <f>P46</f>
        <v>10</v>
      </c>
      <c r="Q47" s="142">
        <f>Q46</f>
        <v>0</v>
      </c>
      <c r="R47" s="142">
        <f>R46</f>
        <v>0</v>
      </c>
      <c r="S47" s="142"/>
      <c r="T47" s="142"/>
      <c r="U47" s="142"/>
      <c r="V47" s="142"/>
      <c r="W47" s="142">
        <f>W46</f>
        <v>2000</v>
      </c>
      <c r="X47" s="142">
        <f>X46</f>
        <v>0</v>
      </c>
      <c r="Y47" s="462"/>
      <c r="Z47" s="463"/>
      <c r="AA47" s="463"/>
      <c r="AB47" s="464"/>
    </row>
    <row r="48" spans="1:28" ht="45.2" customHeight="1">
      <c r="A48" s="130"/>
      <c r="B48" s="85"/>
      <c r="C48" s="85"/>
      <c r="D48" s="83"/>
      <c r="E48" s="556" t="s">
        <v>37</v>
      </c>
      <c r="F48" s="557"/>
      <c r="G48" s="557"/>
      <c r="H48" s="557"/>
      <c r="I48" s="557"/>
      <c r="J48" s="558"/>
      <c r="K48" s="145">
        <f t="shared" ref="K48:R48" si="2">SUM(K39+K47)</f>
        <v>59.6</v>
      </c>
      <c r="L48" s="145">
        <f t="shared" si="2"/>
        <v>45</v>
      </c>
      <c r="M48" s="145">
        <f t="shared" si="2"/>
        <v>0</v>
      </c>
      <c r="N48" s="145">
        <f t="shared" si="2"/>
        <v>14.6</v>
      </c>
      <c r="O48" s="292">
        <f t="shared" si="2"/>
        <v>47.1</v>
      </c>
      <c r="P48" s="292">
        <f t="shared" si="2"/>
        <v>47.1</v>
      </c>
      <c r="Q48" s="292">
        <f t="shared" si="2"/>
        <v>0</v>
      </c>
      <c r="R48" s="292">
        <f t="shared" si="2"/>
        <v>0</v>
      </c>
      <c r="S48" s="292"/>
      <c r="T48" s="292"/>
      <c r="U48" s="292"/>
      <c r="V48" s="292"/>
      <c r="W48" s="292">
        <f>SUM(W39+W47)</f>
        <v>2046.5</v>
      </c>
      <c r="X48" s="292">
        <f>SUM(X39+X47)</f>
        <v>46.5</v>
      </c>
      <c r="Y48" s="454"/>
      <c r="Z48" s="455"/>
      <c r="AA48" s="455"/>
      <c r="AB48" s="456"/>
    </row>
    <row r="49" spans="1:28" ht="45.2" customHeight="1">
      <c r="A49" s="22">
        <v>3</v>
      </c>
      <c r="B49" s="24">
        <v>1</v>
      </c>
      <c r="C49" s="24">
        <v>2</v>
      </c>
      <c r="D49" s="88"/>
      <c r="E49" s="359" t="s">
        <v>197</v>
      </c>
      <c r="F49" s="360"/>
      <c r="G49" s="360"/>
      <c r="H49" s="360"/>
      <c r="I49" s="360"/>
      <c r="J49" s="360"/>
      <c r="K49" s="360"/>
      <c r="L49" s="360"/>
      <c r="M49" s="360"/>
      <c r="N49" s="360"/>
      <c r="O49" s="360"/>
      <c r="P49" s="360"/>
      <c r="Q49" s="360"/>
      <c r="R49" s="360"/>
      <c r="S49" s="360"/>
      <c r="T49" s="360"/>
      <c r="U49" s="360"/>
      <c r="V49" s="360"/>
      <c r="W49" s="360"/>
      <c r="X49" s="360"/>
      <c r="Y49" s="360"/>
      <c r="Z49" s="360"/>
      <c r="AA49" s="360"/>
      <c r="AB49" s="361"/>
    </row>
    <row r="50" spans="1:28" ht="45.2" customHeight="1">
      <c r="A50" s="62">
        <v>3</v>
      </c>
      <c r="B50" s="71">
        <v>1</v>
      </c>
      <c r="C50" s="71">
        <v>2</v>
      </c>
      <c r="D50" s="30">
        <v>1</v>
      </c>
      <c r="E50" s="545" t="s">
        <v>198</v>
      </c>
      <c r="F50" s="546"/>
      <c r="G50" s="546"/>
      <c r="H50" s="546"/>
      <c r="I50" s="546"/>
      <c r="J50" s="546"/>
      <c r="K50" s="546"/>
      <c r="L50" s="546"/>
      <c r="M50" s="546"/>
      <c r="N50" s="546"/>
      <c r="O50" s="546"/>
      <c r="P50" s="546"/>
      <c r="Q50" s="546"/>
      <c r="R50" s="546"/>
      <c r="S50" s="546"/>
      <c r="T50" s="546"/>
      <c r="U50" s="546"/>
      <c r="V50" s="546"/>
      <c r="W50" s="546"/>
      <c r="X50" s="546"/>
      <c r="Y50" s="546"/>
      <c r="Z50" s="546"/>
      <c r="AA50" s="546"/>
      <c r="AB50" s="547"/>
    </row>
    <row r="51" spans="1:28" ht="48.75" customHeight="1">
      <c r="A51" s="487">
        <v>3</v>
      </c>
      <c r="B51" s="491">
        <v>1</v>
      </c>
      <c r="C51" s="491">
        <v>2</v>
      </c>
      <c r="D51" s="575">
        <v>1</v>
      </c>
      <c r="E51" s="577">
        <v>1</v>
      </c>
      <c r="F51" s="524" t="s">
        <v>92</v>
      </c>
      <c r="G51" s="333" t="s">
        <v>67</v>
      </c>
      <c r="H51" s="524" t="s">
        <v>68</v>
      </c>
      <c r="I51" s="333" t="s">
        <v>28</v>
      </c>
      <c r="J51" s="119" t="s">
        <v>18</v>
      </c>
      <c r="K51" s="257">
        <v>0.2</v>
      </c>
      <c r="L51" s="257">
        <v>0.2</v>
      </c>
      <c r="M51" s="257">
        <v>0</v>
      </c>
      <c r="N51" s="257">
        <v>0</v>
      </c>
      <c r="O51" s="258">
        <v>0.2</v>
      </c>
      <c r="P51" s="258">
        <v>0.2</v>
      </c>
      <c r="Q51" s="261">
        <v>0</v>
      </c>
      <c r="R51" s="261">
        <v>0</v>
      </c>
      <c r="S51" s="261"/>
      <c r="T51" s="261"/>
      <c r="U51" s="261"/>
      <c r="V51" s="261"/>
      <c r="W51" s="261">
        <v>0.2</v>
      </c>
      <c r="X51" s="261">
        <v>0.2</v>
      </c>
      <c r="Y51" s="144" t="s">
        <v>180</v>
      </c>
      <c r="Z51" s="27">
        <v>1</v>
      </c>
      <c r="AA51" s="27">
        <v>1</v>
      </c>
      <c r="AB51" s="27">
        <v>1</v>
      </c>
    </row>
    <row r="52" spans="1:28" ht="39" customHeight="1">
      <c r="A52" s="487"/>
      <c r="B52" s="491"/>
      <c r="C52" s="491"/>
      <c r="D52" s="575"/>
      <c r="E52" s="577"/>
      <c r="F52" s="524"/>
      <c r="G52" s="333"/>
      <c r="H52" s="524"/>
      <c r="I52" s="333"/>
      <c r="J52" s="125" t="s">
        <v>20</v>
      </c>
      <c r="K52" s="240">
        <v>0.2</v>
      </c>
      <c r="L52" s="240">
        <v>0.2</v>
      </c>
      <c r="M52" s="240">
        <v>0</v>
      </c>
      <c r="N52" s="240">
        <v>0</v>
      </c>
      <c r="O52" s="158">
        <f>O51</f>
        <v>0.2</v>
      </c>
      <c r="P52" s="158">
        <f>P51</f>
        <v>0.2</v>
      </c>
      <c r="Q52" s="158">
        <f>Q51</f>
        <v>0</v>
      </c>
      <c r="R52" s="158">
        <f>R51</f>
        <v>0</v>
      </c>
      <c r="S52" s="158"/>
      <c r="T52" s="158"/>
      <c r="U52" s="158"/>
      <c r="V52" s="158"/>
      <c r="W52" s="158">
        <f>W51</f>
        <v>0.2</v>
      </c>
      <c r="X52" s="158">
        <f>X51</f>
        <v>0.2</v>
      </c>
      <c r="Y52" s="539" t="s">
        <v>17</v>
      </c>
      <c r="Z52" s="321"/>
      <c r="AA52" s="321"/>
      <c r="AB52" s="321"/>
    </row>
    <row r="53" spans="1:28" s="61" customFormat="1" ht="54.75" customHeight="1">
      <c r="A53" s="487"/>
      <c r="B53" s="491"/>
      <c r="C53" s="491"/>
      <c r="D53" s="575"/>
      <c r="E53" s="577"/>
      <c r="F53" s="524"/>
      <c r="G53" s="333" t="s">
        <v>93</v>
      </c>
      <c r="H53" s="532" t="s">
        <v>129</v>
      </c>
      <c r="I53" s="354" t="s">
        <v>25</v>
      </c>
      <c r="J53" s="124" t="s">
        <v>18</v>
      </c>
      <c r="K53" s="308">
        <v>5</v>
      </c>
      <c r="L53" s="308">
        <v>5</v>
      </c>
      <c r="M53" s="308">
        <v>0</v>
      </c>
      <c r="N53" s="308">
        <v>0</v>
      </c>
      <c r="O53" s="309">
        <v>5</v>
      </c>
      <c r="P53" s="309">
        <v>5</v>
      </c>
      <c r="Q53" s="309">
        <v>0</v>
      </c>
      <c r="R53" s="309">
        <v>0</v>
      </c>
      <c r="S53" s="162"/>
      <c r="T53" s="162"/>
      <c r="U53" s="162"/>
      <c r="V53" s="162"/>
      <c r="W53" s="162">
        <v>5</v>
      </c>
      <c r="X53" s="162">
        <v>5</v>
      </c>
      <c r="Y53" s="184" t="s">
        <v>23</v>
      </c>
      <c r="Z53" s="27">
        <v>100</v>
      </c>
      <c r="AA53" s="27">
        <v>100</v>
      </c>
      <c r="AB53" s="27">
        <v>100</v>
      </c>
    </row>
    <row r="54" spans="1:28" s="61" customFormat="1" ht="39" customHeight="1">
      <c r="A54" s="487"/>
      <c r="B54" s="491"/>
      <c r="C54" s="491"/>
      <c r="D54" s="575"/>
      <c r="E54" s="577"/>
      <c r="F54" s="524"/>
      <c r="G54" s="333"/>
      <c r="H54" s="532"/>
      <c r="I54" s="354"/>
      <c r="J54" s="125"/>
      <c r="K54" s="240">
        <v>5</v>
      </c>
      <c r="L54" s="240">
        <v>5</v>
      </c>
      <c r="M54" s="240">
        <v>0</v>
      </c>
      <c r="N54" s="240">
        <v>0</v>
      </c>
      <c r="O54" s="158">
        <v>5</v>
      </c>
      <c r="P54" s="158">
        <v>5</v>
      </c>
      <c r="Q54" s="158">
        <v>0</v>
      </c>
      <c r="R54" s="158">
        <v>0</v>
      </c>
      <c r="S54" s="158"/>
      <c r="T54" s="158"/>
      <c r="U54" s="158"/>
      <c r="V54" s="158"/>
      <c r="W54" s="158">
        <v>5</v>
      </c>
      <c r="X54" s="158">
        <v>5</v>
      </c>
      <c r="Y54" s="159"/>
      <c r="Z54" s="84"/>
      <c r="AA54" s="84"/>
      <c r="AB54" s="84"/>
    </row>
    <row r="55" spans="1:28" ht="45.2" customHeight="1" thickBot="1">
      <c r="A55" s="487"/>
      <c r="B55" s="491"/>
      <c r="C55" s="491"/>
      <c r="D55" s="575"/>
      <c r="E55" s="577"/>
      <c r="F55" s="524"/>
      <c r="G55" s="333" t="s">
        <v>94</v>
      </c>
      <c r="H55" s="524" t="s">
        <v>130</v>
      </c>
      <c r="I55" s="531" t="s">
        <v>252</v>
      </c>
      <c r="J55" s="119" t="s">
        <v>18</v>
      </c>
      <c r="K55" s="253">
        <v>5</v>
      </c>
      <c r="L55" s="253">
        <v>5</v>
      </c>
      <c r="M55" s="257">
        <v>0</v>
      </c>
      <c r="N55" s="257">
        <v>0</v>
      </c>
      <c r="O55" s="258">
        <v>5</v>
      </c>
      <c r="P55" s="258">
        <v>5</v>
      </c>
      <c r="Q55" s="261">
        <v>0</v>
      </c>
      <c r="R55" s="261">
        <v>0</v>
      </c>
      <c r="S55" s="258"/>
      <c r="T55" s="258"/>
      <c r="U55" s="261"/>
      <c r="V55" s="261"/>
      <c r="W55" s="261">
        <v>5</v>
      </c>
      <c r="X55" s="261">
        <v>5</v>
      </c>
      <c r="Y55" s="160" t="s">
        <v>30</v>
      </c>
      <c r="Z55" s="19">
        <v>1</v>
      </c>
      <c r="AA55" s="19">
        <v>1</v>
      </c>
      <c r="AB55" s="19">
        <v>1</v>
      </c>
    </row>
    <row r="56" spans="1:28" ht="25.5" customHeight="1" thickBot="1">
      <c r="A56" s="487"/>
      <c r="B56" s="491"/>
      <c r="C56" s="491"/>
      <c r="D56" s="575"/>
      <c r="E56" s="577"/>
      <c r="F56" s="524"/>
      <c r="G56" s="333"/>
      <c r="H56" s="524"/>
      <c r="I56" s="531"/>
      <c r="J56" s="125" t="s">
        <v>20</v>
      </c>
      <c r="K56" s="240">
        <v>5</v>
      </c>
      <c r="L56" s="240">
        <v>5</v>
      </c>
      <c r="M56" s="240">
        <v>0</v>
      </c>
      <c r="N56" s="240">
        <v>0</v>
      </c>
      <c r="O56" s="138">
        <f>O55</f>
        <v>5</v>
      </c>
      <c r="P56" s="138">
        <v>5</v>
      </c>
      <c r="Q56" s="158">
        <f>Q55</f>
        <v>0</v>
      </c>
      <c r="R56" s="158">
        <f>R55</f>
        <v>0</v>
      </c>
      <c r="S56" s="158"/>
      <c r="T56" s="158"/>
      <c r="U56" s="158"/>
      <c r="V56" s="158"/>
      <c r="W56" s="158">
        <v>5</v>
      </c>
      <c r="X56" s="158">
        <v>5</v>
      </c>
      <c r="Y56" s="473" t="s">
        <v>17</v>
      </c>
      <c r="Z56" s="473"/>
      <c r="AA56" s="473"/>
      <c r="AB56" s="474"/>
    </row>
    <row r="57" spans="1:28" ht="45.2" customHeight="1" thickBot="1">
      <c r="A57" s="487"/>
      <c r="B57" s="491"/>
      <c r="C57" s="491"/>
      <c r="D57" s="575"/>
      <c r="E57" s="577"/>
      <c r="F57" s="524"/>
      <c r="G57" s="333" t="s">
        <v>95</v>
      </c>
      <c r="H57" s="524" t="s">
        <v>131</v>
      </c>
      <c r="I57" s="333" t="s">
        <v>28</v>
      </c>
      <c r="J57" s="119" t="s">
        <v>18</v>
      </c>
      <c r="K57" s="257">
        <v>2</v>
      </c>
      <c r="L57" s="257">
        <v>2</v>
      </c>
      <c r="M57" s="257">
        <v>0</v>
      </c>
      <c r="N57" s="257">
        <v>0</v>
      </c>
      <c r="O57" s="261">
        <v>2</v>
      </c>
      <c r="P57" s="261">
        <v>2</v>
      </c>
      <c r="Q57" s="261">
        <v>0</v>
      </c>
      <c r="R57" s="261">
        <v>0</v>
      </c>
      <c r="S57" s="261"/>
      <c r="T57" s="261"/>
      <c r="U57" s="261"/>
      <c r="V57" s="261"/>
      <c r="W57" s="261">
        <v>2</v>
      </c>
      <c r="X57" s="261">
        <v>2</v>
      </c>
      <c r="Y57" s="144" t="s">
        <v>31</v>
      </c>
      <c r="Z57" s="8">
        <v>1</v>
      </c>
      <c r="AA57" s="8">
        <v>1</v>
      </c>
      <c r="AB57" s="8">
        <v>1</v>
      </c>
    </row>
    <row r="58" spans="1:28" ht="32.25" customHeight="1" thickBot="1">
      <c r="A58" s="487"/>
      <c r="B58" s="491"/>
      <c r="C58" s="491"/>
      <c r="D58" s="575"/>
      <c r="E58" s="577"/>
      <c r="F58" s="524"/>
      <c r="G58" s="333"/>
      <c r="H58" s="524"/>
      <c r="I58" s="333"/>
      <c r="J58" s="125" t="s">
        <v>20</v>
      </c>
      <c r="K58" s="240">
        <v>2</v>
      </c>
      <c r="L58" s="240">
        <v>2</v>
      </c>
      <c r="M58" s="240">
        <v>0</v>
      </c>
      <c r="N58" s="240">
        <v>0</v>
      </c>
      <c r="O58" s="158">
        <f t="shared" ref="O58:X58" si="3">O57</f>
        <v>2</v>
      </c>
      <c r="P58" s="158">
        <f t="shared" si="3"/>
        <v>2</v>
      </c>
      <c r="Q58" s="158">
        <f t="shared" si="3"/>
        <v>0</v>
      </c>
      <c r="R58" s="158">
        <f t="shared" si="3"/>
        <v>0</v>
      </c>
      <c r="S58" s="158"/>
      <c r="T58" s="158"/>
      <c r="U58" s="158"/>
      <c r="V58" s="158"/>
      <c r="W58" s="158">
        <f t="shared" si="3"/>
        <v>2</v>
      </c>
      <c r="X58" s="158">
        <f t="shared" si="3"/>
        <v>2</v>
      </c>
      <c r="Y58" s="473" t="s">
        <v>17</v>
      </c>
      <c r="Z58" s="473"/>
      <c r="AA58" s="473"/>
      <c r="AB58" s="474"/>
    </row>
    <row r="59" spans="1:28" ht="45.2" customHeight="1" thickBot="1">
      <c r="A59" s="487"/>
      <c r="B59" s="491"/>
      <c r="C59" s="491"/>
      <c r="D59" s="575"/>
      <c r="E59" s="577"/>
      <c r="F59" s="524"/>
      <c r="G59" s="333" t="s">
        <v>96</v>
      </c>
      <c r="H59" s="524" t="s">
        <v>132</v>
      </c>
      <c r="I59" s="333" t="s">
        <v>28</v>
      </c>
      <c r="J59" s="119" t="s">
        <v>18</v>
      </c>
      <c r="K59" s="257">
        <v>1</v>
      </c>
      <c r="L59" s="257">
        <v>1</v>
      </c>
      <c r="M59" s="257">
        <v>0</v>
      </c>
      <c r="N59" s="257">
        <v>0</v>
      </c>
      <c r="O59" s="261">
        <v>1</v>
      </c>
      <c r="P59" s="261">
        <v>1</v>
      </c>
      <c r="Q59" s="261">
        <v>0</v>
      </c>
      <c r="R59" s="261">
        <v>0</v>
      </c>
      <c r="S59" s="261"/>
      <c r="T59" s="261"/>
      <c r="U59" s="261"/>
      <c r="V59" s="261"/>
      <c r="W59" s="261">
        <v>1</v>
      </c>
      <c r="X59" s="261">
        <v>1</v>
      </c>
      <c r="Y59" s="144" t="s">
        <v>32</v>
      </c>
      <c r="Z59" s="8">
        <v>1</v>
      </c>
      <c r="AA59" s="8">
        <v>1</v>
      </c>
      <c r="AB59" s="8">
        <v>1</v>
      </c>
    </row>
    <row r="60" spans="1:28" ht="34.5" customHeight="1" thickBot="1">
      <c r="A60" s="487"/>
      <c r="B60" s="491"/>
      <c r="C60" s="491"/>
      <c r="D60" s="575"/>
      <c r="E60" s="577"/>
      <c r="F60" s="524"/>
      <c r="G60" s="333"/>
      <c r="H60" s="524"/>
      <c r="I60" s="333"/>
      <c r="J60" s="125" t="s">
        <v>20</v>
      </c>
      <c r="K60" s="240">
        <v>1</v>
      </c>
      <c r="L60" s="240">
        <v>1</v>
      </c>
      <c r="M60" s="240">
        <v>0</v>
      </c>
      <c r="N60" s="240">
        <v>0</v>
      </c>
      <c r="O60" s="158">
        <f t="shared" ref="O60:X60" si="4">O59</f>
        <v>1</v>
      </c>
      <c r="P60" s="158">
        <f t="shared" si="4"/>
        <v>1</v>
      </c>
      <c r="Q60" s="158">
        <f t="shared" si="4"/>
        <v>0</v>
      </c>
      <c r="R60" s="158">
        <f t="shared" si="4"/>
        <v>0</v>
      </c>
      <c r="S60" s="158"/>
      <c r="T60" s="158"/>
      <c r="U60" s="158"/>
      <c r="V60" s="158"/>
      <c r="W60" s="158">
        <f t="shared" si="4"/>
        <v>1</v>
      </c>
      <c r="X60" s="158">
        <f t="shared" si="4"/>
        <v>1</v>
      </c>
      <c r="Y60" s="473" t="s">
        <v>17</v>
      </c>
      <c r="Z60" s="473"/>
      <c r="AA60" s="473"/>
      <c r="AB60" s="474"/>
    </row>
    <row r="61" spans="1:28" ht="45.2" customHeight="1" thickBot="1">
      <c r="A61" s="487"/>
      <c r="B61" s="491"/>
      <c r="C61" s="491"/>
      <c r="D61" s="575"/>
      <c r="E61" s="577"/>
      <c r="F61" s="524"/>
      <c r="G61" s="333" t="s">
        <v>97</v>
      </c>
      <c r="H61" s="524" t="s">
        <v>244</v>
      </c>
      <c r="I61" s="333" t="s">
        <v>28</v>
      </c>
      <c r="J61" s="119" t="s">
        <v>18</v>
      </c>
      <c r="K61" s="257">
        <v>0.9</v>
      </c>
      <c r="L61" s="257">
        <v>0.9</v>
      </c>
      <c r="M61" s="257">
        <v>0</v>
      </c>
      <c r="N61" s="257">
        <v>0</v>
      </c>
      <c r="O61" s="261">
        <v>0.9</v>
      </c>
      <c r="P61" s="261">
        <v>0.9</v>
      </c>
      <c r="Q61" s="261">
        <v>0</v>
      </c>
      <c r="R61" s="261">
        <v>0</v>
      </c>
      <c r="S61" s="261"/>
      <c r="T61" s="261"/>
      <c r="U61" s="261"/>
      <c r="V61" s="261"/>
      <c r="W61" s="261">
        <v>0.9</v>
      </c>
      <c r="X61" s="261">
        <v>0.9</v>
      </c>
      <c r="Y61" s="144" t="s">
        <v>31</v>
      </c>
      <c r="Z61" s="8">
        <v>3</v>
      </c>
      <c r="AA61" s="8">
        <v>3</v>
      </c>
      <c r="AB61" s="8">
        <v>3</v>
      </c>
    </row>
    <row r="62" spans="1:28" ht="30" customHeight="1" thickBot="1">
      <c r="A62" s="487"/>
      <c r="B62" s="491"/>
      <c r="C62" s="491"/>
      <c r="D62" s="575"/>
      <c r="E62" s="577"/>
      <c r="F62" s="524"/>
      <c r="G62" s="333"/>
      <c r="H62" s="524"/>
      <c r="I62" s="333"/>
      <c r="J62" s="125" t="s">
        <v>20</v>
      </c>
      <c r="K62" s="240">
        <v>0.9</v>
      </c>
      <c r="L62" s="240">
        <v>0.9</v>
      </c>
      <c r="M62" s="240">
        <v>0</v>
      </c>
      <c r="N62" s="240">
        <v>0</v>
      </c>
      <c r="O62" s="158">
        <f t="shared" ref="O62:X62" si="5">O61</f>
        <v>0.9</v>
      </c>
      <c r="P62" s="158">
        <f t="shared" si="5"/>
        <v>0.9</v>
      </c>
      <c r="Q62" s="158">
        <f t="shared" si="5"/>
        <v>0</v>
      </c>
      <c r="R62" s="158">
        <f t="shared" si="5"/>
        <v>0</v>
      </c>
      <c r="S62" s="158"/>
      <c r="T62" s="158"/>
      <c r="U62" s="158"/>
      <c r="V62" s="158"/>
      <c r="W62" s="158">
        <f t="shared" si="5"/>
        <v>0.9</v>
      </c>
      <c r="X62" s="158">
        <f t="shared" si="5"/>
        <v>0.9</v>
      </c>
      <c r="Y62" s="473" t="s">
        <v>17</v>
      </c>
      <c r="Z62" s="473"/>
      <c r="AA62" s="473"/>
      <c r="AB62" s="474"/>
    </row>
    <row r="63" spans="1:28" ht="45.2" customHeight="1" thickBot="1">
      <c r="A63" s="487"/>
      <c r="B63" s="491"/>
      <c r="C63" s="491"/>
      <c r="D63" s="575"/>
      <c r="E63" s="577"/>
      <c r="F63" s="524"/>
      <c r="G63" s="333" t="s">
        <v>98</v>
      </c>
      <c r="H63" s="524" t="s">
        <v>133</v>
      </c>
      <c r="I63" s="333" t="s">
        <v>28</v>
      </c>
      <c r="J63" s="119" t="s">
        <v>18</v>
      </c>
      <c r="K63" s="257">
        <v>0.5</v>
      </c>
      <c r="L63" s="257">
        <v>0.5</v>
      </c>
      <c r="M63" s="257">
        <v>0</v>
      </c>
      <c r="N63" s="257">
        <v>0</v>
      </c>
      <c r="O63" s="261">
        <v>0.5</v>
      </c>
      <c r="P63" s="261">
        <v>0.5</v>
      </c>
      <c r="Q63" s="261">
        <v>0</v>
      </c>
      <c r="R63" s="261">
        <v>0</v>
      </c>
      <c r="S63" s="261"/>
      <c r="T63" s="261"/>
      <c r="U63" s="261"/>
      <c r="V63" s="261"/>
      <c r="W63" s="261">
        <v>0.5</v>
      </c>
      <c r="X63" s="261">
        <v>0.5</v>
      </c>
      <c r="Y63" s="144" t="s">
        <v>33</v>
      </c>
      <c r="Z63" s="8">
        <v>1</v>
      </c>
      <c r="AA63" s="8">
        <v>1</v>
      </c>
      <c r="AB63" s="8">
        <v>1</v>
      </c>
    </row>
    <row r="64" spans="1:28" ht="22.5" customHeight="1" thickBot="1">
      <c r="A64" s="487"/>
      <c r="B64" s="491"/>
      <c r="C64" s="491"/>
      <c r="D64" s="575"/>
      <c r="E64" s="577"/>
      <c r="F64" s="524"/>
      <c r="G64" s="333"/>
      <c r="H64" s="524"/>
      <c r="I64" s="333"/>
      <c r="J64" s="125" t="s">
        <v>20</v>
      </c>
      <c r="K64" s="240">
        <v>0.5</v>
      </c>
      <c r="L64" s="240">
        <v>0.5</v>
      </c>
      <c r="M64" s="240">
        <v>0</v>
      </c>
      <c r="N64" s="240">
        <v>0</v>
      </c>
      <c r="O64" s="158">
        <f t="shared" ref="O64:X64" si="6">O63</f>
        <v>0.5</v>
      </c>
      <c r="P64" s="158">
        <f t="shared" si="6"/>
        <v>0.5</v>
      </c>
      <c r="Q64" s="158">
        <f t="shared" si="6"/>
        <v>0</v>
      </c>
      <c r="R64" s="158">
        <f t="shared" si="6"/>
        <v>0</v>
      </c>
      <c r="S64" s="158"/>
      <c r="T64" s="158"/>
      <c r="U64" s="158"/>
      <c r="V64" s="158"/>
      <c r="W64" s="158">
        <f t="shared" si="6"/>
        <v>0.5</v>
      </c>
      <c r="X64" s="158">
        <f t="shared" si="6"/>
        <v>0.5</v>
      </c>
      <c r="Y64" s="473" t="s">
        <v>17</v>
      </c>
      <c r="Z64" s="473"/>
      <c r="AA64" s="473"/>
      <c r="AB64" s="474"/>
    </row>
    <row r="65" spans="1:28" ht="45.2" customHeight="1" thickBot="1">
      <c r="A65" s="487"/>
      <c r="B65" s="491"/>
      <c r="C65" s="491"/>
      <c r="D65" s="575"/>
      <c r="E65" s="577"/>
      <c r="F65" s="524"/>
      <c r="G65" s="354" t="s">
        <v>99</v>
      </c>
      <c r="H65" s="524" t="s">
        <v>243</v>
      </c>
      <c r="I65" s="333" t="s">
        <v>28</v>
      </c>
      <c r="J65" s="119" t="s">
        <v>18</v>
      </c>
      <c r="K65" s="257">
        <v>1</v>
      </c>
      <c r="L65" s="257">
        <v>1</v>
      </c>
      <c r="M65" s="257">
        <v>0</v>
      </c>
      <c r="N65" s="257">
        <v>0</v>
      </c>
      <c r="O65" s="261">
        <v>1</v>
      </c>
      <c r="P65" s="261">
        <v>1</v>
      </c>
      <c r="Q65" s="261">
        <v>0</v>
      </c>
      <c r="R65" s="261">
        <v>0</v>
      </c>
      <c r="S65" s="261"/>
      <c r="T65" s="261"/>
      <c r="U65" s="261"/>
      <c r="V65" s="261"/>
      <c r="W65" s="261">
        <v>1</v>
      </c>
      <c r="X65" s="261">
        <v>1</v>
      </c>
      <c r="Y65" s="14" t="s">
        <v>61</v>
      </c>
      <c r="Z65" s="26">
        <v>1</v>
      </c>
      <c r="AA65" s="26">
        <v>1</v>
      </c>
      <c r="AB65" s="26">
        <v>1</v>
      </c>
    </row>
    <row r="66" spans="1:28" ht="36" customHeight="1">
      <c r="A66" s="487"/>
      <c r="B66" s="491"/>
      <c r="C66" s="491"/>
      <c r="D66" s="575"/>
      <c r="E66" s="577"/>
      <c r="F66" s="524"/>
      <c r="G66" s="354"/>
      <c r="H66" s="524"/>
      <c r="I66" s="333"/>
      <c r="J66" s="125" t="s">
        <v>20</v>
      </c>
      <c r="K66" s="240">
        <v>1</v>
      </c>
      <c r="L66" s="240">
        <v>1</v>
      </c>
      <c r="M66" s="240">
        <v>0</v>
      </c>
      <c r="N66" s="240">
        <v>0</v>
      </c>
      <c r="O66" s="158">
        <f t="shared" ref="O66:X66" si="7">O65</f>
        <v>1</v>
      </c>
      <c r="P66" s="158">
        <v>1</v>
      </c>
      <c r="Q66" s="158">
        <f t="shared" si="7"/>
        <v>0</v>
      </c>
      <c r="R66" s="158">
        <f t="shared" si="7"/>
        <v>0</v>
      </c>
      <c r="S66" s="158"/>
      <c r="T66" s="158"/>
      <c r="U66" s="158"/>
      <c r="V66" s="158"/>
      <c r="W66" s="158">
        <f t="shared" si="7"/>
        <v>1</v>
      </c>
      <c r="X66" s="158">
        <f t="shared" si="7"/>
        <v>1</v>
      </c>
      <c r="Y66" s="475" t="s">
        <v>17</v>
      </c>
      <c r="Z66" s="475"/>
      <c r="AA66" s="475"/>
      <c r="AB66" s="476"/>
    </row>
    <row r="67" spans="1:28" ht="37.9" customHeight="1">
      <c r="A67" s="487"/>
      <c r="B67" s="491"/>
      <c r="C67" s="491"/>
      <c r="D67" s="575"/>
      <c r="E67" s="577"/>
      <c r="F67" s="524"/>
      <c r="G67" s="502" t="s">
        <v>128</v>
      </c>
      <c r="H67" s="532" t="s">
        <v>134</v>
      </c>
      <c r="I67" s="354" t="s">
        <v>28</v>
      </c>
      <c r="J67" s="10" t="s">
        <v>18</v>
      </c>
      <c r="K67" s="172">
        <v>0.5</v>
      </c>
      <c r="L67" s="172">
        <v>0.5</v>
      </c>
      <c r="M67" s="172">
        <v>0</v>
      </c>
      <c r="N67" s="172">
        <v>0</v>
      </c>
      <c r="O67" s="277">
        <v>0.5</v>
      </c>
      <c r="P67" s="277">
        <v>0.5</v>
      </c>
      <c r="Q67" s="277">
        <v>0</v>
      </c>
      <c r="R67" s="277">
        <v>0</v>
      </c>
      <c r="S67" s="262"/>
      <c r="T67" s="262"/>
      <c r="U67" s="262"/>
      <c r="V67" s="262"/>
      <c r="W67" s="262">
        <v>0.5</v>
      </c>
      <c r="X67" s="262">
        <v>0.5</v>
      </c>
      <c r="Y67" s="193" t="s">
        <v>34</v>
      </c>
      <c r="Z67" s="188">
        <v>100</v>
      </c>
      <c r="AA67" s="188">
        <v>100</v>
      </c>
      <c r="AB67" s="188">
        <v>100</v>
      </c>
    </row>
    <row r="68" spans="1:28" ht="29.25" customHeight="1">
      <c r="A68" s="487"/>
      <c r="B68" s="491"/>
      <c r="C68" s="491"/>
      <c r="D68" s="575"/>
      <c r="E68" s="577"/>
      <c r="F68" s="524"/>
      <c r="G68" s="502"/>
      <c r="H68" s="532"/>
      <c r="I68" s="354"/>
      <c r="J68" s="93" t="s">
        <v>20</v>
      </c>
      <c r="K68" s="94">
        <v>0.5</v>
      </c>
      <c r="L68" s="94">
        <v>0.5</v>
      </c>
      <c r="M68" s="94">
        <v>0</v>
      </c>
      <c r="N68" s="94">
        <v>0</v>
      </c>
      <c r="O68" s="138">
        <v>0.5</v>
      </c>
      <c r="P68" s="138">
        <v>0.5</v>
      </c>
      <c r="Q68" s="138">
        <v>0</v>
      </c>
      <c r="R68" s="138">
        <v>0</v>
      </c>
      <c r="S68" s="138"/>
      <c r="T68" s="138"/>
      <c r="U68" s="138"/>
      <c r="V68" s="138"/>
      <c r="W68" s="138">
        <v>0.5</v>
      </c>
      <c r="X68" s="138">
        <v>0.5</v>
      </c>
      <c r="Y68" s="161"/>
      <c r="Z68" s="59"/>
      <c r="AA68" s="59"/>
      <c r="AB68" s="59"/>
    </row>
    <row r="69" spans="1:28" ht="27" customHeight="1">
      <c r="A69" s="488"/>
      <c r="B69" s="492"/>
      <c r="C69" s="492"/>
      <c r="D69" s="576"/>
      <c r="E69" s="577"/>
      <c r="F69" s="524"/>
      <c r="G69" s="335" t="s">
        <v>24</v>
      </c>
      <c r="H69" s="335"/>
      <c r="I69" s="335"/>
      <c r="J69" s="335"/>
      <c r="K69" s="114">
        <f>SUM(K52+K54+K56+K58+K60+K62+K64+K66+K68)</f>
        <v>16.100000000000001</v>
      </c>
      <c r="L69" s="114">
        <f t="shared" ref="L69:X69" si="8">SUM(L52+L54+L56+L58+L60+L62+L64+L66+L68)</f>
        <v>16.100000000000001</v>
      </c>
      <c r="M69" s="114">
        <f t="shared" si="8"/>
        <v>0</v>
      </c>
      <c r="N69" s="114">
        <f t="shared" si="8"/>
        <v>0</v>
      </c>
      <c r="O69" s="113">
        <f t="shared" si="8"/>
        <v>16.100000000000001</v>
      </c>
      <c r="P69" s="113">
        <f t="shared" si="8"/>
        <v>16.100000000000001</v>
      </c>
      <c r="Q69" s="113">
        <f t="shared" si="8"/>
        <v>0</v>
      </c>
      <c r="R69" s="113">
        <f t="shared" si="8"/>
        <v>0</v>
      </c>
      <c r="S69" s="113">
        <f t="shared" si="8"/>
        <v>0</v>
      </c>
      <c r="T69" s="113">
        <f t="shared" si="8"/>
        <v>0</v>
      </c>
      <c r="U69" s="113">
        <f t="shared" si="8"/>
        <v>0</v>
      </c>
      <c r="V69" s="113">
        <f t="shared" si="8"/>
        <v>0</v>
      </c>
      <c r="W69" s="113">
        <f t="shared" si="8"/>
        <v>16.100000000000001</v>
      </c>
      <c r="X69" s="113">
        <f t="shared" si="8"/>
        <v>16.100000000000001</v>
      </c>
      <c r="Y69" s="467" t="s">
        <v>17</v>
      </c>
      <c r="Z69" s="467"/>
      <c r="AA69" s="467"/>
      <c r="AB69" s="468"/>
    </row>
    <row r="70" spans="1:28" ht="46.5" customHeight="1" thickBot="1">
      <c r="A70" s="569">
        <v>3</v>
      </c>
      <c r="B70" s="570">
        <v>1</v>
      </c>
      <c r="C70" s="570">
        <v>2</v>
      </c>
      <c r="D70" s="330">
        <v>1</v>
      </c>
      <c r="E70" s="331">
        <v>2</v>
      </c>
      <c r="F70" s="334" t="s">
        <v>100</v>
      </c>
      <c r="G70" s="331" t="s">
        <v>101</v>
      </c>
      <c r="H70" s="530" t="s">
        <v>241</v>
      </c>
      <c r="I70" s="333" t="s">
        <v>28</v>
      </c>
      <c r="J70" s="119" t="s">
        <v>18</v>
      </c>
      <c r="K70" s="249">
        <v>19</v>
      </c>
      <c r="L70" s="249">
        <v>19</v>
      </c>
      <c r="M70" s="257">
        <v>0</v>
      </c>
      <c r="N70" s="257">
        <v>0</v>
      </c>
      <c r="O70" s="280">
        <v>20</v>
      </c>
      <c r="P70" s="280">
        <v>20</v>
      </c>
      <c r="Q70" s="280">
        <v>0</v>
      </c>
      <c r="R70" s="280">
        <v>0</v>
      </c>
      <c r="S70" s="269"/>
      <c r="T70" s="269"/>
      <c r="U70" s="280"/>
      <c r="V70" s="280"/>
      <c r="W70" s="280">
        <v>30</v>
      </c>
      <c r="X70" s="280">
        <v>30</v>
      </c>
      <c r="Y70" s="144" t="s">
        <v>172</v>
      </c>
      <c r="Z70" s="243">
        <v>5</v>
      </c>
      <c r="AA70" s="8">
        <v>5</v>
      </c>
      <c r="AB70" s="8">
        <v>5</v>
      </c>
    </row>
    <row r="71" spans="1:28" ht="37.5" customHeight="1" thickBot="1">
      <c r="A71" s="569"/>
      <c r="B71" s="570"/>
      <c r="C71" s="570"/>
      <c r="D71" s="330"/>
      <c r="E71" s="331"/>
      <c r="F71" s="334"/>
      <c r="G71" s="331"/>
      <c r="H71" s="530"/>
      <c r="I71" s="333"/>
      <c r="J71" s="125" t="s">
        <v>20</v>
      </c>
      <c r="K71" s="158">
        <v>19</v>
      </c>
      <c r="L71" s="158">
        <v>19</v>
      </c>
      <c r="M71" s="240">
        <v>0</v>
      </c>
      <c r="N71" s="240">
        <v>0</v>
      </c>
      <c r="O71" s="158">
        <v>20</v>
      </c>
      <c r="P71" s="158">
        <v>20</v>
      </c>
      <c r="Q71" s="158">
        <f>Q70</f>
        <v>0</v>
      </c>
      <c r="R71" s="158">
        <f>R70</f>
        <v>0</v>
      </c>
      <c r="S71" s="158"/>
      <c r="T71" s="158"/>
      <c r="U71" s="158"/>
      <c r="V71" s="158"/>
      <c r="W71" s="158">
        <f>W70</f>
        <v>30</v>
      </c>
      <c r="X71" s="158">
        <f>X70</f>
        <v>30</v>
      </c>
      <c r="Y71" s="473" t="s">
        <v>17</v>
      </c>
      <c r="Z71" s="473"/>
      <c r="AA71" s="473"/>
      <c r="AB71" s="474"/>
    </row>
    <row r="72" spans="1:28" ht="45.2" customHeight="1">
      <c r="A72" s="569"/>
      <c r="B72" s="570"/>
      <c r="C72" s="570"/>
      <c r="D72" s="330"/>
      <c r="E72" s="331"/>
      <c r="F72" s="334"/>
      <c r="G72" s="331" t="s">
        <v>102</v>
      </c>
      <c r="H72" s="568" t="s">
        <v>118</v>
      </c>
      <c r="I72" s="333" t="s">
        <v>28</v>
      </c>
      <c r="J72" s="331" t="s">
        <v>18</v>
      </c>
      <c r="K72" s="375">
        <v>155</v>
      </c>
      <c r="L72" s="375">
        <v>155</v>
      </c>
      <c r="M72" s="535">
        <v>0</v>
      </c>
      <c r="N72" s="336">
        <v>0</v>
      </c>
      <c r="O72" s="375">
        <v>120</v>
      </c>
      <c r="P72" s="375">
        <v>120</v>
      </c>
      <c r="Q72" s="337">
        <v>0</v>
      </c>
      <c r="R72" s="337">
        <v>0</v>
      </c>
      <c r="S72" s="375"/>
      <c r="T72" s="375"/>
      <c r="U72" s="375"/>
      <c r="V72" s="337"/>
      <c r="W72" s="337">
        <v>250</v>
      </c>
      <c r="X72" s="337">
        <v>250</v>
      </c>
      <c r="Y72" s="14" t="s">
        <v>47</v>
      </c>
      <c r="Z72" s="26">
        <v>15</v>
      </c>
      <c r="AA72" s="27">
        <v>30</v>
      </c>
      <c r="AB72" s="27">
        <v>30</v>
      </c>
    </row>
    <row r="73" spans="1:28" ht="45.2" customHeight="1">
      <c r="A73" s="569"/>
      <c r="B73" s="570"/>
      <c r="C73" s="570"/>
      <c r="D73" s="330"/>
      <c r="E73" s="331"/>
      <c r="F73" s="334"/>
      <c r="G73" s="331"/>
      <c r="H73" s="568"/>
      <c r="I73" s="333"/>
      <c r="J73" s="331"/>
      <c r="K73" s="375"/>
      <c r="L73" s="375"/>
      <c r="M73" s="535"/>
      <c r="N73" s="336"/>
      <c r="O73" s="375"/>
      <c r="P73" s="375"/>
      <c r="Q73" s="337"/>
      <c r="R73" s="337"/>
      <c r="S73" s="375"/>
      <c r="T73" s="375"/>
      <c r="U73" s="375"/>
      <c r="V73" s="337"/>
      <c r="W73" s="337"/>
      <c r="X73" s="337"/>
      <c r="Y73" s="14" t="s">
        <v>48</v>
      </c>
      <c r="Z73" s="26">
        <v>8</v>
      </c>
      <c r="AA73" s="27">
        <v>8</v>
      </c>
      <c r="AB73" s="27">
        <v>8</v>
      </c>
    </row>
    <row r="74" spans="1:28" ht="45.2" customHeight="1">
      <c r="A74" s="569"/>
      <c r="B74" s="570"/>
      <c r="C74" s="570"/>
      <c r="D74" s="330"/>
      <c r="E74" s="331"/>
      <c r="F74" s="334"/>
      <c r="G74" s="331"/>
      <c r="H74" s="568"/>
      <c r="I74" s="333"/>
      <c r="J74" s="331"/>
      <c r="K74" s="375"/>
      <c r="L74" s="375"/>
      <c r="M74" s="535"/>
      <c r="N74" s="336"/>
      <c r="O74" s="375"/>
      <c r="P74" s="375"/>
      <c r="Q74" s="337"/>
      <c r="R74" s="337"/>
      <c r="S74" s="375"/>
      <c r="T74" s="375"/>
      <c r="U74" s="375"/>
      <c r="V74" s="337"/>
      <c r="W74" s="337"/>
      <c r="X74" s="337"/>
      <c r="Y74" s="14" t="s">
        <v>49</v>
      </c>
      <c r="Z74" s="26">
        <v>23</v>
      </c>
      <c r="AA74" s="27">
        <v>38</v>
      </c>
      <c r="AB74" s="27">
        <v>38</v>
      </c>
    </row>
    <row r="75" spans="1:28" ht="31.5" customHeight="1">
      <c r="A75" s="569"/>
      <c r="B75" s="570"/>
      <c r="C75" s="570"/>
      <c r="D75" s="330"/>
      <c r="E75" s="331"/>
      <c r="F75" s="334"/>
      <c r="G75" s="331"/>
      <c r="H75" s="568"/>
      <c r="I75" s="333"/>
      <c r="J75" s="125" t="s">
        <v>20</v>
      </c>
      <c r="K75" s="158">
        <v>155</v>
      </c>
      <c r="L75" s="158">
        <v>155</v>
      </c>
      <c r="M75" s="240">
        <v>0</v>
      </c>
      <c r="N75" s="240">
        <v>0</v>
      </c>
      <c r="O75" s="138">
        <f>O72</f>
        <v>120</v>
      </c>
      <c r="P75" s="138">
        <f>P72</f>
        <v>120</v>
      </c>
      <c r="Q75" s="158">
        <f>Q72</f>
        <v>0</v>
      </c>
      <c r="R75" s="158">
        <f>R72</f>
        <v>0</v>
      </c>
      <c r="S75" s="158"/>
      <c r="T75" s="158"/>
      <c r="U75" s="158"/>
      <c r="V75" s="158"/>
      <c r="W75" s="158">
        <f>W72</f>
        <v>250</v>
      </c>
      <c r="X75" s="158">
        <f>X72</f>
        <v>250</v>
      </c>
      <c r="Y75" s="533" t="s">
        <v>17</v>
      </c>
      <c r="Z75" s="533"/>
      <c r="AA75" s="533"/>
      <c r="AB75" s="534"/>
    </row>
    <row r="76" spans="1:28" ht="34.5" customHeight="1">
      <c r="A76" s="569"/>
      <c r="B76" s="570"/>
      <c r="C76" s="570"/>
      <c r="D76" s="330"/>
      <c r="E76" s="331"/>
      <c r="F76" s="334"/>
      <c r="G76" s="331" t="s">
        <v>103</v>
      </c>
      <c r="H76" s="582" t="s">
        <v>119</v>
      </c>
      <c r="I76" s="333" t="s">
        <v>28</v>
      </c>
      <c r="J76" s="499" t="s">
        <v>18</v>
      </c>
      <c r="K76" s="352">
        <v>80</v>
      </c>
      <c r="L76" s="352">
        <v>80</v>
      </c>
      <c r="M76" s="493">
        <v>0</v>
      </c>
      <c r="N76" s="493">
        <v>0</v>
      </c>
      <c r="O76" s="536">
        <v>110</v>
      </c>
      <c r="P76" s="536">
        <v>110</v>
      </c>
      <c r="Q76" s="536">
        <v>0</v>
      </c>
      <c r="R76" s="536">
        <v>0</v>
      </c>
      <c r="S76" s="352"/>
      <c r="T76" s="352"/>
      <c r="U76" s="352"/>
      <c r="V76" s="352"/>
      <c r="W76" s="536">
        <v>0</v>
      </c>
      <c r="X76" s="536">
        <v>0</v>
      </c>
      <c r="Y76" s="665" t="s">
        <v>53</v>
      </c>
      <c r="Z76" s="357">
        <v>12</v>
      </c>
      <c r="AA76" s="357">
        <v>0</v>
      </c>
      <c r="AB76" s="357">
        <v>0</v>
      </c>
    </row>
    <row r="77" spans="1:28" ht="25.5" customHeight="1">
      <c r="A77" s="569"/>
      <c r="B77" s="570"/>
      <c r="C77" s="570"/>
      <c r="D77" s="330"/>
      <c r="E77" s="331"/>
      <c r="F77" s="334"/>
      <c r="G77" s="331"/>
      <c r="H77" s="582"/>
      <c r="I77" s="333"/>
      <c r="J77" s="500"/>
      <c r="K77" s="406"/>
      <c r="L77" s="406"/>
      <c r="M77" s="401"/>
      <c r="N77" s="401"/>
      <c r="O77" s="537"/>
      <c r="P77" s="537"/>
      <c r="Q77" s="537"/>
      <c r="R77" s="537"/>
      <c r="S77" s="406"/>
      <c r="T77" s="406"/>
      <c r="U77" s="406"/>
      <c r="V77" s="406"/>
      <c r="W77" s="537"/>
      <c r="X77" s="537"/>
      <c r="Y77" s="666"/>
      <c r="Z77" s="358"/>
      <c r="AA77" s="358"/>
      <c r="AB77" s="358"/>
    </row>
    <row r="78" spans="1:28" s="61" customFormat="1" ht="48.75" customHeight="1">
      <c r="A78" s="569"/>
      <c r="B78" s="570"/>
      <c r="C78" s="570"/>
      <c r="D78" s="330"/>
      <c r="E78" s="331"/>
      <c r="F78" s="334"/>
      <c r="G78" s="331"/>
      <c r="H78" s="582"/>
      <c r="I78" s="333"/>
      <c r="J78" s="501"/>
      <c r="K78" s="466"/>
      <c r="L78" s="466"/>
      <c r="M78" s="526"/>
      <c r="N78" s="526"/>
      <c r="O78" s="538"/>
      <c r="P78" s="538"/>
      <c r="Q78" s="538"/>
      <c r="R78" s="538"/>
      <c r="S78" s="466"/>
      <c r="T78" s="466"/>
      <c r="U78" s="466"/>
      <c r="V78" s="466"/>
      <c r="W78" s="538"/>
      <c r="X78" s="538"/>
      <c r="Y78" s="187" t="s">
        <v>208</v>
      </c>
      <c r="Z78" s="185">
        <v>7</v>
      </c>
      <c r="AA78" s="185">
        <v>0</v>
      </c>
      <c r="AB78" s="185">
        <v>0</v>
      </c>
    </row>
    <row r="79" spans="1:28" ht="33.75" customHeight="1">
      <c r="A79" s="569"/>
      <c r="B79" s="570"/>
      <c r="C79" s="570"/>
      <c r="D79" s="330"/>
      <c r="E79" s="331"/>
      <c r="F79" s="334"/>
      <c r="G79" s="331"/>
      <c r="H79" s="582"/>
      <c r="I79" s="333"/>
      <c r="J79" s="125" t="s">
        <v>20</v>
      </c>
      <c r="K79" s="158">
        <v>80</v>
      </c>
      <c r="L79" s="158">
        <v>80</v>
      </c>
      <c r="M79" s="240">
        <v>0</v>
      </c>
      <c r="N79" s="240">
        <v>0</v>
      </c>
      <c r="O79" s="158">
        <f>SUM(O76:O77)</f>
        <v>110</v>
      </c>
      <c r="P79" s="158">
        <f>SUM(P76:P77)</f>
        <v>110</v>
      </c>
      <c r="Q79" s="158">
        <f>SUM(Q76:Q77)</f>
        <v>0</v>
      </c>
      <c r="R79" s="158">
        <f>SUM(R76:R77)</f>
        <v>0</v>
      </c>
      <c r="S79" s="158"/>
      <c r="T79" s="158"/>
      <c r="U79" s="158"/>
      <c r="V79" s="158"/>
      <c r="W79" s="158">
        <f>SUM(W76:W77)</f>
        <v>0</v>
      </c>
      <c r="X79" s="158">
        <f>SUM(X76:X77)</f>
        <v>0</v>
      </c>
      <c r="Y79" s="132"/>
      <c r="Z79" s="15"/>
      <c r="AA79" s="15"/>
      <c r="AB79" s="16"/>
    </row>
    <row r="80" spans="1:28" ht="45.2" customHeight="1">
      <c r="A80" s="569"/>
      <c r="B80" s="570"/>
      <c r="C80" s="570"/>
      <c r="D80" s="330"/>
      <c r="E80" s="331"/>
      <c r="F80" s="334"/>
      <c r="G80" s="583" t="s">
        <v>24</v>
      </c>
      <c r="H80" s="583"/>
      <c r="I80" s="583"/>
      <c r="J80" s="583"/>
      <c r="K80" s="244">
        <f>SUM(K71+K75+K79)</f>
        <v>254</v>
      </c>
      <c r="L80" s="244">
        <f t="shared" ref="L80:X80" si="9">SUM(L71+L75+L79)</f>
        <v>254</v>
      </c>
      <c r="M80" s="34">
        <f t="shared" si="9"/>
        <v>0</v>
      </c>
      <c r="N80" s="34">
        <f t="shared" si="9"/>
        <v>0</v>
      </c>
      <c r="O80" s="244">
        <f t="shared" si="9"/>
        <v>250</v>
      </c>
      <c r="P80" s="244">
        <f t="shared" si="9"/>
        <v>250</v>
      </c>
      <c r="Q80" s="244">
        <f t="shared" si="9"/>
        <v>0</v>
      </c>
      <c r="R80" s="244">
        <f t="shared" si="9"/>
        <v>0</v>
      </c>
      <c r="S80" s="244">
        <f t="shared" si="9"/>
        <v>0</v>
      </c>
      <c r="T80" s="244">
        <f t="shared" si="9"/>
        <v>0</v>
      </c>
      <c r="U80" s="244">
        <f t="shared" si="9"/>
        <v>0</v>
      </c>
      <c r="V80" s="244">
        <f t="shared" si="9"/>
        <v>0</v>
      </c>
      <c r="W80" s="244">
        <f t="shared" si="9"/>
        <v>280</v>
      </c>
      <c r="X80" s="244">
        <f t="shared" si="9"/>
        <v>280</v>
      </c>
      <c r="Y80" s="677"/>
      <c r="Z80" s="455"/>
      <c r="AA80" s="455"/>
      <c r="AB80" s="456"/>
    </row>
    <row r="81" spans="1:28" ht="46.5" customHeight="1">
      <c r="A81" s="323">
        <v>3</v>
      </c>
      <c r="B81" s="579">
        <v>1</v>
      </c>
      <c r="C81" s="570">
        <v>2</v>
      </c>
      <c r="D81" s="330">
        <v>1</v>
      </c>
      <c r="E81" s="571">
        <v>3</v>
      </c>
      <c r="F81" s="334" t="s">
        <v>65</v>
      </c>
      <c r="G81" s="511" t="s">
        <v>66</v>
      </c>
      <c r="H81" s="568" t="s">
        <v>242</v>
      </c>
      <c r="I81" s="676" t="s">
        <v>28</v>
      </c>
      <c r="J81" s="298" t="s">
        <v>18</v>
      </c>
      <c r="K81" s="309">
        <v>0</v>
      </c>
      <c r="L81" s="309">
        <v>0</v>
      </c>
      <c r="M81" s="309">
        <v>0</v>
      </c>
      <c r="N81" s="309">
        <v>0</v>
      </c>
      <c r="O81" s="272">
        <v>0</v>
      </c>
      <c r="P81" s="272">
        <v>0</v>
      </c>
      <c r="Q81" s="272">
        <v>0</v>
      </c>
      <c r="R81" s="272">
        <v>0</v>
      </c>
      <c r="S81" s="162"/>
      <c r="T81" s="162"/>
      <c r="U81" s="162"/>
      <c r="V81" s="162"/>
      <c r="W81" s="272">
        <v>5</v>
      </c>
      <c r="X81" s="272">
        <v>5</v>
      </c>
      <c r="Y81" s="299" t="s">
        <v>160</v>
      </c>
      <c r="Z81" s="126">
        <v>7</v>
      </c>
      <c r="AA81" s="126">
        <v>7</v>
      </c>
      <c r="AB81" s="126">
        <v>7</v>
      </c>
    </row>
    <row r="82" spans="1:28" ht="34.5" customHeight="1">
      <c r="A82" s="578"/>
      <c r="B82" s="578"/>
      <c r="C82" s="570"/>
      <c r="D82" s="330"/>
      <c r="E82" s="571"/>
      <c r="F82" s="334"/>
      <c r="G82" s="511"/>
      <c r="H82" s="568"/>
      <c r="I82" s="676"/>
      <c r="J82" s="271" t="s">
        <v>20</v>
      </c>
      <c r="K82" s="158">
        <v>0</v>
      </c>
      <c r="L82" s="158">
        <v>0</v>
      </c>
      <c r="M82" s="158"/>
      <c r="N82" s="158">
        <v>0</v>
      </c>
      <c r="O82" s="158">
        <v>0</v>
      </c>
      <c r="P82" s="158">
        <v>0</v>
      </c>
      <c r="Q82" s="158">
        <f>Q80</f>
        <v>0</v>
      </c>
      <c r="R82" s="158">
        <f>R80</f>
        <v>0</v>
      </c>
      <c r="S82" s="158"/>
      <c r="T82" s="158"/>
      <c r="U82" s="158"/>
      <c r="V82" s="158"/>
      <c r="W82" s="158">
        <v>5</v>
      </c>
      <c r="X82" s="158">
        <v>5</v>
      </c>
      <c r="Y82" s="300"/>
      <c r="Z82" s="300"/>
      <c r="AA82" s="300"/>
      <c r="AB82" s="301"/>
    </row>
    <row r="83" spans="1:28" ht="45.2" customHeight="1">
      <c r="A83" s="494"/>
      <c r="B83" s="494"/>
      <c r="C83" s="570"/>
      <c r="D83" s="330"/>
      <c r="E83" s="571"/>
      <c r="F83" s="334"/>
      <c r="G83" s="675" t="s">
        <v>24</v>
      </c>
      <c r="H83" s="675"/>
      <c r="I83" s="675"/>
      <c r="J83" s="675"/>
      <c r="K83" s="244">
        <v>0</v>
      </c>
      <c r="L83" s="244">
        <v>0</v>
      </c>
      <c r="M83" s="244">
        <v>0</v>
      </c>
      <c r="N83" s="244">
        <v>0</v>
      </c>
      <c r="O83" s="244">
        <f>O82</f>
        <v>0</v>
      </c>
      <c r="P83" s="244">
        <f>P82</f>
        <v>0</v>
      </c>
      <c r="Q83" s="244">
        <f>Q82</f>
        <v>0</v>
      </c>
      <c r="R83" s="244">
        <f>R82</f>
        <v>0</v>
      </c>
      <c r="S83" s="244"/>
      <c r="T83" s="244"/>
      <c r="U83" s="244"/>
      <c r="V83" s="244"/>
      <c r="W83" s="244">
        <f>W82</f>
        <v>5</v>
      </c>
      <c r="X83" s="244">
        <f>X82</f>
        <v>5</v>
      </c>
      <c r="Y83" s="678"/>
      <c r="Z83" s="679"/>
      <c r="AA83" s="679"/>
      <c r="AB83" s="680"/>
    </row>
    <row r="84" spans="1:28" ht="45.2" customHeight="1">
      <c r="A84" s="4">
        <v>3</v>
      </c>
      <c r="B84" s="5">
        <v>1</v>
      </c>
      <c r="C84" s="5">
        <v>2</v>
      </c>
      <c r="D84" s="6">
        <v>1</v>
      </c>
      <c r="E84" s="671" t="s">
        <v>35</v>
      </c>
      <c r="F84" s="671"/>
      <c r="G84" s="671"/>
      <c r="H84" s="671"/>
      <c r="I84" s="671"/>
      <c r="J84" s="671"/>
      <c r="K84" s="245">
        <f>SUM(K83+K80+K69)</f>
        <v>270.10000000000002</v>
      </c>
      <c r="L84" s="245">
        <f t="shared" ref="L84:X84" si="10">SUM(L83+L80+L69)</f>
        <v>270.10000000000002</v>
      </c>
      <c r="M84" s="245">
        <f t="shared" si="10"/>
        <v>0</v>
      </c>
      <c r="N84" s="245">
        <f t="shared" si="10"/>
        <v>0</v>
      </c>
      <c r="O84" s="245">
        <f t="shared" si="10"/>
        <v>266.10000000000002</v>
      </c>
      <c r="P84" s="245">
        <f t="shared" si="10"/>
        <v>266.10000000000002</v>
      </c>
      <c r="Q84" s="245">
        <f t="shared" si="10"/>
        <v>0</v>
      </c>
      <c r="R84" s="245">
        <f t="shared" si="10"/>
        <v>0</v>
      </c>
      <c r="S84" s="245">
        <f t="shared" si="10"/>
        <v>0</v>
      </c>
      <c r="T84" s="245">
        <f t="shared" si="10"/>
        <v>0</v>
      </c>
      <c r="U84" s="245">
        <f t="shared" si="10"/>
        <v>0</v>
      </c>
      <c r="V84" s="245">
        <f t="shared" si="10"/>
        <v>0</v>
      </c>
      <c r="W84" s="245">
        <f t="shared" si="10"/>
        <v>301.10000000000002</v>
      </c>
      <c r="X84" s="245">
        <f t="shared" si="10"/>
        <v>301.10000000000002</v>
      </c>
      <c r="Y84" s="687" t="s">
        <v>17</v>
      </c>
      <c r="Z84" s="687"/>
      <c r="AA84" s="687"/>
      <c r="AB84" s="688"/>
    </row>
    <row r="85" spans="1:28" ht="45.2" customHeight="1">
      <c r="A85" s="4">
        <v>3</v>
      </c>
      <c r="B85" s="5">
        <v>1</v>
      </c>
      <c r="C85" s="5">
        <v>2</v>
      </c>
      <c r="D85" s="6">
        <v>2</v>
      </c>
      <c r="E85" s="302"/>
      <c r="F85" s="672" t="s">
        <v>199</v>
      </c>
      <c r="G85" s="673"/>
      <c r="H85" s="673"/>
      <c r="I85" s="673"/>
      <c r="J85" s="673"/>
      <c r="K85" s="673"/>
      <c r="L85" s="673"/>
      <c r="M85" s="673"/>
      <c r="N85" s="673"/>
      <c r="O85" s="673"/>
      <c r="P85" s="673"/>
      <c r="Q85" s="673"/>
      <c r="R85" s="673"/>
      <c r="S85" s="673"/>
      <c r="T85" s="673"/>
      <c r="U85" s="673"/>
      <c r="V85" s="673"/>
      <c r="W85" s="673"/>
      <c r="X85" s="673"/>
      <c r="Y85" s="673"/>
      <c r="Z85" s="673"/>
      <c r="AA85" s="673"/>
      <c r="AB85" s="674"/>
    </row>
    <row r="86" spans="1:28" ht="45.2" customHeight="1">
      <c r="A86" s="647">
        <v>3</v>
      </c>
      <c r="B86" s="570">
        <v>1</v>
      </c>
      <c r="C86" s="570">
        <v>2</v>
      </c>
      <c r="D86" s="330">
        <v>2</v>
      </c>
      <c r="E86" s="525">
        <v>1</v>
      </c>
      <c r="F86" s="591" t="s">
        <v>69</v>
      </c>
      <c r="G86" s="373" t="s">
        <v>74</v>
      </c>
      <c r="H86" s="591" t="s">
        <v>120</v>
      </c>
      <c r="I86" s="373" t="s">
        <v>28</v>
      </c>
      <c r="J86" s="174" t="s">
        <v>18</v>
      </c>
      <c r="K86" s="308">
        <v>0</v>
      </c>
      <c r="L86" s="308">
        <v>0</v>
      </c>
      <c r="M86" s="308">
        <v>0</v>
      </c>
      <c r="N86" s="308">
        <v>0</v>
      </c>
      <c r="O86" s="272">
        <v>0</v>
      </c>
      <c r="P86" s="272">
        <v>0</v>
      </c>
      <c r="Q86" s="272">
        <v>0</v>
      </c>
      <c r="R86" s="272">
        <v>0</v>
      </c>
      <c r="S86" s="162"/>
      <c r="T86" s="162"/>
      <c r="U86" s="162"/>
      <c r="V86" s="162"/>
      <c r="W86" s="272">
        <v>10</v>
      </c>
      <c r="X86" s="272">
        <v>10</v>
      </c>
      <c r="Y86" s="60" t="s">
        <v>214</v>
      </c>
      <c r="Z86" s="58">
        <v>1</v>
      </c>
      <c r="AA86" s="124">
        <v>0</v>
      </c>
      <c r="AB86" s="124">
        <v>0</v>
      </c>
    </row>
    <row r="87" spans="1:28" ht="45.2" customHeight="1">
      <c r="A87" s="496"/>
      <c r="B87" s="570"/>
      <c r="C87" s="570"/>
      <c r="D87" s="330"/>
      <c r="E87" s="525"/>
      <c r="F87" s="592"/>
      <c r="G87" s="510"/>
      <c r="H87" s="592"/>
      <c r="I87" s="510"/>
      <c r="J87" s="174" t="s">
        <v>21</v>
      </c>
      <c r="K87" s="308">
        <v>0</v>
      </c>
      <c r="L87" s="308">
        <v>0</v>
      </c>
      <c r="M87" s="308">
        <v>0</v>
      </c>
      <c r="N87" s="308">
        <v>0</v>
      </c>
      <c r="O87" s="272">
        <v>10</v>
      </c>
      <c r="P87" s="272">
        <v>10</v>
      </c>
      <c r="Q87" s="272">
        <v>0</v>
      </c>
      <c r="R87" s="272">
        <v>0</v>
      </c>
      <c r="S87" s="162"/>
      <c r="T87" s="162"/>
      <c r="U87" s="162"/>
      <c r="V87" s="162"/>
      <c r="W87" s="272">
        <v>1</v>
      </c>
      <c r="X87" s="272">
        <v>1</v>
      </c>
      <c r="Y87" s="60" t="s">
        <v>204</v>
      </c>
      <c r="Z87" s="58">
        <v>0</v>
      </c>
      <c r="AA87" s="58">
        <v>10</v>
      </c>
      <c r="AB87" s="58">
        <v>10</v>
      </c>
    </row>
    <row r="88" spans="1:28" ht="36.75" customHeight="1">
      <c r="A88" s="496"/>
      <c r="B88" s="570"/>
      <c r="C88" s="570"/>
      <c r="D88" s="330"/>
      <c r="E88" s="525"/>
      <c r="F88" s="592"/>
      <c r="G88" s="374"/>
      <c r="H88" s="593"/>
      <c r="I88" s="374"/>
      <c r="J88" s="175" t="s">
        <v>20</v>
      </c>
      <c r="K88" s="240">
        <v>0</v>
      </c>
      <c r="L88" s="240">
        <v>0</v>
      </c>
      <c r="M88" s="240">
        <v>0</v>
      </c>
      <c r="N88" s="240">
        <v>0</v>
      </c>
      <c r="O88" s="158">
        <v>10</v>
      </c>
      <c r="P88" s="158">
        <v>10</v>
      </c>
      <c r="Q88" s="158">
        <f>Q85</f>
        <v>0</v>
      </c>
      <c r="R88" s="158">
        <f>R85</f>
        <v>0</v>
      </c>
      <c r="S88" s="158"/>
      <c r="T88" s="158"/>
      <c r="U88" s="158"/>
      <c r="V88" s="158"/>
      <c r="W88" s="158">
        <f>SUM(W86:W87)</f>
        <v>11</v>
      </c>
      <c r="X88" s="158">
        <f>SUM(X86:X87)</f>
        <v>11</v>
      </c>
      <c r="Y88" s="82"/>
      <c r="Z88" s="82"/>
      <c r="AA88" s="82"/>
      <c r="AB88" s="82"/>
    </row>
    <row r="89" spans="1:28" ht="45.2" customHeight="1" thickBot="1">
      <c r="A89" s="496"/>
      <c r="B89" s="570"/>
      <c r="C89" s="570"/>
      <c r="D89" s="330"/>
      <c r="E89" s="525"/>
      <c r="F89" s="592"/>
      <c r="G89" s="509" t="s">
        <v>75</v>
      </c>
      <c r="H89" s="516" t="s">
        <v>121</v>
      </c>
      <c r="I89" s="343" t="s">
        <v>28</v>
      </c>
      <c r="J89" s="176" t="s">
        <v>18</v>
      </c>
      <c r="K89" s="256">
        <v>0</v>
      </c>
      <c r="L89" s="256">
        <v>0</v>
      </c>
      <c r="M89" s="256">
        <v>0</v>
      </c>
      <c r="N89" s="256">
        <v>0</v>
      </c>
      <c r="O89" s="303">
        <v>5</v>
      </c>
      <c r="P89" s="303">
        <v>5</v>
      </c>
      <c r="Q89" s="303">
        <v>0</v>
      </c>
      <c r="R89" s="303">
        <v>0</v>
      </c>
      <c r="S89" s="303"/>
      <c r="T89" s="303"/>
      <c r="U89" s="303"/>
      <c r="V89" s="303"/>
      <c r="W89" s="303">
        <v>22.8</v>
      </c>
      <c r="X89" s="303">
        <v>22.8</v>
      </c>
      <c r="Y89" s="189" t="s">
        <v>45</v>
      </c>
      <c r="Z89" s="18">
        <v>5</v>
      </c>
      <c r="AA89" s="12">
        <v>5</v>
      </c>
      <c r="AB89" s="12">
        <v>5</v>
      </c>
    </row>
    <row r="90" spans="1:28" ht="32.25" customHeight="1" thickBot="1">
      <c r="A90" s="496"/>
      <c r="B90" s="570"/>
      <c r="C90" s="570"/>
      <c r="D90" s="330"/>
      <c r="E90" s="525"/>
      <c r="F90" s="592"/>
      <c r="G90" s="509"/>
      <c r="H90" s="518"/>
      <c r="I90" s="344"/>
      <c r="J90" s="175" t="s">
        <v>20</v>
      </c>
      <c r="K90" s="240">
        <v>0</v>
      </c>
      <c r="L90" s="240">
        <v>0</v>
      </c>
      <c r="M90" s="240">
        <v>0</v>
      </c>
      <c r="N90" s="240">
        <v>0</v>
      </c>
      <c r="O90" s="158">
        <v>5</v>
      </c>
      <c r="P90" s="158">
        <v>5</v>
      </c>
      <c r="Q90" s="158">
        <f>Q88</f>
        <v>0</v>
      </c>
      <c r="R90" s="158">
        <f>R88</f>
        <v>0</v>
      </c>
      <c r="S90" s="158"/>
      <c r="T90" s="158"/>
      <c r="U90" s="158"/>
      <c r="V90" s="158"/>
      <c r="W90" s="158">
        <f>SUM(W89)</f>
        <v>22.8</v>
      </c>
      <c r="X90" s="158">
        <v>22.8</v>
      </c>
      <c r="Y90" s="32"/>
      <c r="Z90" s="32"/>
      <c r="AA90" s="32"/>
      <c r="AB90" s="33"/>
    </row>
    <row r="91" spans="1:28" ht="45.2" customHeight="1">
      <c r="A91" s="497"/>
      <c r="B91" s="570"/>
      <c r="C91" s="570"/>
      <c r="D91" s="330"/>
      <c r="E91" s="525"/>
      <c r="F91" s="593"/>
      <c r="G91" s="503" t="s">
        <v>24</v>
      </c>
      <c r="H91" s="504"/>
      <c r="I91" s="504"/>
      <c r="J91" s="505"/>
      <c r="K91" s="164">
        <v>0</v>
      </c>
      <c r="L91" s="164">
        <v>0</v>
      </c>
      <c r="M91" s="164">
        <v>0</v>
      </c>
      <c r="N91" s="164">
        <v>0</v>
      </c>
      <c r="O91" s="304">
        <f>SUM(P88+P90)</f>
        <v>15</v>
      </c>
      <c r="P91" s="304">
        <f>SUM(P88+P90)</f>
        <v>15</v>
      </c>
      <c r="Q91" s="304">
        <f>Q89</f>
        <v>0</v>
      </c>
      <c r="R91" s="304">
        <f>R89</f>
        <v>0</v>
      </c>
      <c r="S91" s="304"/>
      <c r="T91" s="304"/>
      <c r="U91" s="304"/>
      <c r="V91" s="304"/>
      <c r="W91" s="304">
        <f>W88+W90</f>
        <v>33.799999999999997</v>
      </c>
      <c r="X91" s="304">
        <f>X88+X90</f>
        <v>33.799999999999997</v>
      </c>
      <c r="Y91" s="38"/>
      <c r="Z91" s="38"/>
      <c r="AA91" s="38"/>
      <c r="AB91" s="39"/>
    </row>
    <row r="92" spans="1:28" ht="126" customHeight="1">
      <c r="A92" s="647">
        <v>3</v>
      </c>
      <c r="B92" s="485">
        <v>1</v>
      </c>
      <c r="C92" s="485">
        <v>2</v>
      </c>
      <c r="D92" s="669">
        <v>2</v>
      </c>
      <c r="E92" s="515">
        <v>2</v>
      </c>
      <c r="F92" s="177"/>
      <c r="G92" s="373" t="s">
        <v>73</v>
      </c>
      <c r="H92" s="516" t="s">
        <v>161</v>
      </c>
      <c r="I92" s="513" t="s">
        <v>252</v>
      </c>
      <c r="J92" s="178" t="s">
        <v>18</v>
      </c>
      <c r="K92" s="308">
        <v>0</v>
      </c>
      <c r="L92" s="308">
        <v>0</v>
      </c>
      <c r="M92" s="308">
        <v>0</v>
      </c>
      <c r="N92" s="308">
        <v>0</v>
      </c>
      <c r="O92" s="272">
        <v>0</v>
      </c>
      <c r="P92" s="272">
        <v>0</v>
      </c>
      <c r="Q92" s="272">
        <v>0</v>
      </c>
      <c r="R92" s="272">
        <v>0</v>
      </c>
      <c r="S92" s="162"/>
      <c r="T92" s="162"/>
      <c r="U92" s="162"/>
      <c r="V92" s="162"/>
      <c r="W92" s="272">
        <v>0</v>
      </c>
      <c r="X92" s="272">
        <v>0</v>
      </c>
      <c r="Y92" s="60" t="s">
        <v>173</v>
      </c>
      <c r="Z92" s="102">
        <v>1</v>
      </c>
      <c r="AA92" s="102">
        <v>0</v>
      </c>
      <c r="AB92" s="102">
        <v>0</v>
      </c>
    </row>
    <row r="93" spans="1:28" ht="37.5" customHeight="1">
      <c r="A93" s="496"/>
      <c r="B93" s="485"/>
      <c r="C93" s="485"/>
      <c r="D93" s="669"/>
      <c r="E93" s="515"/>
      <c r="F93" s="177" t="s">
        <v>70</v>
      </c>
      <c r="G93" s="374"/>
      <c r="H93" s="518"/>
      <c r="I93" s="514"/>
      <c r="J93" s="175" t="s">
        <v>20</v>
      </c>
      <c r="K93" s="240">
        <v>0</v>
      </c>
      <c r="L93" s="240">
        <v>0</v>
      </c>
      <c r="M93" s="240">
        <v>0</v>
      </c>
      <c r="N93" s="240">
        <v>0</v>
      </c>
      <c r="O93" s="158">
        <f>SUM(O92)</f>
        <v>0</v>
      </c>
      <c r="P93" s="158">
        <v>0</v>
      </c>
      <c r="Q93" s="158">
        <v>0</v>
      </c>
      <c r="R93" s="158">
        <v>0</v>
      </c>
      <c r="S93" s="158"/>
      <c r="T93" s="158"/>
      <c r="U93" s="158"/>
      <c r="V93" s="158"/>
      <c r="W93" s="158">
        <v>0</v>
      </c>
      <c r="X93" s="158">
        <v>0</v>
      </c>
      <c r="Y93" s="66"/>
      <c r="Z93" s="66"/>
      <c r="AA93" s="66"/>
      <c r="AB93" s="67"/>
    </row>
    <row r="94" spans="1:28" ht="45.2" customHeight="1">
      <c r="A94" s="497"/>
      <c r="B94" s="584"/>
      <c r="C94" s="584"/>
      <c r="D94" s="670"/>
      <c r="E94" s="358"/>
      <c r="F94" s="104"/>
      <c r="G94" s="506" t="s">
        <v>24</v>
      </c>
      <c r="H94" s="507"/>
      <c r="I94" s="507"/>
      <c r="J94" s="508"/>
      <c r="K94" s="41">
        <v>0</v>
      </c>
      <c r="L94" s="41">
        <v>0</v>
      </c>
      <c r="M94" s="41">
        <v>0</v>
      </c>
      <c r="N94" s="41">
        <v>0</v>
      </c>
      <c r="O94" s="295">
        <f>O93</f>
        <v>0</v>
      </c>
      <c r="P94" s="295">
        <f>P93</f>
        <v>0</v>
      </c>
      <c r="Q94" s="295">
        <f>Q93</f>
        <v>0</v>
      </c>
      <c r="R94" s="295">
        <f>R93</f>
        <v>0</v>
      </c>
      <c r="S94" s="295"/>
      <c r="T94" s="295"/>
      <c r="U94" s="295"/>
      <c r="V94" s="295"/>
      <c r="W94" s="295">
        <f>W93</f>
        <v>0</v>
      </c>
      <c r="X94" s="295">
        <f>X93</f>
        <v>0</v>
      </c>
      <c r="Y94" s="40"/>
      <c r="Z94" s="40"/>
      <c r="AA94" s="40"/>
      <c r="AB94" s="40"/>
    </row>
    <row r="95" spans="1:28" ht="45.2" customHeight="1">
      <c r="A95" s="4">
        <v>3</v>
      </c>
      <c r="B95" s="5">
        <v>1</v>
      </c>
      <c r="C95" s="5">
        <v>2</v>
      </c>
      <c r="D95" s="6">
        <v>2</v>
      </c>
      <c r="E95" s="36"/>
      <c r="F95" s="347" t="s">
        <v>35</v>
      </c>
      <c r="G95" s="347"/>
      <c r="H95" s="347"/>
      <c r="I95" s="347"/>
      <c r="J95" s="347"/>
      <c r="K95" s="37">
        <v>0</v>
      </c>
      <c r="L95" s="37">
        <v>0</v>
      </c>
      <c r="M95" s="37">
        <v>0</v>
      </c>
      <c r="N95" s="37">
        <v>0</v>
      </c>
      <c r="O95" s="142">
        <f>O91+O94</f>
        <v>15</v>
      </c>
      <c r="P95" s="142">
        <f>P91+P94</f>
        <v>15</v>
      </c>
      <c r="Q95" s="142">
        <f>Q91+Q94</f>
        <v>0</v>
      </c>
      <c r="R95" s="142">
        <f>R91+R94</f>
        <v>0</v>
      </c>
      <c r="S95" s="142">
        <v>0</v>
      </c>
      <c r="T95" s="142">
        <v>0</v>
      </c>
      <c r="U95" s="142">
        <v>0</v>
      </c>
      <c r="V95" s="142">
        <v>0</v>
      </c>
      <c r="W95" s="142">
        <f>W91+W94</f>
        <v>33.799999999999997</v>
      </c>
      <c r="X95" s="142">
        <f>X91+X94</f>
        <v>33.799999999999997</v>
      </c>
      <c r="Y95" s="35"/>
      <c r="Z95" s="35"/>
      <c r="AA95" s="35"/>
      <c r="AB95" s="35"/>
    </row>
    <row r="96" spans="1:28" ht="45.2" customHeight="1">
      <c r="A96" s="62">
        <v>3</v>
      </c>
      <c r="B96" s="5">
        <v>1</v>
      </c>
      <c r="C96" s="5">
        <v>2</v>
      </c>
      <c r="D96" s="6">
        <v>3</v>
      </c>
      <c r="E96" s="36"/>
      <c r="F96" s="682" t="s">
        <v>200</v>
      </c>
      <c r="G96" s="683"/>
      <c r="H96" s="683"/>
      <c r="I96" s="683"/>
      <c r="J96" s="683"/>
      <c r="K96" s="683"/>
      <c r="L96" s="683"/>
      <c r="M96" s="683"/>
      <c r="N96" s="683"/>
      <c r="O96" s="683"/>
      <c r="P96" s="683"/>
      <c r="Q96" s="683"/>
      <c r="R96" s="683"/>
      <c r="S96" s="683"/>
      <c r="T96" s="683"/>
      <c r="U96" s="683"/>
      <c r="V96" s="683"/>
      <c r="W96" s="683"/>
      <c r="X96" s="683"/>
      <c r="Y96" s="683"/>
      <c r="Z96" s="683"/>
      <c r="AA96" s="683"/>
      <c r="AB96" s="684"/>
    </row>
    <row r="97" spans="1:28" ht="47.25" customHeight="1">
      <c r="A97" s="486">
        <v>3</v>
      </c>
      <c r="B97" s="579">
        <v>1</v>
      </c>
      <c r="C97" s="579">
        <v>2</v>
      </c>
      <c r="D97" s="585">
        <v>3</v>
      </c>
      <c r="E97" s="357">
        <v>2</v>
      </c>
      <c r="F97" s="652" t="s">
        <v>72</v>
      </c>
      <c r="G97" s="350" t="s">
        <v>104</v>
      </c>
      <c r="H97" s="343" t="s">
        <v>122</v>
      </c>
      <c r="I97" s="345" t="s">
        <v>28</v>
      </c>
      <c r="J97" s="170" t="s">
        <v>18</v>
      </c>
      <c r="K97" s="251">
        <v>0</v>
      </c>
      <c r="L97" s="251">
        <v>0</v>
      </c>
      <c r="M97" s="251">
        <v>0</v>
      </c>
      <c r="N97" s="251">
        <v>0</v>
      </c>
      <c r="O97" s="260">
        <v>0</v>
      </c>
      <c r="P97" s="260">
        <v>0</v>
      </c>
      <c r="Q97" s="260">
        <v>0</v>
      </c>
      <c r="R97" s="260">
        <v>0</v>
      </c>
      <c r="S97" s="260"/>
      <c r="T97" s="260"/>
      <c r="U97" s="260"/>
      <c r="V97" s="260"/>
      <c r="W97" s="260">
        <v>2</v>
      </c>
      <c r="X97" s="260">
        <v>2</v>
      </c>
      <c r="Y97" s="69" t="s">
        <v>29</v>
      </c>
      <c r="Z97" s="73">
        <v>1</v>
      </c>
      <c r="AA97" s="73">
        <v>1</v>
      </c>
      <c r="AB97" s="73">
        <v>1</v>
      </c>
    </row>
    <row r="98" spans="1:28" ht="32.450000000000003" customHeight="1">
      <c r="A98" s="595"/>
      <c r="B98" s="485"/>
      <c r="C98" s="485"/>
      <c r="D98" s="586"/>
      <c r="E98" s="515"/>
      <c r="F98" s="652"/>
      <c r="G98" s="351"/>
      <c r="H98" s="344"/>
      <c r="I98" s="346"/>
      <c r="J98" s="175" t="s">
        <v>20</v>
      </c>
      <c r="K98" s="240">
        <v>0</v>
      </c>
      <c r="L98" s="240">
        <v>0</v>
      </c>
      <c r="M98" s="240">
        <v>0</v>
      </c>
      <c r="N98" s="240">
        <v>0</v>
      </c>
      <c r="O98" s="158">
        <f t="shared" ref="O98:X98" si="11">O97</f>
        <v>0</v>
      </c>
      <c r="P98" s="158">
        <f t="shared" si="11"/>
        <v>0</v>
      </c>
      <c r="Q98" s="158">
        <f t="shared" si="11"/>
        <v>0</v>
      </c>
      <c r="R98" s="158">
        <f t="shared" si="11"/>
        <v>0</v>
      </c>
      <c r="S98" s="158"/>
      <c r="T98" s="158"/>
      <c r="U98" s="158"/>
      <c r="V98" s="158"/>
      <c r="W98" s="158">
        <f t="shared" si="11"/>
        <v>2</v>
      </c>
      <c r="X98" s="158">
        <f t="shared" si="11"/>
        <v>2</v>
      </c>
      <c r="Y98" s="321" t="s">
        <v>17</v>
      </c>
      <c r="Z98" s="321"/>
      <c r="AA98" s="321"/>
      <c r="AB98" s="321"/>
    </row>
    <row r="99" spans="1:28" ht="45.2" customHeight="1">
      <c r="A99" s="595"/>
      <c r="B99" s="485"/>
      <c r="C99" s="485"/>
      <c r="D99" s="586"/>
      <c r="E99" s="515"/>
      <c r="F99" s="652"/>
      <c r="G99" s="350" t="s">
        <v>105</v>
      </c>
      <c r="H99" s="516" t="s">
        <v>123</v>
      </c>
      <c r="I99" s="685" t="s">
        <v>25</v>
      </c>
      <c r="J99" s="179" t="s">
        <v>27</v>
      </c>
      <c r="K99" s="250">
        <v>0</v>
      </c>
      <c r="L99" s="250">
        <v>0</v>
      </c>
      <c r="M99" s="250">
        <v>0</v>
      </c>
      <c r="N99" s="250">
        <v>0</v>
      </c>
      <c r="O99" s="274">
        <v>0</v>
      </c>
      <c r="P99" s="274">
        <v>0</v>
      </c>
      <c r="Q99" s="274">
        <v>0</v>
      </c>
      <c r="R99" s="274">
        <v>0</v>
      </c>
      <c r="S99" s="275"/>
      <c r="T99" s="275"/>
      <c r="U99" s="275"/>
      <c r="V99" s="275"/>
      <c r="W99" s="274">
        <v>0</v>
      </c>
      <c r="X99" s="274">
        <v>0</v>
      </c>
      <c r="Y99" s="690" t="s">
        <v>56</v>
      </c>
      <c r="Z99" s="689">
        <v>78</v>
      </c>
      <c r="AA99" s="689">
        <v>78</v>
      </c>
      <c r="AB99" s="689">
        <v>3</v>
      </c>
    </row>
    <row r="100" spans="1:28" ht="34.5" customHeight="1">
      <c r="A100" s="595"/>
      <c r="B100" s="485"/>
      <c r="C100" s="485"/>
      <c r="D100" s="586"/>
      <c r="E100" s="515"/>
      <c r="F100" s="652"/>
      <c r="G100" s="681"/>
      <c r="H100" s="517"/>
      <c r="I100" s="693"/>
      <c r="J100" s="170" t="s">
        <v>18</v>
      </c>
      <c r="K100" s="251">
        <v>5.8</v>
      </c>
      <c r="L100" s="251">
        <v>5.8</v>
      </c>
      <c r="M100" s="251">
        <v>0</v>
      </c>
      <c r="N100" s="251">
        <v>0</v>
      </c>
      <c r="O100" s="260">
        <v>6</v>
      </c>
      <c r="P100" s="260">
        <v>6</v>
      </c>
      <c r="Q100" s="260">
        <v>0</v>
      </c>
      <c r="R100" s="260">
        <v>0</v>
      </c>
      <c r="S100" s="260"/>
      <c r="T100" s="260"/>
      <c r="U100" s="260"/>
      <c r="V100" s="260"/>
      <c r="W100" s="260">
        <v>10</v>
      </c>
      <c r="X100" s="260">
        <v>10</v>
      </c>
      <c r="Y100" s="690"/>
      <c r="Z100" s="689"/>
      <c r="AA100" s="689"/>
      <c r="AB100" s="689"/>
    </row>
    <row r="101" spans="1:28" ht="31.5" customHeight="1">
      <c r="A101" s="595"/>
      <c r="B101" s="485"/>
      <c r="C101" s="485"/>
      <c r="D101" s="586"/>
      <c r="E101" s="515"/>
      <c r="F101" s="652"/>
      <c r="G101" s="351"/>
      <c r="H101" s="518"/>
      <c r="I101" s="694"/>
      <c r="J101" s="175" t="s">
        <v>20</v>
      </c>
      <c r="K101" s="240">
        <f>SUM(K99:K100)</f>
        <v>5.8</v>
      </c>
      <c r="L101" s="240">
        <f t="shared" ref="L101:X101" si="12">SUM(L99:L100)</f>
        <v>5.8</v>
      </c>
      <c r="M101" s="240">
        <f t="shared" si="12"/>
        <v>0</v>
      </c>
      <c r="N101" s="240">
        <f t="shared" si="12"/>
        <v>0</v>
      </c>
      <c r="O101" s="158">
        <f t="shared" si="12"/>
        <v>6</v>
      </c>
      <c r="P101" s="158">
        <f t="shared" si="12"/>
        <v>6</v>
      </c>
      <c r="Q101" s="158">
        <f t="shared" si="12"/>
        <v>0</v>
      </c>
      <c r="R101" s="158">
        <f t="shared" si="12"/>
        <v>0</v>
      </c>
      <c r="S101" s="158">
        <f t="shared" si="12"/>
        <v>0</v>
      </c>
      <c r="T101" s="158">
        <f t="shared" si="12"/>
        <v>0</v>
      </c>
      <c r="U101" s="158">
        <f t="shared" si="12"/>
        <v>0</v>
      </c>
      <c r="V101" s="158">
        <f t="shared" si="12"/>
        <v>0</v>
      </c>
      <c r="W101" s="158">
        <f t="shared" si="12"/>
        <v>10</v>
      </c>
      <c r="X101" s="158">
        <f t="shared" si="12"/>
        <v>10</v>
      </c>
      <c r="Y101" s="321" t="s">
        <v>17</v>
      </c>
      <c r="Z101" s="321"/>
      <c r="AA101" s="321"/>
      <c r="AB101" s="321"/>
    </row>
    <row r="102" spans="1:28" ht="45.2" customHeight="1">
      <c r="A102" s="595"/>
      <c r="B102" s="485"/>
      <c r="C102" s="485"/>
      <c r="D102" s="586"/>
      <c r="E102" s="515"/>
      <c r="F102" s="652"/>
      <c r="G102" s="350" t="s">
        <v>106</v>
      </c>
      <c r="H102" s="516" t="s">
        <v>124</v>
      </c>
      <c r="I102" s="685" t="s">
        <v>25</v>
      </c>
      <c r="J102" s="180" t="s">
        <v>18</v>
      </c>
      <c r="K102" s="123">
        <v>5.6</v>
      </c>
      <c r="L102" s="123">
        <v>5.6</v>
      </c>
      <c r="M102" s="123">
        <v>0</v>
      </c>
      <c r="N102" s="123">
        <v>0</v>
      </c>
      <c r="O102" s="276">
        <v>7</v>
      </c>
      <c r="P102" s="276">
        <v>7</v>
      </c>
      <c r="Q102" s="276">
        <v>0</v>
      </c>
      <c r="R102" s="276">
        <v>0</v>
      </c>
      <c r="S102" s="276"/>
      <c r="T102" s="276"/>
      <c r="U102" s="276"/>
      <c r="V102" s="276"/>
      <c r="W102" s="276">
        <v>10</v>
      </c>
      <c r="X102" s="276">
        <v>10</v>
      </c>
      <c r="Y102" s="68" t="s">
        <v>26</v>
      </c>
      <c r="Z102" s="74">
        <v>32</v>
      </c>
      <c r="AA102" s="74">
        <v>32</v>
      </c>
      <c r="AB102" s="74">
        <v>34</v>
      </c>
    </row>
    <row r="103" spans="1:28" ht="31.5" customHeight="1">
      <c r="A103" s="595"/>
      <c r="B103" s="485"/>
      <c r="C103" s="485"/>
      <c r="D103" s="586"/>
      <c r="E103" s="515"/>
      <c r="F103" s="652"/>
      <c r="G103" s="351"/>
      <c r="H103" s="518"/>
      <c r="I103" s="686"/>
      <c r="J103" s="175" t="s">
        <v>20</v>
      </c>
      <c r="K103" s="240">
        <f>SUM(K102)</f>
        <v>5.6</v>
      </c>
      <c r="L103" s="240">
        <f t="shared" ref="L103:X103" si="13">SUM(L102)</f>
        <v>5.6</v>
      </c>
      <c r="M103" s="240">
        <f t="shared" si="13"/>
        <v>0</v>
      </c>
      <c r="N103" s="240">
        <f t="shared" si="13"/>
        <v>0</v>
      </c>
      <c r="O103" s="158">
        <f t="shared" si="13"/>
        <v>7</v>
      </c>
      <c r="P103" s="158">
        <f t="shared" si="13"/>
        <v>7</v>
      </c>
      <c r="Q103" s="158">
        <f t="shared" si="13"/>
        <v>0</v>
      </c>
      <c r="R103" s="158">
        <f t="shared" si="13"/>
        <v>0</v>
      </c>
      <c r="S103" s="158">
        <f t="shared" si="13"/>
        <v>0</v>
      </c>
      <c r="T103" s="158">
        <f t="shared" si="13"/>
        <v>0</v>
      </c>
      <c r="U103" s="158">
        <f t="shared" si="13"/>
        <v>0</v>
      </c>
      <c r="V103" s="158">
        <f t="shared" si="13"/>
        <v>0</v>
      </c>
      <c r="W103" s="158">
        <f t="shared" si="13"/>
        <v>10</v>
      </c>
      <c r="X103" s="158">
        <f t="shared" si="13"/>
        <v>10</v>
      </c>
      <c r="Y103" s="321" t="s">
        <v>17</v>
      </c>
      <c r="Z103" s="321"/>
      <c r="AA103" s="321"/>
      <c r="AB103" s="321"/>
    </row>
    <row r="104" spans="1:28" ht="45.2" customHeight="1">
      <c r="A104" s="596"/>
      <c r="B104" s="584"/>
      <c r="C104" s="584"/>
      <c r="D104" s="587"/>
      <c r="E104" s="358"/>
      <c r="F104" s="652"/>
      <c r="G104" s="348" t="s">
        <v>24</v>
      </c>
      <c r="H104" s="348"/>
      <c r="I104" s="348"/>
      <c r="J104" s="349"/>
      <c r="K104" s="41">
        <f>SUM(K98+K101+K103)</f>
        <v>11.399999999999999</v>
      </c>
      <c r="L104" s="41">
        <f t="shared" ref="L104:X104" si="14">SUM(L98+L101+L103)</f>
        <v>11.399999999999999</v>
      </c>
      <c r="M104" s="41">
        <f t="shared" si="14"/>
        <v>0</v>
      </c>
      <c r="N104" s="41">
        <f t="shared" si="14"/>
        <v>0</v>
      </c>
      <c r="O104" s="295">
        <f t="shared" si="14"/>
        <v>13</v>
      </c>
      <c r="P104" s="295">
        <f t="shared" si="14"/>
        <v>13</v>
      </c>
      <c r="Q104" s="295">
        <f t="shared" si="14"/>
        <v>0</v>
      </c>
      <c r="R104" s="295">
        <f t="shared" si="14"/>
        <v>0</v>
      </c>
      <c r="S104" s="295">
        <f t="shared" si="14"/>
        <v>0</v>
      </c>
      <c r="T104" s="295">
        <f t="shared" si="14"/>
        <v>0</v>
      </c>
      <c r="U104" s="295">
        <f t="shared" si="14"/>
        <v>0</v>
      </c>
      <c r="V104" s="295">
        <f t="shared" si="14"/>
        <v>0</v>
      </c>
      <c r="W104" s="295">
        <f t="shared" si="14"/>
        <v>22</v>
      </c>
      <c r="X104" s="295">
        <f t="shared" si="14"/>
        <v>22</v>
      </c>
      <c r="Y104" s="40"/>
      <c r="Z104" s="40"/>
      <c r="AA104" s="40"/>
      <c r="AB104" s="40"/>
    </row>
    <row r="105" spans="1:28" ht="45.2" customHeight="1">
      <c r="A105" s="4">
        <v>3</v>
      </c>
      <c r="B105" s="5">
        <v>1</v>
      </c>
      <c r="C105" s="5">
        <v>2</v>
      </c>
      <c r="D105" s="56">
        <v>3</v>
      </c>
      <c r="E105" s="57"/>
      <c r="F105" s="347" t="s">
        <v>35</v>
      </c>
      <c r="G105" s="347"/>
      <c r="H105" s="347"/>
      <c r="I105" s="347"/>
      <c r="J105" s="347"/>
      <c r="K105" s="37">
        <f>SUM(K104)</f>
        <v>11.399999999999999</v>
      </c>
      <c r="L105" s="37">
        <f t="shared" ref="L105:X105" si="15">SUM(L104)</f>
        <v>11.399999999999999</v>
      </c>
      <c r="M105" s="37">
        <f t="shared" si="15"/>
        <v>0</v>
      </c>
      <c r="N105" s="37">
        <f t="shared" si="15"/>
        <v>0</v>
      </c>
      <c r="O105" s="142">
        <f t="shared" si="15"/>
        <v>13</v>
      </c>
      <c r="P105" s="142">
        <f t="shared" si="15"/>
        <v>13</v>
      </c>
      <c r="Q105" s="142">
        <f t="shared" si="15"/>
        <v>0</v>
      </c>
      <c r="R105" s="142">
        <f t="shared" si="15"/>
        <v>0</v>
      </c>
      <c r="S105" s="142">
        <f t="shared" si="15"/>
        <v>0</v>
      </c>
      <c r="T105" s="142">
        <f t="shared" si="15"/>
        <v>0</v>
      </c>
      <c r="U105" s="142">
        <f t="shared" si="15"/>
        <v>0</v>
      </c>
      <c r="V105" s="142">
        <f t="shared" si="15"/>
        <v>0</v>
      </c>
      <c r="W105" s="142">
        <f t="shared" si="15"/>
        <v>22</v>
      </c>
      <c r="X105" s="142">
        <f t="shared" si="15"/>
        <v>22</v>
      </c>
      <c r="Y105" s="35"/>
      <c r="Z105" s="35"/>
      <c r="AA105" s="35"/>
      <c r="AB105" s="35"/>
    </row>
    <row r="106" spans="1:28" ht="25.5" customHeight="1">
      <c r="A106" s="4">
        <v>3</v>
      </c>
      <c r="B106" s="5">
        <v>1</v>
      </c>
      <c r="C106" s="71">
        <v>2</v>
      </c>
      <c r="D106" s="71"/>
      <c r="E106" s="72"/>
      <c r="F106" s="664" t="s">
        <v>37</v>
      </c>
      <c r="G106" s="664"/>
      <c r="H106" s="664"/>
      <c r="I106" s="664"/>
      <c r="J106" s="664"/>
      <c r="K106" s="97">
        <f>SUM(K105+K95+K84)</f>
        <v>281.5</v>
      </c>
      <c r="L106" s="97">
        <f>SUM(L105+L95+L84)</f>
        <v>281.5</v>
      </c>
      <c r="M106" s="97">
        <v>0</v>
      </c>
      <c r="N106" s="97">
        <v>0</v>
      </c>
      <c r="O106" s="297">
        <f>SUM(O105+O95+O84)</f>
        <v>294.10000000000002</v>
      </c>
      <c r="P106" s="297">
        <f t="shared" ref="P106:X106" si="16">SUM(P105+P95+P84)</f>
        <v>294.10000000000002</v>
      </c>
      <c r="Q106" s="297">
        <f t="shared" si="16"/>
        <v>0</v>
      </c>
      <c r="R106" s="297">
        <f t="shared" si="16"/>
        <v>0</v>
      </c>
      <c r="S106" s="297"/>
      <c r="T106" s="297"/>
      <c r="U106" s="297"/>
      <c r="V106" s="297"/>
      <c r="W106" s="297">
        <f t="shared" si="16"/>
        <v>356.90000000000003</v>
      </c>
      <c r="X106" s="297">
        <f t="shared" si="16"/>
        <v>356.90000000000003</v>
      </c>
      <c r="Y106" s="44"/>
      <c r="Z106" s="44"/>
      <c r="AA106" s="44"/>
      <c r="AB106" s="44"/>
    </row>
    <row r="107" spans="1:28" ht="24.75" customHeight="1">
      <c r="A107" s="4">
        <v>3</v>
      </c>
      <c r="B107" s="5">
        <v>2</v>
      </c>
      <c r="C107" s="42">
        <v>2</v>
      </c>
      <c r="D107" s="42"/>
      <c r="E107" s="43"/>
      <c r="F107" s="359" t="s">
        <v>201</v>
      </c>
      <c r="G107" s="360"/>
      <c r="H107" s="360"/>
      <c r="I107" s="360"/>
      <c r="J107" s="360"/>
      <c r="K107" s="360"/>
      <c r="L107" s="360"/>
      <c r="M107" s="360"/>
      <c r="N107" s="360"/>
      <c r="O107" s="360"/>
      <c r="P107" s="360"/>
      <c r="Q107" s="360"/>
      <c r="R107" s="360"/>
      <c r="S107" s="360"/>
      <c r="T107" s="360"/>
      <c r="U107" s="360"/>
      <c r="V107" s="360"/>
      <c r="W107" s="360"/>
      <c r="X107" s="360"/>
      <c r="Y107" s="360"/>
      <c r="Z107" s="360"/>
      <c r="AA107" s="360"/>
      <c r="AB107" s="361"/>
    </row>
    <row r="108" spans="1:28" ht="24.95" customHeight="1">
      <c r="A108" s="4">
        <v>3</v>
      </c>
      <c r="B108" s="5">
        <v>2</v>
      </c>
      <c r="C108" s="5">
        <v>2</v>
      </c>
      <c r="D108" s="6">
        <v>1</v>
      </c>
      <c r="E108" s="6" t="s">
        <v>17</v>
      </c>
      <c r="F108" s="588" t="s">
        <v>202</v>
      </c>
      <c r="G108" s="589"/>
      <c r="H108" s="589"/>
      <c r="I108" s="589"/>
      <c r="J108" s="589"/>
      <c r="K108" s="589"/>
      <c r="L108" s="589"/>
      <c r="M108" s="589"/>
      <c r="N108" s="589"/>
      <c r="O108" s="589"/>
      <c r="P108" s="589"/>
      <c r="Q108" s="589"/>
      <c r="R108" s="589"/>
      <c r="S108" s="589"/>
      <c r="T108" s="589"/>
      <c r="U108" s="589"/>
      <c r="V108" s="589"/>
      <c r="W108" s="589"/>
      <c r="X108" s="589"/>
      <c r="Y108" s="589"/>
      <c r="Z108" s="589"/>
      <c r="AA108" s="589"/>
      <c r="AB108" s="590"/>
    </row>
    <row r="109" spans="1:28" ht="45.2" customHeight="1">
      <c r="A109" s="484">
        <v>3</v>
      </c>
      <c r="B109" s="485">
        <v>2</v>
      </c>
      <c r="C109" s="579">
        <v>2</v>
      </c>
      <c r="D109" s="668">
        <v>1</v>
      </c>
      <c r="E109" s="318">
        <v>1</v>
      </c>
      <c r="F109" s="318" t="s">
        <v>189</v>
      </c>
      <c r="G109" s="333" t="s">
        <v>148</v>
      </c>
      <c r="H109" s="332" t="s">
        <v>149</v>
      </c>
      <c r="I109" s="663" t="s">
        <v>42</v>
      </c>
      <c r="J109" s="331" t="s">
        <v>18</v>
      </c>
      <c r="K109" s="375">
        <v>0</v>
      </c>
      <c r="L109" s="375">
        <v>0</v>
      </c>
      <c r="M109" s="375">
        <v>0</v>
      </c>
      <c r="N109" s="375">
        <v>0</v>
      </c>
      <c r="O109" s="375">
        <v>65</v>
      </c>
      <c r="P109" s="375">
        <v>65</v>
      </c>
      <c r="Q109" s="375">
        <v>0</v>
      </c>
      <c r="R109" s="375">
        <v>0</v>
      </c>
      <c r="S109" s="375"/>
      <c r="T109" s="375"/>
      <c r="U109" s="375"/>
      <c r="V109" s="375"/>
      <c r="W109" s="375">
        <v>500</v>
      </c>
      <c r="X109" s="375">
        <v>0</v>
      </c>
      <c r="Y109" s="99" t="s">
        <v>174</v>
      </c>
      <c r="Z109" s="26">
        <v>0</v>
      </c>
      <c r="AA109" s="26">
        <v>0</v>
      </c>
      <c r="AB109" s="133">
        <v>0</v>
      </c>
    </row>
    <row r="110" spans="1:28" s="61" customFormat="1" ht="45.2" customHeight="1">
      <c r="A110" s="484"/>
      <c r="B110" s="485"/>
      <c r="C110" s="485"/>
      <c r="D110" s="669"/>
      <c r="E110" s="319"/>
      <c r="F110" s="319"/>
      <c r="G110" s="333"/>
      <c r="H110" s="332"/>
      <c r="I110" s="663"/>
      <c r="J110" s="331"/>
      <c r="K110" s="375"/>
      <c r="L110" s="375"/>
      <c r="M110" s="375"/>
      <c r="N110" s="375"/>
      <c r="O110" s="375"/>
      <c r="P110" s="375"/>
      <c r="Q110" s="375"/>
      <c r="R110" s="375"/>
      <c r="S110" s="375"/>
      <c r="T110" s="375"/>
      <c r="U110" s="375"/>
      <c r="V110" s="375"/>
      <c r="W110" s="375"/>
      <c r="X110" s="375"/>
      <c r="Y110" s="99" t="s">
        <v>58</v>
      </c>
      <c r="Z110" s="26">
        <v>100</v>
      </c>
      <c r="AA110" s="26">
        <v>0</v>
      </c>
      <c r="AB110" s="133">
        <v>0</v>
      </c>
    </row>
    <row r="111" spans="1:28" ht="29.25" customHeight="1">
      <c r="A111" s="484"/>
      <c r="B111" s="485"/>
      <c r="C111" s="485"/>
      <c r="D111" s="669"/>
      <c r="E111" s="319"/>
      <c r="F111" s="319"/>
      <c r="G111" s="333"/>
      <c r="H111" s="332"/>
      <c r="I111" s="663"/>
      <c r="J111" s="125" t="s">
        <v>20</v>
      </c>
      <c r="K111" s="138">
        <v>0</v>
      </c>
      <c r="L111" s="138">
        <v>0</v>
      </c>
      <c r="M111" s="138">
        <v>0</v>
      </c>
      <c r="N111" s="138">
        <v>0</v>
      </c>
      <c r="O111" s="138">
        <f>O109</f>
        <v>65</v>
      </c>
      <c r="P111" s="138">
        <f>P109</f>
        <v>65</v>
      </c>
      <c r="Q111" s="138">
        <f>Q109</f>
        <v>0</v>
      </c>
      <c r="R111" s="138">
        <f>R109</f>
        <v>0</v>
      </c>
      <c r="S111" s="138"/>
      <c r="T111" s="138"/>
      <c r="U111" s="138"/>
      <c r="V111" s="138"/>
      <c r="W111" s="138">
        <f>W109</f>
        <v>500</v>
      </c>
      <c r="X111" s="138">
        <f>X109</f>
        <v>0</v>
      </c>
      <c r="Y111" s="321" t="s">
        <v>17</v>
      </c>
      <c r="Z111" s="321"/>
      <c r="AA111" s="321"/>
      <c r="AB111" s="321"/>
    </row>
    <row r="112" spans="1:28" ht="48.75" customHeight="1">
      <c r="A112" s="484"/>
      <c r="B112" s="485"/>
      <c r="C112" s="485"/>
      <c r="D112" s="669"/>
      <c r="E112" s="319"/>
      <c r="F112" s="319"/>
      <c r="G112" s="354" t="s">
        <v>150</v>
      </c>
      <c r="H112" s="512" t="s">
        <v>153</v>
      </c>
      <c r="I112" s="354" t="s">
        <v>25</v>
      </c>
      <c r="J112" s="126" t="s">
        <v>22</v>
      </c>
      <c r="K112" s="227">
        <v>46</v>
      </c>
      <c r="L112" s="227">
        <v>44</v>
      </c>
      <c r="M112" s="227">
        <v>4.8</v>
      </c>
      <c r="N112" s="227">
        <v>2</v>
      </c>
      <c r="O112" s="296">
        <v>137.69999999999999</v>
      </c>
      <c r="P112" s="288">
        <v>28.2</v>
      </c>
      <c r="Q112" s="288">
        <v>4.8</v>
      </c>
      <c r="R112" s="288">
        <v>109.5</v>
      </c>
      <c r="S112" s="227"/>
      <c r="T112" s="227"/>
      <c r="U112" s="227"/>
      <c r="V112" s="227"/>
      <c r="W112" s="254">
        <v>80</v>
      </c>
      <c r="X112" s="254">
        <v>0</v>
      </c>
      <c r="Y112" s="266" t="s">
        <v>188</v>
      </c>
      <c r="Z112" s="126">
        <v>2</v>
      </c>
      <c r="AA112" s="126">
        <v>2</v>
      </c>
      <c r="AB112" s="126">
        <v>2</v>
      </c>
    </row>
    <row r="113" spans="1:28" ht="45.75" customHeight="1">
      <c r="A113" s="484"/>
      <c r="B113" s="485"/>
      <c r="C113" s="485"/>
      <c r="D113" s="669"/>
      <c r="E113" s="319"/>
      <c r="F113" s="319"/>
      <c r="G113" s="354"/>
      <c r="H113" s="512"/>
      <c r="I113" s="354"/>
      <c r="J113" s="124" t="s">
        <v>18</v>
      </c>
      <c r="K113" s="255">
        <v>13.5</v>
      </c>
      <c r="L113" s="255">
        <v>13.5</v>
      </c>
      <c r="M113" s="255">
        <v>0</v>
      </c>
      <c r="N113" s="255">
        <v>0</v>
      </c>
      <c r="O113" s="254">
        <v>13.7</v>
      </c>
      <c r="P113" s="254">
        <v>13.7</v>
      </c>
      <c r="Q113" s="254">
        <v>0</v>
      </c>
      <c r="R113" s="254">
        <v>0</v>
      </c>
      <c r="S113" s="254"/>
      <c r="T113" s="254"/>
      <c r="U113" s="254"/>
      <c r="V113" s="254"/>
      <c r="W113" s="254">
        <v>8</v>
      </c>
      <c r="X113" s="254">
        <v>0</v>
      </c>
      <c r="Y113" s="266" t="s">
        <v>187</v>
      </c>
      <c r="Z113" s="126">
        <v>1</v>
      </c>
      <c r="AA113" s="126">
        <v>1</v>
      </c>
      <c r="AB113" s="126">
        <v>1</v>
      </c>
    </row>
    <row r="114" spans="1:28" ht="34.5" customHeight="1">
      <c r="A114" s="484"/>
      <c r="B114" s="485"/>
      <c r="C114" s="485"/>
      <c r="D114" s="669"/>
      <c r="E114" s="319"/>
      <c r="F114" s="319"/>
      <c r="G114" s="354"/>
      <c r="H114" s="512"/>
      <c r="I114" s="354"/>
      <c r="J114" s="93" t="s">
        <v>20</v>
      </c>
      <c r="K114" s="94">
        <f>SUM(K112:K113)</f>
        <v>59.5</v>
      </c>
      <c r="L114" s="94">
        <f>SUM(L112:L113)</f>
        <v>57.5</v>
      </c>
      <c r="M114" s="94">
        <v>0</v>
      </c>
      <c r="N114" s="94">
        <v>2</v>
      </c>
      <c r="O114" s="138">
        <f>SUM(O112:O113)</f>
        <v>151.39999999999998</v>
      </c>
      <c r="P114" s="138">
        <f t="shared" ref="P114:X114" si="17">SUM(P112:P113)</f>
        <v>41.9</v>
      </c>
      <c r="Q114" s="138">
        <f t="shared" si="17"/>
        <v>4.8</v>
      </c>
      <c r="R114" s="138">
        <f t="shared" si="17"/>
        <v>109.5</v>
      </c>
      <c r="S114" s="138"/>
      <c r="T114" s="138"/>
      <c r="U114" s="138"/>
      <c r="V114" s="138"/>
      <c r="W114" s="138">
        <f t="shared" si="17"/>
        <v>88</v>
      </c>
      <c r="X114" s="138">
        <f t="shared" si="17"/>
        <v>0</v>
      </c>
      <c r="Y114" s="93"/>
      <c r="Z114" s="93"/>
      <c r="AA114" s="93"/>
      <c r="AB114" s="93"/>
    </row>
    <row r="115" spans="1:28" ht="45.2" customHeight="1">
      <c r="A115" s="484"/>
      <c r="B115" s="485"/>
      <c r="C115" s="485"/>
      <c r="D115" s="669"/>
      <c r="E115" s="319"/>
      <c r="F115" s="319"/>
      <c r="G115" s="333" t="s">
        <v>107</v>
      </c>
      <c r="H115" s="342" t="s">
        <v>154</v>
      </c>
      <c r="I115" s="354" t="s">
        <v>25</v>
      </c>
      <c r="J115" s="10" t="s">
        <v>18</v>
      </c>
      <c r="K115" s="172">
        <v>0</v>
      </c>
      <c r="L115" s="172">
        <v>0</v>
      </c>
      <c r="M115" s="172">
        <v>0</v>
      </c>
      <c r="N115" s="172">
        <v>0</v>
      </c>
      <c r="O115" s="277">
        <v>0</v>
      </c>
      <c r="P115" s="277">
        <v>0</v>
      </c>
      <c r="Q115" s="277">
        <v>0</v>
      </c>
      <c r="R115" s="277">
        <v>0</v>
      </c>
      <c r="S115" s="277"/>
      <c r="T115" s="277"/>
      <c r="U115" s="277"/>
      <c r="V115" s="277"/>
      <c r="W115" s="277">
        <v>5</v>
      </c>
      <c r="X115" s="277">
        <v>5</v>
      </c>
      <c r="Y115" s="268" t="s">
        <v>50</v>
      </c>
      <c r="Z115" s="278">
        <v>3</v>
      </c>
      <c r="AA115" s="9">
        <v>3</v>
      </c>
      <c r="AB115" s="9">
        <v>3</v>
      </c>
    </row>
    <row r="116" spans="1:28" ht="29.25" customHeight="1">
      <c r="A116" s="484"/>
      <c r="B116" s="485"/>
      <c r="C116" s="485"/>
      <c r="D116" s="669"/>
      <c r="E116" s="319"/>
      <c r="F116" s="319"/>
      <c r="G116" s="333"/>
      <c r="H116" s="342"/>
      <c r="I116" s="354"/>
      <c r="J116" s="65" t="s">
        <v>20</v>
      </c>
      <c r="K116" s="158">
        <v>0</v>
      </c>
      <c r="L116" s="158">
        <v>0</v>
      </c>
      <c r="M116" s="158">
        <v>0</v>
      </c>
      <c r="N116" s="158">
        <v>0</v>
      </c>
      <c r="O116" s="158">
        <f>SUM(O115:O115)</f>
        <v>0</v>
      </c>
      <c r="P116" s="158">
        <f>SUM(P115:P115)</f>
        <v>0</v>
      </c>
      <c r="Q116" s="158">
        <f>SUM(Q115:Q115)</f>
        <v>0</v>
      </c>
      <c r="R116" s="158">
        <f>SUM(R115:R115)</f>
        <v>0</v>
      </c>
      <c r="S116" s="158"/>
      <c r="T116" s="158"/>
      <c r="U116" s="158"/>
      <c r="V116" s="158"/>
      <c r="W116" s="158">
        <f>W115</f>
        <v>5</v>
      </c>
      <c r="X116" s="158">
        <f>X115</f>
        <v>5</v>
      </c>
      <c r="Y116" s="265"/>
      <c r="Z116" s="265"/>
      <c r="AA116" s="65"/>
      <c r="AB116" s="65"/>
    </row>
    <row r="117" spans="1:28" ht="45.2" customHeight="1">
      <c r="A117" s="484"/>
      <c r="B117" s="485"/>
      <c r="C117" s="485"/>
      <c r="D117" s="669"/>
      <c r="E117" s="319"/>
      <c r="F117" s="319"/>
      <c r="G117" s="333" t="s">
        <v>108</v>
      </c>
      <c r="H117" s="512" t="s">
        <v>155</v>
      </c>
      <c r="I117" s="354" t="s">
        <v>25</v>
      </c>
      <c r="J117" s="119" t="s">
        <v>18</v>
      </c>
      <c r="K117" s="257">
        <v>0</v>
      </c>
      <c r="L117" s="257">
        <v>0</v>
      </c>
      <c r="M117" s="257">
        <v>0</v>
      </c>
      <c r="N117" s="257">
        <v>0</v>
      </c>
      <c r="O117" s="267">
        <v>0</v>
      </c>
      <c r="P117" s="267">
        <v>0</v>
      </c>
      <c r="Q117" s="261">
        <v>0</v>
      </c>
      <c r="R117" s="261">
        <v>0</v>
      </c>
      <c r="S117" s="169"/>
      <c r="T117" s="169"/>
      <c r="U117" s="169"/>
      <c r="V117" s="169"/>
      <c r="W117" s="261">
        <v>0</v>
      </c>
      <c r="X117" s="261">
        <v>0</v>
      </c>
      <c r="Y117" s="128" t="s">
        <v>51</v>
      </c>
      <c r="Z117" s="96">
        <v>400</v>
      </c>
      <c r="AA117" s="17">
        <v>400</v>
      </c>
      <c r="AB117" s="17">
        <v>400</v>
      </c>
    </row>
    <row r="118" spans="1:28" ht="45.2" customHeight="1">
      <c r="A118" s="484"/>
      <c r="B118" s="485"/>
      <c r="C118" s="485"/>
      <c r="D118" s="669"/>
      <c r="E118" s="319"/>
      <c r="F118" s="319"/>
      <c r="G118" s="333"/>
      <c r="H118" s="512"/>
      <c r="I118" s="354"/>
      <c r="J118" s="119" t="s">
        <v>21</v>
      </c>
      <c r="K118" s="257">
        <v>0</v>
      </c>
      <c r="L118" s="257">
        <v>0</v>
      </c>
      <c r="M118" s="257">
        <v>0</v>
      </c>
      <c r="N118" s="257">
        <v>0</v>
      </c>
      <c r="O118" s="267">
        <v>0</v>
      </c>
      <c r="P118" s="267">
        <v>0</v>
      </c>
      <c r="Q118" s="261">
        <v>0</v>
      </c>
      <c r="R118" s="261">
        <v>0</v>
      </c>
      <c r="S118" s="169"/>
      <c r="T118" s="169"/>
      <c r="U118" s="169"/>
      <c r="V118" s="169"/>
      <c r="W118" s="261">
        <v>0</v>
      </c>
      <c r="X118" s="261">
        <v>0</v>
      </c>
      <c r="Y118" s="128" t="s">
        <v>55</v>
      </c>
      <c r="Z118" s="26">
        <v>3</v>
      </c>
      <c r="AA118" s="133">
        <v>3</v>
      </c>
      <c r="AB118" s="133">
        <v>3</v>
      </c>
    </row>
    <row r="119" spans="1:28" ht="30" customHeight="1">
      <c r="A119" s="484"/>
      <c r="B119" s="485"/>
      <c r="C119" s="485"/>
      <c r="D119" s="669"/>
      <c r="E119" s="319"/>
      <c r="F119" s="319"/>
      <c r="G119" s="333"/>
      <c r="H119" s="512"/>
      <c r="I119" s="354"/>
      <c r="J119" s="125" t="s">
        <v>20</v>
      </c>
      <c r="K119" s="240">
        <v>0</v>
      </c>
      <c r="L119" s="240">
        <v>0</v>
      </c>
      <c r="M119" s="240">
        <v>0</v>
      </c>
      <c r="N119" s="240">
        <v>0</v>
      </c>
      <c r="O119" s="138">
        <f>O117</f>
        <v>0</v>
      </c>
      <c r="P119" s="158">
        <f>P117</f>
        <v>0</v>
      </c>
      <c r="Q119" s="158">
        <f>Q117</f>
        <v>0</v>
      </c>
      <c r="R119" s="158">
        <f>R117</f>
        <v>0</v>
      </c>
      <c r="S119" s="139"/>
      <c r="T119" s="139"/>
      <c r="U119" s="139"/>
      <c r="V119" s="139"/>
      <c r="W119" s="158">
        <f>W117</f>
        <v>0</v>
      </c>
      <c r="X119" s="158">
        <f>X117</f>
        <v>0</v>
      </c>
      <c r="Y119" s="321" t="s">
        <v>17</v>
      </c>
      <c r="Z119" s="321"/>
      <c r="AA119" s="321"/>
      <c r="AB119" s="321"/>
    </row>
    <row r="120" spans="1:28" s="61" customFormat="1" ht="42.75" customHeight="1">
      <c r="A120" s="484"/>
      <c r="B120" s="485"/>
      <c r="C120" s="485"/>
      <c r="D120" s="669"/>
      <c r="E120" s="319"/>
      <c r="F120" s="319"/>
      <c r="G120" s="354" t="s">
        <v>151</v>
      </c>
      <c r="H120" s="342" t="s">
        <v>156</v>
      </c>
      <c r="I120" s="354" t="s">
        <v>38</v>
      </c>
      <c r="J120" s="696" t="s">
        <v>18</v>
      </c>
      <c r="K120" s="493">
        <v>7</v>
      </c>
      <c r="L120" s="493">
        <v>7</v>
      </c>
      <c r="M120" s="493">
        <v>0</v>
      </c>
      <c r="N120" s="493">
        <v>0</v>
      </c>
      <c r="O120" s="352">
        <v>5</v>
      </c>
      <c r="P120" s="352">
        <v>5</v>
      </c>
      <c r="Q120" s="352">
        <v>0</v>
      </c>
      <c r="R120" s="352">
        <v>0</v>
      </c>
      <c r="S120" s="352"/>
      <c r="T120" s="352"/>
      <c r="U120" s="352"/>
      <c r="V120" s="352"/>
      <c r="W120" s="352">
        <v>10</v>
      </c>
      <c r="X120" s="352">
        <v>10</v>
      </c>
      <c r="Y120" s="60" t="s">
        <v>176</v>
      </c>
      <c r="Z120" s="124">
        <v>5</v>
      </c>
      <c r="AA120" s="124">
        <v>5</v>
      </c>
      <c r="AB120" s="124">
        <v>5</v>
      </c>
    </row>
    <row r="121" spans="1:28" s="61" customFormat="1" ht="45.2" customHeight="1">
      <c r="A121" s="484"/>
      <c r="B121" s="485"/>
      <c r="C121" s="485"/>
      <c r="D121" s="669"/>
      <c r="E121" s="319"/>
      <c r="F121" s="319"/>
      <c r="G121" s="354"/>
      <c r="H121" s="342"/>
      <c r="I121" s="354"/>
      <c r="J121" s="494"/>
      <c r="K121" s="494"/>
      <c r="L121" s="494"/>
      <c r="M121" s="494"/>
      <c r="N121" s="494"/>
      <c r="O121" s="353"/>
      <c r="P121" s="353"/>
      <c r="Q121" s="353"/>
      <c r="R121" s="353"/>
      <c r="S121" s="353"/>
      <c r="T121" s="353"/>
      <c r="U121" s="353"/>
      <c r="V121" s="353"/>
      <c r="W121" s="353"/>
      <c r="X121" s="353"/>
      <c r="Y121" s="60" t="s">
        <v>175</v>
      </c>
      <c r="Z121" s="124">
        <v>0</v>
      </c>
      <c r="AA121" s="124">
        <v>0</v>
      </c>
      <c r="AB121" s="124">
        <v>0</v>
      </c>
    </row>
    <row r="122" spans="1:28" s="61" customFormat="1" ht="36" customHeight="1">
      <c r="A122" s="484"/>
      <c r="B122" s="485"/>
      <c r="C122" s="485"/>
      <c r="D122" s="669"/>
      <c r="E122" s="319"/>
      <c r="F122" s="319"/>
      <c r="G122" s="354"/>
      <c r="H122" s="342"/>
      <c r="I122" s="354"/>
      <c r="J122" s="125" t="s">
        <v>20</v>
      </c>
      <c r="K122" s="240">
        <f>SUM(K120)</f>
        <v>7</v>
      </c>
      <c r="L122" s="240">
        <v>7</v>
      </c>
      <c r="M122" s="240">
        <v>0</v>
      </c>
      <c r="N122" s="240">
        <v>0</v>
      </c>
      <c r="O122" s="138">
        <f>O120</f>
        <v>5</v>
      </c>
      <c r="P122" s="158">
        <f>P120</f>
        <v>5</v>
      </c>
      <c r="Q122" s="158">
        <f>Q120</f>
        <v>0</v>
      </c>
      <c r="R122" s="158">
        <f>R120</f>
        <v>0</v>
      </c>
      <c r="S122" s="158"/>
      <c r="T122" s="158"/>
      <c r="U122" s="158"/>
      <c r="V122" s="158"/>
      <c r="W122" s="158">
        <f>W120</f>
        <v>10</v>
      </c>
      <c r="X122" s="158">
        <f>X120</f>
        <v>10</v>
      </c>
      <c r="Y122" s="341" t="s">
        <v>17</v>
      </c>
      <c r="Z122" s="341"/>
      <c r="AA122" s="341"/>
      <c r="AB122" s="341"/>
    </row>
    <row r="123" spans="1:28" s="61" customFormat="1" ht="40.5" customHeight="1">
      <c r="A123" s="484"/>
      <c r="B123" s="485"/>
      <c r="C123" s="485"/>
      <c r="D123" s="669"/>
      <c r="E123" s="319"/>
      <c r="F123" s="319"/>
      <c r="G123" s="354" t="s">
        <v>109</v>
      </c>
      <c r="H123" s="342" t="s">
        <v>157</v>
      </c>
      <c r="I123" s="354" t="s">
        <v>40</v>
      </c>
      <c r="J123" s="124" t="s">
        <v>18</v>
      </c>
      <c r="K123" s="254">
        <v>0</v>
      </c>
      <c r="L123" s="254">
        <v>0</v>
      </c>
      <c r="M123" s="255">
        <v>0</v>
      </c>
      <c r="N123" s="255">
        <v>0</v>
      </c>
      <c r="O123" s="272">
        <v>0</v>
      </c>
      <c r="P123" s="272">
        <v>0</v>
      </c>
      <c r="Q123" s="272">
        <v>0</v>
      </c>
      <c r="R123" s="272">
        <v>0</v>
      </c>
      <c r="S123" s="242"/>
      <c r="T123" s="242"/>
      <c r="U123" s="171"/>
      <c r="V123" s="171"/>
      <c r="W123" s="272">
        <v>0</v>
      </c>
      <c r="X123" s="272">
        <v>0</v>
      </c>
      <c r="Y123" s="60" t="s">
        <v>176</v>
      </c>
      <c r="Z123" s="126">
        <v>0</v>
      </c>
      <c r="AA123" s="124">
        <v>0</v>
      </c>
      <c r="AB123" s="124">
        <v>0</v>
      </c>
    </row>
    <row r="124" spans="1:28" s="61" customFormat="1" ht="41.25" customHeight="1">
      <c r="A124" s="484"/>
      <c r="B124" s="485"/>
      <c r="C124" s="485"/>
      <c r="D124" s="669"/>
      <c r="E124" s="319"/>
      <c r="F124" s="319"/>
      <c r="G124" s="354"/>
      <c r="H124" s="342"/>
      <c r="I124" s="354"/>
      <c r="J124" s="124" t="s">
        <v>22</v>
      </c>
      <c r="K124" s="254">
        <v>0</v>
      </c>
      <c r="L124" s="254">
        <v>0</v>
      </c>
      <c r="M124" s="255">
        <v>0</v>
      </c>
      <c r="N124" s="255">
        <v>0</v>
      </c>
      <c r="O124" s="272">
        <v>0</v>
      </c>
      <c r="P124" s="272">
        <v>0</v>
      </c>
      <c r="Q124" s="272">
        <v>0</v>
      </c>
      <c r="R124" s="272">
        <v>0</v>
      </c>
      <c r="S124" s="242"/>
      <c r="T124" s="242"/>
      <c r="U124" s="171"/>
      <c r="V124" s="171"/>
      <c r="W124" s="272">
        <v>0</v>
      </c>
      <c r="X124" s="272">
        <v>0</v>
      </c>
      <c r="Y124" s="60" t="s">
        <v>213</v>
      </c>
      <c r="Z124" s="124">
        <v>0</v>
      </c>
      <c r="AA124" s="124">
        <v>0</v>
      </c>
      <c r="AB124" s="124">
        <v>0</v>
      </c>
    </row>
    <row r="125" spans="1:28" s="61" customFormat="1" ht="31.5" customHeight="1">
      <c r="A125" s="484"/>
      <c r="B125" s="485"/>
      <c r="C125" s="485"/>
      <c r="D125" s="669"/>
      <c r="E125" s="319"/>
      <c r="F125" s="319"/>
      <c r="G125" s="354"/>
      <c r="H125" s="342"/>
      <c r="I125" s="354"/>
      <c r="J125" s="125" t="s">
        <v>20</v>
      </c>
      <c r="K125" s="158">
        <f>SUM(K123:K124)</f>
        <v>0</v>
      </c>
      <c r="L125" s="158">
        <v>0</v>
      </c>
      <c r="M125" s="240">
        <v>0</v>
      </c>
      <c r="N125" s="240">
        <v>0</v>
      </c>
      <c r="O125" s="138">
        <v>0</v>
      </c>
      <c r="P125" s="158">
        <f>SUM(P123:P124)</f>
        <v>0</v>
      </c>
      <c r="Q125" s="158">
        <f>Q123</f>
        <v>0</v>
      </c>
      <c r="R125" s="158">
        <f>R123</f>
        <v>0</v>
      </c>
      <c r="S125" s="158"/>
      <c r="T125" s="158"/>
      <c r="U125" s="139"/>
      <c r="V125" s="139"/>
      <c r="W125" s="158">
        <f>SUM(W123:W124)</f>
        <v>0</v>
      </c>
      <c r="X125" s="158">
        <f>SUM(X123:X124)</f>
        <v>0</v>
      </c>
      <c r="Y125" s="341" t="s">
        <v>17</v>
      </c>
      <c r="Z125" s="341"/>
      <c r="AA125" s="341"/>
      <c r="AB125" s="341"/>
    </row>
    <row r="126" spans="1:28" s="61" customFormat="1" ht="65.25" customHeight="1">
      <c r="A126" s="484"/>
      <c r="B126" s="485"/>
      <c r="C126" s="485"/>
      <c r="D126" s="669"/>
      <c r="E126" s="319"/>
      <c r="F126" s="319"/>
      <c r="G126" s="354" t="s">
        <v>110</v>
      </c>
      <c r="H126" s="342" t="s">
        <v>158</v>
      </c>
      <c r="I126" s="354" t="s">
        <v>41</v>
      </c>
      <c r="J126" s="124" t="s">
        <v>18</v>
      </c>
      <c r="K126" s="255">
        <v>2.1</v>
      </c>
      <c r="L126" s="255">
        <v>2.1</v>
      </c>
      <c r="M126" s="255">
        <v>0</v>
      </c>
      <c r="N126" s="255">
        <v>0</v>
      </c>
      <c r="O126" s="254">
        <v>2</v>
      </c>
      <c r="P126" s="254">
        <v>2</v>
      </c>
      <c r="Q126" s="254">
        <v>0</v>
      </c>
      <c r="R126" s="254">
        <v>0</v>
      </c>
      <c r="S126" s="254"/>
      <c r="T126" s="254"/>
      <c r="U126" s="254"/>
      <c r="V126" s="254"/>
      <c r="W126" s="254">
        <v>0</v>
      </c>
      <c r="X126" s="254">
        <v>0</v>
      </c>
      <c r="Y126" s="60" t="s">
        <v>176</v>
      </c>
      <c r="Z126" s="124">
        <v>1</v>
      </c>
      <c r="AA126" s="124">
        <v>0</v>
      </c>
      <c r="AB126" s="124">
        <v>0</v>
      </c>
    </row>
    <row r="127" spans="1:28" s="61" customFormat="1" ht="45.2" customHeight="1">
      <c r="A127" s="484"/>
      <c r="B127" s="485"/>
      <c r="C127" s="485"/>
      <c r="D127" s="669"/>
      <c r="E127" s="319"/>
      <c r="F127" s="319"/>
      <c r="G127" s="354"/>
      <c r="H127" s="342"/>
      <c r="I127" s="354"/>
      <c r="J127" s="124" t="s">
        <v>21</v>
      </c>
      <c r="K127" s="255">
        <v>0</v>
      </c>
      <c r="L127" s="255">
        <v>0</v>
      </c>
      <c r="M127" s="255">
        <v>0</v>
      </c>
      <c r="N127" s="255">
        <v>0</v>
      </c>
      <c r="O127" s="254">
        <v>0</v>
      </c>
      <c r="P127" s="254">
        <v>0</v>
      </c>
      <c r="Q127" s="254">
        <v>0</v>
      </c>
      <c r="R127" s="254">
        <v>0</v>
      </c>
      <c r="S127" s="254"/>
      <c r="T127" s="254"/>
      <c r="U127" s="254"/>
      <c r="V127" s="254"/>
      <c r="W127" s="254">
        <v>0</v>
      </c>
      <c r="X127" s="254">
        <v>0</v>
      </c>
      <c r="Y127" s="60" t="s">
        <v>175</v>
      </c>
      <c r="Z127" s="124">
        <v>1</v>
      </c>
      <c r="AA127" s="124">
        <v>0</v>
      </c>
      <c r="AB127" s="124">
        <v>0</v>
      </c>
    </row>
    <row r="128" spans="1:28" s="61" customFormat="1" ht="25.5" customHeight="1">
      <c r="A128" s="484"/>
      <c r="B128" s="485"/>
      <c r="C128" s="485"/>
      <c r="D128" s="669"/>
      <c r="E128" s="319"/>
      <c r="F128" s="319"/>
      <c r="G128" s="354"/>
      <c r="H128" s="342"/>
      <c r="I128" s="354"/>
      <c r="J128" s="125" t="s">
        <v>20</v>
      </c>
      <c r="K128" s="240">
        <v>2.1</v>
      </c>
      <c r="L128" s="240">
        <v>2.1</v>
      </c>
      <c r="M128" s="240">
        <v>0</v>
      </c>
      <c r="N128" s="240">
        <v>0</v>
      </c>
      <c r="O128" s="138">
        <f>SUM(O126:O127)</f>
        <v>2</v>
      </c>
      <c r="P128" s="158">
        <f>SUM(P126:P127)</f>
        <v>2</v>
      </c>
      <c r="Q128" s="158">
        <f>Q126</f>
        <v>0</v>
      </c>
      <c r="R128" s="158">
        <f>R126</f>
        <v>0</v>
      </c>
      <c r="S128" s="158"/>
      <c r="T128" s="158"/>
      <c r="U128" s="158"/>
      <c r="V128" s="158"/>
      <c r="W128" s="158">
        <f>W126</f>
        <v>0</v>
      </c>
      <c r="X128" s="158">
        <f>X126</f>
        <v>0</v>
      </c>
      <c r="Y128" s="341" t="s">
        <v>17</v>
      </c>
      <c r="Z128" s="341"/>
      <c r="AA128" s="341"/>
      <c r="AB128" s="341"/>
    </row>
    <row r="129" spans="1:28" s="61" customFormat="1" ht="59.25" customHeight="1">
      <c r="A129" s="484"/>
      <c r="B129" s="485"/>
      <c r="C129" s="485"/>
      <c r="D129" s="669"/>
      <c r="E129" s="319"/>
      <c r="F129" s="319"/>
      <c r="G129" s="354" t="s">
        <v>152</v>
      </c>
      <c r="H129" s="342" t="s">
        <v>159</v>
      </c>
      <c r="I129" s="354" t="s">
        <v>25</v>
      </c>
      <c r="J129" s="124" t="s">
        <v>18</v>
      </c>
      <c r="K129" s="255">
        <v>0</v>
      </c>
      <c r="L129" s="255">
        <v>0</v>
      </c>
      <c r="M129" s="255">
        <v>0</v>
      </c>
      <c r="N129" s="255">
        <v>0</v>
      </c>
      <c r="O129" s="272">
        <v>0</v>
      </c>
      <c r="P129" s="272">
        <v>0</v>
      </c>
      <c r="Q129" s="272">
        <v>0</v>
      </c>
      <c r="R129" s="272">
        <v>0</v>
      </c>
      <c r="S129" s="171"/>
      <c r="T129" s="171"/>
      <c r="U129" s="171"/>
      <c r="V129" s="171"/>
      <c r="W129" s="309">
        <v>0</v>
      </c>
      <c r="X129" s="309">
        <v>0</v>
      </c>
      <c r="Y129" s="60" t="s">
        <v>176</v>
      </c>
      <c r="Z129" s="124">
        <v>0</v>
      </c>
      <c r="AA129" s="124">
        <v>0</v>
      </c>
      <c r="AB129" s="124">
        <v>0</v>
      </c>
    </row>
    <row r="130" spans="1:28" s="61" customFormat="1" ht="36.75" customHeight="1">
      <c r="A130" s="484"/>
      <c r="B130" s="485"/>
      <c r="C130" s="485"/>
      <c r="D130" s="669"/>
      <c r="E130" s="319"/>
      <c r="F130" s="319"/>
      <c r="G130" s="354"/>
      <c r="H130" s="342"/>
      <c r="I130" s="354"/>
      <c r="J130" s="215" t="s">
        <v>22</v>
      </c>
      <c r="K130" s="255">
        <v>0</v>
      </c>
      <c r="L130" s="255">
        <v>0</v>
      </c>
      <c r="M130" s="255">
        <v>0</v>
      </c>
      <c r="N130" s="255">
        <v>0</v>
      </c>
      <c r="O130" s="272">
        <v>0</v>
      </c>
      <c r="P130" s="272">
        <v>0</v>
      </c>
      <c r="Q130" s="272">
        <v>0</v>
      </c>
      <c r="R130" s="272">
        <v>0</v>
      </c>
      <c r="S130" s="214"/>
      <c r="T130" s="214"/>
      <c r="U130" s="214"/>
      <c r="V130" s="214"/>
      <c r="W130" s="309">
        <v>0</v>
      </c>
      <c r="X130" s="309">
        <v>0</v>
      </c>
      <c r="Y130" s="355" t="s">
        <v>175</v>
      </c>
      <c r="Z130" s="357">
        <v>0</v>
      </c>
      <c r="AA130" s="357">
        <v>0</v>
      </c>
      <c r="AB130" s="357">
        <v>0</v>
      </c>
    </row>
    <row r="131" spans="1:28" s="61" customFormat="1" ht="34.5" customHeight="1">
      <c r="A131" s="484"/>
      <c r="B131" s="485"/>
      <c r="C131" s="485"/>
      <c r="D131" s="669"/>
      <c r="E131" s="319"/>
      <c r="F131" s="319"/>
      <c r="G131" s="354"/>
      <c r="H131" s="342"/>
      <c r="I131" s="354"/>
      <c r="J131" s="124" t="s">
        <v>21</v>
      </c>
      <c r="K131" s="255">
        <v>0</v>
      </c>
      <c r="L131" s="255">
        <v>0</v>
      </c>
      <c r="M131" s="255">
        <v>0</v>
      </c>
      <c r="N131" s="255">
        <v>0</v>
      </c>
      <c r="O131" s="272">
        <v>0</v>
      </c>
      <c r="P131" s="272">
        <v>0</v>
      </c>
      <c r="Q131" s="272">
        <v>0</v>
      </c>
      <c r="R131" s="272">
        <v>0</v>
      </c>
      <c r="S131" s="171"/>
      <c r="T131" s="171"/>
      <c r="U131" s="171"/>
      <c r="V131" s="171"/>
      <c r="W131" s="309">
        <v>0</v>
      </c>
      <c r="X131" s="309">
        <v>0</v>
      </c>
      <c r="Y131" s="356"/>
      <c r="Z131" s="358"/>
      <c r="AA131" s="358"/>
      <c r="AB131" s="358"/>
    </row>
    <row r="132" spans="1:28" s="61" customFormat="1" ht="45.2" customHeight="1">
      <c r="A132" s="484"/>
      <c r="B132" s="485"/>
      <c r="C132" s="485"/>
      <c r="D132" s="669"/>
      <c r="E132" s="319"/>
      <c r="F132" s="319"/>
      <c r="G132" s="354"/>
      <c r="H132" s="342"/>
      <c r="I132" s="354"/>
      <c r="J132" s="125" t="s">
        <v>20</v>
      </c>
      <c r="K132" s="240">
        <v>0</v>
      </c>
      <c r="L132" s="240">
        <v>0</v>
      </c>
      <c r="M132" s="240">
        <v>0</v>
      </c>
      <c r="N132" s="240">
        <v>0</v>
      </c>
      <c r="O132" s="138">
        <f>SUM(O129:O131)</f>
        <v>0</v>
      </c>
      <c r="P132" s="158">
        <f>SUM(P129:P131)</f>
        <v>0</v>
      </c>
      <c r="Q132" s="158">
        <f>SUM(Q129:Q131)</f>
        <v>0</v>
      </c>
      <c r="R132" s="158">
        <f>SUM(R129:R131)</f>
        <v>0</v>
      </c>
      <c r="S132" s="139"/>
      <c r="T132" s="139"/>
      <c r="U132" s="139"/>
      <c r="V132" s="139"/>
      <c r="W132" s="158">
        <v>0</v>
      </c>
      <c r="X132" s="158">
        <v>0</v>
      </c>
      <c r="Y132" s="341" t="s">
        <v>17</v>
      </c>
      <c r="Z132" s="341"/>
      <c r="AA132" s="341"/>
      <c r="AB132" s="341"/>
    </row>
    <row r="133" spans="1:28" s="61" customFormat="1" ht="45.2" customHeight="1">
      <c r="A133" s="294"/>
      <c r="B133" s="270"/>
      <c r="C133" s="485"/>
      <c r="D133" s="669"/>
      <c r="E133" s="319"/>
      <c r="F133" s="319"/>
      <c r="G133" s="659" t="s">
        <v>245</v>
      </c>
      <c r="H133" s="662" t="s">
        <v>246</v>
      </c>
      <c r="I133" s="397" t="s">
        <v>40</v>
      </c>
      <c r="J133" s="70" t="s">
        <v>18</v>
      </c>
      <c r="K133" s="272">
        <v>0</v>
      </c>
      <c r="L133" s="272">
        <v>0</v>
      </c>
      <c r="M133" s="272">
        <v>0</v>
      </c>
      <c r="N133" s="272">
        <v>0</v>
      </c>
      <c r="O133" s="272">
        <v>2</v>
      </c>
      <c r="P133" s="272">
        <v>2</v>
      </c>
      <c r="Q133" s="272">
        <v>0</v>
      </c>
      <c r="R133" s="272">
        <v>0</v>
      </c>
      <c r="S133" s="272"/>
      <c r="T133" s="272"/>
      <c r="U133" s="272"/>
      <c r="V133" s="272"/>
      <c r="W133" s="272">
        <v>0</v>
      </c>
      <c r="X133" s="272">
        <v>0</v>
      </c>
      <c r="Y133" s="357" t="s">
        <v>51</v>
      </c>
      <c r="Z133" s="357">
        <v>200</v>
      </c>
      <c r="AA133" s="357">
        <v>0</v>
      </c>
      <c r="AB133" s="357">
        <v>0</v>
      </c>
    </row>
    <row r="134" spans="1:28" s="61" customFormat="1" ht="45.2" customHeight="1">
      <c r="A134" s="294"/>
      <c r="B134" s="270"/>
      <c r="C134" s="485"/>
      <c r="D134" s="669"/>
      <c r="E134" s="319"/>
      <c r="F134" s="319"/>
      <c r="G134" s="660"/>
      <c r="H134" s="662"/>
      <c r="I134" s="653"/>
      <c r="J134" s="70" t="s">
        <v>22</v>
      </c>
      <c r="K134" s="272">
        <v>0</v>
      </c>
      <c r="L134" s="272">
        <v>0</v>
      </c>
      <c r="M134" s="272">
        <v>0</v>
      </c>
      <c r="N134" s="272">
        <v>0</v>
      </c>
      <c r="O134" s="272">
        <v>5</v>
      </c>
      <c r="P134" s="272">
        <v>5</v>
      </c>
      <c r="Q134" s="272">
        <v>0</v>
      </c>
      <c r="R134" s="272">
        <v>0</v>
      </c>
      <c r="S134" s="272"/>
      <c r="T134" s="272"/>
      <c r="U134" s="272"/>
      <c r="V134" s="272"/>
      <c r="W134" s="272">
        <v>0</v>
      </c>
      <c r="X134" s="272">
        <v>0</v>
      </c>
      <c r="Y134" s="358"/>
      <c r="Z134" s="358"/>
      <c r="AA134" s="358"/>
      <c r="AB134" s="358"/>
    </row>
    <row r="135" spans="1:28" s="61" customFormat="1" ht="45.2" customHeight="1">
      <c r="A135" s="294"/>
      <c r="B135" s="270"/>
      <c r="C135" s="485"/>
      <c r="D135" s="669"/>
      <c r="E135" s="319"/>
      <c r="F135" s="319"/>
      <c r="G135" s="661"/>
      <c r="H135" s="662"/>
      <c r="I135" s="654"/>
      <c r="J135" s="31" t="s">
        <v>20</v>
      </c>
      <c r="K135" s="138">
        <v>0</v>
      </c>
      <c r="L135" s="138">
        <v>0</v>
      </c>
      <c r="M135" s="138">
        <v>0</v>
      </c>
      <c r="N135" s="138">
        <v>0</v>
      </c>
      <c r="O135" s="138">
        <v>7</v>
      </c>
      <c r="P135" s="138">
        <v>7</v>
      </c>
      <c r="Q135" s="138">
        <v>0</v>
      </c>
      <c r="R135" s="138">
        <v>0</v>
      </c>
      <c r="S135" s="138"/>
      <c r="T135" s="138"/>
      <c r="U135" s="138"/>
      <c r="V135" s="138"/>
      <c r="W135" s="138">
        <v>0</v>
      </c>
      <c r="X135" s="138">
        <v>0</v>
      </c>
      <c r="Y135" s="59"/>
      <c r="Z135" s="59"/>
      <c r="AA135" s="59"/>
      <c r="AB135" s="59"/>
    </row>
    <row r="136" spans="1:28" s="61" customFormat="1" ht="45.2" customHeight="1">
      <c r="A136" s="294"/>
      <c r="B136" s="270"/>
      <c r="C136" s="584"/>
      <c r="D136" s="670"/>
      <c r="E136" s="320"/>
      <c r="F136" s="320"/>
      <c r="G136" s="655" t="s">
        <v>24</v>
      </c>
      <c r="H136" s="655"/>
      <c r="I136" s="655"/>
      <c r="J136" s="655"/>
      <c r="K136" s="295">
        <f>SUM(K111+K114+K116+K119+K122+K125+K128+K132+K135)</f>
        <v>68.599999999999994</v>
      </c>
      <c r="L136" s="295">
        <f t="shared" ref="L136:X136" si="18">SUM(L111+L114+L116+L119+L122+L125+L128+L132+L135)</f>
        <v>66.599999999999994</v>
      </c>
      <c r="M136" s="295">
        <f t="shared" si="18"/>
        <v>0</v>
      </c>
      <c r="N136" s="295">
        <f t="shared" si="18"/>
        <v>2</v>
      </c>
      <c r="O136" s="295">
        <f t="shared" si="18"/>
        <v>230.39999999999998</v>
      </c>
      <c r="P136" s="295">
        <f t="shared" si="18"/>
        <v>120.9</v>
      </c>
      <c r="Q136" s="295">
        <f t="shared" si="18"/>
        <v>4.8</v>
      </c>
      <c r="R136" s="295">
        <f t="shared" si="18"/>
        <v>109.5</v>
      </c>
      <c r="S136" s="295">
        <f t="shared" si="18"/>
        <v>0</v>
      </c>
      <c r="T136" s="295">
        <f t="shared" si="18"/>
        <v>0</v>
      </c>
      <c r="U136" s="295">
        <f t="shared" si="18"/>
        <v>0</v>
      </c>
      <c r="V136" s="295">
        <f t="shared" si="18"/>
        <v>0</v>
      </c>
      <c r="W136" s="295">
        <f t="shared" si="18"/>
        <v>603</v>
      </c>
      <c r="X136" s="295">
        <f t="shared" si="18"/>
        <v>15</v>
      </c>
      <c r="Y136" s="667" t="s">
        <v>17</v>
      </c>
      <c r="Z136" s="667"/>
      <c r="AA136" s="667"/>
      <c r="AB136" s="667"/>
    </row>
    <row r="137" spans="1:28" ht="45.2" customHeight="1">
      <c r="A137" s="487">
        <v>3</v>
      </c>
      <c r="B137" s="489">
        <v>2</v>
      </c>
      <c r="C137" s="489">
        <v>2</v>
      </c>
      <c r="D137" s="498">
        <v>1</v>
      </c>
      <c r="E137" s="332">
        <v>2</v>
      </c>
      <c r="F137" s="332" t="s">
        <v>77</v>
      </c>
      <c r="G137" s="333" t="s">
        <v>111</v>
      </c>
      <c r="H137" s="512" t="s">
        <v>135</v>
      </c>
      <c r="I137" s="657" t="s">
        <v>42</v>
      </c>
      <c r="J137" s="311" t="s">
        <v>18</v>
      </c>
      <c r="K137" s="315">
        <f>SUM(L137+N137)</f>
        <v>121.39999999999999</v>
      </c>
      <c r="L137" s="310">
        <v>48.8</v>
      </c>
      <c r="M137" s="310">
        <v>0</v>
      </c>
      <c r="N137" s="315">
        <v>72.599999999999994</v>
      </c>
      <c r="O137" s="315">
        <v>750</v>
      </c>
      <c r="P137" s="315">
        <v>0</v>
      </c>
      <c r="Q137" s="315">
        <v>0</v>
      </c>
      <c r="R137" s="315">
        <v>750</v>
      </c>
      <c r="S137" s="310"/>
      <c r="T137" s="310"/>
      <c r="U137" s="310"/>
      <c r="V137" s="310"/>
      <c r="W137" s="310">
        <v>0</v>
      </c>
      <c r="X137" s="310">
        <v>0</v>
      </c>
      <c r="Y137" s="512" t="s">
        <v>57</v>
      </c>
      <c r="Z137" s="594">
        <v>100</v>
      </c>
      <c r="AA137" s="594">
        <v>0</v>
      </c>
      <c r="AB137" s="594">
        <v>0</v>
      </c>
    </row>
    <row r="138" spans="1:28" ht="45.2" customHeight="1">
      <c r="A138" s="487"/>
      <c r="B138" s="489"/>
      <c r="C138" s="489"/>
      <c r="D138" s="498"/>
      <c r="E138" s="332"/>
      <c r="F138" s="332"/>
      <c r="G138" s="333"/>
      <c r="H138" s="512"/>
      <c r="I138" s="657"/>
      <c r="J138" s="311" t="s">
        <v>43</v>
      </c>
      <c r="K138" s="315">
        <f>SUM(N138)</f>
        <v>2500</v>
      </c>
      <c r="L138" s="310">
        <v>0</v>
      </c>
      <c r="M138" s="310">
        <v>0</v>
      </c>
      <c r="N138" s="315">
        <v>2500</v>
      </c>
      <c r="O138" s="310">
        <v>1600</v>
      </c>
      <c r="P138" s="310">
        <v>0</v>
      </c>
      <c r="Q138" s="310">
        <v>0</v>
      </c>
      <c r="R138" s="310">
        <v>1600</v>
      </c>
      <c r="S138" s="310"/>
      <c r="T138" s="310"/>
      <c r="U138" s="310"/>
      <c r="V138" s="310"/>
      <c r="W138" s="310">
        <v>0</v>
      </c>
      <c r="X138" s="310">
        <v>0</v>
      </c>
      <c r="Y138" s="512"/>
      <c r="Z138" s="594"/>
      <c r="AA138" s="594"/>
      <c r="AB138" s="594"/>
    </row>
    <row r="139" spans="1:28" ht="45.2" customHeight="1">
      <c r="A139" s="487"/>
      <c r="B139" s="489"/>
      <c r="C139" s="489"/>
      <c r="D139" s="498"/>
      <c r="E139" s="332"/>
      <c r="F139" s="332"/>
      <c r="G139" s="333"/>
      <c r="H139" s="512"/>
      <c r="I139" s="657"/>
      <c r="J139" s="314" t="s">
        <v>20</v>
      </c>
      <c r="K139" s="138">
        <f t="shared" ref="K139:R139" si="19">SUM(K137:K138)</f>
        <v>2621.4</v>
      </c>
      <c r="L139" s="138">
        <f t="shared" si="19"/>
        <v>48.8</v>
      </c>
      <c r="M139" s="138">
        <f t="shared" si="19"/>
        <v>0</v>
      </c>
      <c r="N139" s="138">
        <f t="shared" si="19"/>
        <v>2572.6</v>
      </c>
      <c r="O139" s="138">
        <f t="shared" si="19"/>
        <v>2350</v>
      </c>
      <c r="P139" s="138">
        <f t="shared" si="19"/>
        <v>0</v>
      </c>
      <c r="Q139" s="138">
        <f t="shared" si="19"/>
        <v>0</v>
      </c>
      <c r="R139" s="138">
        <f t="shared" si="19"/>
        <v>2350</v>
      </c>
      <c r="S139" s="138"/>
      <c r="T139" s="138"/>
      <c r="U139" s="138"/>
      <c r="V139" s="138"/>
      <c r="W139" s="138">
        <f>SUM(W137:W138)</f>
        <v>0</v>
      </c>
      <c r="X139" s="138">
        <f>SUM(X137:X138)</f>
        <v>0</v>
      </c>
      <c r="Y139" s="598" t="s">
        <v>17</v>
      </c>
      <c r="Z139" s="598"/>
      <c r="AA139" s="598"/>
      <c r="AB139" s="598"/>
    </row>
    <row r="140" spans="1:28" ht="45.2" customHeight="1">
      <c r="A140" s="488"/>
      <c r="B140" s="489"/>
      <c r="C140" s="489"/>
      <c r="D140" s="498"/>
      <c r="E140" s="332"/>
      <c r="F140" s="332"/>
      <c r="G140" s="335" t="s">
        <v>24</v>
      </c>
      <c r="H140" s="335"/>
      <c r="I140" s="335"/>
      <c r="J140" s="335"/>
      <c r="K140" s="113">
        <f t="shared" ref="K140:R140" si="20">K139</f>
        <v>2621.4</v>
      </c>
      <c r="L140" s="113">
        <f t="shared" si="20"/>
        <v>48.8</v>
      </c>
      <c r="M140" s="113">
        <f t="shared" si="20"/>
        <v>0</v>
      </c>
      <c r="N140" s="113">
        <f t="shared" si="20"/>
        <v>2572.6</v>
      </c>
      <c r="O140" s="113">
        <f t="shared" si="20"/>
        <v>2350</v>
      </c>
      <c r="P140" s="113">
        <f t="shared" si="20"/>
        <v>0</v>
      </c>
      <c r="Q140" s="113">
        <f t="shared" si="20"/>
        <v>0</v>
      </c>
      <c r="R140" s="113">
        <f t="shared" si="20"/>
        <v>2350</v>
      </c>
      <c r="S140" s="113"/>
      <c r="T140" s="113"/>
      <c r="U140" s="113"/>
      <c r="V140" s="113"/>
      <c r="W140" s="113">
        <f>W139</f>
        <v>0</v>
      </c>
      <c r="X140" s="113">
        <f>X139</f>
        <v>0</v>
      </c>
      <c r="Y140" s="322" t="s">
        <v>17</v>
      </c>
      <c r="Z140" s="322"/>
      <c r="AA140" s="322"/>
      <c r="AB140" s="322"/>
    </row>
    <row r="141" spans="1:28" ht="45.2" customHeight="1">
      <c r="A141" s="486">
        <v>3</v>
      </c>
      <c r="B141" s="490">
        <v>2</v>
      </c>
      <c r="C141" s="489">
        <v>2</v>
      </c>
      <c r="D141" s="498">
        <v>1</v>
      </c>
      <c r="E141" s="331">
        <v>3</v>
      </c>
      <c r="F141" s="663" t="s">
        <v>76</v>
      </c>
      <c r="G141" s="333" t="s">
        <v>78</v>
      </c>
      <c r="H141" s="334" t="s">
        <v>165</v>
      </c>
      <c r="I141" s="354" t="s">
        <v>38</v>
      </c>
      <c r="J141" s="120" t="s">
        <v>22</v>
      </c>
      <c r="K141" s="249">
        <v>0</v>
      </c>
      <c r="L141" s="249">
        <v>0</v>
      </c>
      <c r="M141" s="249">
        <v>0</v>
      </c>
      <c r="N141" s="249">
        <v>0</v>
      </c>
      <c r="O141" s="259">
        <v>0</v>
      </c>
      <c r="P141" s="259">
        <v>0</v>
      </c>
      <c r="Q141" s="259">
        <v>0</v>
      </c>
      <c r="R141" s="259">
        <v>0</v>
      </c>
      <c r="S141" s="241"/>
      <c r="T141" s="241"/>
      <c r="U141" s="241"/>
      <c r="V141" s="241"/>
      <c r="W141" s="259">
        <v>0</v>
      </c>
      <c r="X141" s="259">
        <v>0</v>
      </c>
      <c r="Y141" s="342" t="s">
        <v>178</v>
      </c>
      <c r="Z141" s="597">
        <v>41000</v>
      </c>
      <c r="AA141" s="597">
        <v>45000</v>
      </c>
      <c r="AB141" s="597">
        <v>45000</v>
      </c>
    </row>
    <row r="142" spans="1:28" ht="45.2" customHeight="1">
      <c r="A142" s="487"/>
      <c r="B142" s="491"/>
      <c r="C142" s="489"/>
      <c r="D142" s="498"/>
      <c r="E142" s="331"/>
      <c r="F142" s="663"/>
      <c r="G142" s="333"/>
      <c r="H142" s="334"/>
      <c r="I142" s="354"/>
      <c r="J142" s="120" t="s">
        <v>18</v>
      </c>
      <c r="K142" s="315">
        <f>SUM(L142+N142)</f>
        <v>473</v>
      </c>
      <c r="L142" s="315">
        <v>467.9</v>
      </c>
      <c r="M142" s="267">
        <v>342.4</v>
      </c>
      <c r="N142" s="249">
        <v>5.0999999999999996</v>
      </c>
      <c r="O142" s="259">
        <v>609.70000000000005</v>
      </c>
      <c r="P142" s="259">
        <v>604.70000000000005</v>
      </c>
      <c r="Q142" s="259">
        <v>428.4</v>
      </c>
      <c r="R142" s="259">
        <v>5</v>
      </c>
      <c r="S142" s="241"/>
      <c r="T142" s="241"/>
      <c r="U142" s="241"/>
      <c r="V142" s="241"/>
      <c r="W142" s="259">
        <v>720</v>
      </c>
      <c r="X142" s="259">
        <v>750</v>
      </c>
      <c r="Y142" s="342"/>
      <c r="Z142" s="597"/>
      <c r="AA142" s="597"/>
      <c r="AB142" s="597"/>
    </row>
    <row r="143" spans="1:28" ht="45.2" customHeight="1">
      <c r="A143" s="487"/>
      <c r="B143" s="491"/>
      <c r="C143" s="489"/>
      <c r="D143" s="498"/>
      <c r="E143" s="331"/>
      <c r="F143" s="663"/>
      <c r="G143" s="333"/>
      <c r="H143" s="334"/>
      <c r="I143" s="354"/>
      <c r="J143" s="120" t="s">
        <v>39</v>
      </c>
      <c r="K143" s="165">
        <v>61.4</v>
      </c>
      <c r="L143" s="53">
        <v>61.4</v>
      </c>
      <c r="M143" s="53">
        <v>30</v>
      </c>
      <c r="N143" s="53">
        <v>0</v>
      </c>
      <c r="O143" s="259">
        <v>40</v>
      </c>
      <c r="P143" s="259">
        <v>40</v>
      </c>
      <c r="Q143" s="259">
        <v>35</v>
      </c>
      <c r="R143" s="259">
        <v>0</v>
      </c>
      <c r="S143" s="165"/>
      <c r="T143" s="53"/>
      <c r="U143" s="53"/>
      <c r="V143" s="53"/>
      <c r="W143" s="259">
        <v>45</v>
      </c>
      <c r="X143" s="259">
        <v>60</v>
      </c>
      <c r="Y143" s="369" t="s">
        <v>177</v>
      </c>
      <c r="Z143" s="495">
        <v>80</v>
      </c>
      <c r="AA143" s="495">
        <v>80</v>
      </c>
      <c r="AB143" s="495">
        <v>80</v>
      </c>
    </row>
    <row r="144" spans="1:28" ht="45.2" customHeight="1">
      <c r="A144" s="487"/>
      <c r="B144" s="491"/>
      <c r="C144" s="489"/>
      <c r="D144" s="498"/>
      <c r="E144" s="331"/>
      <c r="F144" s="663"/>
      <c r="G144" s="333"/>
      <c r="H144" s="334"/>
      <c r="I144" s="354"/>
      <c r="J144" s="120" t="s">
        <v>46</v>
      </c>
      <c r="K144" s="249">
        <v>9.1999999999999993</v>
      </c>
      <c r="L144" s="249">
        <v>9.1999999999999993</v>
      </c>
      <c r="M144" s="249">
        <v>0</v>
      </c>
      <c r="N144" s="249">
        <v>0</v>
      </c>
      <c r="O144" s="259">
        <v>2</v>
      </c>
      <c r="P144" s="259">
        <v>2</v>
      </c>
      <c r="Q144" s="259">
        <v>0</v>
      </c>
      <c r="R144" s="259">
        <v>0</v>
      </c>
      <c r="S144" s="220"/>
      <c r="T144" s="220"/>
      <c r="U144" s="220"/>
      <c r="V144" s="220"/>
      <c r="W144" s="259">
        <v>15</v>
      </c>
      <c r="X144" s="259">
        <v>15</v>
      </c>
      <c r="Y144" s="595"/>
      <c r="Z144" s="496"/>
      <c r="AA144" s="496"/>
      <c r="AB144" s="496"/>
    </row>
    <row r="145" spans="1:28" ht="45.2" customHeight="1">
      <c r="A145" s="487"/>
      <c r="B145" s="491"/>
      <c r="C145" s="489"/>
      <c r="D145" s="498"/>
      <c r="E145" s="331"/>
      <c r="F145" s="663"/>
      <c r="G145" s="333"/>
      <c r="H145" s="334"/>
      <c r="I145" s="354"/>
      <c r="J145" s="120" t="s">
        <v>21</v>
      </c>
      <c r="K145" s="267">
        <v>177.8</v>
      </c>
      <c r="L145" s="267">
        <v>177.8</v>
      </c>
      <c r="M145" s="249">
        <v>2.8</v>
      </c>
      <c r="N145" s="249">
        <v>0</v>
      </c>
      <c r="O145" s="259">
        <v>20</v>
      </c>
      <c r="P145" s="259">
        <v>20</v>
      </c>
      <c r="Q145" s="259">
        <v>0</v>
      </c>
      <c r="R145" s="259">
        <v>0</v>
      </c>
      <c r="S145" s="220"/>
      <c r="T145" s="220"/>
      <c r="U145" s="220"/>
      <c r="V145" s="220"/>
      <c r="W145" s="259">
        <v>50</v>
      </c>
      <c r="X145" s="259">
        <v>50</v>
      </c>
      <c r="Y145" s="596"/>
      <c r="Z145" s="497"/>
      <c r="AA145" s="497"/>
      <c r="AB145" s="497"/>
    </row>
    <row r="146" spans="1:28" s="61" customFormat="1" ht="45.2" customHeight="1">
      <c r="A146" s="487"/>
      <c r="B146" s="491"/>
      <c r="C146" s="489"/>
      <c r="D146" s="498"/>
      <c r="E146" s="331"/>
      <c r="F146" s="663"/>
      <c r="G146" s="333"/>
      <c r="H146" s="334"/>
      <c r="I146" s="354"/>
      <c r="J146" s="226" t="s">
        <v>223</v>
      </c>
      <c r="K146" s="249">
        <v>0.6</v>
      </c>
      <c r="L146" s="249">
        <v>0.6</v>
      </c>
      <c r="M146" s="249">
        <v>0</v>
      </c>
      <c r="N146" s="249">
        <v>0</v>
      </c>
      <c r="O146" s="259">
        <v>0</v>
      </c>
      <c r="P146" s="259">
        <v>0</v>
      </c>
      <c r="Q146" s="259">
        <v>0</v>
      </c>
      <c r="R146" s="259">
        <v>0</v>
      </c>
      <c r="S146" s="220"/>
      <c r="T146" s="220"/>
      <c r="U146" s="220"/>
      <c r="V146" s="220"/>
      <c r="W146" s="259">
        <v>0</v>
      </c>
      <c r="X146" s="259">
        <v>0</v>
      </c>
      <c r="Y146" s="217"/>
      <c r="Z146" s="216"/>
      <c r="AA146" s="216"/>
      <c r="AB146" s="216"/>
    </row>
    <row r="147" spans="1:28" ht="45.2" customHeight="1">
      <c r="A147" s="487"/>
      <c r="B147" s="491"/>
      <c r="C147" s="489"/>
      <c r="D147" s="498"/>
      <c r="E147" s="331"/>
      <c r="F147" s="663"/>
      <c r="G147" s="333"/>
      <c r="H147" s="334"/>
      <c r="I147" s="354"/>
      <c r="J147" s="93" t="s">
        <v>20</v>
      </c>
      <c r="K147" s="138">
        <f>SUM(K141:K146)</f>
        <v>722.00000000000011</v>
      </c>
      <c r="L147" s="138">
        <f>SUM(L141:L146)</f>
        <v>716.9</v>
      </c>
      <c r="M147" s="138">
        <f>SUM(M141:M146)</f>
        <v>375.2</v>
      </c>
      <c r="N147" s="138">
        <f>SUM(N141:N146)</f>
        <v>5.0999999999999996</v>
      </c>
      <c r="O147" s="138">
        <f t="shared" ref="O147:X147" si="21">SUM(O141:O146)</f>
        <v>671.7</v>
      </c>
      <c r="P147" s="138">
        <f t="shared" si="21"/>
        <v>666.7</v>
      </c>
      <c r="Q147" s="138">
        <f t="shared" si="21"/>
        <v>463.4</v>
      </c>
      <c r="R147" s="138">
        <f t="shared" si="21"/>
        <v>5</v>
      </c>
      <c r="S147" s="138"/>
      <c r="T147" s="138"/>
      <c r="U147" s="138"/>
      <c r="V147" s="138"/>
      <c r="W147" s="138">
        <f t="shared" si="21"/>
        <v>830</v>
      </c>
      <c r="X147" s="138">
        <f t="shared" si="21"/>
        <v>875</v>
      </c>
      <c r="Y147" s="599" t="s">
        <v>17</v>
      </c>
      <c r="Z147" s="599"/>
      <c r="AA147" s="599"/>
      <c r="AB147" s="599"/>
    </row>
    <row r="148" spans="1:28" ht="45.2" customHeight="1">
      <c r="A148" s="487"/>
      <c r="B148" s="491"/>
      <c r="C148" s="489"/>
      <c r="D148" s="498"/>
      <c r="E148" s="331"/>
      <c r="F148" s="663"/>
      <c r="G148" s="333" t="s">
        <v>79</v>
      </c>
      <c r="H148" s="334" t="s">
        <v>191</v>
      </c>
      <c r="I148" s="354" t="s">
        <v>40</v>
      </c>
      <c r="J148" s="120" t="s">
        <v>22</v>
      </c>
      <c r="K148" s="249">
        <v>4.5999999999999996</v>
      </c>
      <c r="L148" s="249">
        <v>4.5999999999999996</v>
      </c>
      <c r="M148" s="249">
        <v>0</v>
      </c>
      <c r="N148" s="249">
        <v>0</v>
      </c>
      <c r="O148" s="305">
        <v>4.5999999999999996</v>
      </c>
      <c r="P148" s="305">
        <v>4.5999999999999996</v>
      </c>
      <c r="Q148" s="305">
        <v>0</v>
      </c>
      <c r="R148" s="305">
        <v>0</v>
      </c>
      <c r="S148" s="305"/>
      <c r="T148" s="305"/>
      <c r="U148" s="305"/>
      <c r="V148" s="305"/>
      <c r="W148" s="305">
        <v>11</v>
      </c>
      <c r="X148" s="305">
        <v>11</v>
      </c>
      <c r="Y148" s="342" t="s">
        <v>178</v>
      </c>
      <c r="Z148" s="597">
        <v>18000</v>
      </c>
      <c r="AA148" s="597">
        <v>18500</v>
      </c>
      <c r="AB148" s="597">
        <v>18500</v>
      </c>
    </row>
    <row r="149" spans="1:28" ht="45.2" customHeight="1">
      <c r="A149" s="487"/>
      <c r="B149" s="491"/>
      <c r="C149" s="489"/>
      <c r="D149" s="498"/>
      <c r="E149" s="331"/>
      <c r="F149" s="663"/>
      <c r="G149" s="333"/>
      <c r="H149" s="334"/>
      <c r="I149" s="354"/>
      <c r="J149" s="120" t="s">
        <v>18</v>
      </c>
      <c r="K149" s="249">
        <v>227.5</v>
      </c>
      <c r="L149" s="249">
        <v>227.5</v>
      </c>
      <c r="M149" s="253">
        <v>156.19999999999999</v>
      </c>
      <c r="N149" s="253">
        <v>0</v>
      </c>
      <c r="O149" s="305">
        <v>267</v>
      </c>
      <c r="P149" s="305">
        <v>267</v>
      </c>
      <c r="Q149" s="305">
        <v>176.8</v>
      </c>
      <c r="R149" s="305">
        <v>0</v>
      </c>
      <c r="S149" s="305"/>
      <c r="T149" s="305"/>
      <c r="U149" s="305"/>
      <c r="V149" s="305"/>
      <c r="W149" s="305">
        <v>301.7</v>
      </c>
      <c r="X149" s="305">
        <v>330.5</v>
      </c>
      <c r="Y149" s="342"/>
      <c r="Z149" s="597"/>
      <c r="AA149" s="597"/>
      <c r="AB149" s="597"/>
    </row>
    <row r="150" spans="1:28" ht="45.2" customHeight="1">
      <c r="A150" s="487"/>
      <c r="B150" s="491"/>
      <c r="C150" s="489"/>
      <c r="D150" s="498"/>
      <c r="E150" s="331"/>
      <c r="F150" s="663"/>
      <c r="G150" s="333"/>
      <c r="H150" s="334"/>
      <c r="I150" s="354"/>
      <c r="J150" s="120" t="s">
        <v>39</v>
      </c>
      <c r="K150" s="166">
        <v>26.1</v>
      </c>
      <c r="L150" s="54">
        <v>26.1</v>
      </c>
      <c r="M150" s="54">
        <v>1</v>
      </c>
      <c r="N150" s="54">
        <v>0</v>
      </c>
      <c r="O150" s="305">
        <v>10.5</v>
      </c>
      <c r="P150" s="305">
        <v>10.5</v>
      </c>
      <c r="Q150" s="305">
        <v>1</v>
      </c>
      <c r="R150" s="305">
        <v>0</v>
      </c>
      <c r="S150" s="166"/>
      <c r="T150" s="54"/>
      <c r="U150" s="54"/>
      <c r="V150" s="54"/>
      <c r="W150" s="305">
        <v>13</v>
      </c>
      <c r="X150" s="305">
        <v>13.7</v>
      </c>
      <c r="Y150" s="369" t="s">
        <v>177</v>
      </c>
      <c r="Z150" s="495">
        <v>80</v>
      </c>
      <c r="AA150" s="495">
        <v>80</v>
      </c>
      <c r="AB150" s="495">
        <v>80</v>
      </c>
    </row>
    <row r="151" spans="1:28" ht="45.2" customHeight="1">
      <c r="A151" s="487"/>
      <c r="B151" s="491"/>
      <c r="C151" s="489"/>
      <c r="D151" s="498"/>
      <c r="E151" s="331"/>
      <c r="F151" s="663"/>
      <c r="G151" s="333"/>
      <c r="H151" s="334"/>
      <c r="I151" s="354"/>
      <c r="J151" s="120" t="s">
        <v>46</v>
      </c>
      <c r="K151" s="249">
        <v>0</v>
      </c>
      <c r="L151" s="249">
        <v>0</v>
      </c>
      <c r="M151" s="249">
        <v>0</v>
      </c>
      <c r="N151" s="249">
        <v>0</v>
      </c>
      <c r="O151" s="305">
        <v>0.1</v>
      </c>
      <c r="P151" s="305">
        <v>0.1</v>
      </c>
      <c r="Q151" s="305">
        <v>0</v>
      </c>
      <c r="R151" s="305">
        <v>0</v>
      </c>
      <c r="S151" s="305"/>
      <c r="T151" s="305"/>
      <c r="U151" s="305"/>
      <c r="V151" s="305"/>
      <c r="W151" s="305">
        <v>0.1</v>
      </c>
      <c r="X151" s="305">
        <v>0.1</v>
      </c>
      <c r="Y151" s="595"/>
      <c r="Z151" s="496"/>
      <c r="AA151" s="496"/>
      <c r="AB151" s="496"/>
    </row>
    <row r="152" spans="1:28" ht="45.2" customHeight="1">
      <c r="A152" s="487"/>
      <c r="B152" s="491"/>
      <c r="C152" s="489"/>
      <c r="D152" s="498"/>
      <c r="E152" s="331"/>
      <c r="F152" s="663"/>
      <c r="G152" s="333"/>
      <c r="H152" s="334"/>
      <c r="I152" s="354"/>
      <c r="J152" s="120" t="s">
        <v>21</v>
      </c>
      <c r="K152" s="249">
        <v>20.8</v>
      </c>
      <c r="L152" s="249">
        <v>20.8</v>
      </c>
      <c r="M152" s="249">
        <v>1.8</v>
      </c>
      <c r="N152" s="249">
        <v>0</v>
      </c>
      <c r="O152" s="305">
        <v>26.8</v>
      </c>
      <c r="P152" s="305">
        <v>26.8</v>
      </c>
      <c r="Q152" s="305">
        <v>0</v>
      </c>
      <c r="R152" s="305">
        <v>0</v>
      </c>
      <c r="S152" s="305"/>
      <c r="T152" s="305"/>
      <c r="U152" s="305"/>
      <c r="V152" s="305"/>
      <c r="W152" s="305">
        <v>32.5</v>
      </c>
      <c r="X152" s="305">
        <v>36.5</v>
      </c>
      <c r="Y152" s="596"/>
      <c r="Z152" s="497"/>
      <c r="AA152" s="497"/>
      <c r="AB152" s="497"/>
    </row>
    <row r="153" spans="1:28" s="61" customFormat="1" ht="45.2" customHeight="1">
      <c r="A153" s="487"/>
      <c r="B153" s="491"/>
      <c r="C153" s="489"/>
      <c r="D153" s="498"/>
      <c r="E153" s="331"/>
      <c r="F153" s="663"/>
      <c r="G153" s="333"/>
      <c r="H153" s="334"/>
      <c r="I153" s="354"/>
      <c r="J153" s="226" t="s">
        <v>223</v>
      </c>
      <c r="K153" s="249">
        <v>0</v>
      </c>
      <c r="L153" s="249">
        <v>0</v>
      </c>
      <c r="M153" s="249">
        <v>0</v>
      </c>
      <c r="N153" s="249">
        <v>0</v>
      </c>
      <c r="O153" s="305">
        <v>0</v>
      </c>
      <c r="P153" s="305">
        <v>0</v>
      </c>
      <c r="Q153" s="305">
        <v>0</v>
      </c>
      <c r="R153" s="305">
        <v>0</v>
      </c>
      <c r="S153" s="305"/>
      <c r="T153" s="305"/>
      <c r="U153" s="305"/>
      <c r="V153" s="305"/>
      <c r="W153" s="305">
        <v>0</v>
      </c>
      <c r="X153" s="305">
        <v>0</v>
      </c>
      <c r="Y153" s="217"/>
      <c r="Z153" s="216"/>
      <c r="AA153" s="216"/>
      <c r="AB153" s="216"/>
    </row>
    <row r="154" spans="1:28" ht="45.2" customHeight="1">
      <c r="A154" s="487"/>
      <c r="B154" s="491"/>
      <c r="C154" s="489"/>
      <c r="D154" s="498"/>
      <c r="E154" s="331"/>
      <c r="F154" s="663"/>
      <c r="G154" s="333"/>
      <c r="H154" s="334"/>
      <c r="I154" s="354"/>
      <c r="J154" s="93" t="s">
        <v>20</v>
      </c>
      <c r="K154" s="138">
        <f>SUM(K148:K153)</f>
        <v>279</v>
      </c>
      <c r="L154" s="138">
        <f>SUM(L148:L153)</f>
        <v>279</v>
      </c>
      <c r="M154" s="94">
        <f>SUM(M148:M153)</f>
        <v>159</v>
      </c>
      <c r="N154" s="94">
        <f>SUM(N148:N153)</f>
        <v>0</v>
      </c>
      <c r="O154" s="138">
        <f t="shared" ref="O154:X154" si="22">SUM(O148:O153)</f>
        <v>309.00000000000006</v>
      </c>
      <c r="P154" s="138">
        <f t="shared" si="22"/>
        <v>309.00000000000006</v>
      </c>
      <c r="Q154" s="138">
        <f t="shared" si="22"/>
        <v>177.8</v>
      </c>
      <c r="R154" s="138">
        <f t="shared" si="22"/>
        <v>0</v>
      </c>
      <c r="S154" s="138"/>
      <c r="T154" s="138"/>
      <c r="U154" s="138"/>
      <c r="V154" s="138"/>
      <c r="W154" s="138">
        <f t="shared" si="22"/>
        <v>358.3</v>
      </c>
      <c r="X154" s="138">
        <f t="shared" si="22"/>
        <v>391.8</v>
      </c>
      <c r="Y154" s="599" t="s">
        <v>17</v>
      </c>
      <c r="Z154" s="599"/>
      <c r="AA154" s="599"/>
      <c r="AB154" s="599"/>
    </row>
    <row r="155" spans="1:28" ht="45.2" customHeight="1">
      <c r="A155" s="487"/>
      <c r="B155" s="491"/>
      <c r="C155" s="489"/>
      <c r="D155" s="498"/>
      <c r="E155" s="331"/>
      <c r="F155" s="663"/>
      <c r="G155" s="333" t="s">
        <v>80</v>
      </c>
      <c r="H155" s="512" t="s">
        <v>181</v>
      </c>
      <c r="I155" s="354" t="s">
        <v>25</v>
      </c>
      <c r="J155" s="120" t="s">
        <v>22</v>
      </c>
      <c r="K155" s="253">
        <v>21</v>
      </c>
      <c r="L155" s="253">
        <v>21</v>
      </c>
      <c r="M155" s="253">
        <v>0</v>
      </c>
      <c r="N155" s="253">
        <v>0</v>
      </c>
      <c r="O155" s="267">
        <v>23</v>
      </c>
      <c r="P155" s="267">
        <v>0</v>
      </c>
      <c r="Q155" s="267">
        <v>0</v>
      </c>
      <c r="R155" s="267">
        <v>23</v>
      </c>
      <c r="S155" s="224"/>
      <c r="T155" s="224"/>
      <c r="U155" s="224"/>
      <c r="V155" s="224"/>
      <c r="W155" s="267">
        <v>0</v>
      </c>
      <c r="X155" s="267">
        <v>0</v>
      </c>
      <c r="Y155" s="342" t="s">
        <v>178</v>
      </c>
      <c r="Z155" s="597">
        <v>10000</v>
      </c>
      <c r="AA155" s="597">
        <v>12000</v>
      </c>
      <c r="AB155" s="597">
        <v>15000</v>
      </c>
    </row>
    <row r="156" spans="1:28" ht="45.2" customHeight="1">
      <c r="A156" s="487"/>
      <c r="B156" s="491"/>
      <c r="C156" s="489"/>
      <c r="D156" s="498"/>
      <c r="E156" s="331"/>
      <c r="F156" s="663"/>
      <c r="G156" s="333"/>
      <c r="H156" s="512"/>
      <c r="I156" s="354"/>
      <c r="J156" s="120" t="s">
        <v>18</v>
      </c>
      <c r="K156" s="315">
        <f>SUM(L156+N156)</f>
        <v>227.70000000000002</v>
      </c>
      <c r="L156" s="315">
        <v>223.3</v>
      </c>
      <c r="M156" s="253">
        <v>182.9</v>
      </c>
      <c r="N156" s="253">
        <v>4.4000000000000004</v>
      </c>
      <c r="O156" s="269">
        <v>284.5</v>
      </c>
      <c r="P156" s="269">
        <v>280.5</v>
      </c>
      <c r="Q156" s="269">
        <v>201.8</v>
      </c>
      <c r="R156" s="269">
        <v>4</v>
      </c>
      <c r="S156" s="241"/>
      <c r="T156" s="241"/>
      <c r="U156" s="224"/>
      <c r="V156" s="224"/>
      <c r="W156" s="267">
        <v>228</v>
      </c>
      <c r="X156" s="267">
        <v>228</v>
      </c>
      <c r="Y156" s="342"/>
      <c r="Z156" s="597"/>
      <c r="AA156" s="597"/>
      <c r="AB156" s="597"/>
    </row>
    <row r="157" spans="1:28" ht="45.2" customHeight="1">
      <c r="A157" s="487"/>
      <c r="B157" s="491"/>
      <c r="C157" s="489"/>
      <c r="D157" s="498"/>
      <c r="E157" s="331"/>
      <c r="F157" s="663"/>
      <c r="G157" s="333"/>
      <c r="H157" s="512"/>
      <c r="I157" s="354"/>
      <c r="J157" s="120" t="s">
        <v>39</v>
      </c>
      <c r="K157" s="235">
        <v>154.4</v>
      </c>
      <c r="L157" s="236">
        <v>130.9</v>
      </c>
      <c r="M157" s="236">
        <v>55</v>
      </c>
      <c r="N157" s="236">
        <v>23.5</v>
      </c>
      <c r="O157" s="269">
        <v>89.3</v>
      </c>
      <c r="P157" s="269">
        <v>89.3</v>
      </c>
      <c r="Q157" s="269">
        <v>54.2</v>
      </c>
      <c r="R157" s="269">
        <v>0</v>
      </c>
      <c r="S157" s="235"/>
      <c r="T157" s="236"/>
      <c r="U157" s="236"/>
      <c r="V157" s="236"/>
      <c r="W157" s="267">
        <v>155</v>
      </c>
      <c r="X157" s="267">
        <v>155</v>
      </c>
      <c r="Y157" s="369" t="s">
        <v>177</v>
      </c>
      <c r="Z157" s="629">
        <v>80</v>
      </c>
      <c r="AA157" s="629">
        <v>80</v>
      </c>
      <c r="AB157" s="629">
        <v>80</v>
      </c>
    </row>
    <row r="158" spans="1:28" ht="45.2" customHeight="1">
      <c r="A158" s="487"/>
      <c r="B158" s="491"/>
      <c r="C158" s="489"/>
      <c r="D158" s="498"/>
      <c r="E158" s="331"/>
      <c r="F158" s="663"/>
      <c r="G158" s="333"/>
      <c r="H158" s="512"/>
      <c r="I158" s="354"/>
      <c r="J158" s="120" t="s">
        <v>21</v>
      </c>
      <c r="K158" s="233">
        <v>2</v>
      </c>
      <c r="L158" s="233">
        <v>2</v>
      </c>
      <c r="M158" s="233">
        <v>2</v>
      </c>
      <c r="N158" s="233">
        <v>0</v>
      </c>
      <c r="O158" s="267">
        <v>0</v>
      </c>
      <c r="P158" s="267">
        <v>0</v>
      </c>
      <c r="Q158" s="267">
        <v>0</v>
      </c>
      <c r="R158" s="267">
        <v>0</v>
      </c>
      <c r="S158" s="221"/>
      <c r="T158" s="221"/>
      <c r="U158" s="221"/>
      <c r="V158" s="221"/>
      <c r="W158" s="267">
        <v>0</v>
      </c>
      <c r="X158" s="267">
        <v>0</v>
      </c>
      <c r="Y158" s="596"/>
      <c r="Z158" s="497"/>
      <c r="AA158" s="497"/>
      <c r="AB158" s="497"/>
    </row>
    <row r="159" spans="1:28" s="61" customFormat="1" ht="45.2" customHeight="1">
      <c r="A159" s="487"/>
      <c r="B159" s="491"/>
      <c r="C159" s="489"/>
      <c r="D159" s="498"/>
      <c r="E159" s="331"/>
      <c r="F159" s="663"/>
      <c r="G159" s="333"/>
      <c r="H159" s="512"/>
      <c r="I159" s="354"/>
      <c r="J159" s="226" t="s">
        <v>46</v>
      </c>
      <c r="K159" s="233">
        <v>0</v>
      </c>
      <c r="L159" s="233">
        <v>0</v>
      </c>
      <c r="M159" s="233">
        <v>0</v>
      </c>
      <c r="N159" s="233">
        <v>0</v>
      </c>
      <c r="O159" s="267">
        <v>10</v>
      </c>
      <c r="P159" s="267">
        <v>10</v>
      </c>
      <c r="Q159" s="267">
        <v>0</v>
      </c>
      <c r="R159" s="267">
        <v>0</v>
      </c>
      <c r="S159" s="233"/>
      <c r="T159" s="233"/>
      <c r="U159" s="233"/>
      <c r="V159" s="233"/>
      <c r="W159" s="267">
        <v>25</v>
      </c>
      <c r="X159" s="267">
        <v>25</v>
      </c>
      <c r="Y159" s="264"/>
      <c r="Z159" s="263"/>
      <c r="AA159" s="263"/>
      <c r="AB159" s="263"/>
    </row>
    <row r="160" spans="1:28" s="61" customFormat="1" ht="45.2" customHeight="1">
      <c r="A160" s="487"/>
      <c r="B160" s="491"/>
      <c r="C160" s="489"/>
      <c r="D160" s="498"/>
      <c r="E160" s="331"/>
      <c r="F160" s="663"/>
      <c r="G160" s="333"/>
      <c r="H160" s="512"/>
      <c r="I160" s="354"/>
      <c r="J160" s="226" t="s">
        <v>223</v>
      </c>
      <c r="K160" s="233">
        <v>3.3</v>
      </c>
      <c r="L160" s="233">
        <v>3.3</v>
      </c>
      <c r="M160" s="233">
        <v>0</v>
      </c>
      <c r="N160" s="233">
        <v>0</v>
      </c>
      <c r="O160" s="267">
        <v>0</v>
      </c>
      <c r="P160" s="267">
        <v>0</v>
      </c>
      <c r="Q160" s="267">
        <v>0</v>
      </c>
      <c r="R160" s="267">
        <v>0</v>
      </c>
      <c r="S160" s="221"/>
      <c r="T160" s="221"/>
      <c r="U160" s="221"/>
      <c r="V160" s="221"/>
      <c r="W160" s="267">
        <v>0</v>
      </c>
      <c r="X160" s="267">
        <v>0</v>
      </c>
      <c r="Y160" s="217"/>
      <c r="Z160" s="216"/>
      <c r="AA160" s="216"/>
      <c r="AB160" s="216"/>
    </row>
    <row r="161" spans="1:28" ht="45.2" customHeight="1">
      <c r="A161" s="487"/>
      <c r="B161" s="491"/>
      <c r="C161" s="489"/>
      <c r="D161" s="498"/>
      <c r="E161" s="331"/>
      <c r="F161" s="663"/>
      <c r="G161" s="333"/>
      <c r="H161" s="512"/>
      <c r="I161" s="354"/>
      <c r="J161" s="93" t="s">
        <v>20</v>
      </c>
      <c r="K161" s="138">
        <f>SUM(K155:K160)</f>
        <v>408.40000000000003</v>
      </c>
      <c r="L161" s="138">
        <f>SUM(L155:L160)</f>
        <v>380.50000000000006</v>
      </c>
      <c r="M161" s="94">
        <f>SUM(M155:M160)</f>
        <v>239.9</v>
      </c>
      <c r="N161" s="94">
        <f>SUM(N155:N160)</f>
        <v>27.9</v>
      </c>
      <c r="O161" s="138">
        <f t="shared" ref="O161:X161" si="23">SUM(O155:O160)</f>
        <v>406.8</v>
      </c>
      <c r="P161" s="138">
        <f t="shared" si="23"/>
        <v>379.8</v>
      </c>
      <c r="Q161" s="138">
        <f t="shared" si="23"/>
        <v>256</v>
      </c>
      <c r="R161" s="138">
        <f t="shared" si="23"/>
        <v>27</v>
      </c>
      <c r="S161" s="138"/>
      <c r="T161" s="138"/>
      <c r="U161" s="94"/>
      <c r="V161" s="94"/>
      <c r="W161" s="138">
        <f t="shared" si="23"/>
        <v>408</v>
      </c>
      <c r="X161" s="138">
        <f t="shared" si="23"/>
        <v>408</v>
      </c>
      <c r="Y161" s="599" t="s">
        <v>17</v>
      </c>
      <c r="Z161" s="599"/>
      <c r="AA161" s="599"/>
      <c r="AB161" s="599"/>
    </row>
    <row r="162" spans="1:28" ht="45.2" customHeight="1">
      <c r="A162" s="487"/>
      <c r="B162" s="491"/>
      <c r="C162" s="489"/>
      <c r="D162" s="498"/>
      <c r="E162" s="331"/>
      <c r="F162" s="663"/>
      <c r="G162" s="333" t="s">
        <v>81</v>
      </c>
      <c r="H162" s="334" t="s">
        <v>182</v>
      </c>
      <c r="I162" s="354" t="s">
        <v>41</v>
      </c>
      <c r="J162" s="120" t="s">
        <v>22</v>
      </c>
      <c r="K162" s="253">
        <v>0</v>
      </c>
      <c r="L162" s="253">
        <v>0</v>
      </c>
      <c r="M162" s="253">
        <v>0</v>
      </c>
      <c r="N162" s="253">
        <v>0</v>
      </c>
      <c r="O162" s="259">
        <v>38.299999999999997</v>
      </c>
      <c r="P162" s="259">
        <v>0</v>
      </c>
      <c r="Q162" s="259">
        <v>0</v>
      </c>
      <c r="R162" s="259">
        <v>38.299999999999997</v>
      </c>
      <c r="S162" s="224"/>
      <c r="T162" s="224"/>
      <c r="U162" s="224"/>
      <c r="V162" s="224"/>
      <c r="W162" s="259">
        <v>10.1</v>
      </c>
      <c r="X162" s="259">
        <v>0.5</v>
      </c>
      <c r="Y162" s="342" t="s">
        <v>178</v>
      </c>
      <c r="Z162" s="597">
        <v>38000</v>
      </c>
      <c r="AA162" s="597">
        <v>39000</v>
      </c>
      <c r="AB162" s="597">
        <v>39000</v>
      </c>
    </row>
    <row r="163" spans="1:28" ht="45.2" customHeight="1">
      <c r="A163" s="487"/>
      <c r="B163" s="491"/>
      <c r="C163" s="489"/>
      <c r="D163" s="498"/>
      <c r="E163" s="331"/>
      <c r="F163" s="663"/>
      <c r="G163" s="333"/>
      <c r="H163" s="334"/>
      <c r="I163" s="354"/>
      <c r="J163" s="120" t="s">
        <v>18</v>
      </c>
      <c r="K163" s="315">
        <f>SUM(L163+N163)</f>
        <v>245.5</v>
      </c>
      <c r="L163" s="315">
        <v>235.9</v>
      </c>
      <c r="M163" s="253">
        <v>193.4</v>
      </c>
      <c r="N163" s="253">
        <v>9.6</v>
      </c>
      <c r="O163" s="259">
        <v>278.10000000000002</v>
      </c>
      <c r="P163" s="259">
        <v>274.10000000000002</v>
      </c>
      <c r="Q163" s="259">
        <v>218.5</v>
      </c>
      <c r="R163" s="259">
        <v>4</v>
      </c>
      <c r="S163" s="237"/>
      <c r="T163" s="237"/>
      <c r="U163" s="224"/>
      <c r="V163" s="224"/>
      <c r="W163" s="259">
        <v>270</v>
      </c>
      <c r="X163" s="259">
        <v>270</v>
      </c>
      <c r="Y163" s="342"/>
      <c r="Z163" s="597"/>
      <c r="AA163" s="597"/>
      <c r="AB163" s="597"/>
    </row>
    <row r="164" spans="1:28" ht="45.2" customHeight="1">
      <c r="A164" s="487"/>
      <c r="B164" s="491"/>
      <c r="C164" s="489"/>
      <c r="D164" s="498"/>
      <c r="E164" s="331"/>
      <c r="F164" s="663"/>
      <c r="G164" s="333"/>
      <c r="H164" s="334"/>
      <c r="I164" s="354"/>
      <c r="J164" s="120" t="s">
        <v>39</v>
      </c>
      <c r="K164" s="253">
        <v>6.8</v>
      </c>
      <c r="L164" s="253">
        <v>6.8</v>
      </c>
      <c r="M164" s="253">
        <v>0</v>
      </c>
      <c r="N164" s="253">
        <v>0</v>
      </c>
      <c r="O164" s="259">
        <v>5</v>
      </c>
      <c r="P164" s="259">
        <v>5</v>
      </c>
      <c r="Q164" s="259">
        <v>0</v>
      </c>
      <c r="R164" s="259">
        <v>0</v>
      </c>
      <c r="S164" s="224"/>
      <c r="T164" s="224"/>
      <c r="U164" s="224"/>
      <c r="V164" s="224"/>
      <c r="W164" s="259">
        <v>0</v>
      </c>
      <c r="X164" s="259">
        <v>0</v>
      </c>
      <c r="Y164" s="369" t="s">
        <v>177</v>
      </c>
      <c r="Z164" s="495">
        <v>80</v>
      </c>
      <c r="AA164" s="495">
        <v>80</v>
      </c>
      <c r="AB164" s="495">
        <v>80</v>
      </c>
    </row>
    <row r="165" spans="1:28" ht="45.2" customHeight="1">
      <c r="A165" s="487"/>
      <c r="B165" s="491"/>
      <c r="C165" s="489"/>
      <c r="D165" s="498"/>
      <c r="E165" s="331"/>
      <c r="F165" s="663"/>
      <c r="G165" s="333"/>
      <c r="H165" s="334"/>
      <c r="I165" s="354"/>
      <c r="J165" s="120" t="s">
        <v>21</v>
      </c>
      <c r="K165" s="234">
        <v>14.4</v>
      </c>
      <c r="L165" s="234">
        <v>2.4</v>
      </c>
      <c r="M165" s="234">
        <v>2.4</v>
      </c>
      <c r="N165" s="234">
        <v>12</v>
      </c>
      <c r="O165" s="259">
        <v>13</v>
      </c>
      <c r="P165" s="259">
        <v>0</v>
      </c>
      <c r="Q165" s="259">
        <v>0</v>
      </c>
      <c r="R165" s="259">
        <v>13</v>
      </c>
      <c r="S165" s="234"/>
      <c r="T165" s="234"/>
      <c r="U165" s="234"/>
      <c r="V165" s="234"/>
      <c r="W165" s="234">
        <v>16</v>
      </c>
      <c r="X165" s="259">
        <v>16</v>
      </c>
      <c r="Y165" s="636"/>
      <c r="Z165" s="497"/>
      <c r="AA165" s="497"/>
      <c r="AB165" s="497"/>
    </row>
    <row r="166" spans="1:28" s="61" customFormat="1" ht="45.2" customHeight="1">
      <c r="A166" s="487"/>
      <c r="B166" s="491"/>
      <c r="C166" s="489"/>
      <c r="D166" s="498"/>
      <c r="E166" s="331"/>
      <c r="F166" s="663"/>
      <c r="G166" s="333"/>
      <c r="H166" s="334"/>
      <c r="I166" s="354"/>
      <c r="J166" s="226" t="s">
        <v>223</v>
      </c>
      <c r="K166" s="249">
        <v>1.1000000000000001</v>
      </c>
      <c r="L166" s="249">
        <v>1.1000000000000001</v>
      </c>
      <c r="M166" s="249">
        <v>0</v>
      </c>
      <c r="N166" s="249">
        <v>0</v>
      </c>
      <c r="O166" s="259">
        <v>0</v>
      </c>
      <c r="P166" s="259">
        <v>0</v>
      </c>
      <c r="Q166" s="259">
        <v>0</v>
      </c>
      <c r="R166" s="259">
        <v>0</v>
      </c>
      <c r="S166" s="220"/>
      <c r="T166" s="220"/>
      <c r="U166" s="220"/>
      <c r="V166" s="220"/>
      <c r="W166" s="259">
        <v>0</v>
      </c>
      <c r="X166" s="259">
        <v>0</v>
      </c>
      <c r="Y166" s="218"/>
      <c r="Z166" s="216"/>
      <c r="AA166" s="216"/>
      <c r="AB166" s="216"/>
    </row>
    <row r="167" spans="1:28" ht="45.2" customHeight="1">
      <c r="A167" s="488"/>
      <c r="B167" s="492"/>
      <c r="C167" s="489"/>
      <c r="D167" s="498"/>
      <c r="E167" s="331"/>
      <c r="F167" s="663"/>
      <c r="G167" s="333"/>
      <c r="H167" s="334"/>
      <c r="I167" s="354"/>
      <c r="J167" s="93" t="s">
        <v>20</v>
      </c>
      <c r="K167" s="94">
        <f>SUM(K162:K166)</f>
        <v>267.8</v>
      </c>
      <c r="L167" s="94">
        <f>SUM(L162:L166)</f>
        <v>246.20000000000002</v>
      </c>
      <c r="M167" s="94">
        <f>SUM(M162:M166)</f>
        <v>195.8</v>
      </c>
      <c r="N167" s="94">
        <f>SUM(N162:N166)</f>
        <v>21.6</v>
      </c>
      <c r="O167" s="138">
        <f t="shared" ref="O167:X167" si="24">SUM(O162:O166)</f>
        <v>334.40000000000003</v>
      </c>
      <c r="P167" s="138">
        <f t="shared" si="24"/>
        <v>279.10000000000002</v>
      </c>
      <c r="Q167" s="138">
        <f t="shared" si="24"/>
        <v>218.5</v>
      </c>
      <c r="R167" s="138">
        <f t="shared" si="24"/>
        <v>55.3</v>
      </c>
      <c r="S167" s="94"/>
      <c r="T167" s="94"/>
      <c r="U167" s="94"/>
      <c r="V167" s="94"/>
      <c r="W167" s="138">
        <f t="shared" si="24"/>
        <v>296.10000000000002</v>
      </c>
      <c r="X167" s="138">
        <f t="shared" si="24"/>
        <v>286.5</v>
      </c>
      <c r="Y167" s="599" t="s">
        <v>17</v>
      </c>
      <c r="Z167" s="599"/>
      <c r="AA167" s="599"/>
      <c r="AB167" s="599"/>
    </row>
    <row r="168" spans="1:28" ht="45.2" customHeight="1">
      <c r="A168" s="4"/>
      <c r="B168" s="5"/>
      <c r="C168" s="131"/>
      <c r="D168" s="127"/>
      <c r="E168" s="87"/>
      <c r="F168" s="335" t="s">
        <v>24</v>
      </c>
      <c r="G168" s="335"/>
      <c r="H168" s="335"/>
      <c r="I168" s="335"/>
      <c r="J168" s="335"/>
      <c r="K168" s="113">
        <f>K147+K154+K161+K167</f>
        <v>1677.2</v>
      </c>
      <c r="L168" s="113">
        <f>L147+L154+L161+L167</f>
        <v>1622.6000000000001</v>
      </c>
      <c r="M168" s="113">
        <f>M147+M154+M161+M167</f>
        <v>969.90000000000009</v>
      </c>
      <c r="N168" s="113">
        <f>N147+N154+N161+N167</f>
        <v>54.6</v>
      </c>
      <c r="O168" s="290">
        <f>SUM(O167+O161+O154+O147)</f>
        <v>1721.9</v>
      </c>
      <c r="P168" s="290">
        <f>SUM(P167+P161+P154+P147)</f>
        <v>1634.6000000000001</v>
      </c>
      <c r="Q168" s="290">
        <f>SUM(Q167+Q161+Q154+Q147)</f>
        <v>1115.6999999999998</v>
      </c>
      <c r="R168" s="290">
        <f>SUM(R167+R161+R154+R147)</f>
        <v>87.3</v>
      </c>
      <c r="S168" s="113"/>
      <c r="T168" s="113"/>
      <c r="U168" s="113"/>
      <c r="V168" s="113"/>
      <c r="W168" s="113">
        <f>SUM(W167+W161+W154+W147)</f>
        <v>1892.4</v>
      </c>
      <c r="X168" s="113">
        <f>SUM(X167+X161+X154+X147)</f>
        <v>1961.3</v>
      </c>
      <c r="Y168" s="322" t="s">
        <v>17</v>
      </c>
      <c r="Z168" s="322"/>
      <c r="AA168" s="322"/>
      <c r="AB168" s="322"/>
    </row>
    <row r="169" spans="1:28" ht="45.2" customHeight="1">
      <c r="A169" s="4"/>
      <c r="B169" s="5">
        <v>2</v>
      </c>
      <c r="C169" s="131">
        <v>2</v>
      </c>
      <c r="D169" s="95">
        <v>1</v>
      </c>
      <c r="E169" s="656" t="s">
        <v>35</v>
      </c>
      <c r="F169" s="656"/>
      <c r="G169" s="656"/>
      <c r="H169" s="656"/>
      <c r="I169" s="656"/>
      <c r="J169" s="656"/>
      <c r="K169" s="142">
        <f t="shared" ref="K169:R169" si="25">K136+K140+K168</f>
        <v>4367.2</v>
      </c>
      <c r="L169" s="142">
        <f t="shared" si="25"/>
        <v>1738.0000000000002</v>
      </c>
      <c r="M169" s="142">
        <f t="shared" si="25"/>
        <v>969.90000000000009</v>
      </c>
      <c r="N169" s="142">
        <f t="shared" si="25"/>
        <v>2629.2</v>
      </c>
      <c r="O169" s="142">
        <f t="shared" si="25"/>
        <v>4302.3</v>
      </c>
      <c r="P169" s="142">
        <f t="shared" si="25"/>
        <v>1755.5000000000002</v>
      </c>
      <c r="Q169" s="142">
        <f t="shared" si="25"/>
        <v>1120.4999999999998</v>
      </c>
      <c r="R169" s="142">
        <f t="shared" si="25"/>
        <v>2546.8000000000002</v>
      </c>
      <c r="S169" s="142"/>
      <c r="T169" s="142"/>
      <c r="U169" s="142"/>
      <c r="V169" s="142"/>
      <c r="W169" s="142">
        <f>W136+W140+W168</f>
        <v>2495.4</v>
      </c>
      <c r="X169" s="142">
        <f>X136+X140+X168</f>
        <v>1976.3</v>
      </c>
      <c r="Y169" s="637"/>
      <c r="Z169" s="638"/>
      <c r="AA169" s="638"/>
      <c r="AB169" s="638"/>
    </row>
    <row r="170" spans="1:28" ht="45.2" customHeight="1">
      <c r="A170" s="62">
        <v>3</v>
      </c>
      <c r="B170" s="210">
        <v>2</v>
      </c>
      <c r="C170" s="210">
        <v>2</v>
      </c>
      <c r="D170" s="658" t="s">
        <v>37</v>
      </c>
      <c r="E170" s="658"/>
      <c r="F170" s="658"/>
      <c r="G170" s="658"/>
      <c r="H170" s="658"/>
      <c r="I170" s="658"/>
      <c r="J170" s="658"/>
      <c r="K170" s="246">
        <f>K169</f>
        <v>4367.2</v>
      </c>
      <c r="L170" s="246">
        <f>L169</f>
        <v>1738.0000000000002</v>
      </c>
      <c r="M170" s="246">
        <f>M169</f>
        <v>969.90000000000009</v>
      </c>
      <c r="N170" s="246">
        <f>N169</f>
        <v>2629.2</v>
      </c>
      <c r="O170" s="246">
        <f t="shared" ref="O170:X170" si="26">O169</f>
        <v>4302.3</v>
      </c>
      <c r="P170" s="246">
        <f t="shared" si="26"/>
        <v>1755.5000000000002</v>
      </c>
      <c r="Q170" s="246">
        <f t="shared" si="26"/>
        <v>1120.4999999999998</v>
      </c>
      <c r="R170" s="246">
        <f t="shared" si="26"/>
        <v>2546.8000000000002</v>
      </c>
      <c r="S170" s="246"/>
      <c r="T170" s="246"/>
      <c r="U170" s="246"/>
      <c r="V170" s="246"/>
      <c r="W170" s="246">
        <f t="shared" si="26"/>
        <v>2495.4</v>
      </c>
      <c r="X170" s="246">
        <f t="shared" si="26"/>
        <v>1976.3</v>
      </c>
      <c r="Y170" s="639" t="s">
        <v>17</v>
      </c>
      <c r="Z170" s="639"/>
      <c r="AA170" s="639"/>
      <c r="AB170" s="639"/>
    </row>
    <row r="171" spans="1:28" s="61" customFormat="1" ht="45.2" customHeight="1">
      <c r="A171" s="62">
        <v>3</v>
      </c>
      <c r="B171" s="63">
        <v>2</v>
      </c>
      <c r="C171" s="131">
        <v>3</v>
      </c>
      <c r="D171" s="635" t="s">
        <v>203</v>
      </c>
      <c r="E171" s="635"/>
      <c r="F171" s="635"/>
      <c r="G171" s="635"/>
      <c r="H171" s="635"/>
      <c r="I171" s="635"/>
      <c r="J171" s="635"/>
      <c r="K171" s="635"/>
      <c r="L171" s="635"/>
      <c r="M171" s="635"/>
      <c r="N171" s="635"/>
      <c r="O171" s="635"/>
      <c r="P171" s="635"/>
      <c r="Q171" s="635"/>
      <c r="R171" s="635"/>
      <c r="S171" s="635"/>
      <c r="T171" s="635"/>
      <c r="U171" s="635"/>
      <c r="V171" s="635"/>
      <c r="W171" s="635"/>
      <c r="X171" s="635"/>
      <c r="Y171" s="635"/>
      <c r="Z171" s="635"/>
      <c r="AA171" s="635"/>
      <c r="AB171" s="635"/>
    </row>
    <row r="172" spans="1:28" ht="30" customHeight="1">
      <c r="A172" s="77">
        <v>3</v>
      </c>
      <c r="B172" s="78">
        <v>2</v>
      </c>
      <c r="C172" s="78">
        <v>3</v>
      </c>
      <c r="D172" s="168">
        <v>1</v>
      </c>
      <c r="E172" s="127" t="s">
        <v>17</v>
      </c>
      <c r="F172" s="498"/>
      <c r="G172" s="498"/>
      <c r="H172" s="498"/>
      <c r="I172" s="498"/>
      <c r="J172" s="498"/>
      <c r="K172" s="498"/>
      <c r="L172" s="498"/>
      <c r="M172" s="498"/>
      <c r="N172" s="498"/>
      <c r="O172" s="498"/>
      <c r="P172" s="498"/>
      <c r="Q172" s="498"/>
      <c r="R172" s="498"/>
      <c r="S172" s="498"/>
      <c r="T172" s="498"/>
      <c r="U172" s="498"/>
      <c r="V172" s="498"/>
      <c r="W172" s="498"/>
      <c r="X172" s="498"/>
      <c r="Y172" s="498"/>
      <c r="Z172" s="498"/>
      <c r="AA172" s="498"/>
      <c r="AB172" s="498"/>
    </row>
    <row r="173" spans="1:28" ht="76.5" customHeight="1">
      <c r="A173" s="648">
        <v>3</v>
      </c>
      <c r="B173" s="326">
        <v>2</v>
      </c>
      <c r="C173" s="329">
        <v>3</v>
      </c>
      <c r="D173" s="330">
        <v>1</v>
      </c>
      <c r="E173" s="331">
        <v>1</v>
      </c>
      <c r="F173" s="383" t="s">
        <v>206</v>
      </c>
      <c r="G173" s="383" t="s">
        <v>125</v>
      </c>
      <c r="H173" s="528" t="s">
        <v>190</v>
      </c>
      <c r="I173" s="383" t="s">
        <v>255</v>
      </c>
      <c r="J173" s="318" t="s">
        <v>18</v>
      </c>
      <c r="K173" s="410">
        <v>5</v>
      </c>
      <c r="L173" s="410">
        <v>5</v>
      </c>
      <c r="M173" s="410">
        <v>0</v>
      </c>
      <c r="N173" s="410">
        <v>0</v>
      </c>
      <c r="O173" s="410">
        <v>11</v>
      </c>
      <c r="P173" s="410">
        <v>11</v>
      </c>
      <c r="Q173" s="410">
        <v>0</v>
      </c>
      <c r="R173" s="410">
        <v>0</v>
      </c>
      <c r="S173" s="410"/>
      <c r="T173" s="410"/>
      <c r="U173" s="410"/>
      <c r="V173" s="410"/>
      <c r="W173" s="410">
        <v>11</v>
      </c>
      <c r="X173" s="410">
        <v>11</v>
      </c>
      <c r="Y173" s="247" t="s">
        <v>195</v>
      </c>
      <c r="Z173" s="243">
        <v>1</v>
      </c>
      <c r="AA173" s="243">
        <v>0</v>
      </c>
      <c r="AB173" s="243">
        <v>0</v>
      </c>
    </row>
    <row r="174" spans="1:28" s="61" customFormat="1" ht="60" customHeight="1">
      <c r="A174" s="649"/>
      <c r="B174" s="327"/>
      <c r="C174" s="329"/>
      <c r="D174" s="330"/>
      <c r="E174" s="331"/>
      <c r="F174" s="405"/>
      <c r="G174" s="405"/>
      <c r="H174" s="691"/>
      <c r="I174" s="405"/>
      <c r="J174" s="319"/>
      <c r="K174" s="632"/>
      <c r="L174" s="632"/>
      <c r="M174" s="632"/>
      <c r="N174" s="632"/>
      <c r="O174" s="632"/>
      <c r="P174" s="632"/>
      <c r="Q174" s="632"/>
      <c r="R174" s="632"/>
      <c r="S174" s="632"/>
      <c r="T174" s="632"/>
      <c r="U174" s="632"/>
      <c r="V174" s="632"/>
      <c r="W174" s="632"/>
      <c r="X174" s="632"/>
      <c r="Y174" s="247" t="s">
        <v>248</v>
      </c>
      <c r="Z174" s="243">
        <v>1</v>
      </c>
      <c r="AA174" s="243">
        <v>1</v>
      </c>
      <c r="AB174" s="243">
        <v>1</v>
      </c>
    </row>
    <row r="175" spans="1:28" s="61" customFormat="1" ht="55.5" customHeight="1">
      <c r="A175" s="649"/>
      <c r="B175" s="327"/>
      <c r="C175" s="329"/>
      <c r="D175" s="330"/>
      <c r="E175" s="331"/>
      <c r="F175" s="405"/>
      <c r="G175" s="405"/>
      <c r="H175" s="691"/>
      <c r="I175" s="405"/>
      <c r="J175" s="319"/>
      <c r="K175" s="632"/>
      <c r="L175" s="632"/>
      <c r="M175" s="632"/>
      <c r="N175" s="632"/>
      <c r="O175" s="632"/>
      <c r="P175" s="632"/>
      <c r="Q175" s="632"/>
      <c r="R175" s="632"/>
      <c r="S175" s="632"/>
      <c r="T175" s="632"/>
      <c r="U175" s="632"/>
      <c r="V175" s="632"/>
      <c r="W175" s="632"/>
      <c r="X175" s="632"/>
      <c r="Y175" s="247" t="s">
        <v>196</v>
      </c>
      <c r="Z175" s="243">
        <v>2</v>
      </c>
      <c r="AA175" s="243">
        <v>2</v>
      </c>
      <c r="AB175" s="243">
        <v>2</v>
      </c>
    </row>
    <row r="176" spans="1:28" ht="22.5" customHeight="1">
      <c r="A176" s="649"/>
      <c r="B176" s="327"/>
      <c r="C176" s="329"/>
      <c r="D176" s="330"/>
      <c r="E176" s="331"/>
      <c r="F176" s="405"/>
      <c r="G176" s="405"/>
      <c r="H176" s="691"/>
      <c r="I176" s="405"/>
      <c r="J176" s="319"/>
      <c r="K176" s="632"/>
      <c r="L176" s="632"/>
      <c r="M176" s="632"/>
      <c r="N176" s="632"/>
      <c r="O176" s="632"/>
      <c r="P176" s="632"/>
      <c r="Q176" s="632"/>
      <c r="R176" s="632"/>
      <c r="S176" s="632"/>
      <c r="T176" s="632"/>
      <c r="U176" s="632"/>
      <c r="V176" s="632"/>
      <c r="W176" s="632"/>
      <c r="X176" s="632"/>
      <c r="Y176" s="627" t="s">
        <v>207</v>
      </c>
      <c r="Z176" s="630">
        <v>1</v>
      </c>
      <c r="AA176" s="630">
        <v>0</v>
      </c>
      <c r="AB176" s="630">
        <v>0</v>
      </c>
    </row>
    <row r="177" spans="1:28" ht="57" customHeight="1">
      <c r="A177" s="649"/>
      <c r="B177" s="327"/>
      <c r="C177" s="329"/>
      <c r="D177" s="330"/>
      <c r="E177" s="331"/>
      <c r="F177" s="405"/>
      <c r="G177" s="405"/>
      <c r="H177" s="691"/>
      <c r="I177" s="405"/>
      <c r="J177" s="319"/>
      <c r="K177" s="632"/>
      <c r="L177" s="632"/>
      <c r="M177" s="632"/>
      <c r="N177" s="632"/>
      <c r="O177" s="632"/>
      <c r="P177" s="632"/>
      <c r="Q177" s="632"/>
      <c r="R177" s="632"/>
      <c r="S177" s="632"/>
      <c r="T177" s="632"/>
      <c r="U177" s="632"/>
      <c r="V177" s="632"/>
      <c r="W177" s="632"/>
      <c r="X177" s="632"/>
      <c r="Y177" s="628"/>
      <c r="Z177" s="631"/>
      <c r="AA177" s="631"/>
      <c r="AB177" s="631"/>
    </row>
    <row r="178" spans="1:28" s="61" customFormat="1" ht="78" customHeight="1">
      <c r="A178" s="649"/>
      <c r="B178" s="327"/>
      <c r="C178" s="329"/>
      <c r="D178" s="330"/>
      <c r="E178" s="331"/>
      <c r="F178" s="405"/>
      <c r="G178" s="405"/>
      <c r="H178" s="691"/>
      <c r="I178" s="405"/>
      <c r="J178" s="319"/>
      <c r="K178" s="632"/>
      <c r="L178" s="632"/>
      <c r="M178" s="632"/>
      <c r="N178" s="632"/>
      <c r="O178" s="632"/>
      <c r="P178" s="632"/>
      <c r="Q178" s="632"/>
      <c r="R178" s="632"/>
      <c r="S178" s="632"/>
      <c r="T178" s="632"/>
      <c r="U178" s="632"/>
      <c r="V178" s="632"/>
      <c r="W178" s="632"/>
      <c r="X178" s="632"/>
      <c r="Y178" s="247" t="s">
        <v>249</v>
      </c>
      <c r="Z178" s="307">
        <v>1</v>
      </c>
      <c r="AA178" s="307">
        <v>1</v>
      </c>
      <c r="AB178" s="307">
        <v>1</v>
      </c>
    </row>
    <row r="179" spans="1:28" s="61" customFormat="1" ht="57" customHeight="1">
      <c r="A179" s="649"/>
      <c r="B179" s="327"/>
      <c r="C179" s="329"/>
      <c r="D179" s="330"/>
      <c r="E179" s="331"/>
      <c r="F179" s="405"/>
      <c r="G179" s="405"/>
      <c r="H179" s="691"/>
      <c r="I179" s="405"/>
      <c r="J179" s="319"/>
      <c r="K179" s="632"/>
      <c r="L179" s="632"/>
      <c r="M179" s="632"/>
      <c r="N179" s="632"/>
      <c r="O179" s="632"/>
      <c r="P179" s="632"/>
      <c r="Q179" s="632"/>
      <c r="R179" s="632"/>
      <c r="S179" s="632"/>
      <c r="T179" s="632"/>
      <c r="U179" s="632"/>
      <c r="V179" s="632"/>
      <c r="W179" s="632"/>
      <c r="X179" s="632"/>
      <c r="Y179" s="247" t="s">
        <v>250</v>
      </c>
      <c r="Z179" s="307">
        <v>1</v>
      </c>
      <c r="AA179" s="307">
        <v>0</v>
      </c>
      <c r="AB179" s="307">
        <v>0</v>
      </c>
    </row>
    <row r="180" spans="1:28" s="61" customFormat="1" ht="57" customHeight="1">
      <c r="A180" s="649"/>
      <c r="B180" s="327"/>
      <c r="C180" s="329"/>
      <c r="D180" s="330"/>
      <c r="E180" s="331"/>
      <c r="F180" s="405"/>
      <c r="G180" s="384"/>
      <c r="H180" s="692"/>
      <c r="I180" s="384"/>
      <c r="J180" s="320"/>
      <c r="K180" s="411"/>
      <c r="L180" s="411"/>
      <c r="M180" s="411"/>
      <c r="N180" s="411"/>
      <c r="O180" s="411"/>
      <c r="P180" s="411"/>
      <c r="Q180" s="411"/>
      <c r="R180" s="411"/>
      <c r="S180" s="411"/>
      <c r="T180" s="411"/>
      <c r="U180" s="411"/>
      <c r="V180" s="411"/>
      <c r="W180" s="411"/>
      <c r="X180" s="411"/>
      <c r="Y180" s="247" t="s">
        <v>251</v>
      </c>
      <c r="Z180" s="307">
        <v>1</v>
      </c>
      <c r="AA180" s="307">
        <v>1</v>
      </c>
      <c r="AB180" s="307">
        <v>1</v>
      </c>
    </row>
    <row r="181" spans="1:28" ht="42" customHeight="1">
      <c r="A181" s="649"/>
      <c r="B181" s="327"/>
      <c r="C181" s="329"/>
      <c r="D181" s="330"/>
      <c r="E181" s="331"/>
      <c r="F181" s="405"/>
      <c r="G181" s="633" t="s">
        <v>224</v>
      </c>
      <c r="H181" s="371" t="s">
        <v>225</v>
      </c>
      <c r="I181" s="633" t="s">
        <v>228</v>
      </c>
      <c r="J181" s="239" t="s">
        <v>18</v>
      </c>
      <c r="K181" s="249">
        <v>1</v>
      </c>
      <c r="L181" s="249">
        <v>1</v>
      </c>
      <c r="M181" s="249">
        <v>0</v>
      </c>
      <c r="N181" s="249">
        <v>0</v>
      </c>
      <c r="O181" s="267">
        <v>1</v>
      </c>
      <c r="P181" s="267">
        <v>1</v>
      </c>
      <c r="Q181" s="267">
        <v>0</v>
      </c>
      <c r="R181" s="267">
        <v>0</v>
      </c>
      <c r="S181" s="267"/>
      <c r="T181" s="267"/>
      <c r="U181" s="267"/>
      <c r="V181" s="267"/>
      <c r="W181" s="267">
        <v>1</v>
      </c>
      <c r="X181" s="267">
        <v>1</v>
      </c>
      <c r="Y181" s="306" t="s">
        <v>226</v>
      </c>
      <c r="Z181" s="307">
        <v>2</v>
      </c>
      <c r="AA181" s="307">
        <v>2</v>
      </c>
      <c r="AB181" s="307">
        <v>2</v>
      </c>
    </row>
    <row r="182" spans="1:28" s="61" customFormat="1" ht="58.5" customHeight="1">
      <c r="A182" s="649"/>
      <c r="B182" s="327"/>
      <c r="C182" s="329"/>
      <c r="D182" s="330"/>
      <c r="E182" s="331"/>
      <c r="F182" s="384"/>
      <c r="G182" s="634"/>
      <c r="H182" s="372"/>
      <c r="I182" s="634"/>
      <c r="J182" s="238" t="s">
        <v>20</v>
      </c>
      <c r="K182" s="240">
        <f>SUM(K173:K181)</f>
        <v>6</v>
      </c>
      <c r="L182" s="240">
        <f t="shared" ref="L182:X182" si="27">SUM(L173:L181)</f>
        <v>6</v>
      </c>
      <c r="M182" s="240">
        <f t="shared" si="27"/>
        <v>0</v>
      </c>
      <c r="N182" s="240">
        <f t="shared" si="27"/>
        <v>0</v>
      </c>
      <c r="O182" s="158">
        <f t="shared" si="27"/>
        <v>12</v>
      </c>
      <c r="P182" s="158">
        <f t="shared" si="27"/>
        <v>12</v>
      </c>
      <c r="Q182" s="158">
        <f t="shared" si="27"/>
        <v>0</v>
      </c>
      <c r="R182" s="158">
        <f t="shared" si="27"/>
        <v>0</v>
      </c>
      <c r="S182" s="158"/>
      <c r="T182" s="158"/>
      <c r="U182" s="158"/>
      <c r="V182" s="158"/>
      <c r="W182" s="158">
        <f t="shared" si="27"/>
        <v>12</v>
      </c>
      <c r="X182" s="158">
        <f t="shared" si="27"/>
        <v>12</v>
      </c>
      <c r="Y182" s="321" t="s">
        <v>17</v>
      </c>
      <c r="Z182" s="321"/>
      <c r="AA182" s="321"/>
      <c r="AB182" s="321"/>
    </row>
    <row r="183" spans="1:28" ht="39" customHeight="1">
      <c r="A183" s="649"/>
      <c r="B183" s="328"/>
      <c r="C183" s="329"/>
      <c r="D183" s="330"/>
      <c r="E183" s="331"/>
      <c r="F183" s="335" t="s">
        <v>24</v>
      </c>
      <c r="G183" s="335"/>
      <c r="H183" s="335"/>
      <c r="I183" s="335"/>
      <c r="J183" s="335"/>
      <c r="K183" s="114">
        <f>SUM(K182)</f>
        <v>6</v>
      </c>
      <c r="L183" s="114">
        <f t="shared" ref="L183:X185" si="28">SUM(L182)</f>
        <v>6</v>
      </c>
      <c r="M183" s="114">
        <f t="shared" si="28"/>
        <v>0</v>
      </c>
      <c r="N183" s="114">
        <f t="shared" si="28"/>
        <v>0</v>
      </c>
      <c r="O183" s="113">
        <f t="shared" si="28"/>
        <v>12</v>
      </c>
      <c r="P183" s="113">
        <f t="shared" si="28"/>
        <v>12</v>
      </c>
      <c r="Q183" s="113">
        <f t="shared" si="28"/>
        <v>0</v>
      </c>
      <c r="R183" s="113">
        <f t="shared" si="28"/>
        <v>0</v>
      </c>
      <c r="S183" s="113"/>
      <c r="T183" s="113"/>
      <c r="U183" s="113"/>
      <c r="V183" s="113"/>
      <c r="W183" s="113">
        <f t="shared" si="28"/>
        <v>12</v>
      </c>
      <c r="X183" s="113">
        <f t="shared" si="28"/>
        <v>12</v>
      </c>
      <c r="Y183" s="322" t="s">
        <v>17</v>
      </c>
      <c r="Z183" s="322"/>
      <c r="AA183" s="322"/>
      <c r="AB183" s="322"/>
    </row>
    <row r="184" spans="1:28" ht="30" customHeight="1">
      <c r="A184" s="650"/>
      <c r="B184" s="92">
        <v>2</v>
      </c>
      <c r="C184" s="92">
        <v>3</v>
      </c>
      <c r="D184" s="127">
        <v>1</v>
      </c>
      <c r="E184" s="79"/>
      <c r="F184" s="651" t="s">
        <v>35</v>
      </c>
      <c r="G184" s="651"/>
      <c r="H184" s="651"/>
      <c r="I184" s="651"/>
      <c r="J184" s="651"/>
      <c r="K184" s="163">
        <f>SUM(K183)</f>
        <v>6</v>
      </c>
      <c r="L184" s="163">
        <f t="shared" si="28"/>
        <v>6</v>
      </c>
      <c r="M184" s="163">
        <f t="shared" si="28"/>
        <v>0</v>
      </c>
      <c r="N184" s="163">
        <f t="shared" si="28"/>
        <v>0</v>
      </c>
      <c r="O184" s="245">
        <f t="shared" si="28"/>
        <v>12</v>
      </c>
      <c r="P184" s="245">
        <f t="shared" si="28"/>
        <v>12</v>
      </c>
      <c r="Q184" s="245">
        <f t="shared" si="28"/>
        <v>0</v>
      </c>
      <c r="R184" s="245">
        <f t="shared" si="28"/>
        <v>0</v>
      </c>
      <c r="S184" s="245"/>
      <c r="T184" s="245"/>
      <c r="U184" s="245"/>
      <c r="V184" s="245"/>
      <c r="W184" s="245">
        <f t="shared" si="28"/>
        <v>12</v>
      </c>
      <c r="X184" s="245">
        <f t="shared" si="28"/>
        <v>12</v>
      </c>
      <c r="Y184" s="622" t="s">
        <v>17</v>
      </c>
      <c r="Z184" s="622"/>
      <c r="AA184" s="622"/>
      <c r="AB184" s="622"/>
    </row>
    <row r="185" spans="1:28" ht="30" customHeight="1">
      <c r="A185" s="76">
        <v>3</v>
      </c>
      <c r="B185" s="91">
        <v>2</v>
      </c>
      <c r="C185" s="167">
        <v>3</v>
      </c>
      <c r="D185" s="617" t="s">
        <v>37</v>
      </c>
      <c r="E185" s="617"/>
      <c r="F185" s="617"/>
      <c r="G185" s="617"/>
      <c r="H185" s="617"/>
      <c r="I185" s="617"/>
      <c r="J185" s="617"/>
      <c r="K185" s="183">
        <f>SUM(K184)</f>
        <v>6</v>
      </c>
      <c r="L185" s="183">
        <f t="shared" si="28"/>
        <v>6</v>
      </c>
      <c r="M185" s="183">
        <f t="shared" si="28"/>
        <v>0</v>
      </c>
      <c r="N185" s="183">
        <f t="shared" si="28"/>
        <v>0</v>
      </c>
      <c r="O185" s="279">
        <f t="shared" si="28"/>
        <v>12</v>
      </c>
      <c r="P185" s="279">
        <f t="shared" si="28"/>
        <v>12</v>
      </c>
      <c r="Q185" s="279">
        <f t="shared" si="28"/>
        <v>0</v>
      </c>
      <c r="R185" s="279">
        <f t="shared" si="28"/>
        <v>0</v>
      </c>
      <c r="S185" s="279"/>
      <c r="T185" s="279"/>
      <c r="U185" s="279"/>
      <c r="V185" s="279"/>
      <c r="W185" s="279">
        <f t="shared" si="28"/>
        <v>12</v>
      </c>
      <c r="X185" s="279">
        <f t="shared" si="28"/>
        <v>12</v>
      </c>
      <c r="Y185" s="618" t="s">
        <v>17</v>
      </c>
      <c r="Z185" s="618"/>
      <c r="AA185" s="618"/>
      <c r="AB185" s="618"/>
    </row>
    <row r="186" spans="1:28" ht="38.25" customHeight="1">
      <c r="A186" s="62"/>
      <c r="B186" s="210">
        <v>3</v>
      </c>
      <c r="C186" s="210"/>
      <c r="D186" s="210"/>
      <c r="E186" s="225"/>
      <c r="F186" s="601" t="s">
        <v>215</v>
      </c>
      <c r="G186" s="640"/>
      <c r="H186" s="640"/>
      <c r="I186" s="640"/>
      <c r="J186" s="640"/>
      <c r="K186" s="228"/>
      <c r="L186" s="228"/>
      <c r="M186" s="228"/>
      <c r="N186" s="228"/>
      <c r="O186" s="229"/>
      <c r="P186" s="229"/>
      <c r="Q186" s="229"/>
      <c r="R186" s="229"/>
      <c r="S186" s="230"/>
      <c r="T186" s="230"/>
      <c r="U186" s="230"/>
      <c r="V186" s="230"/>
      <c r="W186" s="230"/>
      <c r="X186" s="230"/>
      <c r="Y186" s="228"/>
      <c r="Z186" s="228"/>
      <c r="AA186" s="228"/>
      <c r="AB186" s="231"/>
    </row>
    <row r="187" spans="1:28" ht="24" customHeight="1">
      <c r="A187" s="62">
        <v>3</v>
      </c>
      <c r="B187" s="223">
        <v>3</v>
      </c>
      <c r="C187" s="71">
        <v>3</v>
      </c>
      <c r="D187" s="71"/>
      <c r="E187" s="72"/>
      <c r="F187" s="359" t="s">
        <v>216</v>
      </c>
      <c r="G187" s="360"/>
      <c r="H187" s="360"/>
      <c r="I187" s="360"/>
      <c r="J187" s="360"/>
      <c r="K187" s="360"/>
      <c r="L187" s="360"/>
      <c r="M187" s="360"/>
      <c r="N187" s="360"/>
      <c r="O187" s="360"/>
      <c r="P187" s="360"/>
      <c r="Q187" s="360"/>
      <c r="R187" s="360"/>
      <c r="S187" s="360"/>
      <c r="T187" s="360"/>
      <c r="U187" s="360"/>
      <c r="V187" s="360"/>
      <c r="W187" s="360"/>
      <c r="X187" s="360"/>
      <c r="Y187" s="360"/>
      <c r="Z187" s="360"/>
      <c r="AA187" s="360"/>
      <c r="AB187" s="361"/>
    </row>
    <row r="188" spans="1:28" ht="14.45" customHeight="1">
      <c r="A188" s="62">
        <v>3</v>
      </c>
      <c r="B188" s="223">
        <v>3</v>
      </c>
      <c r="C188" s="223">
        <v>3</v>
      </c>
      <c r="D188" s="222">
        <v>5</v>
      </c>
      <c r="E188" s="222" t="s">
        <v>17</v>
      </c>
      <c r="F188" s="588" t="s">
        <v>217</v>
      </c>
      <c r="G188" s="589"/>
      <c r="H188" s="589"/>
      <c r="I188" s="589"/>
      <c r="J188" s="589"/>
      <c r="K188" s="589"/>
      <c r="L188" s="589"/>
      <c r="M188" s="589"/>
      <c r="N188" s="589"/>
      <c r="O188" s="589"/>
      <c r="P188" s="589"/>
      <c r="Q188" s="589"/>
      <c r="R188" s="589"/>
      <c r="S188" s="589"/>
      <c r="T188" s="589"/>
      <c r="U188" s="589"/>
      <c r="V188" s="589"/>
      <c r="W188" s="589"/>
      <c r="X188" s="589"/>
      <c r="Y188" s="589"/>
      <c r="Z188" s="589"/>
      <c r="AA188" s="589"/>
      <c r="AB188" s="590"/>
    </row>
    <row r="189" spans="1:28" ht="39" customHeight="1">
      <c r="A189" s="323">
        <v>3</v>
      </c>
      <c r="B189" s="326">
        <v>3</v>
      </c>
      <c r="C189" s="329">
        <v>3</v>
      </c>
      <c r="D189" s="330">
        <v>5</v>
      </c>
      <c r="E189" s="331">
        <v>1</v>
      </c>
      <c r="F189" s="332" t="s">
        <v>218</v>
      </c>
      <c r="G189" s="333" t="s">
        <v>219</v>
      </c>
      <c r="H189" s="334" t="s">
        <v>220</v>
      </c>
      <c r="I189" s="333" t="s">
        <v>221</v>
      </c>
      <c r="J189" s="331" t="s">
        <v>18</v>
      </c>
      <c r="K189" s="336">
        <v>18</v>
      </c>
      <c r="L189" s="336">
        <v>18</v>
      </c>
      <c r="M189" s="336">
        <v>0</v>
      </c>
      <c r="N189" s="336">
        <v>0</v>
      </c>
      <c r="O189" s="375">
        <v>18</v>
      </c>
      <c r="P189" s="375">
        <v>18</v>
      </c>
      <c r="Q189" s="626">
        <v>0</v>
      </c>
      <c r="R189" s="626">
        <v>0</v>
      </c>
      <c r="S189" s="337"/>
      <c r="T189" s="337"/>
      <c r="U189" s="337"/>
      <c r="V189" s="337"/>
      <c r="W189" s="337">
        <v>10</v>
      </c>
      <c r="X189" s="337">
        <v>10</v>
      </c>
      <c r="Y189" s="338" t="s">
        <v>222</v>
      </c>
      <c r="Z189" s="318">
        <v>100</v>
      </c>
      <c r="AA189" s="318">
        <v>100</v>
      </c>
      <c r="AB189" s="318">
        <v>100</v>
      </c>
    </row>
    <row r="190" spans="1:28" ht="34.5" customHeight="1">
      <c r="A190" s="324"/>
      <c r="B190" s="327"/>
      <c r="C190" s="329"/>
      <c r="D190" s="330"/>
      <c r="E190" s="331"/>
      <c r="F190" s="332"/>
      <c r="G190" s="333"/>
      <c r="H190" s="334"/>
      <c r="I190" s="333"/>
      <c r="J190" s="331"/>
      <c r="K190" s="336"/>
      <c r="L190" s="336"/>
      <c r="M190" s="336"/>
      <c r="N190" s="336"/>
      <c r="O190" s="375"/>
      <c r="P190" s="375"/>
      <c r="Q190" s="626"/>
      <c r="R190" s="626"/>
      <c r="S190" s="337"/>
      <c r="T190" s="337"/>
      <c r="U190" s="337"/>
      <c r="V190" s="337"/>
      <c r="W190" s="337"/>
      <c r="X190" s="337"/>
      <c r="Y190" s="339"/>
      <c r="Z190" s="319"/>
      <c r="AA190" s="319"/>
      <c r="AB190" s="319"/>
    </row>
    <row r="191" spans="1:28" ht="36" customHeight="1">
      <c r="A191" s="324"/>
      <c r="B191" s="327"/>
      <c r="C191" s="329"/>
      <c r="D191" s="330"/>
      <c r="E191" s="331"/>
      <c r="F191" s="332"/>
      <c r="G191" s="333"/>
      <c r="H191" s="334"/>
      <c r="I191" s="333"/>
      <c r="J191" s="331"/>
      <c r="K191" s="336"/>
      <c r="L191" s="336"/>
      <c r="M191" s="336"/>
      <c r="N191" s="336"/>
      <c r="O191" s="375"/>
      <c r="P191" s="375"/>
      <c r="Q191" s="626"/>
      <c r="R191" s="626"/>
      <c r="S191" s="337"/>
      <c r="T191" s="337"/>
      <c r="U191" s="337"/>
      <c r="V191" s="337"/>
      <c r="W191" s="337"/>
      <c r="X191" s="337"/>
      <c r="Y191" s="339"/>
      <c r="Z191" s="319"/>
      <c r="AA191" s="319"/>
      <c r="AB191" s="319"/>
    </row>
    <row r="192" spans="1:28" ht="28.5" customHeight="1">
      <c r="A192" s="324"/>
      <c r="B192" s="327"/>
      <c r="C192" s="329"/>
      <c r="D192" s="330"/>
      <c r="E192" s="331"/>
      <c r="F192" s="332"/>
      <c r="G192" s="333"/>
      <c r="H192" s="334"/>
      <c r="I192" s="333"/>
      <c r="J192" s="331"/>
      <c r="K192" s="336"/>
      <c r="L192" s="336"/>
      <c r="M192" s="336"/>
      <c r="N192" s="336"/>
      <c r="O192" s="375"/>
      <c r="P192" s="375"/>
      <c r="Q192" s="626"/>
      <c r="R192" s="626"/>
      <c r="S192" s="337"/>
      <c r="T192" s="337"/>
      <c r="U192" s="337"/>
      <c r="V192" s="337"/>
      <c r="W192" s="337"/>
      <c r="X192" s="337"/>
      <c r="Y192" s="339"/>
      <c r="Z192" s="319"/>
      <c r="AA192" s="319"/>
      <c r="AB192" s="319"/>
    </row>
    <row r="193" spans="1:28" ht="37.5" customHeight="1">
      <c r="A193" s="324"/>
      <c r="B193" s="327"/>
      <c r="C193" s="329"/>
      <c r="D193" s="330"/>
      <c r="E193" s="331"/>
      <c r="F193" s="332"/>
      <c r="G193" s="333"/>
      <c r="H193" s="334"/>
      <c r="I193" s="333"/>
      <c r="J193" s="331"/>
      <c r="K193" s="336"/>
      <c r="L193" s="336"/>
      <c r="M193" s="336"/>
      <c r="N193" s="336"/>
      <c r="O193" s="375"/>
      <c r="P193" s="375"/>
      <c r="Q193" s="626"/>
      <c r="R193" s="626"/>
      <c r="S193" s="337"/>
      <c r="T193" s="337"/>
      <c r="U193" s="337"/>
      <c r="V193" s="337"/>
      <c r="W193" s="337"/>
      <c r="X193" s="337"/>
      <c r="Y193" s="340"/>
      <c r="Z193" s="320"/>
      <c r="AA193" s="320"/>
      <c r="AB193" s="320"/>
    </row>
    <row r="194" spans="1:28" ht="24" customHeight="1">
      <c r="A194" s="324"/>
      <c r="B194" s="327"/>
      <c r="C194" s="329"/>
      <c r="D194" s="330"/>
      <c r="E194" s="331"/>
      <c r="F194" s="332"/>
      <c r="G194" s="333"/>
      <c r="H194" s="334"/>
      <c r="I194" s="333"/>
      <c r="J194" s="219" t="s">
        <v>20</v>
      </c>
      <c r="K194" s="240">
        <f>SUM(K189)</f>
        <v>18</v>
      </c>
      <c r="L194" s="240">
        <v>19</v>
      </c>
      <c r="M194" s="240">
        <v>0</v>
      </c>
      <c r="N194" s="240">
        <v>0</v>
      </c>
      <c r="O194" s="158">
        <f>O189</f>
        <v>18</v>
      </c>
      <c r="P194" s="158">
        <f>P189</f>
        <v>18</v>
      </c>
      <c r="Q194" s="281">
        <v>0</v>
      </c>
      <c r="R194" s="281">
        <v>0</v>
      </c>
      <c r="S194" s="158"/>
      <c r="T194" s="158"/>
      <c r="U194" s="158"/>
      <c r="V194" s="158"/>
      <c r="W194" s="158">
        <v>10</v>
      </c>
      <c r="X194" s="158">
        <v>10</v>
      </c>
      <c r="Y194" s="321" t="s">
        <v>17</v>
      </c>
      <c r="Z194" s="321"/>
      <c r="AA194" s="321"/>
      <c r="AB194" s="321"/>
    </row>
    <row r="195" spans="1:28" ht="21.75" customHeight="1">
      <c r="A195" s="325"/>
      <c r="B195" s="328"/>
      <c r="C195" s="329"/>
      <c r="D195" s="330"/>
      <c r="E195" s="331"/>
      <c r="F195" s="335" t="s">
        <v>24</v>
      </c>
      <c r="G195" s="335"/>
      <c r="H195" s="335"/>
      <c r="I195" s="335"/>
      <c r="J195" s="335"/>
      <c r="K195" s="114">
        <f>SUM(K194)</f>
        <v>18</v>
      </c>
      <c r="L195" s="114">
        <v>19</v>
      </c>
      <c r="M195" s="114">
        <v>0</v>
      </c>
      <c r="N195" s="114">
        <v>0</v>
      </c>
      <c r="O195" s="113">
        <f t="shared" ref="O195:P197" si="29">O194</f>
        <v>18</v>
      </c>
      <c r="P195" s="113">
        <f t="shared" si="29"/>
        <v>18</v>
      </c>
      <c r="Q195" s="282">
        <v>0</v>
      </c>
      <c r="R195" s="282">
        <v>0</v>
      </c>
      <c r="S195" s="113"/>
      <c r="T195" s="113"/>
      <c r="U195" s="113"/>
      <c r="V195" s="113"/>
      <c r="W195" s="113">
        <v>10</v>
      </c>
      <c r="X195" s="113">
        <v>10</v>
      </c>
      <c r="Y195" s="322" t="s">
        <v>17</v>
      </c>
      <c r="Z195" s="322"/>
      <c r="AA195" s="322"/>
      <c r="AB195" s="322"/>
    </row>
    <row r="196" spans="1:28" ht="33" customHeight="1">
      <c r="A196" s="232">
        <v>3</v>
      </c>
      <c r="B196" s="92">
        <v>3</v>
      </c>
      <c r="C196" s="92">
        <v>3</v>
      </c>
      <c r="D196" s="222">
        <v>5</v>
      </c>
      <c r="E196" s="641" t="s">
        <v>35</v>
      </c>
      <c r="F196" s="642"/>
      <c r="G196" s="642"/>
      <c r="H196" s="642"/>
      <c r="I196" s="642"/>
      <c r="J196" s="643"/>
      <c r="K196" s="163">
        <f>SUM(K195)</f>
        <v>18</v>
      </c>
      <c r="L196" s="163">
        <v>19</v>
      </c>
      <c r="M196" s="163">
        <v>0</v>
      </c>
      <c r="N196" s="163">
        <v>0</v>
      </c>
      <c r="O196" s="245">
        <f t="shared" si="29"/>
        <v>18</v>
      </c>
      <c r="P196" s="245">
        <f t="shared" si="29"/>
        <v>18</v>
      </c>
      <c r="Q196" s="283">
        <v>0</v>
      </c>
      <c r="R196" s="283">
        <v>0</v>
      </c>
      <c r="S196" s="245"/>
      <c r="T196" s="245"/>
      <c r="U196" s="245"/>
      <c r="V196" s="245"/>
      <c r="W196" s="245">
        <v>10</v>
      </c>
      <c r="X196" s="245">
        <v>10</v>
      </c>
      <c r="Y196" s="622" t="s">
        <v>17</v>
      </c>
      <c r="Z196" s="622"/>
      <c r="AA196" s="622"/>
      <c r="AB196" s="622"/>
    </row>
    <row r="197" spans="1:28" ht="31.5" customHeight="1">
      <c r="A197" s="232">
        <v>3</v>
      </c>
      <c r="B197" s="91">
        <v>3</v>
      </c>
      <c r="C197" s="167">
        <v>3</v>
      </c>
      <c r="D197" s="644" t="s">
        <v>37</v>
      </c>
      <c r="E197" s="645"/>
      <c r="F197" s="645"/>
      <c r="G197" s="645"/>
      <c r="H197" s="645"/>
      <c r="I197" s="645"/>
      <c r="J197" s="646"/>
      <c r="K197" s="183">
        <f>SUM(K196)</f>
        <v>18</v>
      </c>
      <c r="L197" s="183">
        <v>19</v>
      </c>
      <c r="M197" s="183">
        <v>0</v>
      </c>
      <c r="N197" s="183">
        <v>0</v>
      </c>
      <c r="O197" s="279">
        <f t="shared" si="29"/>
        <v>18</v>
      </c>
      <c r="P197" s="279">
        <f t="shared" si="29"/>
        <v>18</v>
      </c>
      <c r="Q197" s="279" t="s">
        <v>36</v>
      </c>
      <c r="R197" s="279" t="s">
        <v>36</v>
      </c>
      <c r="S197" s="279"/>
      <c r="T197" s="279"/>
      <c r="U197" s="279"/>
      <c r="V197" s="279"/>
      <c r="W197" s="279">
        <f>W196</f>
        <v>10</v>
      </c>
      <c r="X197" s="279">
        <f>X196</f>
        <v>10</v>
      </c>
      <c r="Y197" s="623" t="s">
        <v>17</v>
      </c>
      <c r="Z197" s="624"/>
      <c r="AA197" s="624"/>
      <c r="AB197" s="625"/>
    </row>
    <row r="198" spans="1:28" ht="27" customHeight="1">
      <c r="A198" s="75"/>
      <c r="B198" s="90"/>
      <c r="C198" s="620" t="s">
        <v>44</v>
      </c>
      <c r="D198" s="620"/>
      <c r="E198" s="620"/>
      <c r="F198" s="620"/>
      <c r="G198" s="620"/>
      <c r="H198" s="620"/>
      <c r="I198" s="620"/>
      <c r="J198" s="620"/>
      <c r="K198" s="173">
        <f t="shared" ref="K198:R198" si="30">SUM(K48+K106+K170+K185+K197)</f>
        <v>4732.3</v>
      </c>
      <c r="L198" s="173">
        <f t="shared" si="30"/>
        <v>2089.5</v>
      </c>
      <c r="M198" s="173">
        <f t="shared" si="30"/>
        <v>969.90000000000009</v>
      </c>
      <c r="N198" s="173">
        <f t="shared" si="30"/>
        <v>2643.7999999999997</v>
      </c>
      <c r="O198" s="284">
        <f t="shared" si="30"/>
        <v>4673.5</v>
      </c>
      <c r="P198" s="284">
        <f t="shared" si="30"/>
        <v>2126.7000000000003</v>
      </c>
      <c r="Q198" s="284">
        <f t="shared" si="30"/>
        <v>1120.4999999999998</v>
      </c>
      <c r="R198" s="284">
        <f t="shared" si="30"/>
        <v>2546.8000000000002</v>
      </c>
      <c r="S198" s="284"/>
      <c r="T198" s="284"/>
      <c r="U198" s="284"/>
      <c r="V198" s="284"/>
      <c r="W198" s="285">
        <f>SUM(W48+W106+W170+W185+W197)</f>
        <v>4920.8</v>
      </c>
      <c r="X198" s="285">
        <f>SUM(X48+X106+X170+X185+X197)</f>
        <v>2401.6999999999998</v>
      </c>
      <c r="Y198" s="621"/>
      <c r="Z198" s="455"/>
      <c r="AA198" s="455"/>
      <c r="AB198" s="456"/>
    </row>
    <row r="199" spans="1:28" ht="31.5" customHeight="1">
      <c r="I199" s="1"/>
      <c r="O199" s="211"/>
      <c r="P199" s="98"/>
      <c r="Q199" s="98"/>
      <c r="R199" s="98"/>
      <c r="S199" s="211"/>
      <c r="T199" s="98"/>
      <c r="U199" s="98"/>
      <c r="V199" s="98"/>
      <c r="W199" s="98"/>
      <c r="X199" s="98"/>
      <c r="Y199" s="98"/>
      <c r="Z199" s="98"/>
      <c r="AA199" s="98"/>
      <c r="AB199" s="98"/>
    </row>
    <row r="200" spans="1:28" ht="30" customHeight="1">
      <c r="I200" s="1"/>
      <c r="S200" s="181"/>
      <c r="Y200" s="1"/>
    </row>
    <row r="201" spans="1:28" ht="43.15" customHeight="1">
      <c r="B201" s="614" t="s">
        <v>136</v>
      </c>
      <c r="C201" s="615"/>
      <c r="D201" s="615"/>
      <c r="E201" s="615"/>
      <c r="F201" s="615"/>
      <c r="G201" s="615"/>
      <c r="H201" s="615"/>
      <c r="I201" s="615"/>
      <c r="J201" s="615"/>
      <c r="K201" s="615"/>
      <c r="L201" s="619"/>
      <c r="M201" s="619"/>
      <c r="N201" s="619"/>
      <c r="O201" s="619"/>
      <c r="P201" s="615"/>
      <c r="Q201" s="615"/>
      <c r="R201" s="615"/>
      <c r="S201" s="615"/>
      <c r="T201" s="615"/>
      <c r="U201" s="615"/>
      <c r="V201" s="615"/>
      <c r="W201" s="615"/>
      <c r="X201" s="615"/>
      <c r="Y201" s="616"/>
    </row>
    <row r="202" spans="1:28" ht="64.900000000000006" customHeight="1">
      <c r="B202" s="331" t="s">
        <v>137</v>
      </c>
      <c r="C202" s="331"/>
      <c r="D202" s="331"/>
      <c r="E202" s="331"/>
      <c r="F202" s="331"/>
      <c r="G202" s="331"/>
      <c r="H202" s="331"/>
      <c r="I202" s="331"/>
      <c r="J202" s="331"/>
      <c r="K202" s="614"/>
      <c r="L202" s="614" t="s">
        <v>236</v>
      </c>
      <c r="M202" s="615"/>
      <c r="N202" s="615"/>
      <c r="O202" s="616"/>
      <c r="P202" s="615" t="s">
        <v>237</v>
      </c>
      <c r="Q202" s="615"/>
      <c r="R202" s="615"/>
      <c r="S202" s="616"/>
      <c r="T202" s="614" t="s">
        <v>238</v>
      </c>
      <c r="U202" s="615"/>
      <c r="V202" s="615"/>
      <c r="W202" s="616"/>
      <c r="X202" s="81" t="s">
        <v>239</v>
      </c>
      <c r="Y202" s="81" t="s">
        <v>240</v>
      </c>
    </row>
    <row r="203" spans="1:28" ht="31.15" customHeight="1">
      <c r="B203" s="600" t="s">
        <v>138</v>
      </c>
      <c r="C203" s="600"/>
      <c r="D203" s="600"/>
      <c r="E203" s="600"/>
      <c r="F203" s="600"/>
      <c r="G203" s="600"/>
      <c r="H203" s="600"/>
      <c r="I203" s="600"/>
      <c r="J203" s="600"/>
      <c r="K203" s="601"/>
      <c r="L203" s="602">
        <f>SUM(L204:O206)</f>
        <v>1936.5000000000002</v>
      </c>
      <c r="M203" s="603"/>
      <c r="N203" s="603"/>
      <c r="O203" s="604"/>
      <c r="P203" s="603">
        <f>SUM(P204:P206)</f>
        <v>2783.0000000000005</v>
      </c>
      <c r="Q203" s="603"/>
      <c r="R203" s="603"/>
      <c r="S203" s="604"/>
      <c r="T203" s="602"/>
      <c r="U203" s="603"/>
      <c r="V203" s="603"/>
      <c r="W203" s="604"/>
      <c r="X203" s="312">
        <f>SUM(X204:X206)</f>
        <v>4680.1000000000004</v>
      </c>
      <c r="Y203" s="312">
        <f>SUM(Y204:Y206)</f>
        <v>2246.6</v>
      </c>
    </row>
    <row r="204" spans="1:28" ht="56.45" customHeight="1">
      <c r="B204" s="524" t="s">
        <v>139</v>
      </c>
      <c r="C204" s="524"/>
      <c r="D204" s="524"/>
      <c r="E204" s="524"/>
      <c r="F204" s="524"/>
      <c r="G204" s="524"/>
      <c r="H204" s="524"/>
      <c r="I204" s="524"/>
      <c r="J204" s="524"/>
      <c r="K204" s="605"/>
      <c r="L204" s="611">
        <f>SUM(K11+K14+K16+K18+K20+K22+K25+K28+K32+K36+K41+K44+K51+K53+K55+K57+K59+K61+K63+K65+K67+K70+K72+K76+K81+K86+K89+K92+K97+K100+K102+K109+K113+K115+K117+K120+K123+K126+K129+K133+K137+K142+K149+K156+K163+K173+K189+K181)</f>
        <v>1682.8000000000002</v>
      </c>
      <c r="M204" s="612"/>
      <c r="N204" s="612"/>
      <c r="O204" s="613"/>
      <c r="P204" s="609">
        <f>SUM(O11+O14+O16+O18+O20+O22+O25+O28+O32+O36+O41+O44+O51+O53+O55+O57+O59+O61+O63+O65+O67+O70+O72+O76+O81+O86+O89+O92+O97+O100+O102+O109+O113+O115+O117+O120+O123+O126+O129+O133+O137+O142+O149+O156+O163+O173+O181+O189)</f>
        <v>2638.2000000000003</v>
      </c>
      <c r="Q204" s="609"/>
      <c r="R204" s="609"/>
      <c r="S204" s="610"/>
      <c r="T204" s="611"/>
      <c r="U204" s="612"/>
      <c r="V204" s="612"/>
      <c r="W204" s="613"/>
      <c r="X204" s="313">
        <f>SUM(W11+W14+W16+W18+W20+W22+W25+W28+W32+W36+W41+W44+W51+W53+W55+W57+W59+W61+W63+W65+W67+W70+W72+W76+W81+W86+W89+W92+W97+W100+W102+W109+W113+W115+W117+W120+W123+W126+W129+W133+W137+W142+W149+W156+W163+W173+W189+W181)</f>
        <v>4467.1000000000004</v>
      </c>
      <c r="Y204" s="313">
        <f>SUM(X11+X14+X16+X18+X20+X22+X25+X28+X32+X36+X41+X44+X51+X53+X55+X57+X59+X61+X63+X65+X67+X70+X72+X76+X81+X86+X89+X92+X97+X100+X102+X109+X113+X115+X117+X120+X123+X126+X129+X133+X137+X142+X149+X156+X163+X173+X189+X181)</f>
        <v>2017.9</v>
      </c>
    </row>
    <row r="205" spans="1:28" ht="27.6" customHeight="1">
      <c r="B205" s="524" t="s">
        <v>140</v>
      </c>
      <c r="C205" s="524"/>
      <c r="D205" s="524"/>
      <c r="E205" s="524"/>
      <c r="F205" s="524"/>
      <c r="G205" s="524"/>
      <c r="H205" s="524"/>
      <c r="I205" s="524"/>
      <c r="J205" s="524"/>
      <c r="K205" s="605"/>
      <c r="L205" s="606">
        <f>+K146+K153+K160+K166</f>
        <v>5</v>
      </c>
      <c r="M205" s="607"/>
      <c r="N205" s="607"/>
      <c r="O205" s="608"/>
      <c r="P205" s="609">
        <f>O146+O153+O160+O166</f>
        <v>0</v>
      </c>
      <c r="Q205" s="609"/>
      <c r="R205" s="609"/>
      <c r="S205" s="610"/>
      <c r="T205" s="606"/>
      <c r="U205" s="607"/>
      <c r="V205" s="607"/>
      <c r="W205" s="608"/>
      <c r="X205" s="313"/>
      <c r="Y205" s="313"/>
    </row>
    <row r="206" spans="1:28" ht="24" customHeight="1">
      <c r="B206" s="524" t="s">
        <v>141</v>
      </c>
      <c r="C206" s="524"/>
      <c r="D206" s="524"/>
      <c r="E206" s="524"/>
      <c r="F206" s="524"/>
      <c r="G206" s="524"/>
      <c r="H206" s="524"/>
      <c r="I206" s="524"/>
      <c r="J206" s="524"/>
      <c r="K206" s="605"/>
      <c r="L206" s="606">
        <f>SUM(K143+K150+K157+K164)</f>
        <v>248.70000000000002</v>
      </c>
      <c r="M206" s="607"/>
      <c r="N206" s="607"/>
      <c r="O206" s="608"/>
      <c r="P206" s="609">
        <f>O143+O150+O157+O164</f>
        <v>144.80000000000001</v>
      </c>
      <c r="Q206" s="609"/>
      <c r="R206" s="609"/>
      <c r="S206" s="610"/>
      <c r="T206" s="606"/>
      <c r="U206" s="607"/>
      <c r="V206" s="607"/>
      <c r="W206" s="608"/>
      <c r="X206" s="313">
        <f>W143+W150+W157+W164</f>
        <v>213</v>
      </c>
      <c r="Y206" s="313">
        <f>X143+X150+X157+X164</f>
        <v>228.7</v>
      </c>
    </row>
    <row r="207" spans="1:28" ht="24" customHeight="1">
      <c r="B207" s="600" t="s">
        <v>142</v>
      </c>
      <c r="C207" s="600"/>
      <c r="D207" s="600"/>
      <c r="E207" s="600"/>
      <c r="F207" s="600"/>
      <c r="G207" s="600"/>
      <c r="H207" s="600"/>
      <c r="I207" s="600"/>
      <c r="J207" s="600"/>
      <c r="K207" s="601"/>
      <c r="L207" s="602">
        <f>SUM(L208:O211)</f>
        <v>2795.7999999999997</v>
      </c>
      <c r="M207" s="603"/>
      <c r="N207" s="603"/>
      <c r="O207" s="604"/>
      <c r="P207" s="603">
        <f>SUM(P208:P211)</f>
        <v>1890.4999999999998</v>
      </c>
      <c r="Q207" s="603"/>
      <c r="R207" s="603"/>
      <c r="S207" s="604"/>
      <c r="T207" s="602"/>
      <c r="U207" s="603"/>
      <c r="V207" s="603"/>
      <c r="W207" s="604"/>
      <c r="X207" s="312">
        <f>SUM(X208:X211)</f>
        <v>240.7</v>
      </c>
      <c r="Y207" s="312">
        <f>SUM(Y208:Y211)</f>
        <v>155.1</v>
      </c>
    </row>
    <row r="208" spans="1:28" ht="30" customHeight="1">
      <c r="B208" s="524" t="s">
        <v>143</v>
      </c>
      <c r="C208" s="524"/>
      <c r="D208" s="524"/>
      <c r="E208" s="524"/>
      <c r="F208" s="524"/>
      <c r="G208" s="524"/>
      <c r="H208" s="524"/>
      <c r="I208" s="524"/>
      <c r="J208" s="524"/>
      <c r="K208" s="605"/>
      <c r="L208" s="606">
        <f>K138</f>
        <v>2500</v>
      </c>
      <c r="M208" s="607"/>
      <c r="N208" s="607"/>
      <c r="O208" s="608"/>
      <c r="P208" s="609">
        <f>O138</f>
        <v>1600</v>
      </c>
      <c r="Q208" s="609"/>
      <c r="R208" s="609"/>
      <c r="S208" s="610"/>
      <c r="T208" s="606"/>
      <c r="U208" s="607"/>
      <c r="V208" s="607"/>
      <c r="W208" s="608"/>
      <c r="X208" s="313">
        <f>W138</f>
        <v>0</v>
      </c>
      <c r="Y208" s="313">
        <f>X138</f>
        <v>0</v>
      </c>
    </row>
    <row r="209" spans="2:25" ht="30" customHeight="1">
      <c r="B209" s="524" t="s">
        <v>144</v>
      </c>
      <c r="C209" s="524"/>
      <c r="D209" s="524"/>
      <c r="E209" s="524"/>
      <c r="F209" s="524"/>
      <c r="G209" s="524"/>
      <c r="H209" s="524"/>
      <c r="I209" s="524"/>
      <c r="J209" s="524"/>
      <c r="K209" s="605"/>
      <c r="L209" s="606">
        <f>K99+K144+K151+K159</f>
        <v>9.1999999999999993</v>
      </c>
      <c r="M209" s="607"/>
      <c r="N209" s="607"/>
      <c r="O209" s="608"/>
      <c r="P209" s="609">
        <f>SUM(O99+O144+O151+O159)</f>
        <v>12.1</v>
      </c>
      <c r="Q209" s="609"/>
      <c r="R209" s="609"/>
      <c r="S209" s="610"/>
      <c r="T209" s="606"/>
      <c r="U209" s="607"/>
      <c r="V209" s="607"/>
      <c r="W209" s="608"/>
      <c r="X209" s="313">
        <f>SUM(W99+W144+W151+W159)</f>
        <v>40.1</v>
      </c>
      <c r="Y209" s="313">
        <f>SUM(X99+X144+X151+X159)</f>
        <v>40.1</v>
      </c>
    </row>
    <row r="210" spans="2:25" ht="42" customHeight="1">
      <c r="B210" s="524" t="s">
        <v>145</v>
      </c>
      <c r="C210" s="524"/>
      <c r="D210" s="524"/>
      <c r="E210" s="524"/>
      <c r="F210" s="524"/>
      <c r="G210" s="524"/>
      <c r="H210" s="524"/>
      <c r="I210" s="524"/>
      <c r="J210" s="524"/>
      <c r="K210" s="605"/>
      <c r="L210" s="606">
        <f>SUM(K112+K124+K130+K134+K141+K148+K155+K162)</f>
        <v>71.599999999999994</v>
      </c>
      <c r="M210" s="607"/>
      <c r="N210" s="607"/>
      <c r="O210" s="608"/>
      <c r="P210" s="609">
        <f>SUM(O112+O124+O130+O134+O141+O148+O155+O162)</f>
        <v>208.59999999999997</v>
      </c>
      <c r="Q210" s="609"/>
      <c r="R210" s="609"/>
      <c r="S210" s="610"/>
      <c r="T210" s="606"/>
      <c r="U210" s="607"/>
      <c r="V210" s="607"/>
      <c r="W210" s="608"/>
      <c r="X210" s="313">
        <f>SUM(W112+W124+W130+W134+W141+W148+W155+W162)</f>
        <v>101.1</v>
      </c>
      <c r="Y210" s="313">
        <f>SUM(X112+X124+X130+X141+X134+X148+X155+X162)</f>
        <v>11.5</v>
      </c>
    </row>
    <row r="211" spans="2:25" ht="40.9" customHeight="1">
      <c r="B211" s="524" t="s">
        <v>146</v>
      </c>
      <c r="C211" s="524"/>
      <c r="D211" s="524"/>
      <c r="E211" s="524"/>
      <c r="F211" s="524"/>
      <c r="G211" s="524"/>
      <c r="H211" s="524"/>
      <c r="I211" s="524"/>
      <c r="J211" s="524"/>
      <c r="K211" s="605"/>
      <c r="L211" s="606">
        <f>SUM(K26+K87+K118+K127+K131+K145+K152+K158+K165)</f>
        <v>215.00000000000003</v>
      </c>
      <c r="M211" s="607"/>
      <c r="N211" s="607"/>
      <c r="O211" s="608"/>
      <c r="P211" s="609">
        <f>SUM(O26+O87+O118+O127+O131+O145+O152+O158+O165)</f>
        <v>69.8</v>
      </c>
      <c r="Q211" s="609"/>
      <c r="R211" s="609"/>
      <c r="S211" s="610"/>
      <c r="T211" s="606"/>
      <c r="U211" s="607"/>
      <c r="V211" s="607"/>
      <c r="W211" s="608"/>
      <c r="X211" s="313">
        <f>SUM(W26+W87+W118+W127+W131+W145+W152+W158+W165)</f>
        <v>99.5</v>
      </c>
      <c r="Y211" s="313">
        <f>SUM(X26+X87+X118+X127+X131+X145+X152+X158+X165)</f>
        <v>103.5</v>
      </c>
    </row>
    <row r="212" spans="2:25" ht="38.450000000000003" customHeight="1">
      <c r="B212" s="600" t="s">
        <v>147</v>
      </c>
      <c r="C212" s="600"/>
      <c r="D212" s="600"/>
      <c r="E212" s="600"/>
      <c r="F212" s="600"/>
      <c r="G212" s="600"/>
      <c r="H212" s="600"/>
      <c r="I212" s="600"/>
      <c r="J212" s="600"/>
      <c r="K212" s="601"/>
      <c r="L212" s="602">
        <f>SUM(L203+L207)</f>
        <v>4732.3</v>
      </c>
      <c r="M212" s="603"/>
      <c r="N212" s="603"/>
      <c r="O212" s="604"/>
      <c r="P212" s="603">
        <f>P203+P207</f>
        <v>4673.5</v>
      </c>
      <c r="Q212" s="603"/>
      <c r="R212" s="603"/>
      <c r="S212" s="604"/>
      <c r="T212" s="602"/>
      <c r="U212" s="603"/>
      <c r="V212" s="603"/>
      <c r="W212" s="604"/>
      <c r="X212" s="312">
        <f>SUM(X203+X207)</f>
        <v>4920.8</v>
      </c>
      <c r="Y212" s="312">
        <f>SUM(Y203+Y207)</f>
        <v>2401.6999999999998</v>
      </c>
    </row>
    <row r="213" spans="2:25" ht="14.45" customHeight="1">
      <c r="X213" s="181"/>
    </row>
    <row r="214" spans="2:25" ht="23.25" customHeight="1">
      <c r="U214" s="181"/>
      <c r="Y214" s="182"/>
    </row>
    <row r="215" spans="2:25" ht="6.75" customHeight="1"/>
    <row r="216" spans="2:25" ht="18.75" customHeight="1">
      <c r="B216" s="697" t="s">
        <v>256</v>
      </c>
      <c r="C216" s="697"/>
      <c r="D216" s="698"/>
      <c r="E216" s="698"/>
      <c r="F216" s="699"/>
      <c r="N216" s="181"/>
    </row>
    <row r="217" spans="2:25" ht="27.75" customHeight="1">
      <c r="B217" s="697" t="s">
        <v>257</v>
      </c>
      <c r="C217" s="697"/>
      <c r="D217" s="697"/>
      <c r="E217" s="697"/>
      <c r="F217" s="700"/>
    </row>
    <row r="218" spans="2:25" ht="27.75" customHeight="1">
      <c r="B218" s="697" t="s">
        <v>258</v>
      </c>
    </row>
    <row r="219" spans="2:25" ht="23.25" customHeight="1">
      <c r="B219" s="697" t="s">
        <v>259</v>
      </c>
    </row>
  </sheetData>
  <mergeCells count="633">
    <mergeCell ref="X173:X180"/>
    <mergeCell ref="H173:H180"/>
    <mergeCell ref="G65:G66"/>
    <mergeCell ref="D141:D167"/>
    <mergeCell ref="F173:F182"/>
    <mergeCell ref="I99:I101"/>
    <mergeCell ref="F32:F35"/>
    <mergeCell ref="T109:T110"/>
    <mergeCell ref="J120:J121"/>
    <mergeCell ref="O120:O121"/>
    <mergeCell ref="Q173:Q180"/>
    <mergeCell ref="R173:R180"/>
    <mergeCell ref="S173:S180"/>
    <mergeCell ref="T173:T180"/>
    <mergeCell ref="G137:G139"/>
    <mergeCell ref="G115:G116"/>
    <mergeCell ref="K109:K110"/>
    <mergeCell ref="K120:K121"/>
    <mergeCell ref="F172:AB172"/>
    <mergeCell ref="F137:F140"/>
    <mergeCell ref="I115:I116"/>
    <mergeCell ref="Z164:Z165"/>
    <mergeCell ref="AA164:AA165"/>
    <mergeCell ref="AB164:AB165"/>
    <mergeCell ref="Y80:AB80"/>
    <mergeCell ref="Y83:AB83"/>
    <mergeCell ref="H102:H103"/>
    <mergeCell ref="F95:J95"/>
    <mergeCell ref="G99:G101"/>
    <mergeCell ref="F96:AB96"/>
    <mergeCell ref="Y98:AB98"/>
    <mergeCell ref="I102:I103"/>
    <mergeCell ref="Y84:AB84"/>
    <mergeCell ref="AB99:AB100"/>
    <mergeCell ref="Y103:AB103"/>
    <mergeCell ref="AA99:AA100"/>
    <mergeCell ref="Y99:Y100"/>
    <mergeCell ref="Z99:Z100"/>
    <mergeCell ref="Y101:AB101"/>
    <mergeCell ref="V76:V78"/>
    <mergeCell ref="Y71:AB71"/>
    <mergeCell ref="X72:X74"/>
    <mergeCell ref="W72:W74"/>
    <mergeCell ref="Y76:Y77"/>
    <mergeCell ref="V72:V74"/>
    <mergeCell ref="Y136:AB136"/>
    <mergeCell ref="F109:F136"/>
    <mergeCell ref="C109:C136"/>
    <mergeCell ref="D109:D136"/>
    <mergeCell ref="E109:E136"/>
    <mergeCell ref="Y133:Y134"/>
    <mergeCell ref="Y122:AB122"/>
    <mergeCell ref="H129:H132"/>
    <mergeCell ref="C86:C91"/>
    <mergeCell ref="C92:C94"/>
    <mergeCell ref="D92:D94"/>
    <mergeCell ref="E84:J84"/>
    <mergeCell ref="F85:AB85"/>
    <mergeCell ref="F86:F91"/>
    <mergeCell ref="G83:J83"/>
    <mergeCell ref="I81:I82"/>
    <mergeCell ref="H81:H82"/>
    <mergeCell ref="F81:F83"/>
    <mergeCell ref="Z176:Z177"/>
    <mergeCell ref="AA176:AA177"/>
    <mergeCell ref="G97:G98"/>
    <mergeCell ref="G109:G111"/>
    <mergeCell ref="G133:G135"/>
    <mergeCell ref="H133:H135"/>
    <mergeCell ref="H109:H111"/>
    <mergeCell ref="E141:E167"/>
    <mergeCell ref="F141:F167"/>
    <mergeCell ref="I109:I111"/>
    <mergeCell ref="G120:G122"/>
    <mergeCell ref="I129:I132"/>
    <mergeCell ref="G140:J140"/>
    <mergeCell ref="G162:G167"/>
    <mergeCell ref="I173:I180"/>
    <mergeCell ref="F106:J106"/>
    <mergeCell ref="G141:G147"/>
    <mergeCell ref="H141:H147"/>
    <mergeCell ref="H117:H119"/>
    <mergeCell ref="V120:V121"/>
    <mergeCell ref="I126:I128"/>
    <mergeCell ref="H126:H128"/>
    <mergeCell ref="G126:G128"/>
    <mergeCell ref="Z137:Z138"/>
    <mergeCell ref="A86:A91"/>
    <mergeCell ref="A92:A94"/>
    <mergeCell ref="A97:A104"/>
    <mergeCell ref="A173:A184"/>
    <mergeCell ref="E173:E183"/>
    <mergeCell ref="F184:J184"/>
    <mergeCell ref="F97:F104"/>
    <mergeCell ref="I120:I122"/>
    <mergeCell ref="H120:H122"/>
    <mergeCell ref="I123:I125"/>
    <mergeCell ref="H123:H125"/>
    <mergeCell ref="I133:I135"/>
    <mergeCell ref="G136:J136"/>
    <mergeCell ref="I86:I88"/>
    <mergeCell ref="H92:H93"/>
    <mergeCell ref="E86:E91"/>
    <mergeCell ref="I141:I147"/>
    <mergeCell ref="E169:J169"/>
    <mergeCell ref="I117:I119"/>
    <mergeCell ref="H137:H139"/>
    <mergeCell ref="I137:I139"/>
    <mergeCell ref="H148:H154"/>
    <mergeCell ref="I148:I154"/>
    <mergeCell ref="D170:J170"/>
    <mergeCell ref="P211:S211"/>
    <mergeCell ref="T211:W211"/>
    <mergeCell ref="L206:O206"/>
    <mergeCell ref="P206:S206"/>
    <mergeCell ref="T206:W206"/>
    <mergeCell ref="B207:K207"/>
    <mergeCell ref="L207:O207"/>
    <mergeCell ref="P207:S207"/>
    <mergeCell ref="T207:W207"/>
    <mergeCell ref="B211:K211"/>
    <mergeCell ref="L211:O211"/>
    <mergeCell ref="P204:S204"/>
    <mergeCell ref="T204:W204"/>
    <mergeCell ref="P205:S205"/>
    <mergeCell ref="T205:W205"/>
    <mergeCell ref="B206:K206"/>
    <mergeCell ref="B204:K204"/>
    <mergeCell ref="Y155:Y156"/>
    <mergeCell ref="Z155:Z156"/>
    <mergeCell ref="AA155:AA156"/>
    <mergeCell ref="Y170:AB170"/>
    <mergeCell ref="Y162:Y163"/>
    <mergeCell ref="Z162:Z163"/>
    <mergeCell ref="AA162:AA163"/>
    <mergeCell ref="AB162:AB163"/>
    <mergeCell ref="Y168:AB168"/>
    <mergeCell ref="Y167:AB167"/>
    <mergeCell ref="Y161:AB161"/>
    <mergeCell ref="F186:J186"/>
    <mergeCell ref="F187:AB187"/>
    <mergeCell ref="F188:AB188"/>
    <mergeCell ref="U189:U193"/>
    <mergeCell ref="E196:J196"/>
    <mergeCell ref="Y196:AB196"/>
    <mergeCell ref="D197:J197"/>
    <mergeCell ref="AB176:AB177"/>
    <mergeCell ref="G173:G180"/>
    <mergeCell ref="U173:U180"/>
    <mergeCell ref="V173:V180"/>
    <mergeCell ref="W173:W180"/>
    <mergeCell ref="AB148:AB149"/>
    <mergeCell ref="AA148:AA149"/>
    <mergeCell ref="H181:H182"/>
    <mergeCell ref="I181:I182"/>
    <mergeCell ref="G181:G182"/>
    <mergeCell ref="J173:J180"/>
    <mergeCell ref="K173:K180"/>
    <mergeCell ref="L173:L180"/>
    <mergeCell ref="M173:M180"/>
    <mergeCell ref="N173:N180"/>
    <mergeCell ref="O173:O180"/>
    <mergeCell ref="P173:P180"/>
    <mergeCell ref="D171:AB171"/>
    <mergeCell ref="H162:H167"/>
    <mergeCell ref="I162:I167"/>
    <mergeCell ref="G148:G154"/>
    <mergeCell ref="Y164:Y165"/>
    <mergeCell ref="Y169:AB169"/>
    <mergeCell ref="F168:J168"/>
    <mergeCell ref="G155:G161"/>
    <mergeCell ref="H155:H161"/>
    <mergeCell ref="I155:I161"/>
    <mergeCell ref="Y157:Y158"/>
    <mergeCell ref="Z157:Z158"/>
    <mergeCell ref="AA157:AA158"/>
    <mergeCell ref="AB157:AB158"/>
    <mergeCell ref="AB155:AB156"/>
    <mergeCell ref="Y154:AB154"/>
    <mergeCell ref="L202:O202"/>
    <mergeCell ref="P202:S202"/>
    <mergeCell ref="T202:W202"/>
    <mergeCell ref="B203:K203"/>
    <mergeCell ref="L203:O203"/>
    <mergeCell ref="D185:J185"/>
    <mergeCell ref="Y185:AB185"/>
    <mergeCell ref="Y183:AB183"/>
    <mergeCell ref="P203:S203"/>
    <mergeCell ref="T203:W203"/>
    <mergeCell ref="B201:Y201"/>
    <mergeCell ref="C198:J198"/>
    <mergeCell ref="Y198:AB198"/>
    <mergeCell ref="Y184:AB184"/>
    <mergeCell ref="Y197:AB197"/>
    <mergeCell ref="O189:O193"/>
    <mergeCell ref="P189:P193"/>
    <mergeCell ref="Q189:Q193"/>
    <mergeCell ref="R189:R193"/>
    <mergeCell ref="S189:S193"/>
    <mergeCell ref="T189:T193"/>
    <mergeCell ref="D173:D183"/>
    <mergeCell ref="Y176:Y177"/>
    <mergeCell ref="Y182:AB182"/>
    <mergeCell ref="B212:K212"/>
    <mergeCell ref="L212:O212"/>
    <mergeCell ref="P212:S212"/>
    <mergeCell ref="T212:W212"/>
    <mergeCell ref="F183:J183"/>
    <mergeCell ref="B173:B183"/>
    <mergeCell ref="C173:C183"/>
    <mergeCell ref="B208:K208"/>
    <mergeCell ref="L208:O208"/>
    <mergeCell ref="P208:S208"/>
    <mergeCell ref="T208:W208"/>
    <mergeCell ref="B209:K209"/>
    <mergeCell ref="L209:O209"/>
    <mergeCell ref="P209:S209"/>
    <mergeCell ref="T209:W209"/>
    <mergeCell ref="B210:K210"/>
    <mergeCell ref="L210:O210"/>
    <mergeCell ref="P210:S210"/>
    <mergeCell ref="T210:W210"/>
    <mergeCell ref="B205:K205"/>
    <mergeCell ref="L205:O205"/>
    <mergeCell ref="L204:O204"/>
    <mergeCell ref="J189:J193"/>
    <mergeCell ref="B202:K202"/>
    <mergeCell ref="AA137:AA138"/>
    <mergeCell ref="Y143:Y145"/>
    <mergeCell ref="Z143:Z145"/>
    <mergeCell ref="AA143:AA145"/>
    <mergeCell ref="AB143:AB145"/>
    <mergeCell ref="Y150:Y152"/>
    <mergeCell ref="Z150:Z152"/>
    <mergeCell ref="AA150:AA152"/>
    <mergeCell ref="Z133:Z134"/>
    <mergeCell ref="AB133:AB134"/>
    <mergeCell ref="Y137:Y138"/>
    <mergeCell ref="Y141:Y142"/>
    <mergeCell ref="Z141:Z142"/>
    <mergeCell ref="AA141:AA142"/>
    <mergeCell ref="AB137:AB138"/>
    <mergeCell ref="Y139:AB139"/>
    <mergeCell ref="AB141:AB142"/>
    <mergeCell ref="Y147:AB147"/>
    <mergeCell ref="Y148:Y149"/>
    <mergeCell ref="Z148:Z149"/>
    <mergeCell ref="AA133:AA134"/>
    <mergeCell ref="B86:B91"/>
    <mergeCell ref="P109:P110"/>
    <mergeCell ref="Q109:Q110"/>
    <mergeCell ref="R109:R110"/>
    <mergeCell ref="J109:J110"/>
    <mergeCell ref="G129:G132"/>
    <mergeCell ref="L109:L110"/>
    <mergeCell ref="M109:M110"/>
    <mergeCell ref="N109:N110"/>
    <mergeCell ref="G112:G114"/>
    <mergeCell ref="B97:B104"/>
    <mergeCell ref="C97:C104"/>
    <mergeCell ref="D97:D104"/>
    <mergeCell ref="E97:E104"/>
    <mergeCell ref="O109:O110"/>
    <mergeCell ref="F108:AB108"/>
    <mergeCell ref="U109:U110"/>
    <mergeCell ref="V109:V110"/>
    <mergeCell ref="W109:W110"/>
    <mergeCell ref="X109:X110"/>
    <mergeCell ref="S109:S110"/>
    <mergeCell ref="H86:H88"/>
    <mergeCell ref="I112:I114"/>
    <mergeCell ref="B92:B94"/>
    <mergeCell ref="F41:F46"/>
    <mergeCell ref="F70:F80"/>
    <mergeCell ref="T76:T78"/>
    <mergeCell ref="S76:S78"/>
    <mergeCell ref="R76:R78"/>
    <mergeCell ref="P76:P78"/>
    <mergeCell ref="Q76:Q78"/>
    <mergeCell ref="I53:I54"/>
    <mergeCell ref="G55:G56"/>
    <mergeCell ref="I61:I62"/>
    <mergeCell ref="G61:G62"/>
    <mergeCell ref="G41:G43"/>
    <mergeCell ref="H76:H79"/>
    <mergeCell ref="K76:K78"/>
    <mergeCell ref="K41:K42"/>
    <mergeCell ref="L41:L42"/>
    <mergeCell ref="F51:F69"/>
    <mergeCell ref="H57:H58"/>
    <mergeCell ref="G76:G79"/>
    <mergeCell ref="G70:G71"/>
    <mergeCell ref="I70:I71"/>
    <mergeCell ref="G80:J80"/>
    <mergeCell ref="O76:O78"/>
    <mergeCell ref="L76:L78"/>
    <mergeCell ref="A70:A80"/>
    <mergeCell ref="B70:B80"/>
    <mergeCell ref="C70:C80"/>
    <mergeCell ref="D70:D80"/>
    <mergeCell ref="E70:E80"/>
    <mergeCell ref="C81:C83"/>
    <mergeCell ref="D81:D83"/>
    <mergeCell ref="E81:E83"/>
    <mergeCell ref="A41:A44"/>
    <mergeCell ref="A51:A69"/>
    <mergeCell ref="B51:B69"/>
    <mergeCell ref="C51:C69"/>
    <mergeCell ref="D51:D69"/>
    <mergeCell ref="E51:E69"/>
    <mergeCell ref="A81:A83"/>
    <mergeCell ref="B81:B83"/>
    <mergeCell ref="B36:B38"/>
    <mergeCell ref="E36:E38"/>
    <mergeCell ref="E50:AB50"/>
    <mergeCell ref="E49:AB49"/>
    <mergeCell ref="I51:I52"/>
    <mergeCell ref="H53:H54"/>
    <mergeCell ref="J41:J42"/>
    <mergeCell ref="K72:K74"/>
    <mergeCell ref="L72:L74"/>
    <mergeCell ref="D41:D43"/>
    <mergeCell ref="C41:C43"/>
    <mergeCell ref="B41:B43"/>
    <mergeCell ref="H51:H52"/>
    <mergeCell ref="E47:J47"/>
    <mergeCell ref="E48:J48"/>
    <mergeCell ref="C36:C38"/>
    <mergeCell ref="D36:D38"/>
    <mergeCell ref="E41:E43"/>
    <mergeCell ref="I41:I43"/>
    <mergeCell ref="E39:J39"/>
    <mergeCell ref="H72:H75"/>
    <mergeCell ref="I72:I75"/>
    <mergeCell ref="V41:V42"/>
    <mergeCell ref="G36:G37"/>
    <mergeCell ref="M76:M78"/>
    <mergeCell ref="N76:N78"/>
    <mergeCell ref="U76:U78"/>
    <mergeCell ref="R72:R74"/>
    <mergeCell ref="Y75:AB75"/>
    <mergeCell ref="U72:U74"/>
    <mergeCell ref="H89:H90"/>
    <mergeCell ref="I89:I90"/>
    <mergeCell ref="I32:I34"/>
    <mergeCell ref="T72:T74"/>
    <mergeCell ref="S72:S74"/>
    <mergeCell ref="M72:M74"/>
    <mergeCell ref="P72:P74"/>
    <mergeCell ref="Q72:Q74"/>
    <mergeCell ref="N72:N74"/>
    <mergeCell ref="S41:S42"/>
    <mergeCell ref="O72:O74"/>
    <mergeCell ref="Z76:Z77"/>
    <mergeCell ref="AA76:AA77"/>
    <mergeCell ref="AB76:AB77"/>
    <mergeCell ref="X76:X78"/>
    <mergeCell ref="W76:W78"/>
    <mergeCell ref="Y69:AB69"/>
    <mergeCell ref="Y52:AB52"/>
    <mergeCell ref="G32:G34"/>
    <mergeCell ref="H41:H43"/>
    <mergeCell ref="G44:G45"/>
    <mergeCell ref="H44:H45"/>
    <mergeCell ref="I44:I45"/>
    <mergeCell ref="G46:J46"/>
    <mergeCell ref="H70:H71"/>
    <mergeCell ref="H55:H56"/>
    <mergeCell ref="I55:I56"/>
    <mergeCell ref="G69:J69"/>
    <mergeCell ref="H65:H66"/>
    <mergeCell ref="H67:H68"/>
    <mergeCell ref="I67:I68"/>
    <mergeCell ref="Q28:Q29"/>
    <mergeCell ref="P28:P29"/>
    <mergeCell ref="U41:U42"/>
    <mergeCell ref="K32:K33"/>
    <mergeCell ref="M41:M42"/>
    <mergeCell ref="N41:N42"/>
    <mergeCell ref="O41:O42"/>
    <mergeCell ref="R32:R33"/>
    <mergeCell ref="Q32:Q33"/>
    <mergeCell ref="M32:M33"/>
    <mergeCell ref="P32:P33"/>
    <mergeCell ref="N32:N33"/>
    <mergeCell ref="S32:S33"/>
    <mergeCell ref="T32:T33"/>
    <mergeCell ref="T41:T42"/>
    <mergeCell ref="O32:O33"/>
    <mergeCell ref="P41:P42"/>
    <mergeCell ref="Q41:Q42"/>
    <mergeCell ref="R41:R42"/>
    <mergeCell ref="D86:D91"/>
    <mergeCell ref="G81:G82"/>
    <mergeCell ref="H112:H114"/>
    <mergeCell ref="I92:I93"/>
    <mergeCell ref="E92:E94"/>
    <mergeCell ref="H99:H101"/>
    <mergeCell ref="I28:I30"/>
    <mergeCell ref="H28:H30"/>
    <mergeCell ref="G28:G30"/>
    <mergeCell ref="G31:J31"/>
    <mergeCell ref="J28:J29"/>
    <mergeCell ref="G63:G64"/>
    <mergeCell ref="G57:G58"/>
    <mergeCell ref="H59:H60"/>
    <mergeCell ref="I59:I60"/>
    <mergeCell ref="G51:G52"/>
    <mergeCell ref="I57:I58"/>
    <mergeCell ref="G59:G60"/>
    <mergeCell ref="G53:G54"/>
    <mergeCell ref="J32:J33"/>
    <mergeCell ref="H63:H64"/>
    <mergeCell ref="I63:I64"/>
    <mergeCell ref="H61:H62"/>
    <mergeCell ref="G35:J35"/>
    <mergeCell ref="G72:G75"/>
    <mergeCell ref="J72:J74"/>
    <mergeCell ref="I65:I66"/>
    <mergeCell ref="J76:J78"/>
    <mergeCell ref="G67:G68"/>
    <mergeCell ref="G91:J91"/>
    <mergeCell ref="G94:J94"/>
    <mergeCell ref="I76:I79"/>
    <mergeCell ref="G89:G90"/>
    <mergeCell ref="G92:G93"/>
    <mergeCell ref="G86:G88"/>
    <mergeCell ref="A109:A132"/>
    <mergeCell ref="B109:B132"/>
    <mergeCell ref="A141:A167"/>
    <mergeCell ref="A137:A140"/>
    <mergeCell ref="B137:B140"/>
    <mergeCell ref="C137:C140"/>
    <mergeCell ref="B141:B167"/>
    <mergeCell ref="Y111:AB111"/>
    <mergeCell ref="T120:T121"/>
    <mergeCell ref="W120:W121"/>
    <mergeCell ref="X120:X121"/>
    <mergeCell ref="S120:S121"/>
    <mergeCell ref="R120:R121"/>
    <mergeCell ref="Q120:Q121"/>
    <mergeCell ref="P120:P121"/>
    <mergeCell ref="L120:L121"/>
    <mergeCell ref="M120:M121"/>
    <mergeCell ref="N120:N121"/>
    <mergeCell ref="AB150:AB152"/>
    <mergeCell ref="C141:C167"/>
    <mergeCell ref="D137:D140"/>
    <mergeCell ref="E137:E140"/>
    <mergeCell ref="Y140:AB140"/>
    <mergeCell ref="Y119:AB119"/>
    <mergeCell ref="Y58:AB58"/>
    <mergeCell ref="Y60:AB60"/>
    <mergeCell ref="Y56:AB56"/>
    <mergeCell ref="Y66:AB66"/>
    <mergeCell ref="Y62:AB62"/>
    <mergeCell ref="Y64:AB64"/>
    <mergeCell ref="X5:X7"/>
    <mergeCell ref="W5:W7"/>
    <mergeCell ref="Y34:AB34"/>
    <mergeCell ref="AB32:AB33"/>
    <mergeCell ref="Y32:Y33"/>
    <mergeCell ref="Z32:Z33"/>
    <mergeCell ref="AA32:AA33"/>
    <mergeCell ref="Y31:AB31"/>
    <mergeCell ref="Y27:AB27"/>
    <mergeCell ref="Y5:AB5"/>
    <mergeCell ref="Y15:AB15"/>
    <mergeCell ref="W11:W12"/>
    <mergeCell ref="X11:X12"/>
    <mergeCell ref="X22:X23"/>
    <mergeCell ref="W32:W33"/>
    <mergeCell ref="F9:AB9"/>
    <mergeCell ref="N22:N23"/>
    <mergeCell ref="V22:V23"/>
    <mergeCell ref="P22:P23"/>
    <mergeCell ref="Q22:Q23"/>
    <mergeCell ref="R22:R23"/>
    <mergeCell ref="S22:S23"/>
    <mergeCell ref="T22:T23"/>
    <mergeCell ref="Y48:AB48"/>
    <mergeCell ref="Y30:AB30"/>
    <mergeCell ref="X28:X29"/>
    <mergeCell ref="W28:W29"/>
    <mergeCell ref="Y35:AB35"/>
    <mergeCell ref="Y45:AB45"/>
    <mergeCell ref="Y47:AB47"/>
    <mergeCell ref="Y39:AB39"/>
    <mergeCell ref="W41:W42"/>
    <mergeCell ref="Y46:AB46"/>
    <mergeCell ref="Y37:AB37"/>
    <mergeCell ref="Y38:AB38"/>
    <mergeCell ref="X41:X42"/>
    <mergeCell ref="X32:X33"/>
    <mergeCell ref="V28:V29"/>
    <mergeCell ref="U28:U29"/>
    <mergeCell ref="T28:T29"/>
    <mergeCell ref="S28:S29"/>
    <mergeCell ref="R28:R29"/>
    <mergeCell ref="S6:S7"/>
    <mergeCell ref="U22:U23"/>
    <mergeCell ref="Y13:AB13"/>
    <mergeCell ref="K11:K12"/>
    <mergeCell ref="F10:AB10"/>
    <mergeCell ref="F11:F31"/>
    <mergeCell ref="H11:H13"/>
    <mergeCell ref="I11:I13"/>
    <mergeCell ref="P11:P12"/>
    <mergeCell ref="Q11:Q12"/>
    <mergeCell ref="R11:R12"/>
    <mergeCell ref="S11:S12"/>
    <mergeCell ref="T11:T12"/>
    <mergeCell ref="U11:U12"/>
    <mergeCell ref="V11:V12"/>
    <mergeCell ref="H25:H27"/>
    <mergeCell ref="I25:I27"/>
    <mergeCell ref="W22:W23"/>
    <mergeCell ref="L11:L12"/>
    <mergeCell ref="M28:M29"/>
    <mergeCell ref="K28:K29"/>
    <mergeCell ref="H14:H15"/>
    <mergeCell ref="G16:G17"/>
    <mergeCell ref="H16:H17"/>
    <mergeCell ref="W1:AB4"/>
    <mergeCell ref="A4:V4"/>
    <mergeCell ref="A3:V3"/>
    <mergeCell ref="A2:V2"/>
    <mergeCell ref="A5:A7"/>
    <mergeCell ref="B5:B7"/>
    <mergeCell ref="C5:C7"/>
    <mergeCell ref="D5:D7"/>
    <mergeCell ref="E5:E7"/>
    <mergeCell ref="F5:F7"/>
    <mergeCell ref="G5:G7"/>
    <mergeCell ref="Y6:Y7"/>
    <mergeCell ref="Z6:AB6"/>
    <mergeCell ref="O5:R5"/>
    <mergeCell ref="K6:K7"/>
    <mergeCell ref="L6:M6"/>
    <mergeCell ref="H5:H7"/>
    <mergeCell ref="I5:I7"/>
    <mergeCell ref="K5:N5"/>
    <mergeCell ref="S5:V5"/>
    <mergeCell ref="T6:U6"/>
    <mergeCell ref="V6:V7"/>
    <mergeCell ref="P6:Q6"/>
    <mergeCell ref="R6:R7"/>
    <mergeCell ref="N6:N7"/>
    <mergeCell ref="O6:O7"/>
    <mergeCell ref="K22:K23"/>
    <mergeCell ref="L22:L23"/>
    <mergeCell ref="A11:A31"/>
    <mergeCell ref="B11:B31"/>
    <mergeCell ref="C11:C31"/>
    <mergeCell ref="D11:D31"/>
    <mergeCell ref="I14:I15"/>
    <mergeCell ref="M22:M23"/>
    <mergeCell ref="N28:N29"/>
    <mergeCell ref="J5:J7"/>
    <mergeCell ref="I16:I17"/>
    <mergeCell ref="G14:G15"/>
    <mergeCell ref="G11:G13"/>
    <mergeCell ref="O28:O29"/>
    <mergeCell ref="L28:L29"/>
    <mergeCell ref="J22:J23"/>
    <mergeCell ref="G25:G27"/>
    <mergeCell ref="G22:G24"/>
    <mergeCell ref="I22:I24"/>
    <mergeCell ref="O22:O23"/>
    <mergeCell ref="A36:A39"/>
    <mergeCell ref="G38:J38"/>
    <mergeCell ref="F40:AB40"/>
    <mergeCell ref="F36:F38"/>
    <mergeCell ref="H36:H37"/>
    <mergeCell ref="I36:I37"/>
    <mergeCell ref="J11:J12"/>
    <mergeCell ref="O11:O12"/>
    <mergeCell ref="N11:N12"/>
    <mergeCell ref="M11:M12"/>
    <mergeCell ref="H32:H34"/>
    <mergeCell ref="E11:E31"/>
    <mergeCell ref="Y17:AB17"/>
    <mergeCell ref="H20:H21"/>
    <mergeCell ref="I20:I21"/>
    <mergeCell ref="I18:I19"/>
    <mergeCell ref="Y24:AB24"/>
    <mergeCell ref="H22:H24"/>
    <mergeCell ref="G20:G21"/>
    <mergeCell ref="G18:G19"/>
    <mergeCell ref="H18:H19"/>
    <mergeCell ref="V32:V33"/>
    <mergeCell ref="U32:U33"/>
    <mergeCell ref="L32:L33"/>
    <mergeCell ref="Y128:AB128"/>
    <mergeCell ref="Y132:AB132"/>
    <mergeCell ref="H115:H116"/>
    <mergeCell ref="H97:H98"/>
    <mergeCell ref="I97:I98"/>
    <mergeCell ref="F105:J105"/>
    <mergeCell ref="G104:J104"/>
    <mergeCell ref="G102:G103"/>
    <mergeCell ref="U120:U121"/>
    <mergeCell ref="G117:G119"/>
    <mergeCell ref="G123:G125"/>
    <mergeCell ref="Y130:Y131"/>
    <mergeCell ref="Z130:Z131"/>
    <mergeCell ref="AA130:AA131"/>
    <mergeCell ref="AB130:AB131"/>
    <mergeCell ref="F107:AB107"/>
    <mergeCell ref="Y125:AB125"/>
    <mergeCell ref="AB189:AB193"/>
    <mergeCell ref="Y194:AB194"/>
    <mergeCell ref="Y195:AB195"/>
    <mergeCell ref="A189:A195"/>
    <mergeCell ref="B189:B195"/>
    <mergeCell ref="C189:C195"/>
    <mergeCell ref="D189:D195"/>
    <mergeCell ref="E189:E195"/>
    <mergeCell ref="F189:F194"/>
    <mergeCell ref="G189:G194"/>
    <mergeCell ref="H189:H194"/>
    <mergeCell ref="I189:I194"/>
    <mergeCell ref="F195:J195"/>
    <mergeCell ref="L189:L193"/>
    <mergeCell ref="M189:M193"/>
    <mergeCell ref="N189:N193"/>
    <mergeCell ref="V189:V193"/>
    <mergeCell ref="W189:W193"/>
    <mergeCell ref="X189:X193"/>
    <mergeCell ref="Y189:Y193"/>
    <mergeCell ref="Z189:Z193"/>
    <mergeCell ref="AA189:AA193"/>
    <mergeCell ref="K189:K193"/>
  </mergeCells>
  <pageMargins left="0.25" right="0.25" top="0.75" bottom="0.75" header="0.3" footer="0.3"/>
  <pageSetup paperSize="9" scale="31" fitToHeight="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1</vt:i4>
      </vt:variant>
    </vt:vector>
  </HeadingPairs>
  <TitlesOfParts>
    <vt:vector size="2" baseType="lpstr">
      <vt:lpstr>Programa - 03</vt:lpstr>
      <vt:lpstr>'Programa - 03'!Print_Titles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Gabrielė Martusevičienė</dc:creator>
  <cp:lastModifiedBy>Vilma Kavaliova</cp:lastModifiedBy>
  <cp:lastPrinted>2021-12-20T07:34:49Z</cp:lastPrinted>
  <dcterms:created xsi:type="dcterms:W3CDTF">2017-10-10T13:17:26Z</dcterms:created>
  <dcterms:modified xsi:type="dcterms:W3CDTF">2022-02-06T14:56:56Z</dcterms:modified>
</cp:coreProperties>
</file>