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v.kavaliova\Desktop\2022-2024 SVP projektas_2022-01-27\"/>
    </mc:Choice>
  </mc:AlternateContent>
  <xr:revisionPtr revIDLastSave="0" documentId="13_ncr:1_{D1F120F3-F561-4981-9EEA-67DEC22BF62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 SVP 2022-2024" sheetId="2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42" i="2" l="1"/>
  <c r="X142" i="2"/>
  <c r="P142" i="2"/>
  <c r="Y82" i="2"/>
  <c r="X82" i="2"/>
  <c r="S82" i="2"/>
  <c r="R82" i="2"/>
  <c r="Q82" i="2"/>
  <c r="P82" i="2"/>
  <c r="O82" i="2"/>
  <c r="N82" i="2"/>
  <c r="M82" i="2"/>
  <c r="L82" i="2"/>
  <c r="K42" i="2"/>
  <c r="K63" i="2" s="1"/>
  <c r="K36" i="2"/>
  <c r="K29" i="2"/>
  <c r="K96" i="2" s="1"/>
  <c r="K23" i="2"/>
  <c r="K19" i="2"/>
  <c r="Q25" i="2"/>
  <c r="K82" i="2" l="1"/>
  <c r="K49" i="2"/>
  <c r="K93" i="2"/>
  <c r="K72" i="2"/>
  <c r="K100" i="2"/>
  <c r="K45" i="2"/>
  <c r="K75" i="2"/>
  <c r="K103" i="2"/>
  <c r="K55" i="2"/>
  <c r="K78" i="2"/>
  <c r="K105" i="2"/>
  <c r="K61" i="2"/>
  <c r="K80" i="2"/>
  <c r="K67" i="2"/>
  <c r="K88" i="2"/>
  <c r="K85" i="2"/>
  <c r="K70" i="2"/>
  <c r="Q126" i="2"/>
  <c r="R126" i="2"/>
  <c r="S126" i="2"/>
  <c r="X126" i="2"/>
  <c r="Y126" i="2"/>
  <c r="R124" i="2"/>
  <c r="R127" i="2" s="1"/>
  <c r="S124" i="2"/>
  <c r="S127" i="2" s="1"/>
  <c r="X124" i="2"/>
  <c r="X127" i="2" s="1"/>
  <c r="Y124" i="2"/>
  <c r="Y127" i="2" s="1"/>
  <c r="Q120" i="2"/>
  <c r="R120" i="2"/>
  <c r="S120" i="2"/>
  <c r="X120" i="2"/>
  <c r="Y120" i="2"/>
  <c r="Q118" i="2"/>
  <c r="R118" i="2"/>
  <c r="S118" i="2"/>
  <c r="X118" i="2"/>
  <c r="Y118" i="2"/>
  <c r="Q115" i="2"/>
  <c r="R115" i="2"/>
  <c r="S115" i="2"/>
  <c r="X115" i="2"/>
  <c r="Y115" i="2"/>
  <c r="Q105" i="2"/>
  <c r="R105" i="2"/>
  <c r="S105" i="2"/>
  <c r="X105" i="2"/>
  <c r="Y105" i="2"/>
  <c r="Q103" i="2"/>
  <c r="R103" i="2"/>
  <c r="S103" i="2"/>
  <c r="X103" i="2"/>
  <c r="Y103" i="2"/>
  <c r="Q100" i="2"/>
  <c r="Q101" i="2" s="1"/>
  <c r="R100" i="2"/>
  <c r="R101" i="2" s="1"/>
  <c r="S100" i="2"/>
  <c r="S101" i="2" s="1"/>
  <c r="X100" i="2"/>
  <c r="X101" i="2" s="1"/>
  <c r="Y100" i="2"/>
  <c r="Y101" i="2" s="1"/>
  <c r="Q96" i="2"/>
  <c r="R96" i="2"/>
  <c r="S96" i="2"/>
  <c r="X96" i="2"/>
  <c r="Y96" i="2"/>
  <c r="Q93" i="2"/>
  <c r="R93" i="2"/>
  <c r="S93" i="2"/>
  <c r="X93" i="2"/>
  <c r="Y93" i="2"/>
  <c r="Q88" i="2"/>
  <c r="R88" i="2"/>
  <c r="S88" i="2"/>
  <c r="X88" i="2"/>
  <c r="Y88" i="2"/>
  <c r="Q85" i="2"/>
  <c r="R85" i="2"/>
  <c r="S85" i="2"/>
  <c r="X85" i="2"/>
  <c r="Y85" i="2"/>
  <c r="Q80" i="2"/>
  <c r="R80" i="2"/>
  <c r="S80" i="2"/>
  <c r="X80" i="2"/>
  <c r="Y80" i="2"/>
  <c r="Q78" i="2"/>
  <c r="R78" i="2"/>
  <c r="S78" i="2"/>
  <c r="X78" i="2"/>
  <c r="Y78" i="2"/>
  <c r="Q75" i="2"/>
  <c r="R75" i="2"/>
  <c r="S75" i="2"/>
  <c r="X75" i="2"/>
  <c r="Y75" i="2"/>
  <c r="Q72" i="2"/>
  <c r="R72" i="2"/>
  <c r="S72" i="2"/>
  <c r="X72" i="2"/>
  <c r="Y72" i="2"/>
  <c r="Q70" i="2"/>
  <c r="R70" i="2"/>
  <c r="S70" i="2"/>
  <c r="X70" i="2"/>
  <c r="X83" i="2" s="1"/>
  <c r="Y70" i="2"/>
  <c r="Q67" i="2"/>
  <c r="R67" i="2"/>
  <c r="S67" i="2"/>
  <c r="X67" i="2"/>
  <c r="Y67" i="2"/>
  <c r="Q63" i="2"/>
  <c r="R63" i="2"/>
  <c r="S63" i="2"/>
  <c r="X63" i="2"/>
  <c r="Y63" i="2"/>
  <c r="R61" i="2"/>
  <c r="S61" i="2"/>
  <c r="X61" i="2"/>
  <c r="Y61" i="2"/>
  <c r="Q49" i="2"/>
  <c r="R49" i="2"/>
  <c r="S49" i="2"/>
  <c r="X49" i="2"/>
  <c r="Y49" i="2"/>
  <c r="Q42" i="2"/>
  <c r="R42" i="2"/>
  <c r="S42" i="2"/>
  <c r="X42" i="2"/>
  <c r="Y42" i="2"/>
  <c r="Q36" i="2"/>
  <c r="R36" i="2"/>
  <c r="S36" i="2"/>
  <c r="X36" i="2"/>
  <c r="Y36" i="2"/>
  <c r="Q29" i="2"/>
  <c r="R29" i="2"/>
  <c r="S29" i="2"/>
  <c r="X29" i="2"/>
  <c r="Y29" i="2"/>
  <c r="Q19" i="2"/>
  <c r="R19" i="2"/>
  <c r="S19" i="2"/>
  <c r="X19" i="2"/>
  <c r="Y19" i="2"/>
  <c r="Q15" i="2"/>
  <c r="R15" i="2"/>
  <c r="S15" i="2"/>
  <c r="X15" i="2"/>
  <c r="Y15" i="2"/>
  <c r="Y143" i="2"/>
  <c r="X143" i="2"/>
  <c r="Y140" i="2"/>
  <c r="X140" i="2"/>
  <c r="Y138" i="2"/>
  <c r="Y137" i="2"/>
  <c r="X137" i="2"/>
  <c r="L42" i="2"/>
  <c r="M42" i="2"/>
  <c r="N42" i="2"/>
  <c r="O42" i="2"/>
  <c r="P42" i="2"/>
  <c r="P15" i="2"/>
  <c r="P140" i="2"/>
  <c r="L140" i="2"/>
  <c r="L126" i="2"/>
  <c r="M126" i="2"/>
  <c r="N126" i="2"/>
  <c r="O126" i="2"/>
  <c r="L124" i="2"/>
  <c r="L127" i="2" s="1"/>
  <c r="M124" i="2"/>
  <c r="N124" i="2"/>
  <c r="O124" i="2"/>
  <c r="L120" i="2"/>
  <c r="M120" i="2"/>
  <c r="N120" i="2"/>
  <c r="O120" i="2"/>
  <c r="L118" i="2"/>
  <c r="M118" i="2"/>
  <c r="N118" i="2"/>
  <c r="O118" i="2"/>
  <c r="L115" i="2"/>
  <c r="M115" i="2"/>
  <c r="N115" i="2"/>
  <c r="O115" i="2"/>
  <c r="L103" i="2"/>
  <c r="M103" i="2"/>
  <c r="N103" i="2"/>
  <c r="O103" i="2"/>
  <c r="L67" i="2"/>
  <c r="M67" i="2"/>
  <c r="N67" i="2"/>
  <c r="O67" i="2"/>
  <c r="L63" i="2"/>
  <c r="M63" i="2"/>
  <c r="N63" i="2"/>
  <c r="O63" i="2"/>
  <c r="M49" i="2"/>
  <c r="N49" i="2"/>
  <c r="O49" i="2"/>
  <c r="L45" i="2"/>
  <c r="M45" i="2"/>
  <c r="N45" i="2"/>
  <c r="O45" i="2"/>
  <c r="P96" i="2"/>
  <c r="O96" i="2"/>
  <c r="N96" i="2"/>
  <c r="M96" i="2"/>
  <c r="L96" i="2"/>
  <c r="Q58" i="2"/>
  <c r="Q61" i="2" s="1"/>
  <c r="R83" i="2" l="1"/>
  <c r="S83" i="2"/>
  <c r="Y83" i="2"/>
  <c r="Q83" i="2"/>
  <c r="X106" i="2"/>
  <c r="M127" i="2"/>
  <c r="R106" i="2"/>
  <c r="K126" i="2"/>
  <c r="K118" i="2"/>
  <c r="K120" i="2"/>
  <c r="K115" i="2"/>
  <c r="K124" i="2"/>
  <c r="R97" i="2"/>
  <c r="O121" i="2"/>
  <c r="L121" i="2"/>
  <c r="L128" i="2" s="1"/>
  <c r="L129" i="2" s="1"/>
  <c r="L130" i="2" s="1"/>
  <c r="S106" i="2"/>
  <c r="Y97" i="2"/>
  <c r="Q97" i="2"/>
  <c r="S97" i="2"/>
  <c r="M121" i="2"/>
  <c r="M128" i="2" s="1"/>
  <c r="M129" i="2" s="1"/>
  <c r="M130" i="2" s="1"/>
  <c r="Y106" i="2"/>
  <c r="Q106" i="2"/>
  <c r="O127" i="2"/>
  <c r="X97" i="2"/>
  <c r="N121" i="2"/>
  <c r="N127" i="2"/>
  <c r="R121" i="2"/>
  <c r="R128" i="2" s="1"/>
  <c r="S121" i="2"/>
  <c r="S128" i="2" s="1"/>
  <c r="Y121" i="2"/>
  <c r="Y128" i="2" s="1"/>
  <c r="Q121" i="2"/>
  <c r="X121" i="2"/>
  <c r="X128" i="2" s="1"/>
  <c r="Y135" i="2"/>
  <c r="L105" i="2"/>
  <c r="L106" i="2" s="1"/>
  <c r="M105" i="2"/>
  <c r="M106" i="2" s="1"/>
  <c r="N105" i="2"/>
  <c r="N106" i="2" s="1"/>
  <c r="O105" i="2"/>
  <c r="O106" i="2" s="1"/>
  <c r="L100" i="2"/>
  <c r="L101" i="2" s="1"/>
  <c r="M100" i="2"/>
  <c r="M101" i="2" s="1"/>
  <c r="N100" i="2"/>
  <c r="N101" i="2" s="1"/>
  <c r="O100" i="2"/>
  <c r="O101" i="2" s="1"/>
  <c r="L93" i="2"/>
  <c r="M93" i="2"/>
  <c r="N93" i="2"/>
  <c r="O93" i="2"/>
  <c r="L88" i="2"/>
  <c r="M88" i="2"/>
  <c r="N88" i="2"/>
  <c r="O88" i="2"/>
  <c r="L80" i="2"/>
  <c r="M80" i="2"/>
  <c r="N80" i="2"/>
  <c r="O80" i="2"/>
  <c r="L78" i="2"/>
  <c r="M78" i="2"/>
  <c r="N78" i="2"/>
  <c r="O78" i="2"/>
  <c r="L75" i="2"/>
  <c r="M75" i="2"/>
  <c r="N75" i="2"/>
  <c r="O75" i="2"/>
  <c r="L72" i="2"/>
  <c r="M72" i="2"/>
  <c r="N72" i="2"/>
  <c r="O72" i="2"/>
  <c r="L70" i="2"/>
  <c r="L83" i="2" s="1"/>
  <c r="M70" i="2"/>
  <c r="M83" i="2" s="1"/>
  <c r="N70" i="2"/>
  <c r="N83" i="2" s="1"/>
  <c r="O70" i="2"/>
  <c r="O83" i="2" s="1"/>
  <c r="L55" i="2"/>
  <c r="N55" i="2"/>
  <c r="O55" i="2"/>
  <c r="M61" i="2"/>
  <c r="N61" i="2"/>
  <c r="O61" i="2"/>
  <c r="O128" i="2" l="1"/>
  <c r="O129" i="2" s="1"/>
  <c r="O130" i="2" s="1"/>
  <c r="N68" i="2"/>
  <c r="N128" i="2"/>
  <c r="N129" i="2" s="1"/>
  <c r="N130" i="2" s="1"/>
  <c r="O68" i="2"/>
  <c r="M29" i="2"/>
  <c r="N29" i="2"/>
  <c r="O29" i="2"/>
  <c r="L23" i="2"/>
  <c r="M23" i="2"/>
  <c r="N23" i="2"/>
  <c r="O23" i="2"/>
  <c r="L19" i="2"/>
  <c r="M19" i="2"/>
  <c r="N19" i="2"/>
  <c r="O19" i="2"/>
  <c r="N36" i="2" l="1"/>
  <c r="M36" i="2"/>
  <c r="O36" i="2"/>
  <c r="L34" i="2"/>
  <c r="L32" i="2"/>
  <c r="L15" i="2"/>
  <c r="M15" i="2"/>
  <c r="N15" i="2"/>
  <c r="N43" i="2" s="1"/>
  <c r="O15" i="2"/>
  <c r="M43" i="2" l="1"/>
  <c r="O43" i="2"/>
  <c r="L36" i="2"/>
  <c r="AA122" i="2"/>
  <c r="Q122" i="2"/>
  <c r="P125" i="2"/>
  <c r="P119" i="2"/>
  <c r="P122" i="2" l="1"/>
  <c r="Q124" i="2"/>
  <c r="Q127" i="2" s="1"/>
  <c r="Q128" i="2" s="1"/>
  <c r="O85" i="2"/>
  <c r="N85" i="2"/>
  <c r="M85" i="2"/>
  <c r="L85" i="2"/>
  <c r="L97" i="2" s="1"/>
  <c r="L56" i="2"/>
  <c r="L61" i="2" s="1"/>
  <c r="M53" i="2"/>
  <c r="M55" i="2" s="1"/>
  <c r="M68" i="2" s="1"/>
  <c r="L48" i="2"/>
  <c r="L49" i="2" s="1"/>
  <c r="L31" i="2"/>
  <c r="L30" i="2"/>
  <c r="L24" i="2"/>
  <c r="L25" i="2"/>
  <c r="L143" i="2" s="1"/>
  <c r="L26" i="2"/>
  <c r="L28" i="2"/>
  <c r="L142" i="2" s="1"/>
  <c r="L68" i="2" l="1"/>
  <c r="L139" i="2"/>
  <c r="M97" i="2"/>
  <c r="M107" i="2" s="1"/>
  <c r="M108" i="2" s="1"/>
  <c r="M109" i="2" s="1"/>
  <c r="M131" i="2" s="1"/>
  <c r="L138" i="2"/>
  <c r="L137" i="2"/>
  <c r="N97" i="2"/>
  <c r="N107" i="2" s="1"/>
  <c r="N108" i="2" s="1"/>
  <c r="N109" i="2" s="1"/>
  <c r="N131" i="2" s="1"/>
  <c r="O97" i="2"/>
  <c r="O107" i="2" s="1"/>
  <c r="O108" i="2" s="1"/>
  <c r="O109" i="2" s="1"/>
  <c r="O131" i="2" s="1"/>
  <c r="L29" i="2"/>
  <c r="L43" i="2" s="1"/>
  <c r="L107" i="2" s="1"/>
  <c r="L108" i="2" s="1"/>
  <c r="L109" i="2" s="1"/>
  <c r="L131" i="2" s="1"/>
  <c r="L135" i="2" l="1"/>
  <c r="L144" i="2" s="1"/>
  <c r="X138" i="2" l="1"/>
  <c r="X135" i="2" s="1"/>
  <c r="R55" i="2"/>
  <c r="S55" i="2"/>
  <c r="X55" i="2"/>
  <c r="Y55" i="2"/>
  <c r="Q45" i="2"/>
  <c r="R45" i="2"/>
  <c r="S45" i="2"/>
  <c r="Q23" i="2"/>
  <c r="Q43" i="2" s="1"/>
  <c r="R23" i="2"/>
  <c r="R43" i="2" s="1"/>
  <c r="S23" i="2"/>
  <c r="S43" i="2" s="1"/>
  <c r="X23" i="2"/>
  <c r="X43" i="2" s="1"/>
  <c r="Y23" i="2"/>
  <c r="Y43" i="2" s="1"/>
  <c r="R68" i="2" l="1"/>
  <c r="R107" i="2" s="1"/>
  <c r="R108" i="2" s="1"/>
  <c r="R109" i="2" s="1"/>
  <c r="S68" i="2"/>
  <c r="S107" i="2" s="1"/>
  <c r="S108" i="2" s="1"/>
  <c r="S109" i="2" s="1"/>
  <c r="R129" i="2"/>
  <c r="R130" i="2" s="1"/>
  <c r="Q129" i="2"/>
  <c r="Q130" i="2" s="1"/>
  <c r="P138" i="2"/>
  <c r="P143" i="2"/>
  <c r="P139" i="2" s="1"/>
  <c r="P30" i="2"/>
  <c r="T30" i="2"/>
  <c r="R131" i="2" l="1"/>
  <c r="S129" i="2"/>
  <c r="S130" i="2" s="1"/>
  <c r="S131" i="2" s="1"/>
  <c r="P36" i="2"/>
  <c r="P55" i="2" l="1"/>
  <c r="Q53" i="2"/>
  <c r="Q55" i="2" s="1"/>
  <c r="Q68" i="2" s="1"/>
  <c r="Q107" i="2" s="1"/>
  <c r="Q108" i="2" s="1"/>
  <c r="Q109" i="2" s="1"/>
  <c r="Q131" i="2" s="1"/>
  <c r="P124" i="2" l="1"/>
  <c r="P137" i="2"/>
  <c r="P135" i="2" s="1"/>
  <c r="P144" i="2" s="1"/>
  <c r="Y139" i="2" l="1"/>
  <c r="X139" i="2"/>
  <c r="X129" i="2" l="1"/>
  <c r="X130" i="2" s="1"/>
  <c r="Y129" i="2"/>
  <c r="Y130" i="2" s="1"/>
  <c r="P126" i="2"/>
  <c r="P127" i="2" s="1"/>
  <c r="P120" i="2"/>
  <c r="P118" i="2"/>
  <c r="P115" i="2"/>
  <c r="P105" i="2"/>
  <c r="P103" i="2"/>
  <c r="P100" i="2"/>
  <c r="P101" i="2" s="1"/>
  <c r="P93" i="2"/>
  <c r="P88" i="2"/>
  <c r="P85" i="2"/>
  <c r="P80" i="2"/>
  <c r="P78" i="2"/>
  <c r="P75" i="2"/>
  <c r="P72" i="2"/>
  <c r="P70" i="2"/>
  <c r="P67" i="2"/>
  <c r="P63" i="2"/>
  <c r="P61" i="2"/>
  <c r="X45" i="2"/>
  <c r="X68" i="2" s="1"/>
  <c r="X107" i="2" s="1"/>
  <c r="X108" i="2" s="1"/>
  <c r="X109" i="2" s="1"/>
  <c r="Y45" i="2"/>
  <c r="Y68" i="2" s="1"/>
  <c r="Y107" i="2" s="1"/>
  <c r="Y108" i="2" s="1"/>
  <c r="Y109" i="2" s="1"/>
  <c r="P45" i="2"/>
  <c r="P29" i="2"/>
  <c r="P83" i="2" l="1"/>
  <c r="X131" i="2"/>
  <c r="P97" i="2"/>
  <c r="Y131" i="2"/>
  <c r="P23" i="2"/>
  <c r="P19" i="2"/>
  <c r="P121" i="2"/>
  <c r="P128" i="2" s="1"/>
  <c r="P106" i="2"/>
  <c r="P49" i="2"/>
  <c r="P68" i="2" s="1"/>
  <c r="P129" i="2" l="1"/>
  <c r="P130" i="2" s="1"/>
  <c r="X144" i="2"/>
  <c r="Y144" i="2"/>
  <c r="P43" i="2" l="1"/>
  <c r="P107" i="2" l="1"/>
  <c r="P108" i="2" s="1"/>
  <c r="P109" i="2" s="1"/>
  <c r="P131" i="2" s="1"/>
</calcChain>
</file>

<file path=xl/sharedStrings.xml><?xml version="1.0" encoding="utf-8"?>
<sst xmlns="http://schemas.openxmlformats.org/spreadsheetml/2006/main" count="341" uniqueCount="210">
  <si>
    <t>TIKSLŲ, UŽDAVINIŲ, PRIEMONIŲ, VEIKLŲ, VEIKLŲ IŠLAIDŲ IR PRODUKTŲ KRITERIJŲ SUVESTINĖ</t>
  </si>
  <si>
    <t>Programos kodas</t>
  </si>
  <si>
    <t>Prioriteto kodas</t>
  </si>
  <si>
    <t>Strateginio tikslo kodas</t>
  </si>
  <si>
    <t>Uždavinio kodas</t>
  </si>
  <si>
    <t>Priemonės kodas</t>
  </si>
  <si>
    <t>Pavadinimas</t>
  </si>
  <si>
    <t>Veiklos kodas</t>
  </si>
  <si>
    <t>Veiklos pavadinimas</t>
  </si>
  <si>
    <t>Finansavimo šaltinis</t>
  </si>
  <si>
    <t>Veiklos rodiklis</t>
  </si>
  <si>
    <t>Iš viso</t>
  </si>
  <si>
    <t>Išlaidoms</t>
  </si>
  <si>
    <t>Turtui įsigyti ir finansiniams įsipareigojimams vykdyti</t>
  </si>
  <si>
    <t>Planas</t>
  </si>
  <si>
    <t>Iš jų darbo užmokesčiui</t>
  </si>
  <si>
    <t/>
  </si>
  <si>
    <t>Dainius Skirius</t>
  </si>
  <si>
    <t>SBB</t>
  </si>
  <si>
    <t>ESF</t>
  </si>
  <si>
    <t>Iš viso priemonei:</t>
  </si>
  <si>
    <t>Simas Survila</t>
  </si>
  <si>
    <t>Norbertas Airošius</t>
  </si>
  <si>
    <t>SPP</t>
  </si>
  <si>
    <t>Rasa Norvilienė</t>
  </si>
  <si>
    <t>SVA</t>
  </si>
  <si>
    <t>VBL</t>
  </si>
  <si>
    <t>Joana Mažeikienė</t>
  </si>
  <si>
    <t>Janina Kobozeva</t>
  </si>
  <si>
    <t>Asta Baškevičienė</t>
  </si>
  <si>
    <t>Organizuotas renginys, vnt.</t>
  </si>
  <si>
    <t>Organizuotas renginys, skaičius</t>
  </si>
  <si>
    <t>Sigita Vaitkevičienė</t>
  </si>
  <si>
    <t>Įvykdytos programos, skaičius</t>
  </si>
  <si>
    <t>Iš viso uždaviniui:</t>
  </si>
  <si>
    <t>Įgyvendinta programa, skaičius</t>
  </si>
  <si>
    <t>Mantas Tomaševičius</t>
  </si>
  <si>
    <t>Paskatinta sportininkų, skaičius</t>
  </si>
  <si>
    <t>Finansavimo šaltinių suvestinė</t>
  </si>
  <si>
    <t>Finansavimo šaltiniai</t>
  </si>
  <si>
    <t>Savivaldybės biudžeto lėšos SBB</t>
  </si>
  <si>
    <t>Europos Sąjungos paramos lėšos ESF</t>
  </si>
  <si>
    <t>Valstybės biudžeto (pavedimų) lėšos VBL</t>
  </si>
  <si>
    <t>Specialiųjų programų lėšos SPP</t>
  </si>
  <si>
    <t>Pedagoginės psichologinės pagalbos gavėjų, skaičius</t>
  </si>
  <si>
    <t>Finansuoti švietimo pagalbai skirti etatai, skaičius</t>
  </si>
  <si>
    <t>Finansuoti ugdymo proceso  organizavimui ir valdymui skirti etatai, skaičius</t>
  </si>
  <si>
    <t>Neringos meno mokyklos pastato atnaujinimas</t>
  </si>
  <si>
    <t>Neringos gimnazijos veiklos užtikrinimas</t>
  </si>
  <si>
    <t>Nidos lopšelio-darželio „Ąžuoliukas“ veiklos užtikrinimas</t>
  </si>
  <si>
    <t>Neringos sporto mokyklos veiklos užtikrinimas</t>
  </si>
  <si>
    <t xml:space="preserve"> FŠPUP finansavimas mokymo lėšomis</t>
  </si>
  <si>
    <t>NU programų NVŠ lėšomis vykdymas</t>
  </si>
  <si>
    <t xml:space="preserve">Pasirengimas ir dalyvavimas Lietuvos moksleivių dainų šventėje </t>
  </si>
  <si>
    <t>Renginių, pedagogų kompetencijų tobulinimui, organizavimas</t>
  </si>
  <si>
    <t>2022-ieji metai</t>
  </si>
  <si>
    <t xml:space="preserve">Pedagoginės psichologinės pagalbos teikimas </t>
  </si>
  <si>
    <t>Dalyvių skč., vnt.</t>
  </si>
  <si>
    <t>Pedagogų inovacijų skatinimas</t>
  </si>
  <si>
    <t>Paskatintų pedagogų skaičius, vnt.</t>
  </si>
  <si>
    <t>Neformaliojo suaugusiųjų švietimo ir tęstinio mokymosi programų finansavimas</t>
  </si>
  <si>
    <t>Sporto renginių savivaldybėje ar partnerio teisėmis organizavimas</t>
  </si>
  <si>
    <t>Geriausiųjų  sportininkų skatinimas</t>
  </si>
  <si>
    <t>Viešųjų paslaugų kokybės gerinimas</t>
  </si>
  <si>
    <t>3.2.1.1.1</t>
  </si>
  <si>
    <t>3.2.1.1.2</t>
  </si>
  <si>
    <t>Neringos gimnazijos pastato modernizavimas</t>
  </si>
  <si>
    <t>Juodkrantės IU pastato modernizavimas</t>
  </si>
  <si>
    <t>2023-ųjų metų lėšų projektas (tūkst. Eur.)</t>
  </si>
  <si>
    <t>2023-ieji metai</t>
  </si>
  <si>
    <t>3.2.1.1.3</t>
  </si>
  <si>
    <t>EFEKTYVUS NERINGOS SAVIVALDYBĖS VALDYMAS</t>
  </si>
  <si>
    <t>3.2.1.1.5</t>
  </si>
  <si>
    <t>3.2.1.1.6</t>
  </si>
  <si>
    <t xml:space="preserve">3.2.1.2. Šiuolaikinius poreikius atitinkančios neformaliojo ugdymo įstaigų veiklos  užtikrinimas
</t>
  </si>
  <si>
    <t>3.2.1.2.1</t>
  </si>
  <si>
    <t>3.2.1.2.3</t>
  </si>
  <si>
    <t>3.2.1.2.4</t>
  </si>
  <si>
    <t>3.2.1.2.5</t>
  </si>
  <si>
    <t xml:space="preserve">3.2.1.3. Ugdymo programų rėmimo įgyvendinimas
</t>
  </si>
  <si>
    <t>3.2.1.3.1</t>
  </si>
  <si>
    <t>3.2.1.3.2</t>
  </si>
  <si>
    <t>3.2.1.3.3</t>
  </si>
  <si>
    <t>Spec. poreikių vaikų (mokinių) įtraukties programų vykdymas</t>
  </si>
  <si>
    <t>3.2.1.3.4</t>
  </si>
  <si>
    <t>Spec. poreikių vaikų (mokinių) įtraukties programų, skaičius</t>
  </si>
  <si>
    <t>3.2.1.3.5</t>
  </si>
  <si>
    <t>Tinklaveikos programos, skaičius</t>
  </si>
  <si>
    <t xml:space="preserve">3.2.1.4. Pedagogų kompetencijų tobulinimo organizavimas
</t>
  </si>
  <si>
    <t>3.2.1.4.1</t>
  </si>
  <si>
    <t>3.2.1.4.2</t>
  </si>
  <si>
    <t>3.2.1.4.3</t>
  </si>
  <si>
    <t xml:space="preserve">3.2.1.5. Neformaliųjų ugdymo programų suaugusiesiems parengimas ir įgyvendinimas
</t>
  </si>
  <si>
    <t>3.2.1.5.1</t>
  </si>
  <si>
    <t xml:space="preserve">3.2.1.6. Motyvavimo ugdymui (si) sistemų sukūrimas bei tobulinimas
</t>
  </si>
  <si>
    <t>3.2.1.6.1</t>
  </si>
  <si>
    <t>3.2.1.6.2</t>
  </si>
  <si>
    <t>Motyvuojančios sistemos, skaičius</t>
  </si>
  <si>
    <t xml:space="preserve">Ugdymosi pagal VUP kitoje savivaldybėje kompensavimo sistemos finansavimas
</t>
  </si>
  <si>
    <t>Švietimo bendruomenę motyvuojančių priemonių finansavimas</t>
  </si>
  <si>
    <t>PATRAUKLIOS APLINKOS GYVENIMUI IR POILSIUI KŪRIMAS</t>
  </si>
  <si>
    <t>Išvystyti gyventojų  ir svečių poreikius atitinkančias sporto, fizinio aktyvumo ir poilsio paslaugas bei infrastruktūrą</t>
  </si>
  <si>
    <t xml:space="preserve">2.2.3.1. Fiziniam aktyvumui skirtos infrastruktūros ir erdvių sukūrimas, atnaujinimas ir pritaikymas </t>
  </si>
  <si>
    <t>Užtikrinti kultūrai, sportui ir gyvenimui patrauklios aplinkos kūrimą</t>
  </si>
  <si>
    <t>2.2.3.1.1</t>
  </si>
  <si>
    <t>Atnaujinta sporto infrastruktūra, skaičius</t>
  </si>
  <si>
    <t>Įrengta aktyvaus poilsio, laisvalaikio, sporto infrastruktūra, skaičius</t>
  </si>
  <si>
    <t>2.2.3.1.2</t>
  </si>
  <si>
    <t>Pritaikyta sporto infrastruktūra, skaičius</t>
  </si>
  <si>
    <t>Edukacinių renginių mokiniams organizavimas</t>
  </si>
  <si>
    <t>Mokymų, stažuočių programos, vnt.</t>
  </si>
  <si>
    <t>2.2.3.1.3</t>
  </si>
  <si>
    <t>Sporto zonos, skaičius</t>
  </si>
  <si>
    <t xml:space="preserve">2.2.3.2. Sporto renginių organizavimas ir sporto propagavimas
</t>
  </si>
  <si>
    <t>2.2.3.2.1</t>
  </si>
  <si>
    <t>Sporto zonų atnaujinimas ir įrengimas</t>
  </si>
  <si>
    <t>2023-ųjų metų lėšų projek- tas</t>
  </si>
  <si>
    <t xml:space="preserve">Specialioji dotacija mokymo lėšos S ML </t>
  </si>
  <si>
    <t>Atliktas remontas, vnt.</t>
  </si>
  <si>
    <t>Atnaujintas inventorius, vnt.</t>
  </si>
  <si>
    <t xml:space="preserve">Atnaujintas pastatas ir aplinka, vnt. </t>
  </si>
  <si>
    <t>BU gavėjų skaičius</t>
  </si>
  <si>
    <t>IU gavėjų skaičius</t>
  </si>
  <si>
    <t>Pasitenkinimo lygis teikiamomis ugdymo paslaugomis,  proc.</t>
  </si>
  <si>
    <t>VBE rodiklis (NEC)</t>
  </si>
  <si>
    <t>SML</t>
  </si>
  <si>
    <t>Mokymo reikmių finansavimas mokymo lėšomis</t>
  </si>
  <si>
    <t>Patalpų remontas, vnt.</t>
  </si>
  <si>
    <t>NU gavėjų skaičius</t>
  </si>
  <si>
    <t>Programos ugdytiniai, skaičius</t>
  </si>
  <si>
    <t xml:space="preserve">Aktyvaus poilsio, laisvalaikio, sporto infrastruktūros atnaujinimas ir įrengimas
</t>
  </si>
  <si>
    <t>Sporto reikmėms esamos infrastruktūros pritaikymas</t>
  </si>
  <si>
    <t xml:space="preserve">Užtikrinti kokybišką švietimo paslaugų teikimą  </t>
  </si>
  <si>
    <t>Tinklaveikos programų (hibridinio mokymo modelio) sukūrimas ir įgyvendinimas</t>
  </si>
  <si>
    <t>Nidos lopšelio-darželio „Ąžuoliukas“ pastato modernizavimas</t>
  </si>
  <si>
    <t xml:space="preserve">3.2.1.1. Šiuolaikinius poreikius atitinkančios ikimokyklinių ir bendrojo ugdymo įstaigų veiklos užtikrinimas
</t>
  </si>
  <si>
    <t>Neringos meno mokyklos veiklos užtikrinimas</t>
  </si>
  <si>
    <t>Neringos meno mokyklos tarptautinio projekto „Tarpkultūrinė bendrystė“ įgyvendinimas</t>
  </si>
  <si>
    <t>3.2.1.2.2</t>
  </si>
  <si>
    <t>Įgyvendintas projektas, proc.</t>
  </si>
  <si>
    <t>3.2.1.2.6</t>
  </si>
  <si>
    <t xml:space="preserve">02. Ugdymo ir sporto veiklos programa, 02 </t>
  </si>
  <si>
    <t>Saulės fotovoltinės elektrinės įrengimas, vnt.</t>
  </si>
  <si>
    <t>Nutolusios saulės elektrinės dalies įsigijimas, vnt.</t>
  </si>
  <si>
    <t>3.2.1.1.4</t>
  </si>
  <si>
    <t>2.2.3.2.2</t>
  </si>
  <si>
    <t>Veiklos vykdytojas</t>
  </si>
  <si>
    <t>2024-ieji metai</t>
  </si>
  <si>
    <t>Asignavimai 2021-iesiems metams (tūkst. Eur)</t>
  </si>
  <si>
    <t>Lėšų poreikis biudžetiniams 2022-iesiems metams (tūkst. Eur)</t>
  </si>
  <si>
    <t>2022-ųjų metų skirti asignavimai (tūkst. Eur.)</t>
  </si>
  <si>
    <t>2024-ųjų metų lėšų projektas (tūkst. Eur.)</t>
  </si>
  <si>
    <t>Patalpų remontas ir modernizavimas pagal mokyklos SVP (vidaus baseinėlis, lauko aikštelė, patalpų remontas) vnt.</t>
  </si>
  <si>
    <t>Pasiruošta ir dalyvauta dainų šventėje, kartai</t>
  </si>
  <si>
    <t>Asmenų, besinaudojančių ugdymosi kompensavimo sistema, skaičius</t>
  </si>
  <si>
    <t>3.2.1.4.4</t>
  </si>
  <si>
    <t>Švietimo sistemos Pažangos plano parengimas ir įgyvendinimas</t>
  </si>
  <si>
    <t>Pažangos planas, vnt.</t>
  </si>
  <si>
    <t>Įgyvendintų priemonių skč.</t>
  </si>
  <si>
    <t>Vyriausiasis architektas</t>
  </si>
  <si>
    <t>Asignavimai 2021-iesiems metams  tūkst. Eur</t>
  </si>
  <si>
    <t>Lėšų poreikis biudžetiniams 2022-iesiems metams tūkst. Eur</t>
  </si>
  <si>
    <t>2022-ųjų metų skirti asignavimai tūkst. Eur</t>
  </si>
  <si>
    <t>2024-ųjų metų lėšų projek- tas</t>
  </si>
  <si>
    <t>Stažuočių, mokymų pedagogų kompetencijų tobulinimui organizavimas</t>
  </si>
  <si>
    <t>2022–2024 METŲ STRATEGINIO VEIKLOS PLANO</t>
  </si>
  <si>
    <t>Iš viso priemonei</t>
  </si>
  <si>
    <t>Iš viso tikslui</t>
  </si>
  <si>
    <t>Iš viso prioritetui</t>
  </si>
  <si>
    <t>Iš viso programai</t>
  </si>
  <si>
    <t>SAVIVALDYBĖS  LĖŠOS, IŠ VISO</t>
  </si>
  <si>
    <t>KITI ŠALTINIAI, IŠ VISO</t>
  </si>
  <si>
    <t>IŠ VISO</t>
  </si>
  <si>
    <t>Iš viso uždaviniui</t>
  </si>
  <si>
    <t xml:space="preserve"> Ikimokykliniame ir priešmokykliniame ugdyme dalyvaujančių 3–5 metų vaikų dalis (proc.)(ŠVIS)</t>
  </si>
  <si>
    <t>Programoje vartojami sutrumpinimai:</t>
  </si>
  <si>
    <t>SVP</t>
  </si>
  <si>
    <t>Strateginis veiklos planas</t>
  </si>
  <si>
    <t>IU</t>
  </si>
  <si>
    <t>Ikimokyklinis ugdymas</t>
  </si>
  <si>
    <t>BU</t>
  </si>
  <si>
    <t>Bendrasis ugdymas</t>
  </si>
  <si>
    <t>NU</t>
  </si>
  <si>
    <t>Neformalus ugdymas</t>
  </si>
  <si>
    <t>NVŠ</t>
  </si>
  <si>
    <t>Neformalus vaikų švietimas</t>
  </si>
  <si>
    <t>FŠPU</t>
  </si>
  <si>
    <t>Formalųjį švietimą papildantis ugdymas</t>
  </si>
  <si>
    <t>FŠPUP</t>
  </si>
  <si>
    <t>Formalųjį švietimą papildančio ugdymo programa</t>
  </si>
  <si>
    <t>VBE</t>
  </si>
  <si>
    <t>NEC</t>
  </si>
  <si>
    <t>Valstybiniai brandos egzaminai</t>
  </si>
  <si>
    <t>Nacionalinis egzaminų centras</t>
  </si>
  <si>
    <t>ŠVIS</t>
  </si>
  <si>
    <t>Švietimo valdymo informacinė sistema</t>
  </si>
  <si>
    <t>VUP</t>
  </si>
  <si>
    <t>Vidurinio ugdymo programa</t>
  </si>
  <si>
    <t>3.2.1.3.6</t>
  </si>
  <si>
    <t>Rugilė Šimkutė</t>
  </si>
  <si>
    <t>SUP</t>
  </si>
  <si>
    <t>Specialieji ugdymosi poreikiai</t>
  </si>
  <si>
    <t>Koordinuotai teikiamų paslaugų vaikams nuo gimimo iki 18 m. (turintiems did. ir l. did. SUP – iki 21 m.) ir vaiko atstovams pagal įstatymą koordinavimas</t>
  </si>
  <si>
    <t>Atvejų, kai VGK siūlymu vaikams buvo suteiktos koordinuotai teikiamos švietimo, socialinės ir sveikatos priežiūros paslaugos, dalis nuo visų svarstytų atvejų (proc.)</t>
  </si>
  <si>
    <t>VGK</t>
  </si>
  <si>
    <t>Vaiko gerovės komisija</t>
  </si>
  <si>
    <t>TBK</t>
  </si>
  <si>
    <t>Tarpinstitucinio bendradarbiavimo koordinatorius</t>
  </si>
  <si>
    <t>Pastato išorinės sienos remontas</t>
  </si>
  <si>
    <t>Neringos savivaldybės 2022-2024 metų strateginio veiklos plano 4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</si>
</sst>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0" x14ac:knownFonts="1">
    <font>
      <sz val="11"/>
      <color indexed="8"/>
      <name val="Calibri"/>
      <family val="2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8"/>
      <color theme="3"/>
      <name val="Calibri Light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57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b/>
      <sz val="11"/>
      <color indexed="8"/>
      <name val="Calibri"/>
      <family val="2"/>
      <charset val="186"/>
    </font>
    <font>
      <sz val="10"/>
      <name val="Arial"/>
      <family val="2"/>
      <charset val="186"/>
    </font>
    <font>
      <sz val="8"/>
      <name val="Times New Roman"/>
      <family val="1"/>
      <charset val="186"/>
    </font>
    <font>
      <sz val="8"/>
      <color indexed="8"/>
      <name val="Times New Roman"/>
      <family val="1"/>
      <charset val="186"/>
    </font>
    <font>
      <sz val="9"/>
      <color indexed="8"/>
      <name val="Times New Roman"/>
      <family val="1"/>
      <charset val="186"/>
    </font>
    <font>
      <sz val="11"/>
      <color indexed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b/>
      <sz val="8"/>
      <color indexed="8"/>
      <name val="Times New Roman"/>
      <family val="1"/>
      <charset val="238"/>
    </font>
    <font>
      <b/>
      <sz val="8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color indexed="8"/>
      <name val="Times New Roman"/>
      <family val="1"/>
      <charset val="186"/>
    </font>
    <font>
      <b/>
      <sz val="8"/>
      <name val="Times New Roman"/>
      <family val="1"/>
      <charset val="186"/>
    </font>
    <font>
      <sz val="10"/>
      <color indexed="8"/>
      <name val="Times New Roman"/>
      <family val="1"/>
      <charset val="238"/>
    </font>
    <font>
      <b/>
      <sz val="9"/>
      <color indexed="8"/>
      <name val="Times New Roman"/>
      <family val="1"/>
      <charset val="186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9"/>
      <name val="Times New Roman"/>
      <family val="1"/>
      <charset val="186"/>
    </font>
    <font>
      <b/>
      <sz val="8"/>
      <color indexed="8"/>
      <name val="Calibri"/>
      <family val="2"/>
      <charset val="186"/>
    </font>
    <font>
      <b/>
      <sz val="9"/>
      <color indexed="8"/>
      <name val="Calibri"/>
      <family val="2"/>
      <charset val="186"/>
    </font>
    <font>
      <b/>
      <sz val="10"/>
      <color indexed="8"/>
      <name val="Times New Roman"/>
      <family val="1"/>
      <charset val="186"/>
    </font>
    <font>
      <sz val="9"/>
      <color indexed="8"/>
      <name val="Calibri"/>
      <family val="2"/>
      <charset val="186"/>
    </font>
    <font>
      <b/>
      <sz val="10"/>
      <color indexed="8"/>
      <name val="Calibri"/>
      <family val="2"/>
      <charset val="186"/>
    </font>
    <font>
      <sz val="8"/>
      <color theme="4"/>
      <name val="Times New Roman"/>
      <family val="1"/>
      <charset val="186"/>
    </font>
    <font>
      <b/>
      <sz val="8"/>
      <color theme="4"/>
      <name val="Times New Roman"/>
      <family val="1"/>
      <charset val="186"/>
    </font>
    <font>
      <sz val="11"/>
      <color theme="4"/>
      <name val="Calibri"/>
      <family val="2"/>
      <charset val="186"/>
    </font>
    <font>
      <sz val="8"/>
      <name val="Times New Roman"/>
      <family val="1"/>
    </font>
    <font>
      <sz val="8"/>
      <color indexed="8"/>
      <name val="Times New Roman"/>
      <family val="1"/>
    </font>
    <font>
      <b/>
      <sz val="9"/>
      <color theme="5" tint="-0.249977111117893"/>
      <name val="Times New Roman"/>
      <family val="1"/>
      <charset val="238"/>
    </font>
    <font>
      <sz val="12"/>
      <name val="Times New Roman"/>
      <family val="1"/>
      <charset val="186"/>
    </font>
    <font>
      <sz val="12"/>
      <color indexed="8"/>
      <name val="Times New Roman"/>
      <family val="1"/>
      <charset val="186"/>
    </font>
    <font>
      <sz val="12"/>
      <color indexed="8"/>
      <name val="Calibri"/>
      <family val="2"/>
      <charset val="186"/>
    </font>
    <font>
      <sz val="10"/>
      <name val="Times New Roman"/>
      <family val="1"/>
      <charset val="186"/>
    </font>
    <font>
      <sz val="10"/>
      <color indexed="8"/>
      <name val="Calibri"/>
      <family val="2"/>
      <charset val="186"/>
    </font>
    <font>
      <sz val="9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b/>
      <sz val="11"/>
      <color theme="8" tint="0.39997558519241921"/>
      <name val="Times New Roman"/>
      <family val="1"/>
      <charset val="186"/>
    </font>
    <font>
      <b/>
      <sz val="12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b/>
      <sz val="12"/>
      <color indexed="8"/>
      <name val="Calibri"/>
      <family val="2"/>
      <charset val="186"/>
    </font>
    <font>
      <sz val="11"/>
      <color rgb="FFFF0000"/>
      <name val="Calibri"/>
      <family val="2"/>
      <charset val="186"/>
    </font>
    <font>
      <sz val="8"/>
      <color rgb="FFFF0000"/>
      <name val="Times New Roman"/>
      <family val="1"/>
    </font>
    <font>
      <sz val="11"/>
      <color rgb="FFFF0000"/>
      <name val="Times New Roman"/>
      <family val="1"/>
    </font>
    <font>
      <sz val="18"/>
      <color indexed="8"/>
      <name val="Times New Roman"/>
      <family val="1"/>
      <charset val="186"/>
    </font>
    <font>
      <sz val="11"/>
      <name val="Calibri"/>
      <family val="2"/>
      <charset val="186"/>
    </font>
    <font>
      <b/>
      <sz val="11"/>
      <name val="Times New Roman"/>
      <family val="1"/>
      <charset val="238"/>
    </font>
    <font>
      <sz val="9"/>
      <color theme="8" tint="0.39994506668294322"/>
      <name val="Times New Roman"/>
      <family val="1"/>
      <charset val="186"/>
    </font>
    <font>
      <sz val="9"/>
      <color indexed="8"/>
      <name val="Segoe UI"/>
      <family val="2"/>
      <charset val="238"/>
    </font>
    <font>
      <b/>
      <sz val="10"/>
      <name val="Times New Roman"/>
      <family val="1"/>
      <charset val="238"/>
    </font>
  </fonts>
  <fills count="4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A9D08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BC2E6"/>
        <bgColor auto="1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indexed="64"/>
      </left>
      <right style="thin">
        <color auto="1"/>
      </right>
      <top style="medium">
        <color auto="1"/>
      </top>
      <bottom style="double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63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0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26">
    <xf numFmtId="0" fontId="0" fillId="0" borderId="0" xfId="0"/>
    <xf numFmtId="0" fontId="19" fillId="0" borderId="0" xfId="0" applyFont="1"/>
    <xf numFmtId="0" fontId="25" fillId="0" borderId="0" xfId="0" applyFont="1"/>
    <xf numFmtId="0" fontId="25" fillId="0" borderId="0" xfId="0" applyFont="1" applyAlignment="1">
      <alignment wrapText="1"/>
    </xf>
    <xf numFmtId="0" fontId="27" fillId="33" borderId="17" xfId="0" applyFont="1" applyFill="1" applyBorder="1" applyAlignment="1">
      <alignment horizontal="center" vertical="center" textRotation="90" wrapText="1"/>
    </xf>
    <xf numFmtId="0" fontId="25" fillId="0" borderId="17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0" xfId="0" applyFont="1" applyBorder="1"/>
    <xf numFmtId="0" fontId="0" fillId="0" borderId="0" xfId="0" applyFill="1"/>
    <xf numFmtId="0" fontId="27" fillId="34" borderId="17" xfId="0" applyFont="1" applyFill="1" applyBorder="1" applyAlignment="1">
      <alignment horizontal="left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7" xfId="0" applyNumberFormat="1" applyFont="1" applyBorder="1" applyAlignment="1">
      <alignment horizontal="center" vertical="center" wrapText="1"/>
    </xf>
    <xf numFmtId="0" fontId="22" fillId="0" borderId="0" xfId="0" applyFont="1"/>
    <xf numFmtId="0" fontId="22" fillId="0" borderId="17" xfId="0" applyFont="1" applyBorder="1" applyAlignment="1">
      <alignment horizontal="left" vertical="center" wrapText="1"/>
    </xf>
    <xf numFmtId="0" fontId="26" fillId="36" borderId="34" xfId="0" applyFont="1" applyFill="1" applyBorder="1" applyAlignment="1">
      <alignment horizontal="center" vertical="center"/>
    </xf>
    <xf numFmtId="0" fontId="22" fillId="0" borderId="18" xfId="0" applyFont="1" applyBorder="1" applyAlignment="1">
      <alignment horizontal="center" vertical="center" wrapText="1"/>
    </xf>
    <xf numFmtId="0" fontId="29" fillId="36" borderId="34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vertical="center" wrapText="1"/>
    </xf>
    <xf numFmtId="0" fontId="22" fillId="0" borderId="12" xfId="0" applyNumberFormat="1" applyFont="1" applyFill="1" applyBorder="1" applyAlignment="1">
      <alignment horizontal="center" vertical="center" wrapText="1"/>
    </xf>
    <xf numFmtId="0" fontId="26" fillId="36" borderId="18" xfId="0" applyFont="1" applyFill="1" applyBorder="1" applyAlignment="1">
      <alignment horizontal="center" vertical="center"/>
    </xf>
    <xf numFmtId="164" fontId="22" fillId="0" borderId="17" xfId="0" applyNumberFormat="1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13" xfId="0" applyNumberFormat="1" applyFont="1" applyBorder="1" applyAlignment="1">
      <alignment horizontal="center" vertical="center" wrapText="1"/>
    </xf>
    <xf numFmtId="0" fontId="22" fillId="0" borderId="13" xfId="0" applyFont="1" applyBorder="1" applyAlignment="1">
      <alignment horizontal="left" vertical="center" wrapText="1"/>
    </xf>
    <xf numFmtId="0" fontId="30" fillId="36" borderId="34" xfId="0" applyFont="1" applyFill="1" applyBorder="1" applyAlignment="1">
      <alignment horizontal="center" vertical="center"/>
    </xf>
    <xf numFmtId="0" fontId="22" fillId="0" borderId="17" xfId="0" applyFont="1" applyFill="1" applyBorder="1" applyAlignment="1">
      <alignment horizontal="left" vertical="center" wrapText="1"/>
    </xf>
    <xf numFmtId="0" fontId="22" fillId="0" borderId="12" xfId="0" applyFont="1" applyFill="1" applyBorder="1" applyAlignment="1">
      <alignment horizontal="left" vertical="center" wrapText="1"/>
    </xf>
    <xf numFmtId="0" fontId="22" fillId="0" borderId="13" xfId="0" applyFont="1" applyFill="1" applyBorder="1" applyAlignment="1">
      <alignment horizontal="left" vertical="center" wrapText="1"/>
    </xf>
    <xf numFmtId="0" fontId="22" fillId="0" borderId="13" xfId="0" applyNumberFormat="1" applyFont="1" applyFill="1" applyBorder="1" applyAlignment="1">
      <alignment horizontal="center" vertical="center" wrapText="1"/>
    </xf>
    <xf numFmtId="0" fontId="22" fillId="0" borderId="11" xfId="0" applyFont="1" applyFill="1" applyBorder="1" applyAlignment="1">
      <alignment horizontal="left" vertical="center" wrapText="1"/>
    </xf>
    <xf numFmtId="0" fontId="22" fillId="0" borderId="11" xfId="0" applyNumberFormat="1" applyFont="1" applyFill="1" applyBorder="1" applyAlignment="1">
      <alignment horizontal="center" vertical="center" wrapText="1"/>
    </xf>
    <xf numFmtId="0" fontId="23" fillId="0" borderId="0" xfId="0" applyFont="1" applyBorder="1"/>
    <xf numFmtId="0" fontId="23" fillId="0" borderId="0" xfId="0" applyFont="1"/>
    <xf numFmtId="0" fontId="22" fillId="0" borderId="17" xfId="0" applyFont="1" applyFill="1" applyBorder="1" applyAlignment="1">
      <alignment horizontal="center" vertical="center" wrapText="1"/>
    </xf>
    <xf numFmtId="164" fontId="22" fillId="0" borderId="17" xfId="0" applyNumberFormat="1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 wrapText="1"/>
    </xf>
    <xf numFmtId="164" fontId="22" fillId="0" borderId="12" xfId="0" applyNumberFormat="1" applyFont="1" applyFill="1" applyBorder="1" applyAlignment="1">
      <alignment horizontal="center" vertical="center" wrapText="1"/>
    </xf>
    <xf numFmtId="164" fontId="29" fillId="36" borderId="34" xfId="0" applyNumberFormat="1" applyFont="1" applyFill="1" applyBorder="1" applyAlignment="1">
      <alignment horizontal="center" vertical="center"/>
    </xf>
    <xf numFmtId="164" fontId="29" fillId="36" borderId="34" xfId="0" applyNumberFormat="1" applyFont="1" applyFill="1" applyBorder="1" applyAlignment="1">
      <alignment horizontal="center" vertical="center" wrapText="1"/>
    </xf>
    <xf numFmtId="164" fontId="21" fillId="0" borderId="13" xfId="0" applyNumberFormat="1" applyFont="1" applyBorder="1" applyAlignment="1">
      <alignment horizontal="center" vertical="center" wrapText="1"/>
    </xf>
    <xf numFmtId="164" fontId="22" fillId="0" borderId="13" xfId="0" applyNumberFormat="1" applyFont="1" applyBorder="1" applyAlignment="1">
      <alignment horizontal="center" vertical="center" wrapText="1"/>
    </xf>
    <xf numFmtId="0" fontId="24" fillId="38" borderId="13" xfId="0" applyFont="1" applyFill="1" applyBorder="1" applyAlignment="1">
      <alignment horizontal="right"/>
    </xf>
    <xf numFmtId="164" fontId="30" fillId="35" borderId="33" xfId="0" applyNumberFormat="1" applyFont="1" applyFill="1" applyBorder="1" applyAlignment="1">
      <alignment horizontal="center" vertical="center"/>
    </xf>
    <xf numFmtId="0" fontId="29" fillId="38" borderId="17" xfId="0" applyFont="1" applyFill="1" applyBorder="1"/>
    <xf numFmtId="0" fontId="30" fillId="34" borderId="17" xfId="0" applyFont="1" applyFill="1" applyBorder="1" applyAlignment="1">
      <alignment vertical="center" wrapText="1"/>
    </xf>
    <xf numFmtId="0" fontId="30" fillId="34" borderId="13" xfId="0" applyFont="1" applyFill="1" applyBorder="1" applyAlignment="1">
      <alignment vertical="center" wrapText="1"/>
    </xf>
    <xf numFmtId="0" fontId="25" fillId="0" borderId="12" xfId="0" applyFont="1" applyFill="1" applyBorder="1" applyAlignment="1">
      <alignment horizontal="left" vertical="center"/>
    </xf>
    <xf numFmtId="0" fontId="25" fillId="0" borderId="12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 wrapText="1"/>
    </xf>
    <xf numFmtId="164" fontId="26" fillId="36" borderId="34" xfId="0" applyNumberFormat="1" applyFont="1" applyFill="1" applyBorder="1" applyAlignment="1">
      <alignment horizontal="center" vertical="center"/>
    </xf>
    <xf numFmtId="164" fontId="26" fillId="36" borderId="18" xfId="0" applyNumberFormat="1" applyFont="1" applyFill="1" applyBorder="1" applyAlignment="1">
      <alignment horizontal="center" vertical="center"/>
    </xf>
    <xf numFmtId="164" fontId="22" fillId="0" borderId="18" xfId="0" applyNumberFormat="1" applyFont="1" applyBorder="1" applyAlignment="1">
      <alignment horizontal="center" vertical="center" wrapText="1"/>
    </xf>
    <xf numFmtId="164" fontId="22" fillId="0" borderId="12" xfId="0" applyNumberFormat="1" applyFont="1" applyBorder="1" applyAlignment="1">
      <alignment horizontal="center" vertical="center" wrapText="1"/>
    </xf>
    <xf numFmtId="164" fontId="0" fillId="0" borderId="0" xfId="0" applyNumberFormat="1"/>
    <xf numFmtId="164" fontId="21" fillId="0" borderId="17" xfId="0" applyNumberFormat="1" applyFont="1" applyBorder="1" applyAlignment="1">
      <alignment horizontal="center" vertical="center" wrapText="1"/>
    </xf>
    <xf numFmtId="164" fontId="30" fillId="36" borderId="34" xfId="0" applyNumberFormat="1" applyFont="1" applyFill="1" applyBorder="1" applyAlignment="1">
      <alignment horizontal="center" vertical="center"/>
    </xf>
    <xf numFmtId="164" fontId="21" fillId="0" borderId="12" xfId="0" applyNumberFormat="1" applyFont="1" applyBorder="1" applyAlignment="1">
      <alignment horizontal="center" vertical="center" wrapText="1"/>
    </xf>
    <xf numFmtId="164" fontId="21" fillId="0" borderId="18" xfId="0" applyNumberFormat="1" applyFont="1" applyBorder="1" applyAlignment="1">
      <alignment horizontal="center" vertical="center" wrapText="1"/>
    </xf>
    <xf numFmtId="0" fontId="33" fillId="0" borderId="0" xfId="0" applyFont="1"/>
    <xf numFmtId="0" fontId="36" fillId="38" borderId="34" xfId="0" applyFont="1" applyFill="1" applyBorder="1"/>
    <xf numFmtId="164" fontId="29" fillId="38" borderId="34" xfId="0" applyNumberFormat="1" applyFont="1" applyFill="1" applyBorder="1" applyAlignment="1">
      <alignment horizontal="center" vertical="center"/>
    </xf>
    <xf numFmtId="0" fontId="32" fillId="34" borderId="45" xfId="0" applyFont="1" applyFill="1" applyBorder="1"/>
    <xf numFmtId="0" fontId="37" fillId="0" borderId="0" xfId="0" applyFont="1"/>
    <xf numFmtId="0" fontId="34" fillId="0" borderId="0" xfId="0" applyFont="1"/>
    <xf numFmtId="0" fontId="39" fillId="0" borderId="0" xfId="0" applyFont="1" applyAlignment="1">
      <alignment wrapText="1"/>
    </xf>
    <xf numFmtId="0" fontId="39" fillId="0" borderId="0" xfId="0" applyFont="1"/>
    <xf numFmtId="0" fontId="39" fillId="0" borderId="0" xfId="0" applyFont="1" applyBorder="1"/>
    <xf numFmtId="0" fontId="23" fillId="0" borderId="17" xfId="0" applyFont="1" applyBorder="1" applyAlignment="1">
      <alignment horizontal="center" vertical="center" wrapText="1"/>
    </xf>
    <xf numFmtId="0" fontId="40" fillId="0" borderId="0" xfId="0" applyFont="1" applyAlignment="1">
      <alignment wrapText="1"/>
    </xf>
    <xf numFmtId="0" fontId="40" fillId="0" borderId="0" xfId="0" applyFont="1"/>
    <xf numFmtId="0" fontId="40" fillId="0" borderId="0" xfId="0" applyFont="1" applyBorder="1"/>
    <xf numFmtId="0" fontId="41" fillId="0" borderId="0" xfId="0" applyFont="1"/>
    <xf numFmtId="164" fontId="42" fillId="36" borderId="34" xfId="0" applyNumberFormat="1" applyFont="1" applyFill="1" applyBorder="1" applyAlignment="1">
      <alignment horizontal="center" vertical="center"/>
    </xf>
    <xf numFmtId="164" fontId="41" fillId="0" borderId="17" xfId="0" applyNumberFormat="1" applyFont="1" applyBorder="1" applyAlignment="1">
      <alignment horizontal="center" vertical="center" wrapText="1"/>
    </xf>
    <xf numFmtId="164" fontId="41" fillId="0" borderId="18" xfId="0" applyNumberFormat="1" applyFont="1" applyBorder="1" applyAlignment="1">
      <alignment horizontal="center" vertical="center" wrapText="1"/>
    </xf>
    <xf numFmtId="164" fontId="43" fillId="0" borderId="0" xfId="0" applyNumberFormat="1" applyFont="1"/>
    <xf numFmtId="164" fontId="41" fillId="0" borderId="12" xfId="0" applyNumberFormat="1" applyFont="1" applyFill="1" applyBorder="1" applyAlignment="1">
      <alignment horizontal="center" vertical="center" wrapText="1"/>
    </xf>
    <xf numFmtId="164" fontId="41" fillId="0" borderId="12" xfId="0" applyNumberFormat="1" applyFont="1" applyFill="1" applyBorder="1" applyAlignment="1">
      <alignment horizontal="left" vertical="center" wrapText="1"/>
    </xf>
    <xf numFmtId="164" fontId="41" fillId="0" borderId="17" xfId="0" applyNumberFormat="1" applyFont="1" applyFill="1" applyBorder="1" applyAlignment="1">
      <alignment horizontal="left" vertical="center" wrapText="1"/>
    </xf>
    <xf numFmtId="0" fontId="43" fillId="0" borderId="0" xfId="0" applyFont="1"/>
    <xf numFmtId="0" fontId="30" fillId="33" borderId="17" xfId="0" applyFont="1" applyFill="1" applyBorder="1" applyAlignment="1">
      <alignment horizontal="center" vertical="center" textRotation="90" wrapText="1"/>
    </xf>
    <xf numFmtId="0" fontId="22" fillId="0" borderId="17" xfId="0" applyFont="1" applyBorder="1" applyAlignment="1">
      <alignment vertical="center" wrapText="1"/>
    </xf>
    <xf numFmtId="164" fontId="22" fillId="0" borderId="17" xfId="0" applyNumberFormat="1" applyFont="1" applyBorder="1" applyAlignment="1">
      <alignment vertical="center" wrapText="1"/>
    </xf>
    <xf numFmtId="0" fontId="22" fillId="0" borderId="17" xfId="0" applyNumberFormat="1" applyFont="1" applyBorder="1" applyAlignment="1">
      <alignment vertical="center" wrapText="1"/>
    </xf>
    <xf numFmtId="0" fontId="22" fillId="37" borderId="17" xfId="0" applyNumberFormat="1" applyFont="1" applyFill="1" applyBorder="1" applyAlignment="1">
      <alignment horizontal="center" vertical="center" wrapText="1"/>
    </xf>
    <xf numFmtId="164" fontId="23" fillId="0" borderId="17" xfId="0" applyNumberFormat="1" applyFont="1" applyBorder="1" applyAlignment="1">
      <alignment horizontal="center" vertical="center" wrapText="1"/>
    </xf>
    <xf numFmtId="164" fontId="35" fillId="34" borderId="17" xfId="0" applyNumberFormat="1" applyFont="1" applyFill="1" applyBorder="1" applyAlignment="1">
      <alignment horizontal="center" vertical="center" wrapText="1"/>
    </xf>
    <xf numFmtId="164" fontId="25" fillId="0" borderId="17" xfId="0" applyNumberFormat="1" applyFont="1" applyBorder="1" applyAlignment="1">
      <alignment horizontal="center" vertical="center" wrapText="1"/>
    </xf>
    <xf numFmtId="164" fontId="45" fillId="0" borderId="12" xfId="0" applyNumberFormat="1" applyFont="1" applyFill="1" applyBorder="1" applyAlignment="1">
      <alignment horizontal="center" vertical="center"/>
    </xf>
    <xf numFmtId="0" fontId="45" fillId="0" borderId="12" xfId="0" applyFont="1" applyFill="1" applyBorder="1" applyAlignment="1">
      <alignment horizontal="center" vertical="center"/>
    </xf>
    <xf numFmtId="0" fontId="26" fillId="39" borderId="17" xfId="0" applyFont="1" applyFill="1" applyBorder="1" applyAlignment="1">
      <alignment horizontal="left" vertical="center"/>
    </xf>
    <xf numFmtId="0" fontId="25" fillId="37" borderId="0" xfId="0" applyFont="1" applyFill="1"/>
    <xf numFmtId="0" fontId="0" fillId="37" borderId="0" xfId="0" applyFill="1"/>
    <xf numFmtId="0" fontId="22" fillId="0" borderId="17" xfId="0" applyFont="1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 wrapText="1"/>
    </xf>
    <xf numFmtId="0" fontId="29" fillId="36" borderId="34" xfId="0" applyFont="1" applyFill="1" applyBorder="1" applyAlignment="1">
      <alignment horizontal="center" vertical="center"/>
    </xf>
    <xf numFmtId="0" fontId="22" fillId="37" borderId="12" xfId="0" applyNumberFormat="1" applyFont="1" applyFill="1" applyBorder="1" applyAlignment="1">
      <alignment horizontal="center" vertical="center" wrapText="1"/>
    </xf>
    <xf numFmtId="0" fontId="22" fillId="0" borderId="12" xfId="0" applyNumberFormat="1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8" fillId="34" borderId="13" xfId="0" applyFont="1" applyFill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164" fontId="22" fillId="0" borderId="13" xfId="0" applyNumberFormat="1" applyFont="1" applyBorder="1" applyAlignment="1">
      <alignment horizontal="center" vertical="center" wrapText="1"/>
    </xf>
    <xf numFmtId="164" fontId="22" fillId="0" borderId="12" xfId="0" applyNumberFormat="1" applyFont="1" applyBorder="1" applyAlignment="1">
      <alignment horizontal="center" vertical="center" wrapText="1"/>
    </xf>
    <xf numFmtId="0" fontId="24" fillId="37" borderId="28" xfId="0" applyFont="1" applyFill="1" applyBorder="1" applyAlignment="1">
      <alignment horizontal="right"/>
    </xf>
    <xf numFmtId="0" fontId="27" fillId="34" borderId="17" xfId="0" applyFont="1" applyFill="1" applyBorder="1" applyAlignment="1">
      <alignment vertical="center" wrapText="1"/>
    </xf>
    <xf numFmtId="0" fontId="0" fillId="38" borderId="17" xfId="0" applyFill="1" applyBorder="1"/>
    <xf numFmtId="0" fontId="46" fillId="39" borderId="10" xfId="0" applyFont="1" applyFill="1" applyBorder="1"/>
    <xf numFmtId="0" fontId="0" fillId="37" borderId="17" xfId="0" applyFill="1" applyBorder="1"/>
    <xf numFmtId="0" fontId="0" fillId="37" borderId="17" xfId="0" applyFill="1" applyBorder="1" applyAlignment="1">
      <alignment horizontal="center"/>
    </xf>
    <xf numFmtId="0" fontId="32" fillId="39" borderId="10" xfId="0" applyFont="1" applyFill="1" applyBorder="1"/>
    <xf numFmtId="0" fontId="29" fillId="39" borderId="17" xfId="0" applyFont="1" applyFill="1" applyBorder="1"/>
    <xf numFmtId="0" fontId="29" fillId="39" borderId="13" xfId="0" applyFont="1" applyFill="1" applyBorder="1"/>
    <xf numFmtId="0" fontId="25" fillId="39" borderId="17" xfId="0" applyFont="1" applyFill="1" applyBorder="1"/>
    <xf numFmtId="0" fontId="23" fillId="38" borderId="17" xfId="0" applyFont="1" applyFill="1" applyBorder="1" applyAlignment="1"/>
    <xf numFmtId="164" fontId="32" fillId="42" borderId="34" xfId="0" applyNumberFormat="1" applyFont="1" applyFill="1" applyBorder="1" applyAlignment="1">
      <alignment horizontal="center" vertical="center"/>
    </xf>
    <xf numFmtId="0" fontId="26" fillId="38" borderId="17" xfId="0" applyFont="1" applyFill="1" applyBorder="1" applyAlignment="1">
      <alignment horizontal="left" vertical="center"/>
    </xf>
    <xf numFmtId="0" fontId="25" fillId="39" borderId="17" xfId="0" applyFont="1" applyFill="1" applyBorder="1" applyAlignment="1">
      <alignment horizontal="center" vertical="center"/>
    </xf>
    <xf numFmtId="0" fontId="0" fillId="0" borderId="13" xfId="0" applyBorder="1" applyAlignment="1"/>
    <xf numFmtId="0" fontId="0" fillId="38" borderId="17" xfId="0" applyFill="1" applyBorder="1" applyAlignment="1">
      <alignment horizontal="center"/>
    </xf>
    <xf numFmtId="0" fontId="23" fillId="37" borderId="17" xfId="0" applyFont="1" applyFill="1" applyBorder="1" applyAlignment="1"/>
    <xf numFmtId="0" fontId="25" fillId="39" borderId="28" xfId="0" applyFont="1" applyFill="1" applyBorder="1" applyAlignment="1"/>
    <xf numFmtId="0" fontId="47" fillId="34" borderId="18" xfId="0" applyFont="1" applyFill="1" applyBorder="1" applyAlignment="1">
      <alignment horizontal="center" vertical="center" wrapText="1"/>
    </xf>
    <xf numFmtId="0" fontId="48" fillId="38" borderId="18" xfId="0" applyFont="1" applyFill="1" applyBorder="1" applyAlignment="1">
      <alignment vertical="center"/>
    </xf>
    <xf numFmtId="0" fontId="48" fillId="37" borderId="18" xfId="0" applyFont="1" applyFill="1" applyBorder="1" applyAlignment="1">
      <alignment vertical="center"/>
    </xf>
    <xf numFmtId="0" fontId="48" fillId="39" borderId="18" xfId="0" applyFont="1" applyFill="1" applyBorder="1" applyAlignment="1">
      <alignment horizontal="center" vertical="center"/>
    </xf>
    <xf numFmtId="0" fontId="49" fillId="39" borderId="18" xfId="0" applyFont="1" applyFill="1" applyBorder="1" applyAlignment="1">
      <alignment horizontal="center"/>
    </xf>
    <xf numFmtId="0" fontId="0" fillId="39" borderId="13" xfId="0" applyFill="1" applyBorder="1" applyAlignment="1">
      <alignment horizontal="center" vertical="center"/>
    </xf>
    <xf numFmtId="0" fontId="0" fillId="39" borderId="13" xfId="0" applyFill="1" applyBorder="1" applyAlignment="1">
      <alignment horizontal="center"/>
    </xf>
    <xf numFmtId="0" fontId="0" fillId="39" borderId="12" xfId="0" applyFill="1" applyBorder="1" applyAlignment="1">
      <alignment horizontal="center" vertical="center"/>
    </xf>
    <xf numFmtId="0" fontId="0" fillId="39" borderId="12" xfId="0" applyFill="1" applyBorder="1" applyAlignment="1">
      <alignment horizontal="center"/>
    </xf>
    <xf numFmtId="0" fontId="0" fillId="39" borderId="17" xfId="0" applyFill="1" applyBorder="1" applyAlignment="1">
      <alignment horizontal="center"/>
    </xf>
    <xf numFmtId="0" fontId="0" fillId="38" borderId="13" xfId="0" applyFill="1" applyBorder="1" applyAlignment="1"/>
    <xf numFmtId="0" fontId="0" fillId="38" borderId="12" xfId="0" applyFill="1" applyBorder="1" applyAlignment="1"/>
    <xf numFmtId="164" fontId="32" fillId="43" borderId="34" xfId="0" applyNumberFormat="1" applyFont="1" applyFill="1" applyBorder="1" applyAlignment="1">
      <alignment horizontal="center" vertical="center"/>
    </xf>
    <xf numFmtId="0" fontId="22" fillId="0" borderId="18" xfId="0" applyFont="1" applyBorder="1" applyAlignment="1">
      <alignment vertical="center" wrapText="1"/>
    </xf>
    <xf numFmtId="0" fontId="0" fillId="0" borderId="17" xfId="0" applyBorder="1"/>
    <xf numFmtId="164" fontId="21" fillId="0" borderId="20" xfId="0" applyNumberFormat="1" applyFont="1" applyBorder="1" applyAlignment="1">
      <alignment horizontal="center" vertical="center" wrapText="1"/>
    </xf>
    <xf numFmtId="164" fontId="22" fillId="0" borderId="35" xfId="0" applyNumberFormat="1" applyFont="1" applyBorder="1" applyAlignment="1">
      <alignment horizontal="center" vertical="center" wrapText="1"/>
    </xf>
    <xf numFmtId="0" fontId="29" fillId="36" borderId="18" xfId="0" applyFont="1" applyFill="1" applyBorder="1" applyAlignment="1">
      <alignment horizontal="center" vertical="center"/>
    </xf>
    <xf numFmtId="0" fontId="29" fillId="36" borderId="17" xfId="0" applyFont="1" applyFill="1" applyBorder="1" applyAlignment="1">
      <alignment horizontal="center" vertical="center"/>
    </xf>
    <xf numFmtId="164" fontId="32" fillId="43" borderId="33" xfId="0" applyNumberFormat="1" applyFont="1" applyFill="1" applyBorder="1" applyAlignment="1">
      <alignment horizontal="center" vertical="center"/>
    </xf>
    <xf numFmtId="164" fontId="29" fillId="43" borderId="23" xfId="0" applyNumberFormat="1" applyFont="1" applyFill="1" applyBorder="1" applyAlignment="1">
      <alignment horizontal="center" vertical="center"/>
    </xf>
    <xf numFmtId="0" fontId="31" fillId="43" borderId="31" xfId="0" applyFont="1" applyFill="1" applyBorder="1" applyAlignment="1">
      <alignment horizontal="right" vertical="center"/>
    </xf>
    <xf numFmtId="0" fontId="31" fillId="43" borderId="30" xfId="0" applyFont="1" applyFill="1" applyBorder="1" applyAlignment="1">
      <alignment horizontal="right" vertical="center"/>
    </xf>
    <xf numFmtId="0" fontId="34" fillId="39" borderId="36" xfId="0" applyFont="1" applyFill="1" applyBorder="1"/>
    <xf numFmtId="0" fontId="34" fillId="39" borderId="35" xfId="0" applyFont="1" applyFill="1" applyBorder="1"/>
    <xf numFmtId="164" fontId="34" fillId="39" borderId="18" xfId="0" applyNumberFormat="1" applyFont="1" applyFill="1" applyBorder="1" applyAlignment="1">
      <alignment horizontal="center"/>
    </xf>
    <xf numFmtId="0" fontId="0" fillId="39" borderId="28" xfId="0" applyFill="1" applyBorder="1" applyAlignment="1"/>
    <xf numFmtId="164" fontId="34" fillId="39" borderId="13" xfId="0" applyNumberFormat="1" applyFont="1" applyFill="1" applyBorder="1" applyAlignment="1">
      <alignment horizontal="center"/>
    </xf>
    <xf numFmtId="0" fontId="34" fillId="39" borderId="0" xfId="0" applyFont="1" applyFill="1" applyBorder="1"/>
    <xf numFmtId="0" fontId="34" fillId="39" borderId="15" xfId="0" applyFont="1" applyFill="1" applyBorder="1"/>
    <xf numFmtId="0" fontId="55" fillId="38" borderId="17" xfId="0" applyFont="1" applyFill="1" applyBorder="1" applyAlignment="1">
      <alignment vertical="center"/>
    </xf>
    <xf numFmtId="0" fontId="56" fillId="34" borderId="17" xfId="0" applyFont="1" applyFill="1" applyBorder="1" applyAlignment="1">
      <alignment vertical="center" wrapText="1"/>
    </xf>
    <xf numFmtId="0" fontId="56" fillId="39" borderId="17" xfId="0" applyFont="1" applyFill="1" applyBorder="1"/>
    <xf numFmtId="0" fontId="57" fillId="39" borderId="30" xfId="0" applyFont="1" applyFill="1" applyBorder="1"/>
    <xf numFmtId="0" fontId="57" fillId="39" borderId="19" xfId="0" applyFont="1" applyFill="1" applyBorder="1"/>
    <xf numFmtId="164" fontId="29" fillId="43" borderId="13" xfId="0" applyNumberFormat="1" applyFont="1" applyFill="1" applyBorder="1" applyAlignment="1">
      <alignment horizontal="center" vertical="center"/>
    </xf>
    <xf numFmtId="0" fontId="19" fillId="43" borderId="23" xfId="0" applyFont="1" applyFill="1" applyBorder="1"/>
    <xf numFmtId="0" fontId="29" fillId="37" borderId="17" xfId="0" applyFont="1" applyFill="1" applyBorder="1"/>
    <xf numFmtId="0" fontId="29" fillId="39" borderId="18" xfId="0" applyFont="1" applyFill="1" applyBorder="1"/>
    <xf numFmtId="0" fontId="58" fillId="34" borderId="17" xfId="0" applyFont="1" applyFill="1" applyBorder="1" applyAlignment="1">
      <alignment vertical="center" wrapText="1"/>
    </xf>
    <xf numFmtId="0" fontId="59" fillId="34" borderId="17" xfId="0" applyFont="1" applyFill="1" applyBorder="1"/>
    <xf numFmtId="0" fontId="59" fillId="39" borderId="17" xfId="0" applyFont="1" applyFill="1" applyBorder="1"/>
    <xf numFmtId="0" fontId="60" fillId="38" borderId="17" xfId="0" applyFont="1" applyFill="1" applyBorder="1"/>
    <xf numFmtId="0" fontId="58" fillId="34" borderId="23" xfId="0" applyFont="1" applyFill="1" applyBorder="1" applyAlignment="1">
      <alignment vertical="center" wrapText="1"/>
    </xf>
    <xf numFmtId="0" fontId="59" fillId="39" borderId="23" xfId="0" applyFont="1" applyFill="1" applyBorder="1"/>
    <xf numFmtId="0" fontId="59" fillId="39" borderId="10" xfId="0" applyFont="1" applyFill="1" applyBorder="1"/>
    <xf numFmtId="0" fontId="60" fillId="39" borderId="10" xfId="0" applyFont="1" applyFill="1" applyBorder="1"/>
    <xf numFmtId="0" fontId="58" fillId="34" borderId="44" xfId="0" applyFont="1" applyFill="1" applyBorder="1" applyAlignment="1">
      <alignment vertical="center" wrapText="1"/>
    </xf>
    <xf numFmtId="0" fontId="59" fillId="34" borderId="45" xfId="0" applyFont="1" applyFill="1" applyBorder="1"/>
    <xf numFmtId="0" fontId="60" fillId="34" borderId="45" xfId="0" applyFont="1" applyFill="1" applyBorder="1"/>
    <xf numFmtId="0" fontId="0" fillId="39" borderId="17" xfId="0" applyFill="1" applyBorder="1"/>
    <xf numFmtId="164" fontId="30" fillId="41" borderId="34" xfId="0" applyNumberFormat="1" applyFont="1" applyFill="1" applyBorder="1" applyAlignment="1">
      <alignment horizontal="center" vertical="center"/>
    </xf>
    <xf numFmtId="0" fontId="36" fillId="43" borderId="13" xfId="0" applyFont="1" applyFill="1" applyBorder="1"/>
    <xf numFmtId="0" fontId="29" fillId="39" borderId="23" xfId="0" applyFont="1" applyFill="1" applyBorder="1"/>
    <xf numFmtId="164" fontId="29" fillId="39" borderId="23" xfId="0" applyNumberFormat="1" applyFont="1" applyFill="1" applyBorder="1" applyAlignment="1">
      <alignment horizontal="center" vertical="center"/>
    </xf>
    <xf numFmtId="0" fontId="36" fillId="39" borderId="23" xfId="0" applyFont="1" applyFill="1" applyBorder="1"/>
    <xf numFmtId="0" fontId="36" fillId="34" borderId="47" xfId="0" applyFont="1" applyFill="1" applyBorder="1"/>
    <xf numFmtId="164" fontId="29" fillId="34" borderId="46" xfId="0" applyNumberFormat="1" applyFont="1" applyFill="1" applyBorder="1" applyAlignment="1">
      <alignment horizontal="center" vertical="center"/>
    </xf>
    <xf numFmtId="0" fontId="22" fillId="39" borderId="17" xfId="0" applyFont="1" applyFill="1" applyBorder="1" applyAlignment="1">
      <alignment horizontal="center" vertical="center"/>
    </xf>
    <xf numFmtId="0" fontId="25" fillId="0" borderId="13" xfId="0" applyFont="1" applyBorder="1" applyAlignment="1">
      <alignment horizontal="center" vertical="center" wrapText="1"/>
    </xf>
    <xf numFmtId="0" fontId="50" fillId="34" borderId="13" xfId="0" applyFont="1" applyFill="1" applyBorder="1" applyAlignment="1">
      <alignment horizontal="center" vertical="center" wrapText="1"/>
    </xf>
    <xf numFmtId="0" fontId="51" fillId="38" borderId="13" xfId="0" applyFont="1" applyFill="1" applyBorder="1" applyAlignment="1">
      <alignment vertical="center"/>
    </xf>
    <xf numFmtId="0" fontId="51" fillId="0" borderId="13" xfId="0" applyFont="1" applyBorder="1" applyAlignment="1">
      <alignment vertical="center"/>
    </xf>
    <xf numFmtId="164" fontId="22" fillId="0" borderId="18" xfId="0" applyNumberFormat="1" applyFont="1" applyBorder="1" applyAlignment="1">
      <alignment horizontal="center" vertical="center" wrapText="1"/>
    </xf>
    <xf numFmtId="164" fontId="22" fillId="0" borderId="13" xfId="0" applyNumberFormat="1" applyFont="1" applyBorder="1" applyAlignment="1">
      <alignment horizontal="center" vertical="center" wrapText="1"/>
    </xf>
    <xf numFmtId="164" fontId="22" fillId="0" borderId="12" xfId="0" applyNumberFormat="1" applyFont="1" applyBorder="1" applyAlignment="1">
      <alignment horizontal="center" vertical="center" wrapText="1"/>
    </xf>
    <xf numFmtId="164" fontId="21" fillId="0" borderId="12" xfId="0" applyNumberFormat="1" applyFont="1" applyFill="1" applyBorder="1" applyAlignment="1">
      <alignment horizontal="center" vertical="center" wrapText="1"/>
    </xf>
    <xf numFmtId="164" fontId="21" fillId="0" borderId="17" xfId="0" applyNumberFormat="1" applyFont="1" applyFill="1" applyBorder="1" applyAlignment="1">
      <alignment horizontal="center" vertical="center" wrapText="1"/>
    </xf>
    <xf numFmtId="164" fontId="44" fillId="0" borderId="17" xfId="0" applyNumberFormat="1" applyFont="1" applyBorder="1" applyAlignment="1">
      <alignment horizontal="center" vertical="center" wrapText="1"/>
    </xf>
    <xf numFmtId="164" fontId="26" fillId="41" borderId="34" xfId="0" applyNumberFormat="1" applyFont="1" applyFill="1" applyBorder="1" applyAlignment="1">
      <alignment horizontal="center"/>
    </xf>
    <xf numFmtId="164" fontId="61" fillId="0" borderId="0" xfId="0" applyNumberFormat="1" applyFont="1"/>
    <xf numFmtId="0" fontId="22" fillId="37" borderId="17" xfId="0" applyNumberFormat="1" applyFont="1" applyFill="1" applyBorder="1" applyAlignment="1">
      <alignment horizontal="center" vertical="center" wrapText="1"/>
    </xf>
    <xf numFmtId="0" fontId="45" fillId="37" borderId="12" xfId="0" applyFont="1" applyFill="1" applyBorder="1" applyAlignment="1">
      <alignment horizontal="center" vertical="center"/>
    </xf>
    <xf numFmtId="164" fontId="22" fillId="0" borderId="18" xfId="0" applyNumberFormat="1" applyFont="1" applyBorder="1" applyAlignment="1">
      <alignment horizontal="center" vertical="center" wrapText="1"/>
    </xf>
    <xf numFmtId="164" fontId="22" fillId="0" borderId="13" xfId="0" applyNumberFormat="1" applyFont="1" applyBorder="1" applyAlignment="1">
      <alignment horizontal="center" vertical="center" wrapText="1"/>
    </xf>
    <xf numFmtId="164" fontId="22" fillId="0" borderId="12" xfId="0" applyNumberFormat="1" applyFont="1" applyBorder="1" applyAlignment="1">
      <alignment horizontal="center" vertical="center" wrapText="1"/>
    </xf>
    <xf numFmtId="164" fontId="21" fillId="37" borderId="12" xfId="0" applyNumberFormat="1" applyFont="1" applyFill="1" applyBorder="1" applyAlignment="1">
      <alignment horizontal="center" vertical="center" wrapText="1"/>
    </xf>
    <xf numFmtId="164" fontId="21" fillId="0" borderId="13" xfId="0" applyNumberFormat="1" applyFont="1" applyBorder="1" applyAlignment="1">
      <alignment horizontal="center" vertical="center" wrapText="1"/>
    </xf>
    <xf numFmtId="164" fontId="21" fillId="0" borderId="12" xfId="0" applyNumberFormat="1" applyFont="1" applyBorder="1" applyAlignment="1">
      <alignment horizontal="center" vertical="center" wrapText="1"/>
    </xf>
    <xf numFmtId="164" fontId="62" fillId="0" borderId="17" xfId="0" applyNumberFormat="1" applyFont="1" applyBorder="1" applyAlignment="1">
      <alignment vertical="center"/>
    </xf>
    <xf numFmtId="164" fontId="63" fillId="34" borderId="17" xfId="0" applyNumberFormat="1" applyFont="1" applyFill="1" applyBorder="1"/>
    <xf numFmtId="164" fontId="63" fillId="0" borderId="17" xfId="0" applyNumberFormat="1" applyFont="1" applyBorder="1" applyAlignment="1">
      <alignment vertical="center"/>
    </xf>
    <xf numFmtId="0" fontId="62" fillId="0" borderId="11" xfId="0" applyFont="1" applyBorder="1" applyAlignment="1">
      <alignment vertical="center" wrapText="1"/>
    </xf>
    <xf numFmtId="164" fontId="62" fillId="0" borderId="11" xfId="0" applyNumberFormat="1" applyFont="1" applyBorder="1" applyAlignment="1">
      <alignment vertical="center" wrapText="1"/>
    </xf>
    <xf numFmtId="0" fontId="62" fillId="0" borderId="11" xfId="0" applyNumberFormat="1" applyFont="1" applyBorder="1" applyAlignment="1">
      <alignment vertical="center" wrapText="1"/>
    </xf>
    <xf numFmtId="164" fontId="62" fillId="37" borderId="17" xfId="0" applyNumberFormat="1" applyFont="1" applyFill="1" applyBorder="1" applyAlignment="1">
      <alignment vertical="center"/>
    </xf>
    <xf numFmtId="164" fontId="62" fillId="37" borderId="0" xfId="0" applyNumberFormat="1" applyFont="1" applyFill="1" applyAlignment="1">
      <alignment vertical="center"/>
    </xf>
    <xf numFmtId="0" fontId="62" fillId="0" borderId="13" xfId="0" applyFont="1" applyBorder="1" applyAlignment="1">
      <alignment vertical="center" wrapText="1"/>
    </xf>
    <xf numFmtId="164" fontId="62" fillId="0" borderId="13" xfId="0" applyNumberFormat="1" applyFont="1" applyBorder="1" applyAlignment="1">
      <alignment vertical="center" wrapText="1"/>
    </xf>
    <xf numFmtId="0" fontId="62" fillId="0" borderId="13" xfId="0" applyNumberFormat="1" applyFont="1" applyBorder="1" applyAlignment="1">
      <alignment vertical="center" wrapText="1"/>
    </xf>
    <xf numFmtId="0" fontId="22" fillId="0" borderId="12" xfId="0" applyFont="1" applyBorder="1" applyAlignment="1">
      <alignment horizontal="left" vertical="center" wrapText="1"/>
    </xf>
    <xf numFmtId="0" fontId="29" fillId="36" borderId="34" xfId="0" applyFont="1" applyFill="1" applyBorder="1" applyAlignment="1">
      <alignment horizontal="center" vertical="center"/>
    </xf>
    <xf numFmtId="0" fontId="22" fillId="0" borderId="12" xfId="0" applyNumberFormat="1" applyFont="1" applyBorder="1" applyAlignment="1">
      <alignment horizontal="center" vertical="center" wrapText="1"/>
    </xf>
    <xf numFmtId="0" fontId="22" fillId="0" borderId="17" xfId="0" applyNumberFormat="1" applyFont="1" applyBorder="1" applyAlignment="1">
      <alignment horizontal="center" vertical="center" wrapText="1"/>
    </xf>
    <xf numFmtId="0" fontId="33" fillId="37" borderId="28" xfId="0" applyFont="1" applyFill="1" applyBorder="1" applyAlignment="1">
      <alignment horizontal="left" vertical="center" wrapText="1"/>
    </xf>
    <xf numFmtId="164" fontId="21" fillId="0" borderId="13" xfId="0" applyNumberFormat="1" applyFont="1" applyBorder="1" applyAlignment="1">
      <alignment horizontal="center" vertical="center" wrapText="1"/>
    </xf>
    <xf numFmtId="164" fontId="21" fillId="0" borderId="12" xfId="0" applyNumberFormat="1" applyFont="1" applyBorder="1" applyAlignment="1">
      <alignment horizontal="center" vertical="center" wrapText="1"/>
    </xf>
    <xf numFmtId="164" fontId="21" fillId="37" borderId="13" xfId="0" applyNumberFormat="1" applyFont="1" applyFill="1" applyBorder="1" applyAlignment="1">
      <alignment horizontal="center" vertical="center" wrapText="1"/>
    </xf>
    <xf numFmtId="164" fontId="21" fillId="37" borderId="12" xfId="0" applyNumberFormat="1" applyFont="1" applyFill="1" applyBorder="1" applyAlignment="1">
      <alignment horizontal="center" vertical="center" wrapText="1"/>
    </xf>
    <xf numFmtId="164" fontId="21" fillId="37" borderId="18" xfId="0" applyNumberFormat="1" applyFont="1" applyFill="1" applyBorder="1" applyAlignment="1">
      <alignment horizontal="center" vertical="center" wrapText="1"/>
    </xf>
    <xf numFmtId="164" fontId="21" fillId="37" borderId="12" xfId="0" applyNumberFormat="1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left" vertical="center" wrapText="1"/>
    </xf>
    <xf numFmtId="0" fontId="44" fillId="0" borderId="17" xfId="0" applyFont="1" applyBorder="1" applyAlignment="1">
      <alignment horizontal="left" vertical="center" wrapText="1"/>
    </xf>
    <xf numFmtId="0" fontId="44" fillId="0" borderId="17" xfId="0" applyNumberFormat="1" applyFont="1" applyBorder="1" applyAlignment="1">
      <alignment horizontal="center" vertical="center" wrapText="1"/>
    </xf>
    <xf numFmtId="0" fontId="44" fillId="0" borderId="17" xfId="0" applyNumberFormat="1" applyFont="1" applyFill="1" applyBorder="1" applyAlignment="1">
      <alignment horizontal="center" vertical="center" wrapText="1"/>
    </xf>
    <xf numFmtId="0" fontId="64" fillId="0" borderId="17" xfId="0" applyFont="1" applyBorder="1" applyAlignment="1">
      <alignment horizontal="center" vertical="center" wrapText="1"/>
    </xf>
    <xf numFmtId="164" fontId="44" fillId="37" borderId="17" xfId="0" applyNumberFormat="1" applyFont="1" applyFill="1" applyBorder="1" applyAlignment="1">
      <alignment horizontal="center" vertical="center"/>
    </xf>
    <xf numFmtId="0" fontId="21" fillId="34" borderId="13" xfId="0" applyFont="1" applyFill="1" applyBorder="1" applyAlignment="1">
      <alignment horizontal="center" vertical="center" wrapText="1"/>
    </xf>
    <xf numFmtId="0" fontId="65" fillId="39" borderId="13" xfId="0" applyFont="1" applyFill="1" applyBorder="1" applyAlignment="1">
      <alignment horizontal="center" vertical="center"/>
    </xf>
    <xf numFmtId="0" fontId="65" fillId="39" borderId="13" xfId="0" applyFont="1" applyFill="1" applyBorder="1" applyAlignment="1">
      <alignment horizontal="center"/>
    </xf>
    <xf numFmtId="0" fontId="65" fillId="38" borderId="13" xfId="0" applyFont="1" applyFill="1" applyBorder="1" applyAlignment="1"/>
    <xf numFmtId="164" fontId="21" fillId="37" borderId="17" xfId="0" applyNumberFormat="1" applyFont="1" applyFill="1" applyBorder="1" applyAlignment="1">
      <alignment horizontal="center" vertical="center"/>
    </xf>
    <xf numFmtId="0" fontId="21" fillId="0" borderId="17" xfId="0" applyFont="1" applyBorder="1" applyAlignment="1">
      <alignment horizontal="center" vertical="center" wrapText="1"/>
    </xf>
    <xf numFmtId="164" fontId="21" fillId="0" borderId="17" xfId="0" applyNumberFormat="1" applyFont="1" applyBorder="1" applyAlignment="1">
      <alignment vertical="center"/>
    </xf>
    <xf numFmtId="0" fontId="21" fillId="0" borderId="17" xfId="0" applyFont="1" applyBorder="1" applyAlignment="1"/>
    <xf numFmtId="1" fontId="21" fillId="0" borderId="17" xfId="0" applyNumberFormat="1" applyFont="1" applyBorder="1" applyAlignment="1">
      <alignment horizontal="center" vertical="center" wrapText="1"/>
    </xf>
    <xf numFmtId="0" fontId="21" fillId="0" borderId="0" xfId="0" applyFont="1"/>
    <xf numFmtId="164" fontId="21" fillId="37" borderId="0" xfId="0" applyNumberFormat="1" applyFont="1" applyFill="1" applyAlignment="1">
      <alignment horizontal="center" vertical="center"/>
    </xf>
    <xf numFmtId="164" fontId="21" fillId="37" borderId="17" xfId="0" applyNumberFormat="1" applyFont="1" applyFill="1" applyBorder="1" applyAlignment="1">
      <alignment vertical="center"/>
    </xf>
    <xf numFmtId="164" fontId="21" fillId="37" borderId="0" xfId="0" applyNumberFormat="1" applyFont="1" applyFill="1" applyAlignment="1">
      <alignment vertical="center"/>
    </xf>
    <xf numFmtId="164" fontId="21" fillId="37" borderId="17" xfId="0" applyNumberFormat="1" applyFont="1" applyFill="1" applyBorder="1" applyAlignment="1">
      <alignment horizontal="center"/>
    </xf>
    <xf numFmtId="0" fontId="21" fillId="0" borderId="13" xfId="0" applyFont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left" vertical="center" wrapText="1"/>
    </xf>
    <xf numFmtId="0" fontId="21" fillId="0" borderId="13" xfId="0" applyNumberFormat="1" applyFont="1" applyFill="1" applyBorder="1" applyAlignment="1">
      <alignment horizontal="center" vertical="center" wrapText="1"/>
    </xf>
    <xf numFmtId="0" fontId="25" fillId="38" borderId="17" xfId="0" applyFont="1" applyFill="1" applyBorder="1" applyAlignment="1">
      <alignment horizontal="center" vertical="center"/>
    </xf>
    <xf numFmtId="0" fontId="25" fillId="37" borderId="17" xfId="0" applyFont="1" applyFill="1" applyBorder="1" applyAlignment="1">
      <alignment horizontal="center" vertical="center"/>
    </xf>
    <xf numFmtId="0" fontId="28" fillId="34" borderId="17" xfId="0" applyFont="1" applyFill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/>
    </xf>
    <xf numFmtId="0" fontId="44" fillId="34" borderId="13" xfId="0" applyFont="1" applyFill="1" applyBorder="1" applyAlignment="1">
      <alignment horizontal="center" vertical="center" wrapText="1"/>
    </xf>
    <xf numFmtId="0" fontId="45" fillId="39" borderId="17" xfId="0" applyFont="1" applyFill="1" applyBorder="1" applyAlignment="1">
      <alignment horizontal="center" vertical="center"/>
    </xf>
    <xf numFmtId="0" fontId="45" fillId="38" borderId="17" xfId="0" applyFont="1" applyFill="1" applyBorder="1" applyAlignment="1">
      <alignment horizontal="center" vertical="center"/>
    </xf>
    <xf numFmtId="0" fontId="45" fillId="37" borderId="17" xfId="0" applyFont="1" applyFill="1" applyBorder="1" applyAlignment="1">
      <alignment horizontal="center" vertical="center"/>
    </xf>
    <xf numFmtId="0" fontId="22" fillId="38" borderId="17" xfId="0" applyFont="1" applyFill="1" applyBorder="1" applyAlignment="1">
      <alignment horizontal="center" vertical="center"/>
    </xf>
    <xf numFmtId="0" fontId="22" fillId="37" borderId="17" xfId="0" applyFont="1" applyFill="1" applyBorder="1" applyAlignment="1">
      <alignment horizontal="center" vertical="center"/>
    </xf>
    <xf numFmtId="0" fontId="53" fillId="34" borderId="12" xfId="0" applyFont="1" applyFill="1" applyBorder="1" applyAlignment="1">
      <alignment horizontal="center" wrapText="1"/>
    </xf>
    <xf numFmtId="0" fontId="54" fillId="39" borderId="31" xfId="0" applyFont="1" applyFill="1" applyBorder="1" applyAlignment="1">
      <alignment horizontal="center"/>
    </xf>
    <xf numFmtId="0" fontId="54" fillId="39" borderId="12" xfId="0" applyFont="1" applyFill="1" applyBorder="1" applyAlignment="1">
      <alignment horizontal="center"/>
    </xf>
    <xf numFmtId="0" fontId="54" fillId="35" borderId="31" xfId="0" applyFont="1" applyFill="1" applyBorder="1" applyAlignment="1">
      <alignment horizontal="center"/>
    </xf>
    <xf numFmtId="164" fontId="22" fillId="37" borderId="13" xfId="0" applyNumberFormat="1" applyFont="1" applyFill="1" applyBorder="1" applyAlignment="1">
      <alignment horizontal="center" vertical="center" wrapText="1"/>
    </xf>
    <xf numFmtId="164" fontId="22" fillId="37" borderId="12" xfId="0" applyNumberFormat="1" applyFont="1" applyFill="1" applyBorder="1" applyAlignment="1">
      <alignment horizontal="center" vertical="center" wrapText="1"/>
    </xf>
    <xf numFmtId="0" fontId="21" fillId="0" borderId="17" xfId="0" applyFont="1" applyBorder="1" applyAlignment="1">
      <alignment vertical="center" wrapText="1"/>
    </xf>
    <xf numFmtId="164" fontId="21" fillId="0" borderId="17" xfId="0" applyNumberFormat="1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 wrapText="1"/>
    </xf>
    <xf numFmtId="0" fontId="21" fillId="37" borderId="12" xfId="0" applyNumberFormat="1" applyFont="1" applyFill="1" applyBorder="1" applyAlignment="1">
      <alignment horizontal="center" vertical="center" wrapText="1"/>
    </xf>
    <xf numFmtId="0" fontId="21" fillId="0" borderId="12" xfId="0" applyNumberFormat="1" applyFont="1" applyFill="1" applyBorder="1" applyAlignment="1">
      <alignment horizontal="center" vertical="center" wrapText="1"/>
    </xf>
    <xf numFmtId="0" fontId="21" fillId="0" borderId="12" xfId="0" applyNumberFormat="1" applyFont="1" applyBorder="1" applyAlignment="1">
      <alignment horizontal="center" vertical="center" wrapText="1"/>
    </xf>
    <xf numFmtId="0" fontId="33" fillId="37" borderId="0" xfId="0" applyFont="1" applyFill="1" applyBorder="1" applyAlignment="1">
      <alignment horizontal="left" vertical="center" wrapText="1"/>
    </xf>
    <xf numFmtId="164" fontId="21" fillId="0" borderId="17" xfId="0" applyNumberFormat="1" applyFont="1" applyFill="1" applyBorder="1" applyAlignment="1">
      <alignment horizontal="center" vertical="center"/>
    </xf>
    <xf numFmtId="164" fontId="22" fillId="37" borderId="18" xfId="0" applyNumberFormat="1" applyFont="1" applyFill="1" applyBorder="1" applyAlignment="1">
      <alignment horizontal="center" vertical="center" wrapText="1"/>
    </xf>
    <xf numFmtId="164" fontId="28" fillId="37" borderId="17" xfId="0" applyNumberFormat="1" applyFont="1" applyFill="1" applyBorder="1" applyAlignment="1">
      <alignment horizontal="center" vertical="center" wrapText="1"/>
    </xf>
    <xf numFmtId="164" fontId="45" fillId="37" borderId="12" xfId="0" applyNumberFormat="1" applyFont="1" applyFill="1" applyBorder="1" applyAlignment="1">
      <alignment horizontal="center" vertical="center"/>
    </xf>
    <xf numFmtId="164" fontId="44" fillId="0" borderId="13" xfId="0" applyNumberFormat="1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65" fillId="0" borderId="0" xfId="0" applyFont="1"/>
    <xf numFmtId="0" fontId="21" fillId="0" borderId="17" xfId="0" applyFont="1" applyBorder="1" applyAlignment="1">
      <alignment horizontal="left" vertical="center" wrapText="1"/>
    </xf>
    <xf numFmtId="0" fontId="21" fillId="0" borderId="17" xfId="0" applyNumberFormat="1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32" xfId="0" applyFont="1" applyBorder="1" applyAlignment="1">
      <alignment horizontal="left" vertical="center" wrapText="1"/>
    </xf>
    <xf numFmtId="164" fontId="44" fillId="0" borderId="12" xfId="0" applyNumberFormat="1" applyFont="1" applyBorder="1" applyAlignment="1">
      <alignment horizontal="center" vertical="center" wrapText="1"/>
    </xf>
    <xf numFmtId="164" fontId="44" fillId="37" borderId="17" xfId="0" applyNumberFormat="1" applyFont="1" applyFill="1" applyBorder="1" applyAlignment="1">
      <alignment horizontal="center" vertical="center" wrapText="1"/>
    </xf>
    <xf numFmtId="164" fontId="44" fillId="0" borderId="49" xfId="0" applyNumberFormat="1" applyFont="1" applyBorder="1" applyAlignment="1">
      <alignment horizontal="center" vertical="center"/>
    </xf>
    <xf numFmtId="164" fontId="44" fillId="0" borderId="50" xfId="0" applyNumberFormat="1" applyFont="1" applyBorder="1" applyAlignment="1">
      <alignment horizontal="center" vertical="center"/>
    </xf>
    <xf numFmtId="164" fontId="44" fillId="0" borderId="51" xfId="0" applyNumberFormat="1" applyFont="1" applyBorder="1" applyAlignment="1">
      <alignment horizontal="center" vertical="center"/>
    </xf>
    <xf numFmtId="164" fontId="44" fillId="0" borderId="18" xfId="0" applyNumberFormat="1" applyFont="1" applyBorder="1" applyAlignment="1">
      <alignment horizontal="center" vertical="center"/>
    </xf>
    <xf numFmtId="0" fontId="44" fillId="0" borderId="17" xfId="0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164" fontId="44" fillId="0" borderId="17" xfId="0" applyNumberFormat="1" applyFont="1" applyBorder="1" applyAlignment="1">
      <alignment horizontal="center" vertical="center"/>
    </xf>
    <xf numFmtId="0" fontId="44" fillId="37" borderId="17" xfId="0" applyFont="1" applyFill="1" applyBorder="1" applyAlignment="1">
      <alignment horizontal="center" vertical="center"/>
    </xf>
    <xf numFmtId="0" fontId="44" fillId="0" borderId="12" xfId="0" applyFont="1" applyBorder="1" applyAlignment="1">
      <alignment horizontal="left" vertical="center"/>
    </xf>
    <xf numFmtId="0" fontId="44" fillId="0" borderId="17" xfId="0" applyFont="1" applyBorder="1" applyAlignment="1">
      <alignment horizontal="left" vertical="center"/>
    </xf>
    <xf numFmtId="164" fontId="21" fillId="0" borderId="50" xfId="0" applyNumberFormat="1" applyFont="1" applyBorder="1" applyAlignment="1">
      <alignment horizontal="center" vertical="center" wrapText="1"/>
    </xf>
    <xf numFmtId="0" fontId="21" fillId="0" borderId="17" xfId="0" applyNumberFormat="1" applyFont="1" applyFill="1" applyBorder="1" applyAlignment="1">
      <alignment horizontal="center" vertical="center" wrapText="1"/>
    </xf>
    <xf numFmtId="0" fontId="21" fillId="0" borderId="17" xfId="0" applyFont="1" applyBorder="1" applyAlignment="1">
      <alignment horizontal="left" vertical="center" wrapText="1"/>
    </xf>
    <xf numFmtId="0" fontId="25" fillId="0" borderId="12" xfId="0" applyFont="1" applyBorder="1" applyAlignment="1">
      <alignment horizontal="center" vertical="center" wrapText="1"/>
    </xf>
    <xf numFmtId="164" fontId="44" fillId="0" borderId="13" xfId="0" applyNumberFormat="1" applyFont="1" applyBorder="1" applyAlignment="1">
      <alignment horizontal="center" vertical="center" wrapText="1"/>
    </xf>
    <xf numFmtId="164" fontId="44" fillId="0" borderId="12" xfId="0" applyNumberFormat="1" applyFont="1" applyBorder="1" applyAlignment="1">
      <alignment horizontal="center" vertical="center" wrapText="1"/>
    </xf>
    <xf numFmtId="164" fontId="21" fillId="0" borderId="13" xfId="0" applyNumberFormat="1" applyFont="1" applyBorder="1" applyAlignment="1">
      <alignment horizontal="center" vertical="center" wrapText="1"/>
    </xf>
    <xf numFmtId="164" fontId="21" fillId="0" borderId="12" xfId="0" applyNumberFormat="1" applyFont="1" applyBorder="1" applyAlignment="1">
      <alignment horizontal="center" vertical="center" wrapText="1"/>
    </xf>
    <xf numFmtId="164" fontId="22" fillId="37" borderId="13" xfId="0" applyNumberFormat="1" applyFont="1" applyFill="1" applyBorder="1" applyAlignment="1">
      <alignment horizontal="center" vertical="center" wrapText="1"/>
    </xf>
    <xf numFmtId="0" fontId="29" fillId="36" borderId="34" xfId="0" applyFont="1" applyFill="1" applyBorder="1" applyAlignment="1">
      <alignment horizontal="center" vertical="center"/>
    </xf>
    <xf numFmtId="0" fontId="0" fillId="39" borderId="13" xfId="0" applyFill="1" applyBorder="1" applyAlignment="1">
      <alignment horizontal="center"/>
    </xf>
    <xf numFmtId="0" fontId="33" fillId="37" borderId="28" xfId="0" applyFont="1" applyFill="1" applyBorder="1" applyAlignment="1">
      <alignment horizontal="left" vertical="center" wrapText="1"/>
    </xf>
    <xf numFmtId="0" fontId="22" fillId="0" borderId="13" xfId="0" applyFont="1" applyFill="1" applyBorder="1" applyAlignment="1">
      <alignment horizontal="left" vertical="center" wrapText="1"/>
    </xf>
    <xf numFmtId="0" fontId="22" fillId="0" borderId="13" xfId="0" applyFont="1" applyBorder="1" applyAlignment="1">
      <alignment horizontal="center" vertical="center" wrapText="1"/>
    </xf>
    <xf numFmtId="0" fontId="25" fillId="0" borderId="0" xfId="0" applyFont="1" applyAlignment="1">
      <alignment horizontal="left"/>
    </xf>
    <xf numFmtId="0" fontId="22" fillId="0" borderId="17" xfId="0" applyFont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9" fillId="36" borderId="24" xfId="0" applyFont="1" applyFill="1" applyBorder="1" applyAlignment="1">
      <alignment horizontal="center" vertical="center"/>
    </xf>
    <xf numFmtId="0" fontId="29" fillId="36" borderId="39" xfId="0" applyFont="1" applyFill="1" applyBorder="1" applyAlignment="1">
      <alignment horizontal="center" vertical="center"/>
    </xf>
    <xf numFmtId="0" fontId="29" fillId="36" borderId="40" xfId="0" applyFont="1" applyFill="1" applyBorder="1" applyAlignment="1">
      <alignment horizontal="center" vertical="center"/>
    </xf>
    <xf numFmtId="0" fontId="27" fillId="34" borderId="18" xfId="0" applyFont="1" applyFill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39" borderId="18" xfId="0" applyFont="1" applyFill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2" fillId="0" borderId="12" xfId="0" applyNumberFormat="1" applyFont="1" applyBorder="1" applyAlignment="1">
      <alignment horizontal="center" vertical="center" wrapText="1"/>
    </xf>
    <xf numFmtId="0" fontId="22" fillId="0" borderId="17" xfId="0" applyNumberFormat="1" applyFont="1" applyBorder="1" applyAlignment="1">
      <alignment horizontal="center" vertical="center" wrapText="1"/>
    </xf>
    <xf numFmtId="164" fontId="28" fillId="37" borderId="12" xfId="0" applyNumberFormat="1" applyFont="1" applyFill="1" applyBorder="1" applyAlignment="1">
      <alignment horizontal="center" vertical="center" wrapText="1"/>
    </xf>
    <xf numFmtId="164" fontId="28" fillId="37" borderId="17" xfId="0" applyNumberFormat="1" applyFont="1" applyFill="1" applyBorder="1" applyAlignment="1">
      <alignment horizontal="center" vertical="center" wrapText="1"/>
    </xf>
    <xf numFmtId="164" fontId="28" fillId="0" borderId="12" xfId="0" applyNumberFormat="1" applyFont="1" applyBorder="1" applyAlignment="1">
      <alignment horizontal="center" vertical="center" wrapText="1"/>
    </xf>
    <xf numFmtId="164" fontId="28" fillId="0" borderId="17" xfId="0" applyNumberFormat="1" applyFont="1" applyBorder="1" applyAlignment="1">
      <alignment horizontal="center" vertical="center" wrapText="1"/>
    </xf>
    <xf numFmtId="0" fontId="69" fillId="0" borderId="0" xfId="0" applyFont="1" applyFill="1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horizontal="left" vertical="center" wrapText="1"/>
    </xf>
    <xf numFmtId="0" fontId="24" fillId="37" borderId="18" xfId="0" applyFont="1" applyFill="1" applyBorder="1" applyAlignment="1"/>
    <xf numFmtId="0" fontId="24" fillId="0" borderId="13" xfId="0" applyFont="1" applyBorder="1" applyAlignment="1"/>
    <xf numFmtId="0" fontId="24" fillId="0" borderId="12" xfId="0" applyFont="1" applyBorder="1" applyAlignment="1"/>
    <xf numFmtId="0" fontId="24" fillId="38" borderId="18" xfId="0" applyFont="1" applyFill="1" applyBorder="1" applyAlignment="1"/>
    <xf numFmtId="0" fontId="24" fillId="39" borderId="18" xfId="0" applyFont="1" applyFill="1" applyBorder="1" applyAlignment="1"/>
    <xf numFmtId="0" fontId="24" fillId="39" borderId="13" xfId="0" applyFont="1" applyFill="1" applyBorder="1" applyAlignment="1"/>
    <xf numFmtId="0" fontId="24" fillId="39" borderId="12" xfId="0" applyFont="1" applyFill="1" applyBorder="1" applyAlignment="1"/>
    <xf numFmtId="0" fontId="66" fillId="34" borderId="18" xfId="0" applyFont="1" applyFill="1" applyBorder="1" applyAlignment="1">
      <alignment wrapText="1"/>
    </xf>
    <xf numFmtId="0" fontId="24" fillId="0" borderId="13" xfId="0" applyFont="1" applyBorder="1" applyAlignment="1">
      <alignment wrapText="1"/>
    </xf>
    <xf numFmtId="0" fontId="24" fillId="0" borderId="12" xfId="0" applyFont="1" applyBorder="1" applyAlignment="1">
      <alignment wrapText="1"/>
    </xf>
    <xf numFmtId="0" fontId="25" fillId="37" borderId="20" xfId="0" applyFont="1" applyFill="1" applyBorder="1" applyAlignment="1">
      <alignment horizontal="left" vertical="top" wrapText="1"/>
    </xf>
    <xf numFmtId="0" fontId="25" fillId="37" borderId="17" xfId="0" applyFont="1" applyFill="1" applyBorder="1" applyAlignment="1">
      <alignment horizontal="left" vertical="top"/>
    </xf>
    <xf numFmtId="0" fontId="25" fillId="37" borderId="20" xfId="0" applyFont="1" applyFill="1" applyBorder="1" applyAlignment="1">
      <alignment horizontal="left" vertical="top"/>
    </xf>
    <xf numFmtId="0" fontId="25" fillId="37" borderId="35" xfId="0" applyFont="1" applyFill="1" applyBorder="1" applyAlignment="1">
      <alignment horizontal="left" vertical="top"/>
    </xf>
    <xf numFmtId="0" fontId="25" fillId="37" borderId="18" xfId="0" applyFont="1" applyFill="1" applyBorder="1" applyAlignment="1">
      <alignment horizontal="left" vertical="top"/>
    </xf>
    <xf numFmtId="0" fontId="33" fillId="37" borderId="36" xfId="0" applyFont="1" applyFill="1" applyBorder="1" applyAlignment="1">
      <alignment horizontal="left" vertical="top" wrapText="1"/>
    </xf>
    <xf numFmtId="0" fontId="33" fillId="37" borderId="35" xfId="0" applyFont="1" applyFill="1" applyBorder="1" applyAlignment="1">
      <alignment horizontal="left" vertical="top" wrapText="1"/>
    </xf>
    <xf numFmtId="0" fontId="33" fillId="37" borderId="0" xfId="0" applyFont="1" applyFill="1" applyBorder="1" applyAlignment="1">
      <alignment horizontal="left" vertical="top" wrapText="1"/>
    </xf>
    <xf numFmtId="0" fontId="33" fillId="37" borderId="29" xfId="0" applyFont="1" applyFill="1" applyBorder="1" applyAlignment="1">
      <alignment horizontal="left" vertical="top" wrapText="1"/>
    </xf>
    <xf numFmtId="0" fontId="25" fillId="37" borderId="18" xfId="0" applyFont="1" applyFill="1" applyBorder="1" applyAlignment="1">
      <alignment horizontal="center" vertical="center"/>
    </xf>
    <xf numFmtId="0" fontId="25" fillId="38" borderId="18" xfId="0" applyFont="1" applyFill="1" applyBorder="1" applyAlignment="1">
      <alignment horizontal="center" vertical="center"/>
    </xf>
    <xf numFmtId="0" fontId="25" fillId="39" borderId="13" xfId="0" applyFont="1" applyFill="1" applyBorder="1" applyAlignment="1">
      <alignment horizontal="center" vertical="center"/>
    </xf>
    <xf numFmtId="0" fontId="25" fillId="39" borderId="12" xfId="0" applyFont="1" applyFill="1" applyBorder="1" applyAlignment="1">
      <alignment horizontal="center" vertical="center"/>
    </xf>
    <xf numFmtId="0" fontId="68" fillId="0" borderId="0" xfId="0" applyFont="1" applyBorder="1" applyAlignment="1">
      <alignment horizontal="left" vertical="center" wrapText="1"/>
    </xf>
    <xf numFmtId="164" fontId="21" fillId="0" borderId="18" xfId="0" applyNumberFormat="1" applyFont="1" applyBorder="1" applyAlignment="1">
      <alignment horizontal="center" vertical="center"/>
    </xf>
    <xf numFmtId="164" fontId="21" fillId="0" borderId="12" xfId="0" applyNumberFormat="1" applyFont="1" applyBorder="1" applyAlignment="1">
      <alignment horizontal="center" vertical="center"/>
    </xf>
    <xf numFmtId="164" fontId="21" fillId="37" borderId="32" xfId="0" applyNumberFormat="1" applyFont="1" applyFill="1" applyBorder="1" applyAlignment="1">
      <alignment horizontal="center" vertical="center" wrapText="1"/>
    </xf>
    <xf numFmtId="164" fontId="21" fillId="37" borderId="31" xfId="0" applyNumberFormat="1" applyFont="1" applyFill="1" applyBorder="1" applyAlignment="1">
      <alignment horizontal="center" vertical="center" wrapText="1"/>
    </xf>
    <xf numFmtId="164" fontId="22" fillId="37" borderId="11" xfId="0" applyNumberFormat="1" applyFont="1" applyFill="1" applyBorder="1" applyAlignment="1">
      <alignment horizontal="center" vertical="center" wrapText="1"/>
    </xf>
    <xf numFmtId="164" fontId="22" fillId="37" borderId="13" xfId="0" applyNumberFormat="1" applyFont="1" applyFill="1" applyBorder="1" applyAlignment="1">
      <alignment horizontal="center" vertical="center" wrapText="1"/>
    </xf>
    <xf numFmtId="164" fontId="22" fillId="37" borderId="12" xfId="0" applyNumberFormat="1" applyFont="1" applyFill="1" applyBorder="1" applyAlignment="1">
      <alignment horizontal="center" vertical="center" wrapText="1"/>
    </xf>
    <xf numFmtId="164" fontId="21" fillId="0" borderId="11" xfId="0" applyNumberFormat="1" applyFont="1" applyBorder="1" applyAlignment="1">
      <alignment horizontal="center" vertical="center" wrapText="1"/>
    </xf>
    <xf numFmtId="164" fontId="21" fillId="0" borderId="13" xfId="0" applyNumberFormat="1" applyFont="1" applyBorder="1" applyAlignment="1">
      <alignment horizontal="center" vertical="center" wrapText="1"/>
    </xf>
    <xf numFmtId="164" fontId="21" fillId="0" borderId="12" xfId="0" applyNumberFormat="1" applyFont="1" applyBorder="1" applyAlignment="1">
      <alignment horizontal="center" vertical="center" wrapText="1"/>
    </xf>
    <xf numFmtId="0" fontId="22" fillId="0" borderId="12" xfId="0" applyFont="1" applyBorder="1" applyAlignment="1">
      <alignment horizontal="left" vertical="center" wrapText="1"/>
    </xf>
    <xf numFmtId="0" fontId="22" fillId="0" borderId="17" xfId="0" applyFont="1" applyBorder="1" applyAlignment="1">
      <alignment horizontal="left" vertical="center" wrapText="1"/>
    </xf>
    <xf numFmtId="0" fontId="29" fillId="36" borderId="34" xfId="0" applyFont="1" applyFill="1" applyBorder="1" applyAlignment="1">
      <alignment horizontal="center" vertical="center"/>
    </xf>
    <xf numFmtId="0" fontId="22" fillId="0" borderId="18" xfId="0" applyFont="1" applyBorder="1" applyAlignment="1">
      <alignment horizontal="left" vertical="center" wrapText="1"/>
    </xf>
    <xf numFmtId="0" fontId="22" fillId="0" borderId="11" xfId="0" applyFont="1" applyBorder="1" applyAlignment="1">
      <alignment horizontal="left" vertical="center" wrapText="1"/>
    </xf>
    <xf numFmtId="0" fontId="22" fillId="37" borderId="11" xfId="0" applyNumberFormat="1" applyFont="1" applyFill="1" applyBorder="1" applyAlignment="1">
      <alignment horizontal="center" vertical="center" wrapText="1"/>
    </xf>
    <xf numFmtId="0" fontId="22" fillId="37" borderId="12" xfId="0" applyNumberFormat="1" applyFont="1" applyFill="1" applyBorder="1" applyAlignment="1">
      <alignment horizontal="center" vertical="center" wrapText="1"/>
    </xf>
    <xf numFmtId="0" fontId="22" fillId="0" borderId="11" xfId="0" applyNumberFormat="1" applyFont="1" applyBorder="1" applyAlignment="1">
      <alignment horizontal="center" vertical="center" wrapText="1"/>
    </xf>
    <xf numFmtId="0" fontId="19" fillId="43" borderId="25" xfId="0" applyFont="1" applyFill="1" applyBorder="1" applyAlignment="1"/>
    <xf numFmtId="0" fontId="0" fillId="0" borderId="22" xfId="0" applyBorder="1" applyAlignment="1"/>
    <xf numFmtId="0" fontId="0" fillId="0" borderId="41" xfId="0" applyBorder="1" applyAlignment="1"/>
    <xf numFmtId="0" fontId="29" fillId="43" borderId="0" xfId="0" applyFont="1" applyFill="1" applyBorder="1" applyAlignment="1">
      <alignment horizontal="right"/>
    </xf>
    <xf numFmtId="0" fontId="29" fillId="43" borderId="10" xfId="0" applyFont="1" applyFill="1" applyBorder="1" applyAlignment="1">
      <alignment horizontal="right"/>
    </xf>
    <xf numFmtId="0" fontId="29" fillId="43" borderId="42" xfId="0" applyFont="1" applyFill="1" applyBorder="1" applyAlignment="1">
      <alignment horizontal="right"/>
    </xf>
    <xf numFmtId="164" fontId="25" fillId="0" borderId="12" xfId="0" applyNumberFormat="1" applyFont="1" applyBorder="1" applyAlignment="1">
      <alignment horizontal="center" vertical="center" wrapText="1"/>
    </xf>
    <xf numFmtId="164" fontId="25" fillId="0" borderId="17" xfId="0" applyNumberFormat="1" applyFont="1" applyBorder="1" applyAlignment="1">
      <alignment horizontal="center" vertical="center" wrapText="1"/>
    </xf>
    <xf numFmtId="0" fontId="22" fillId="37" borderId="17" xfId="0" applyNumberFormat="1" applyFont="1" applyFill="1" applyBorder="1" applyAlignment="1">
      <alignment horizontal="center" vertical="center" wrapText="1"/>
    </xf>
    <xf numFmtId="0" fontId="22" fillId="39" borderId="18" xfId="0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2" fillId="37" borderId="18" xfId="0" applyFont="1" applyFill="1" applyBorder="1" applyAlignment="1"/>
    <xf numFmtId="0" fontId="22" fillId="0" borderId="13" xfId="0" applyFont="1" applyBorder="1" applyAlignment="1"/>
    <xf numFmtId="0" fontId="22" fillId="38" borderId="18" xfId="0" applyFont="1" applyFill="1" applyBorder="1" applyAlignment="1"/>
    <xf numFmtId="0" fontId="22" fillId="39" borderId="18" xfId="0" applyFont="1" applyFill="1" applyBorder="1" applyAlignment="1">
      <alignment horizontal="center"/>
    </xf>
    <xf numFmtId="0" fontId="38" fillId="38" borderId="19" xfId="0" applyFont="1" applyFill="1" applyBorder="1" applyAlignment="1">
      <alignment horizontal="left"/>
    </xf>
    <xf numFmtId="0" fontId="38" fillId="38" borderId="21" xfId="0" applyFont="1" applyFill="1" applyBorder="1" applyAlignment="1">
      <alignment horizontal="left"/>
    </xf>
    <xf numFmtId="0" fontId="38" fillId="38" borderId="20" xfId="0" applyFont="1" applyFill="1" applyBorder="1" applyAlignment="1">
      <alignment horizontal="left"/>
    </xf>
    <xf numFmtId="0" fontId="57" fillId="39" borderId="39" xfId="0" applyFont="1" applyFill="1" applyBorder="1" applyAlignment="1">
      <alignment horizontal="right"/>
    </xf>
    <xf numFmtId="0" fontId="57" fillId="39" borderId="40" xfId="0" applyFont="1" applyFill="1" applyBorder="1" applyAlignment="1">
      <alignment horizontal="right"/>
    </xf>
    <xf numFmtId="0" fontId="57" fillId="39" borderId="27" xfId="0" applyFont="1" applyFill="1" applyBorder="1" applyAlignment="1">
      <alignment horizontal="right"/>
    </xf>
    <xf numFmtId="0" fontId="29" fillId="35" borderId="25" xfId="0" applyFont="1" applyFill="1" applyBorder="1" applyAlignment="1">
      <alignment horizontal="center" vertical="center"/>
    </xf>
    <xf numFmtId="0" fontId="29" fillId="35" borderId="22" xfId="0" applyFont="1" applyFill="1" applyBorder="1" applyAlignment="1">
      <alignment horizontal="center" vertical="center"/>
    </xf>
    <xf numFmtId="0" fontId="29" fillId="35" borderId="41" xfId="0" applyFont="1" applyFill="1" applyBorder="1" applyAlignment="1">
      <alignment horizontal="center" vertical="center"/>
    </xf>
    <xf numFmtId="0" fontId="38" fillId="34" borderId="21" xfId="0" applyFont="1" applyFill="1" applyBorder="1" applyAlignment="1">
      <alignment horizontal="left"/>
    </xf>
    <xf numFmtId="0" fontId="38" fillId="34" borderId="20" xfId="0" applyFont="1" applyFill="1" applyBorder="1" applyAlignment="1">
      <alignment horizontal="left"/>
    </xf>
    <xf numFmtId="0" fontId="67" fillId="44" borderId="16" xfId="0" applyFont="1" applyFill="1" applyBorder="1" applyAlignment="1" applyProtection="1">
      <alignment horizontal="right" vertical="center"/>
      <protection locked="0"/>
    </xf>
    <xf numFmtId="0" fontId="67" fillId="44" borderId="15" xfId="0" applyFont="1" applyFill="1" applyBorder="1" applyAlignment="1" applyProtection="1">
      <alignment horizontal="right" vertical="center"/>
      <protection locked="0"/>
    </xf>
    <xf numFmtId="0" fontId="22" fillId="0" borderId="18" xfId="0" applyFont="1" applyFill="1" applyBorder="1" applyAlignment="1">
      <alignment horizontal="left" vertical="top" wrapText="1"/>
    </xf>
    <xf numFmtId="0" fontId="22" fillId="0" borderId="12" xfId="0" applyFont="1" applyFill="1" applyBorder="1" applyAlignment="1">
      <alignment horizontal="left" vertical="top" wrapText="1"/>
    </xf>
    <xf numFmtId="0" fontId="22" fillId="36" borderId="24" xfId="0" applyFont="1" applyFill="1" applyBorder="1" applyAlignment="1">
      <alignment horizontal="center" vertical="center" wrapText="1"/>
    </xf>
    <xf numFmtId="0" fontId="22" fillId="36" borderId="39" xfId="0" applyFont="1" applyFill="1" applyBorder="1" applyAlignment="1">
      <alignment horizontal="center" vertical="center" wrapText="1"/>
    </xf>
    <xf numFmtId="0" fontId="22" fillId="36" borderId="40" xfId="0" applyFont="1" applyFill="1" applyBorder="1" applyAlignment="1">
      <alignment horizontal="center" vertical="center" wrapText="1"/>
    </xf>
    <xf numFmtId="0" fontId="33" fillId="37" borderId="17" xfId="0" applyFont="1" applyFill="1" applyBorder="1" applyAlignment="1">
      <alignment horizontal="left" vertical="center" wrapText="1"/>
    </xf>
    <xf numFmtId="0" fontId="33" fillId="37" borderId="18" xfId="0" applyFont="1" applyFill="1" applyBorder="1" applyAlignment="1">
      <alignment horizontal="left" vertical="center" wrapText="1"/>
    </xf>
    <xf numFmtId="0" fontId="22" fillId="37" borderId="11" xfId="0" applyFont="1" applyFill="1" applyBorder="1" applyAlignment="1">
      <alignment horizontal="left" vertical="center" wrapText="1"/>
    </xf>
    <xf numFmtId="0" fontId="22" fillId="37" borderId="12" xfId="0" applyFont="1" applyFill="1" applyBorder="1" applyAlignment="1">
      <alignment horizontal="left" vertical="center" wrapText="1"/>
    </xf>
    <xf numFmtId="0" fontId="22" fillId="0" borderId="12" xfId="0" applyFont="1" applyBorder="1" applyAlignment="1"/>
    <xf numFmtId="0" fontId="22" fillId="0" borderId="1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38" borderId="18" xfId="0" applyFill="1" applyBorder="1" applyAlignment="1">
      <alignment horizontal="center"/>
    </xf>
    <xf numFmtId="0" fontId="0" fillId="0" borderId="13" xfId="0" applyBorder="1" applyAlignment="1"/>
    <xf numFmtId="0" fontId="0" fillId="0" borderId="12" xfId="0" applyBorder="1" applyAlignment="1"/>
    <xf numFmtId="0" fontId="0" fillId="39" borderId="18" xfId="0" applyFill="1" applyBorder="1" applyAlignment="1">
      <alignment horizontal="center"/>
    </xf>
    <xf numFmtId="0" fontId="0" fillId="39" borderId="13" xfId="0" applyFill="1" applyBorder="1" applyAlignment="1">
      <alignment horizontal="center"/>
    </xf>
    <xf numFmtId="0" fontId="0" fillId="39" borderId="12" xfId="0" applyFill="1" applyBorder="1" applyAlignment="1">
      <alignment horizontal="center"/>
    </xf>
    <xf numFmtId="0" fontId="0" fillId="37" borderId="18" xfId="0" applyFill="1" applyBorder="1" applyAlignment="1"/>
    <xf numFmtId="0" fontId="0" fillId="38" borderId="18" xfId="0" applyFill="1" applyBorder="1" applyAlignment="1"/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2" fillId="39" borderId="13" xfId="0" applyFont="1" applyFill="1" applyBorder="1" applyAlignment="1">
      <alignment horizontal="center"/>
    </xf>
    <xf numFmtId="0" fontId="22" fillId="39" borderId="12" xfId="0" applyFont="1" applyFill="1" applyBorder="1" applyAlignment="1">
      <alignment horizontal="center"/>
    </xf>
    <xf numFmtId="0" fontId="25" fillId="0" borderId="18" xfId="0" applyFont="1" applyBorder="1" applyAlignment="1">
      <alignment horizontal="left" vertical="center" wrapText="1"/>
    </xf>
    <xf numFmtId="0" fontId="25" fillId="0" borderId="12" xfId="0" applyFont="1" applyBorder="1" applyAlignment="1">
      <alignment horizontal="left" vertical="center" wrapText="1"/>
    </xf>
    <xf numFmtId="0" fontId="26" fillId="36" borderId="24" xfId="0" applyFont="1" applyFill="1" applyBorder="1" applyAlignment="1">
      <alignment horizontal="center" vertical="center"/>
    </xf>
    <xf numFmtId="0" fontId="26" fillId="36" borderId="39" xfId="0" applyFont="1" applyFill="1" applyBorder="1" applyAlignment="1">
      <alignment horizontal="center" vertical="center"/>
    </xf>
    <xf numFmtId="0" fontId="26" fillId="36" borderId="40" xfId="0" applyFont="1" applyFill="1" applyBorder="1" applyAlignment="1">
      <alignment horizontal="center" vertical="center"/>
    </xf>
    <xf numFmtId="164" fontId="21" fillId="37" borderId="18" xfId="0" applyNumberFormat="1" applyFont="1" applyFill="1" applyBorder="1" applyAlignment="1">
      <alignment horizontal="center" vertical="center" wrapText="1"/>
    </xf>
    <xf numFmtId="164" fontId="21" fillId="37" borderId="12" xfId="0" applyNumberFormat="1" applyFont="1" applyFill="1" applyBorder="1" applyAlignment="1">
      <alignment horizontal="center" vertical="center" wrapText="1"/>
    </xf>
    <xf numFmtId="164" fontId="25" fillId="37" borderId="18" xfId="0" applyNumberFormat="1" applyFont="1" applyFill="1" applyBorder="1" applyAlignment="1">
      <alignment horizontal="center" vertical="center" wrapText="1"/>
    </xf>
    <xf numFmtId="164" fontId="25" fillId="37" borderId="12" xfId="0" applyNumberFormat="1" applyFont="1" applyFill="1" applyBorder="1" applyAlignment="1">
      <alignment horizontal="center" vertical="center" wrapText="1"/>
    </xf>
    <xf numFmtId="0" fontId="21" fillId="0" borderId="18" xfId="0" applyFont="1" applyBorder="1" applyAlignment="1">
      <alignment horizontal="left" vertical="center" wrapText="1"/>
    </xf>
    <xf numFmtId="0" fontId="21" fillId="0" borderId="12" xfId="0" applyFont="1" applyBorder="1" applyAlignment="1">
      <alignment horizontal="left" vertical="center" wrapText="1"/>
    </xf>
    <xf numFmtId="0" fontId="32" fillId="42" borderId="19" xfId="0" applyFont="1" applyFill="1" applyBorder="1" applyAlignment="1">
      <alignment horizontal="right" vertical="center"/>
    </xf>
    <xf numFmtId="0" fontId="32" fillId="42" borderId="21" xfId="0" applyFont="1" applyFill="1" applyBorder="1" applyAlignment="1">
      <alignment horizontal="right" vertical="center"/>
    </xf>
    <xf numFmtId="0" fontId="32" fillId="42" borderId="20" xfId="0" applyFont="1" applyFill="1" applyBorder="1" applyAlignment="1">
      <alignment horizontal="right" vertical="center"/>
    </xf>
    <xf numFmtId="0" fontId="25" fillId="37" borderId="11" xfId="0" applyFont="1" applyFill="1" applyBorder="1" applyAlignment="1">
      <alignment horizontal="left" vertical="center" wrapText="1"/>
    </xf>
    <xf numFmtId="0" fontId="25" fillId="37" borderId="13" xfId="0" applyFont="1" applyFill="1" applyBorder="1" applyAlignment="1">
      <alignment horizontal="left" vertical="center" wrapText="1"/>
    </xf>
    <xf numFmtId="0" fontId="25" fillId="37" borderId="12" xfId="0" applyFont="1" applyFill="1" applyBorder="1" applyAlignment="1">
      <alignment horizontal="left" vertical="center" wrapText="1"/>
    </xf>
    <xf numFmtId="164" fontId="21" fillId="37" borderId="11" xfId="0" applyNumberFormat="1" applyFont="1" applyFill="1" applyBorder="1" applyAlignment="1">
      <alignment horizontal="center" vertical="center" wrapText="1"/>
    </xf>
    <xf numFmtId="164" fontId="21" fillId="37" borderId="13" xfId="0" applyNumberFormat="1" applyFont="1" applyFill="1" applyBorder="1" applyAlignment="1">
      <alignment horizontal="center" vertical="center" wrapText="1"/>
    </xf>
    <xf numFmtId="164" fontId="25" fillId="37" borderId="11" xfId="0" applyNumberFormat="1" applyFont="1" applyFill="1" applyBorder="1" applyAlignment="1">
      <alignment horizontal="center" vertical="center" wrapText="1"/>
    </xf>
    <xf numFmtId="164" fontId="25" fillId="37" borderId="13" xfId="0" applyNumberFormat="1" applyFont="1" applyFill="1" applyBorder="1" applyAlignment="1">
      <alignment horizontal="center" vertical="center" wrapText="1"/>
    </xf>
    <xf numFmtId="164" fontId="28" fillId="0" borderId="11" xfId="0" applyNumberFormat="1" applyFont="1" applyBorder="1" applyAlignment="1">
      <alignment horizontal="center" vertical="center" wrapText="1"/>
    </xf>
    <xf numFmtId="164" fontId="28" fillId="0" borderId="13" xfId="0" applyNumberFormat="1" applyFont="1" applyBorder="1" applyAlignment="1">
      <alignment horizontal="center" vertical="center" wrapText="1"/>
    </xf>
    <xf numFmtId="0" fontId="25" fillId="0" borderId="13" xfId="0" applyFont="1" applyBorder="1" applyAlignment="1">
      <alignment horizontal="left" vertical="center" wrapText="1"/>
    </xf>
    <xf numFmtId="0" fontId="25" fillId="0" borderId="11" xfId="0" applyFont="1" applyBorder="1" applyAlignment="1">
      <alignment horizontal="center" vertical="center" wrapText="1"/>
    </xf>
    <xf numFmtId="164" fontId="44" fillId="0" borderId="18" xfId="0" applyNumberFormat="1" applyFont="1" applyBorder="1" applyAlignment="1">
      <alignment horizontal="center" vertical="center"/>
    </xf>
    <xf numFmtId="164" fontId="44" fillId="0" borderId="12" xfId="0" applyNumberFormat="1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1" fontId="21" fillId="0" borderId="18" xfId="0" applyNumberFormat="1" applyFont="1" applyBorder="1" applyAlignment="1">
      <alignment horizontal="center" vertical="center" wrapText="1"/>
    </xf>
    <xf numFmtId="1" fontId="21" fillId="0" borderId="12" xfId="0" applyNumberFormat="1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2" fillId="41" borderId="19" xfId="0" applyFont="1" applyFill="1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25" fillId="37" borderId="18" xfId="0" applyNumberFormat="1" applyFont="1" applyFill="1" applyBorder="1" applyAlignment="1">
      <alignment horizontal="center" vertical="center" wrapText="1"/>
    </xf>
    <xf numFmtId="0" fontId="25" fillId="37" borderId="12" xfId="0" applyNumberFormat="1" applyFont="1" applyFill="1" applyBorder="1" applyAlignment="1">
      <alignment horizontal="center" vertical="center" wrapText="1"/>
    </xf>
    <xf numFmtId="0" fontId="25" fillId="0" borderId="18" xfId="0" applyNumberFormat="1" applyFont="1" applyFill="1" applyBorder="1" applyAlignment="1">
      <alignment horizontal="center" vertical="center" wrapText="1"/>
    </xf>
    <xf numFmtId="0" fontId="25" fillId="0" borderId="12" xfId="0" applyNumberFormat="1" applyFont="1" applyFill="1" applyBorder="1" applyAlignment="1">
      <alignment horizontal="center" vertical="center" wrapText="1"/>
    </xf>
    <xf numFmtId="0" fontId="21" fillId="0" borderId="50" xfId="0" applyFont="1" applyBorder="1" applyAlignment="1">
      <alignment horizontal="left" vertical="center" wrapText="1"/>
    </xf>
    <xf numFmtId="0" fontId="21" fillId="0" borderId="17" xfId="0" applyFont="1" applyBorder="1" applyAlignment="1">
      <alignment horizontal="left" vertical="center" wrapText="1"/>
    </xf>
    <xf numFmtId="0" fontId="21" fillId="0" borderId="50" xfId="0" applyNumberFormat="1" applyFont="1" applyFill="1" applyBorder="1" applyAlignment="1">
      <alignment horizontal="center" vertical="center" wrapText="1"/>
    </xf>
    <xf numFmtId="0" fontId="21" fillId="0" borderId="17" xfId="0" applyNumberFormat="1" applyFont="1" applyFill="1" applyBorder="1" applyAlignment="1">
      <alignment horizontal="center" vertical="center" wrapText="1"/>
    </xf>
    <xf numFmtId="0" fontId="21" fillId="0" borderId="50" xfId="0" applyNumberFormat="1" applyFont="1" applyBorder="1" applyAlignment="1">
      <alignment horizontal="center" vertical="center" wrapText="1"/>
    </xf>
    <xf numFmtId="0" fontId="21" fillId="0" borderId="17" xfId="0" applyNumberFormat="1" applyFont="1" applyBorder="1" applyAlignment="1">
      <alignment horizontal="center" vertical="center" wrapText="1"/>
    </xf>
    <xf numFmtId="0" fontId="25" fillId="37" borderId="11" xfId="0" applyNumberFormat="1" applyFont="1" applyFill="1" applyBorder="1" applyAlignment="1">
      <alignment horizontal="center" vertical="center" wrapText="1"/>
    </xf>
    <xf numFmtId="0" fontId="25" fillId="37" borderId="13" xfId="0" applyNumberFormat="1" applyFont="1" applyFill="1" applyBorder="1" applyAlignment="1">
      <alignment horizontal="center" vertical="center" wrapText="1"/>
    </xf>
    <xf numFmtId="0" fontId="25" fillId="0" borderId="11" xfId="0" applyNumberFormat="1" applyFont="1" applyFill="1" applyBorder="1" applyAlignment="1">
      <alignment horizontal="center" vertical="center" wrapText="1"/>
    </xf>
    <xf numFmtId="0" fontId="25" fillId="0" borderId="13" xfId="0" applyNumberFormat="1" applyFont="1" applyFill="1" applyBorder="1" applyAlignment="1">
      <alignment horizontal="center" vertical="center" wrapText="1"/>
    </xf>
    <xf numFmtId="0" fontId="0" fillId="37" borderId="18" xfId="0" applyFill="1" applyBorder="1" applyAlignment="1">
      <alignment horizontal="center"/>
    </xf>
    <xf numFmtId="1" fontId="21" fillId="0" borderId="17" xfId="0" applyNumberFormat="1" applyFont="1" applyBorder="1" applyAlignment="1">
      <alignment horizontal="center" vertical="center" wrapText="1"/>
    </xf>
    <xf numFmtId="0" fontId="32" fillId="42" borderId="24" xfId="0" applyFont="1" applyFill="1" applyBorder="1" applyAlignment="1">
      <alignment horizontal="center" vertical="center"/>
    </xf>
    <xf numFmtId="0" fontId="32" fillId="42" borderId="39" xfId="0" applyFont="1" applyFill="1" applyBorder="1" applyAlignment="1">
      <alignment horizontal="center" vertical="center"/>
    </xf>
    <xf numFmtId="0" fontId="32" fillId="42" borderId="40" xfId="0" applyFont="1" applyFill="1" applyBorder="1" applyAlignment="1">
      <alignment horizontal="center" vertical="center"/>
    </xf>
    <xf numFmtId="0" fontId="33" fillId="37" borderId="32" xfId="0" applyFont="1" applyFill="1" applyBorder="1" applyAlignment="1">
      <alignment horizontal="left" vertical="center" wrapText="1"/>
    </xf>
    <xf numFmtId="0" fontId="33" fillId="37" borderId="35" xfId="0" applyFont="1" applyFill="1" applyBorder="1" applyAlignment="1">
      <alignment horizontal="left" vertical="center" wrapText="1"/>
    </xf>
    <xf numFmtId="0" fontId="33" fillId="37" borderId="28" xfId="0" applyFont="1" applyFill="1" applyBorder="1" applyAlignment="1">
      <alignment horizontal="left" vertical="center" wrapText="1"/>
    </xf>
    <xf numFmtId="0" fontId="33" fillId="37" borderId="29" xfId="0" applyFont="1" applyFill="1" applyBorder="1" applyAlignment="1">
      <alignment horizontal="left" vertical="center" wrapText="1"/>
    </xf>
    <xf numFmtId="0" fontId="26" fillId="36" borderId="19" xfId="0" applyFont="1" applyFill="1" applyBorder="1" applyAlignment="1">
      <alignment horizontal="center" vertical="center"/>
    </xf>
    <xf numFmtId="0" fontId="26" fillId="36" borderId="21" xfId="0" applyFont="1" applyFill="1" applyBorder="1" applyAlignment="1">
      <alignment horizontal="center" vertical="center"/>
    </xf>
    <xf numFmtId="0" fontId="26" fillId="36" borderId="20" xfId="0" applyFont="1" applyFill="1" applyBorder="1" applyAlignment="1">
      <alignment horizontal="center" vertical="center"/>
    </xf>
    <xf numFmtId="0" fontId="25" fillId="37" borderId="18" xfId="0" applyFont="1" applyFill="1" applyBorder="1" applyAlignment="1">
      <alignment horizontal="left" vertical="center" wrapText="1"/>
    </xf>
    <xf numFmtId="0" fontId="36" fillId="34" borderId="44" xfId="0" applyFont="1" applyFill="1" applyBorder="1" applyAlignment="1">
      <alignment horizontal="center"/>
    </xf>
    <xf numFmtId="0" fontId="36" fillId="34" borderId="45" xfId="0" applyFont="1" applyFill="1" applyBorder="1" applyAlignment="1">
      <alignment horizontal="center"/>
    </xf>
    <xf numFmtId="0" fontId="36" fillId="34" borderId="43" xfId="0" applyFont="1" applyFill="1" applyBorder="1" applyAlignment="1">
      <alignment horizontal="center"/>
    </xf>
    <xf numFmtId="0" fontId="34" fillId="39" borderId="10" xfId="0" applyFont="1" applyFill="1" applyBorder="1" applyAlignment="1">
      <alignment horizontal="right"/>
    </xf>
    <xf numFmtId="0" fontId="34" fillId="39" borderId="42" xfId="0" applyFont="1" applyFill="1" applyBorder="1" applyAlignment="1">
      <alignment horizontal="right"/>
    </xf>
    <xf numFmtId="0" fontId="32" fillId="39" borderId="10" xfId="0" applyFont="1" applyFill="1" applyBorder="1" applyAlignment="1">
      <alignment horizontal="right"/>
    </xf>
    <xf numFmtId="0" fontId="32" fillId="39" borderId="42" xfId="0" applyFont="1" applyFill="1" applyBorder="1" applyAlignment="1">
      <alignment horizontal="right"/>
    </xf>
    <xf numFmtId="0" fontId="32" fillId="34" borderId="45" xfId="0" applyFont="1" applyFill="1" applyBorder="1" applyAlignment="1">
      <alignment horizontal="right"/>
    </xf>
    <xf numFmtId="0" fontId="29" fillId="38" borderId="22" xfId="0" applyFont="1" applyFill="1" applyBorder="1" applyAlignment="1">
      <alignment horizontal="right"/>
    </xf>
    <xf numFmtId="0" fontId="29" fillId="38" borderId="41" xfId="0" applyFont="1" applyFill="1" applyBorder="1" applyAlignment="1">
      <alignment horizontal="right"/>
    </xf>
    <xf numFmtId="0" fontId="36" fillId="43" borderId="14" xfId="0" applyFont="1" applyFill="1" applyBorder="1" applyAlignment="1">
      <alignment horizontal="center"/>
    </xf>
    <xf numFmtId="0" fontId="36" fillId="43" borderId="16" xfId="0" applyFont="1" applyFill="1" applyBorder="1" applyAlignment="1">
      <alignment horizontal="center"/>
    </xf>
    <xf numFmtId="0" fontId="36" fillId="43" borderId="15" xfId="0" applyFont="1" applyFill="1" applyBorder="1" applyAlignment="1">
      <alignment horizontal="center"/>
    </xf>
    <xf numFmtId="0" fontId="36" fillId="38" borderId="24" xfId="0" applyFont="1" applyFill="1" applyBorder="1" applyAlignment="1">
      <alignment horizontal="center"/>
    </xf>
    <xf numFmtId="0" fontId="36" fillId="38" borderId="39" xfId="0" applyFont="1" applyFill="1" applyBorder="1" applyAlignment="1">
      <alignment horizontal="center"/>
    </xf>
    <xf numFmtId="0" fontId="36" fillId="38" borderId="40" xfId="0" applyFont="1" applyFill="1" applyBorder="1" applyAlignment="1">
      <alignment horizontal="center"/>
    </xf>
    <xf numFmtId="0" fontId="29" fillId="39" borderId="30" xfId="0" applyFont="1" applyFill="1" applyBorder="1" applyAlignment="1">
      <alignment horizontal="center"/>
    </xf>
    <xf numFmtId="0" fontId="29" fillId="39" borderId="10" xfId="0" applyFont="1" applyFill="1" applyBorder="1" applyAlignment="1">
      <alignment horizontal="center"/>
    </xf>
    <xf numFmtId="0" fontId="29" fillId="39" borderId="42" xfId="0" applyFont="1" applyFill="1" applyBorder="1" applyAlignment="1">
      <alignment horizontal="center"/>
    </xf>
    <xf numFmtId="0" fontId="36" fillId="39" borderId="30" xfId="0" applyFont="1" applyFill="1" applyBorder="1" applyAlignment="1">
      <alignment horizontal="center"/>
    </xf>
    <xf numFmtId="0" fontId="36" fillId="39" borderId="10" xfId="0" applyFont="1" applyFill="1" applyBorder="1" applyAlignment="1">
      <alignment horizontal="center"/>
    </xf>
    <xf numFmtId="0" fontId="36" fillId="39" borderId="42" xfId="0" applyFont="1" applyFill="1" applyBorder="1" applyAlignment="1">
      <alignment horizontal="center"/>
    </xf>
    <xf numFmtId="0" fontId="22" fillId="0" borderId="12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34" fillId="43" borderId="10" xfId="0" applyFont="1" applyFill="1" applyBorder="1" applyAlignment="1">
      <alignment horizontal="right" vertical="center"/>
    </xf>
    <xf numFmtId="0" fontId="34" fillId="43" borderId="42" xfId="0" applyFont="1" applyFill="1" applyBorder="1" applyAlignment="1">
      <alignment horizontal="right" vertical="center"/>
    </xf>
    <xf numFmtId="0" fontId="29" fillId="43" borderId="25" xfId="0" applyFont="1" applyFill="1" applyBorder="1" applyAlignment="1">
      <alignment horizontal="center" vertical="center"/>
    </xf>
    <xf numFmtId="0" fontId="29" fillId="43" borderId="22" xfId="0" applyFont="1" applyFill="1" applyBorder="1" applyAlignment="1">
      <alignment horizontal="center" vertical="center"/>
    </xf>
    <xf numFmtId="0" fontId="29" fillId="43" borderId="41" xfId="0" applyFont="1" applyFill="1" applyBorder="1" applyAlignment="1">
      <alignment horizontal="center" vertical="center"/>
    </xf>
    <xf numFmtId="0" fontId="33" fillId="37" borderId="12" xfId="0" applyFont="1" applyFill="1" applyBorder="1" applyAlignment="1">
      <alignment horizontal="left" vertical="top" wrapText="1"/>
    </xf>
    <xf numFmtId="0" fontId="33" fillId="37" borderId="17" xfId="0" applyFont="1" applyFill="1" applyBorder="1" applyAlignment="1">
      <alignment horizontal="left" vertical="top" wrapText="1"/>
    </xf>
    <xf numFmtId="0" fontId="33" fillId="37" borderId="18" xfId="0" applyFont="1" applyFill="1" applyBorder="1" applyAlignment="1">
      <alignment horizontal="left" vertical="top" wrapText="1"/>
    </xf>
    <xf numFmtId="0" fontId="34" fillId="43" borderId="0" xfId="0" applyFont="1" applyFill="1" applyBorder="1" applyAlignment="1">
      <alignment horizontal="right" vertical="center"/>
    </xf>
    <xf numFmtId="0" fontId="25" fillId="0" borderId="11" xfId="0" applyFont="1" applyBorder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0" fontId="32" fillId="43" borderId="25" xfId="0" applyFont="1" applyFill="1" applyBorder="1" applyAlignment="1">
      <alignment horizontal="center" vertical="center"/>
    </xf>
    <xf numFmtId="0" fontId="32" fillId="43" borderId="22" xfId="0" applyFont="1" applyFill="1" applyBorder="1" applyAlignment="1">
      <alignment horizontal="center" vertical="center"/>
    </xf>
    <xf numFmtId="0" fontId="32" fillId="43" borderId="41" xfId="0" applyFont="1" applyFill="1" applyBorder="1" applyAlignment="1">
      <alignment horizontal="center" vertical="center"/>
    </xf>
    <xf numFmtId="164" fontId="29" fillId="36" borderId="24" xfId="0" applyNumberFormat="1" applyFont="1" applyFill="1" applyBorder="1" applyAlignment="1">
      <alignment horizontal="center" vertical="center"/>
    </xf>
    <xf numFmtId="164" fontId="29" fillId="36" borderId="39" xfId="0" applyNumberFormat="1" applyFont="1" applyFill="1" applyBorder="1" applyAlignment="1">
      <alignment horizontal="center" vertical="center"/>
    </xf>
    <xf numFmtId="164" fontId="29" fillId="36" borderId="40" xfId="0" applyNumberFormat="1" applyFont="1" applyFill="1" applyBorder="1" applyAlignment="1">
      <alignment horizontal="center" vertical="center"/>
    </xf>
    <xf numFmtId="0" fontId="22" fillId="0" borderId="18" xfId="0" applyFont="1" applyFill="1" applyBorder="1" applyAlignment="1">
      <alignment horizontal="left" vertical="center" wrapText="1"/>
    </xf>
    <xf numFmtId="0" fontId="22" fillId="0" borderId="12" xfId="0" applyFont="1" applyFill="1" applyBorder="1" applyAlignment="1">
      <alignment horizontal="left" vertical="center" wrapText="1"/>
    </xf>
    <xf numFmtId="0" fontId="32" fillId="43" borderId="30" xfId="0" applyFont="1" applyFill="1" applyBorder="1" applyAlignment="1">
      <alignment horizontal="right" vertical="center"/>
    </xf>
    <xf numFmtId="0" fontId="32" fillId="43" borderId="10" xfId="0" applyFont="1" applyFill="1" applyBorder="1" applyAlignment="1">
      <alignment horizontal="right" vertical="center"/>
    </xf>
    <xf numFmtId="0" fontId="32" fillId="43" borderId="42" xfId="0" applyFont="1" applyFill="1" applyBorder="1" applyAlignment="1">
      <alignment horizontal="right" vertical="center"/>
    </xf>
    <xf numFmtId="0" fontId="22" fillId="0" borderId="13" xfId="0" applyFont="1" applyFill="1" applyBorder="1" applyAlignment="1">
      <alignment horizontal="left" vertical="center" wrapText="1"/>
    </xf>
    <xf numFmtId="0" fontId="33" fillId="37" borderId="26" xfId="0" applyFont="1" applyFill="1" applyBorder="1" applyAlignment="1">
      <alignment horizontal="left" vertical="center" wrapText="1"/>
    </xf>
    <xf numFmtId="0" fontId="33" fillId="37" borderId="38" xfId="0" applyFont="1" applyFill="1" applyBorder="1" applyAlignment="1">
      <alignment horizontal="left" vertical="center" wrapText="1"/>
    </xf>
    <xf numFmtId="0" fontId="22" fillId="0" borderId="11" xfId="0" applyFont="1" applyFill="1" applyBorder="1" applyAlignment="1">
      <alignment horizontal="left" vertical="center" wrapText="1"/>
    </xf>
    <xf numFmtId="0" fontId="22" fillId="37" borderId="18" xfId="0" applyFont="1" applyFill="1" applyBorder="1" applyAlignment="1">
      <alignment horizontal="left" vertical="center" wrapText="1"/>
    </xf>
    <xf numFmtId="0" fontId="22" fillId="37" borderId="13" xfId="0" applyFont="1" applyFill="1" applyBorder="1" applyAlignment="1">
      <alignment horizontal="left" vertical="center" wrapText="1"/>
    </xf>
    <xf numFmtId="0" fontId="21" fillId="37" borderId="18" xfId="0" applyFont="1" applyFill="1" applyBorder="1" applyAlignment="1">
      <alignment horizontal="left" vertical="center" wrapText="1"/>
    </xf>
    <xf numFmtId="0" fontId="21" fillId="37" borderId="12" xfId="0" applyFont="1" applyFill="1" applyBorder="1" applyAlignment="1">
      <alignment horizontal="left" vertical="center" wrapText="1"/>
    </xf>
    <xf numFmtId="0" fontId="30" fillId="36" borderId="24" xfId="0" applyFont="1" applyFill="1" applyBorder="1" applyAlignment="1">
      <alignment horizontal="center" vertical="center"/>
    </xf>
    <xf numFmtId="0" fontId="30" fillId="36" borderId="39" xfId="0" applyFont="1" applyFill="1" applyBorder="1" applyAlignment="1">
      <alignment horizontal="center" vertical="center"/>
    </xf>
    <xf numFmtId="0" fontId="30" fillId="36" borderId="40" xfId="0" applyFont="1" applyFill="1" applyBorder="1" applyAlignment="1">
      <alignment horizontal="center" vertical="center"/>
    </xf>
    <xf numFmtId="0" fontId="22" fillId="0" borderId="13" xfId="0" applyNumberFormat="1" applyFont="1" applyBorder="1" applyAlignment="1">
      <alignment horizontal="center" vertical="center" wrapText="1"/>
    </xf>
    <xf numFmtId="0" fontId="29" fillId="36" borderId="32" xfId="0" applyFont="1" applyFill="1" applyBorder="1" applyAlignment="1">
      <alignment horizontal="center" vertical="center"/>
    </xf>
    <xf numFmtId="0" fontId="29" fillId="36" borderId="36" xfId="0" applyFont="1" applyFill="1" applyBorder="1" applyAlignment="1">
      <alignment horizontal="center" vertical="center"/>
    </xf>
    <xf numFmtId="0" fontId="29" fillId="36" borderId="35" xfId="0" applyFont="1" applyFill="1" applyBorder="1" applyAlignment="1">
      <alignment horizontal="center" vertical="center"/>
    </xf>
    <xf numFmtId="0" fontId="21" fillId="0" borderId="13" xfId="0" applyFont="1" applyBorder="1" applyAlignment="1">
      <alignment horizontal="left" vertical="center" wrapText="1"/>
    </xf>
    <xf numFmtId="0" fontId="25" fillId="0" borderId="18" xfId="0" applyFont="1" applyBorder="1" applyAlignment="1">
      <alignment horizontal="left" vertical="center"/>
    </xf>
    <xf numFmtId="0" fontId="25" fillId="0" borderId="13" xfId="0" applyFont="1" applyBorder="1" applyAlignment="1">
      <alignment horizontal="left" vertical="center"/>
    </xf>
    <xf numFmtId="0" fontId="25" fillId="0" borderId="12" xfId="0" applyFont="1" applyBorder="1" applyAlignment="1">
      <alignment horizontal="left" vertical="center"/>
    </xf>
    <xf numFmtId="0" fontId="44" fillId="0" borderId="18" xfId="0" applyFont="1" applyBorder="1" applyAlignment="1">
      <alignment horizontal="left" vertical="center" wrapText="1"/>
    </xf>
    <xf numFmtId="0" fontId="44" fillId="0" borderId="12" xfId="0" applyFont="1" applyBorder="1" applyAlignment="1">
      <alignment horizontal="left" vertical="center" wrapText="1"/>
    </xf>
    <xf numFmtId="0" fontId="44" fillId="0" borderId="18" xfId="0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0" fontId="22" fillId="0" borderId="18" xfId="0" applyFont="1" applyBorder="1" applyAlignment="1">
      <alignment horizontal="left" vertical="center"/>
    </xf>
    <xf numFmtId="0" fontId="22" fillId="0" borderId="13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1" fillId="0" borderId="17" xfId="0" applyFont="1" applyBorder="1" applyAlignment="1">
      <alignment horizontal="left" wrapText="1"/>
    </xf>
    <xf numFmtId="0" fontId="22" fillId="0" borderId="11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164" fontId="44" fillId="37" borderId="18" xfId="0" applyNumberFormat="1" applyFont="1" applyFill="1" applyBorder="1" applyAlignment="1">
      <alignment horizontal="center" vertical="center" wrapText="1"/>
    </xf>
    <xf numFmtId="164" fontId="44" fillId="37" borderId="12" xfId="0" applyNumberFormat="1" applyFont="1" applyFill="1" applyBorder="1" applyAlignment="1">
      <alignment horizontal="center" vertical="center" wrapText="1"/>
    </xf>
    <xf numFmtId="0" fontId="27" fillId="33" borderId="17" xfId="0" applyFont="1" applyFill="1" applyBorder="1" applyAlignment="1">
      <alignment horizontal="center" vertical="center" wrapText="1"/>
    </xf>
    <xf numFmtId="0" fontId="26" fillId="39" borderId="19" xfId="0" applyFont="1" applyFill="1" applyBorder="1" applyAlignment="1">
      <alignment horizontal="left" vertical="center"/>
    </xf>
    <xf numFmtId="0" fontId="26" fillId="39" borderId="21" xfId="0" applyFont="1" applyFill="1" applyBorder="1" applyAlignment="1">
      <alignment horizontal="left" vertical="center"/>
    </xf>
    <xf numFmtId="0" fontId="26" fillId="39" borderId="20" xfId="0" applyFont="1" applyFill="1" applyBorder="1" applyAlignment="1">
      <alignment horizontal="left" vertical="center"/>
    </xf>
    <xf numFmtId="0" fontId="27" fillId="33" borderId="17" xfId="0" applyFont="1" applyFill="1" applyBorder="1" applyAlignment="1">
      <alignment horizontal="center" vertical="center" textRotation="90" wrapText="1"/>
    </xf>
    <xf numFmtId="49" fontId="27" fillId="33" borderId="18" xfId="0" applyNumberFormat="1" applyFont="1" applyFill="1" applyBorder="1" applyAlignment="1">
      <alignment horizontal="center" vertical="center" textRotation="90" wrapText="1"/>
    </xf>
    <xf numFmtId="0" fontId="0" fillId="0" borderId="13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49" fontId="27" fillId="40" borderId="32" xfId="0" applyNumberFormat="1" applyFont="1" applyFill="1" applyBorder="1" applyAlignment="1">
      <alignment horizontal="center" vertical="center" textRotation="90" wrapText="1"/>
    </xf>
    <xf numFmtId="0" fontId="0" fillId="40" borderId="35" xfId="0" applyFill="1" applyBorder="1" applyAlignment="1">
      <alignment horizontal="center" vertical="center" wrapText="1"/>
    </xf>
    <xf numFmtId="0" fontId="0" fillId="40" borderId="28" xfId="0" applyFill="1" applyBorder="1" applyAlignment="1">
      <alignment horizontal="center" vertical="center" wrapText="1"/>
    </xf>
    <xf numFmtId="0" fontId="0" fillId="40" borderId="29" xfId="0" applyFill="1" applyBorder="1" applyAlignment="1">
      <alignment horizontal="center" vertical="center" wrapText="1"/>
    </xf>
    <xf numFmtId="0" fontId="0" fillId="40" borderId="31" xfId="0" applyFill="1" applyBorder="1" applyAlignment="1">
      <alignment horizontal="center" vertical="center" wrapText="1"/>
    </xf>
    <xf numFmtId="0" fontId="0" fillId="40" borderId="48" xfId="0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top"/>
    </xf>
    <xf numFmtId="0" fontId="27" fillId="0" borderId="37" xfId="0" applyFont="1" applyBorder="1" applyAlignment="1">
      <alignment horizontal="center" vertical="top" wrapText="1"/>
    </xf>
    <xf numFmtId="49" fontId="27" fillId="33" borderId="17" xfId="0" applyNumberFormat="1" applyFont="1" applyFill="1" applyBorder="1" applyAlignment="1">
      <alignment horizontal="center" vertical="center" textRotation="90" wrapText="1"/>
    </xf>
    <xf numFmtId="0" fontId="30" fillId="33" borderId="17" xfId="0" applyFont="1" applyFill="1" applyBorder="1" applyAlignment="1">
      <alignment horizontal="center" vertical="center" wrapText="1"/>
    </xf>
    <xf numFmtId="0" fontId="25" fillId="0" borderId="0" xfId="0" applyFont="1" applyAlignment="1"/>
    <xf numFmtId="0" fontId="0" fillId="0" borderId="0" xfId="0" applyAlignment="1"/>
    <xf numFmtId="0" fontId="30" fillId="33" borderId="17" xfId="0" applyFont="1" applyFill="1" applyBorder="1" applyAlignment="1">
      <alignment horizontal="center" vertical="center" textRotation="90" wrapText="1"/>
    </xf>
    <xf numFmtId="0" fontId="30" fillId="33" borderId="17" xfId="0" applyFont="1" applyFill="1" applyBorder="1" applyAlignment="1">
      <alignment horizontal="center" textRotation="90" wrapText="1"/>
    </xf>
    <xf numFmtId="0" fontId="38" fillId="0" borderId="19" xfId="0" applyFont="1" applyBorder="1" applyAlignment="1">
      <alignment horizontal="center" vertical="center" wrapText="1"/>
    </xf>
    <xf numFmtId="0" fontId="38" fillId="0" borderId="21" xfId="0" applyFont="1" applyBorder="1" applyAlignment="1">
      <alignment horizontal="center" vertical="center" wrapText="1"/>
    </xf>
    <xf numFmtId="0" fontId="38" fillId="0" borderId="20" xfId="0" applyFont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52" fillId="0" borderId="19" xfId="0" applyFont="1" applyBorder="1" applyAlignment="1">
      <alignment horizontal="center" vertical="center" wrapText="1"/>
    </xf>
    <xf numFmtId="0" fontId="52" fillId="0" borderId="21" xfId="0" applyFont="1" applyBorder="1" applyAlignment="1">
      <alignment horizontal="center" vertical="center" wrapText="1"/>
    </xf>
    <xf numFmtId="0" fontId="52" fillId="0" borderId="20" xfId="0" applyFont="1" applyBorder="1" applyAlignment="1">
      <alignment horizontal="center" vertical="center" wrapText="1"/>
    </xf>
    <xf numFmtId="0" fontId="32" fillId="34" borderId="19" xfId="0" applyFont="1" applyFill="1" applyBorder="1" applyAlignment="1">
      <alignment horizontal="right" vertical="center" wrapText="1"/>
    </xf>
    <xf numFmtId="0" fontId="32" fillId="34" borderId="21" xfId="0" applyFont="1" applyFill="1" applyBorder="1" applyAlignment="1">
      <alignment horizontal="right" vertical="center" wrapText="1"/>
    </xf>
    <xf numFmtId="0" fontId="32" fillId="34" borderId="20" xfId="0" applyFont="1" applyFill="1" applyBorder="1" applyAlignment="1">
      <alignment horizontal="right" vertical="center" wrapText="1"/>
    </xf>
    <xf numFmtId="164" fontId="35" fillId="34" borderId="19" xfId="0" applyNumberFormat="1" applyFont="1" applyFill="1" applyBorder="1" applyAlignment="1">
      <alignment horizontal="center" vertical="center" wrapText="1"/>
    </xf>
    <xf numFmtId="0" fontId="35" fillId="34" borderId="21" xfId="0" applyFont="1" applyFill="1" applyBorder="1" applyAlignment="1">
      <alignment horizontal="center" vertical="center" wrapText="1"/>
    </xf>
    <xf numFmtId="0" fontId="35" fillId="34" borderId="20" xfId="0" applyFont="1" applyFill="1" applyBorder="1" applyAlignment="1">
      <alignment horizontal="center" vertical="center" wrapText="1"/>
    </xf>
    <xf numFmtId="164" fontId="35" fillId="34" borderId="21" xfId="0" applyNumberFormat="1" applyFont="1" applyFill="1" applyBorder="1" applyAlignment="1">
      <alignment horizontal="center" vertical="center" wrapText="1"/>
    </xf>
    <xf numFmtId="164" fontId="35" fillId="34" borderId="20" xfId="0" applyNumberFormat="1" applyFont="1" applyFill="1" applyBorder="1" applyAlignment="1">
      <alignment horizontal="center" vertical="center" wrapText="1"/>
    </xf>
    <xf numFmtId="0" fontId="23" fillId="0" borderId="19" xfId="0" applyFont="1" applyBorder="1" applyAlignment="1">
      <alignment horizontal="left" vertical="center" wrapText="1"/>
    </xf>
    <xf numFmtId="0" fontId="23" fillId="0" borderId="21" xfId="0" applyFont="1" applyBorder="1" applyAlignment="1">
      <alignment horizontal="left" vertical="center" wrapText="1"/>
    </xf>
    <xf numFmtId="0" fontId="23" fillId="0" borderId="20" xfId="0" applyFont="1" applyBorder="1" applyAlignment="1">
      <alignment horizontal="left" vertical="center" wrapText="1"/>
    </xf>
    <xf numFmtId="164" fontId="23" fillId="0" borderId="19" xfId="0" applyNumberFormat="1" applyFont="1" applyBorder="1" applyAlignment="1">
      <alignment horizontal="center" vertical="center" wrapText="1"/>
    </xf>
    <xf numFmtId="164" fontId="23" fillId="0" borderId="21" xfId="0" applyNumberFormat="1" applyFont="1" applyBorder="1" applyAlignment="1">
      <alignment horizontal="center" vertical="center" wrapText="1"/>
    </xf>
    <xf numFmtId="164" fontId="23" fillId="0" borderId="20" xfId="0" applyNumberFormat="1" applyFont="1" applyBorder="1" applyAlignment="1">
      <alignment horizontal="center" vertical="center" wrapText="1"/>
    </xf>
    <xf numFmtId="49" fontId="24" fillId="0" borderId="0" xfId="0" applyNumberFormat="1" applyFont="1" applyAlignment="1">
      <alignment horizontal="left" vertical="center" wrapText="1"/>
    </xf>
    <xf numFmtId="49" fontId="24" fillId="0" borderId="37" xfId="0" applyNumberFormat="1" applyFont="1" applyBorder="1" applyAlignment="1">
      <alignment horizontal="left" vertical="center" wrapText="1"/>
    </xf>
    <xf numFmtId="0" fontId="38" fillId="39" borderId="19" xfId="0" applyFont="1" applyFill="1" applyBorder="1" applyAlignment="1">
      <alignment horizontal="left"/>
    </xf>
    <xf numFmtId="0" fontId="38" fillId="39" borderId="21" xfId="0" applyFont="1" applyFill="1" applyBorder="1" applyAlignment="1">
      <alignment horizontal="left"/>
    </xf>
    <xf numFmtId="0" fontId="38" fillId="39" borderId="20" xfId="0" applyFont="1" applyFill="1" applyBorder="1" applyAlignment="1">
      <alignment horizontal="left"/>
    </xf>
    <xf numFmtId="0" fontId="38" fillId="34" borderId="19" xfId="0" applyFont="1" applyFill="1" applyBorder="1" applyAlignment="1">
      <alignment horizontal="left"/>
    </xf>
    <xf numFmtId="0" fontId="26" fillId="35" borderId="19" xfId="0" applyFont="1" applyFill="1" applyBorder="1" applyAlignment="1">
      <alignment horizontal="left" vertical="center"/>
    </xf>
    <xf numFmtId="0" fontId="26" fillId="35" borderId="21" xfId="0" applyFont="1" applyFill="1" applyBorder="1" applyAlignment="1">
      <alignment horizontal="left" vertical="center"/>
    </xf>
    <xf numFmtId="0" fontId="26" fillId="35" borderId="20" xfId="0" applyFont="1" applyFill="1" applyBorder="1" applyAlignment="1">
      <alignment horizontal="left" vertical="center"/>
    </xf>
    <xf numFmtId="0" fontId="27" fillId="34" borderId="19" xfId="0" applyFont="1" applyFill="1" applyBorder="1" applyAlignment="1">
      <alignment horizontal="left" vertical="center" wrapText="1"/>
    </xf>
    <xf numFmtId="0" fontId="27" fillId="34" borderId="21" xfId="0" applyFont="1" applyFill="1" applyBorder="1" applyAlignment="1">
      <alignment horizontal="left" vertical="center" wrapText="1"/>
    </xf>
    <xf numFmtId="0" fontId="27" fillId="34" borderId="20" xfId="0" applyFont="1" applyFill="1" applyBorder="1" applyAlignment="1">
      <alignment horizontal="left" vertical="center" wrapText="1"/>
    </xf>
  </cellXfs>
  <cellStyles count="63">
    <cellStyle name="1 antraštė" xfId="2" builtinId="16" customBuiltin="1"/>
    <cellStyle name="2 antraštė" xfId="3" builtinId="17" customBuiltin="1"/>
    <cellStyle name="20% – paryškinimas 1" xfId="19" builtinId="30" customBuiltin="1"/>
    <cellStyle name="20% – paryškinimas 1 2" xfId="45" xr:uid="{00000000-0005-0000-0000-000003000000}"/>
    <cellStyle name="20% – paryškinimas 2" xfId="23" builtinId="34" customBuiltin="1"/>
    <cellStyle name="20% – paryškinimas 2 2" xfId="48" xr:uid="{00000000-0005-0000-0000-000005000000}"/>
    <cellStyle name="20% – paryškinimas 3" xfId="27" builtinId="38" customBuiltin="1"/>
    <cellStyle name="20% – paryškinimas 3 2" xfId="51" xr:uid="{00000000-0005-0000-0000-000007000000}"/>
    <cellStyle name="20% – paryškinimas 4" xfId="31" builtinId="42" customBuiltin="1"/>
    <cellStyle name="20% – paryškinimas 4 2" xfId="54" xr:uid="{00000000-0005-0000-0000-000009000000}"/>
    <cellStyle name="20% – paryškinimas 5" xfId="35" builtinId="46" customBuiltin="1"/>
    <cellStyle name="20% – paryškinimas 5 2" xfId="57" xr:uid="{00000000-0005-0000-0000-00000B000000}"/>
    <cellStyle name="20% – paryškinimas 6" xfId="39" builtinId="50" customBuiltin="1"/>
    <cellStyle name="20% – paryškinimas 6 2" xfId="60" xr:uid="{00000000-0005-0000-0000-00000D000000}"/>
    <cellStyle name="3 antraštė" xfId="4" builtinId="18" customBuiltin="1"/>
    <cellStyle name="4 antraštė" xfId="5" builtinId="19" customBuiltin="1"/>
    <cellStyle name="40% – paryškinimas 1" xfId="20" builtinId="31" customBuiltin="1"/>
    <cellStyle name="40% – paryškinimas 1 2" xfId="46" xr:uid="{00000000-0005-0000-0000-000011000000}"/>
    <cellStyle name="40% – paryškinimas 2" xfId="24" builtinId="35" customBuiltin="1"/>
    <cellStyle name="40% – paryškinimas 2 2" xfId="49" xr:uid="{00000000-0005-0000-0000-000013000000}"/>
    <cellStyle name="40% – paryškinimas 3" xfId="28" builtinId="39" customBuiltin="1"/>
    <cellStyle name="40% – paryškinimas 3 2" xfId="52" xr:uid="{00000000-0005-0000-0000-000015000000}"/>
    <cellStyle name="40% – paryškinimas 4" xfId="32" builtinId="43" customBuiltin="1"/>
    <cellStyle name="40% – paryškinimas 4 2" xfId="55" xr:uid="{00000000-0005-0000-0000-000017000000}"/>
    <cellStyle name="40% – paryškinimas 5" xfId="36" builtinId="47" customBuiltin="1"/>
    <cellStyle name="40% – paryškinimas 5 2" xfId="58" xr:uid="{00000000-0005-0000-0000-000019000000}"/>
    <cellStyle name="40% – paryškinimas 6" xfId="40" builtinId="51" customBuiltin="1"/>
    <cellStyle name="40% – paryškinimas 6 2" xfId="61" xr:uid="{00000000-0005-0000-0000-00001B000000}"/>
    <cellStyle name="60% – paryškinimas 1" xfId="21" builtinId="32" customBuiltin="1"/>
    <cellStyle name="60% – paryškinimas 1 2" xfId="47" xr:uid="{00000000-0005-0000-0000-00001D000000}"/>
    <cellStyle name="60% – paryškinimas 2" xfId="25" builtinId="36" customBuiltin="1"/>
    <cellStyle name="60% – paryškinimas 2 2" xfId="50" xr:uid="{00000000-0005-0000-0000-00001F000000}"/>
    <cellStyle name="60% – paryškinimas 3" xfId="29" builtinId="40" customBuiltin="1"/>
    <cellStyle name="60% – paryškinimas 3 2" xfId="53" xr:uid="{00000000-0005-0000-0000-000021000000}"/>
    <cellStyle name="60% – paryškinimas 4" xfId="33" builtinId="44" customBuiltin="1"/>
    <cellStyle name="60% – paryškinimas 4 2" xfId="56" xr:uid="{00000000-0005-0000-0000-000023000000}"/>
    <cellStyle name="60% – paryškinimas 5" xfId="37" builtinId="48" customBuiltin="1"/>
    <cellStyle name="60% – paryškinimas 5 2" xfId="59" xr:uid="{00000000-0005-0000-0000-000025000000}"/>
    <cellStyle name="60% – paryškinimas 6" xfId="41" builtinId="52" customBuiltin="1"/>
    <cellStyle name="60% – paryškinimas 6 2" xfId="62" xr:uid="{00000000-0005-0000-0000-000027000000}"/>
    <cellStyle name="Aiškinamasis tekstas" xfId="16" builtinId="53" customBuiltin="1"/>
    <cellStyle name="Blogas" xfId="7" builtinId="27" customBuiltin="1"/>
    <cellStyle name="Geras" xfId="6" builtinId="26" customBuiltin="1"/>
    <cellStyle name="Įprastas" xfId="0" builtinId="0" customBuiltin="1"/>
    <cellStyle name="Įprastas 2" xfId="44" xr:uid="{00000000-0005-0000-0000-00002C000000}"/>
    <cellStyle name="Įprastas 4" xfId="42" xr:uid="{00000000-0005-0000-0000-00002D000000}"/>
    <cellStyle name="Įspėjimo tekstas" xfId="14" builtinId="11" customBuiltin="1"/>
    <cellStyle name="Išvestis" xfId="10" builtinId="21" customBuiltin="1"/>
    <cellStyle name="Įvestis" xfId="9" builtinId="20" customBuiltin="1"/>
    <cellStyle name="Neutralus" xfId="8" builtinId="28" customBuiltin="1"/>
    <cellStyle name="Paryškinimas 1" xfId="18" builtinId="29" customBuiltin="1"/>
    <cellStyle name="Paryškinimas 2" xfId="22" builtinId="33" customBuiltin="1"/>
    <cellStyle name="Paryškinimas 3" xfId="26" builtinId="37" customBuiltin="1"/>
    <cellStyle name="Paryškinimas 4" xfId="30" builtinId="41" customBuiltin="1"/>
    <cellStyle name="Paryškinimas 5" xfId="34" builtinId="45" customBuiltin="1"/>
    <cellStyle name="Paryškinimas 6" xfId="38" builtinId="49" customBuiltin="1"/>
    <cellStyle name="Pastaba" xfId="15" builtinId="10" customBuiltin="1"/>
    <cellStyle name="Pastaba 2" xfId="43" xr:uid="{00000000-0005-0000-0000-000039000000}"/>
    <cellStyle name="Pavadinimas" xfId="1" builtinId="15" customBuiltin="1"/>
    <cellStyle name="Skaičiavimas" xfId="11" builtinId="22" customBuiltin="1"/>
    <cellStyle name="Suma" xfId="17" builtinId="25" customBuiltin="1"/>
    <cellStyle name="Susietas langelis" xfId="12" builtinId="24" customBuiltin="1"/>
    <cellStyle name="Tikrinimo langelis" xfId="13" builtinId="23" customBuiltin="1"/>
  </cellStyles>
  <dxfs count="0"/>
  <tableStyles count="0" defaultTableStyle="TableStyleMedium2" defaultPivotStyle="PivotStyleLight16"/>
  <colors>
    <mruColors>
      <color rgb="FFF8CB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60614</xdr:colOff>
      <xdr:row>4</xdr:row>
      <xdr:rowOff>129886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9A2EC1B-224E-480B-8D67-3241B0722710}"/>
            </a:ext>
          </a:extLst>
        </xdr:cNvPr>
        <xdr:cNvSpPr txBox="1"/>
      </xdr:nvSpPr>
      <xdr:spPr>
        <a:xfrm>
          <a:off x="10243705" y="104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sta Baškevičienė" id="{370C6116-575C-4EBD-982F-44F0C5E772BE}" userId="9da811c417aff79d" providerId="Windows Live"/>
</personList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P12" dT="2021-12-21T14:06:29.53" personId="{370C6116-575C-4EBD-982F-44F0C5E772BE}" id="{91A42E24-E0F9-4791-8D52-79B5F8496E18}">
    <text>10 t. E pastato išorės sienos remontui (perdažymui);
4,4 t. E nutolusios saulės elektrinės įrengimas bei priežiūros paslaugas</text>
  </threadedComment>
  <threadedComment ref="P16" dT="2021-12-21T14:40:41.74" personId="{370C6116-575C-4EBD-982F-44F0C5E772BE}" id="{E36B01C2-930B-44F7-A606-BB71EDA8F8EB}">
    <text>20 t. Eur sporto salės grindų remontas, linijų braižymas;
15 t. Eur gyvenamųjų patalpų baldų atnaujinimas.</text>
  </threadedComment>
  <threadedComment ref="P17" dT="2021-12-21T14:30:13.34" personId="{370C6116-575C-4EBD-982F-44F0C5E772BE}" id="{D300F8C6-E412-46C7-8053-8D59A907269E}">
    <text>6 t. Eur Saulės fotovoltinės elektrinės įrengimas (įranga ir darbai);</text>
  </threadedComment>
  <threadedComment ref="P20" dT="2021-12-21T14:44:27.16" personId="{370C6116-575C-4EBD-982F-44F0C5E772BE}" id="{D495E8AC-AC99-4E81-A513-5B4DF3491392}">
    <text>12 t. Eur Saulės fotovoltinės elektrinės įrengimas (įranga ir darbai) (I.Kalno g. 9);</text>
  </threadedComment>
  <threadedComment ref="P21" dT="2021-12-21T14:44:47.34" personId="{370C6116-575C-4EBD-982F-44F0C5E772BE}" id="{C323DCB4-5F11-433F-A378-9EE069A7EECA}">
    <text>8 t. Eur Futbolo aikštyno  įrengimas (I. Kalno g. 9)</text>
  </threadedComment>
  <threadedComment ref="P22" dT="2021-12-21T14:45:21.40" personId="{370C6116-575C-4EBD-982F-44F0C5E772BE}" id="{7E16D520-AE4C-44F1-9A7B-398D4E74383B}">
    <text>48 t. Eur  Saulės fotovoltinės elektrinės įrengimas (įranga ir darbai)</text>
  </threadedComment>
  <threadedComment ref="S32" dT="2021-12-21T13:59:28.70" personId="{370C6116-575C-4EBD-982F-44F0C5E772BE}" id="{51A781BC-BD12-4341-846D-4D7F239E08E1}">
    <text>6 tūkst eurų IT įrangai, kompiuteriams</text>
  </threadedComment>
  <threadedComment ref="S58" dT="2021-12-20T21:12:31.95" personId="{370C6116-575C-4EBD-982F-44F0C5E772BE}" id="{CAFDD2F6-97DC-4F75-95B0-FB1C05D082D9}">
    <text>naujos įrangos kiekis - 6</text>
  </threadedComment>
  <threadedComment ref="Q113" dT="2022-02-01T21:14:59.53" personId="{370C6116-575C-4EBD-982F-44F0C5E772BE}" id="{D734E32E-6F0A-4394-8523-7AE365083C44}">
    <text>Preilos, Juodkrantės sporto aikštelių valymas - 1000 Eur;
Juodkrantės futbolo aikštelės volavimas - 1000 Eur.</text>
  </threadedComment>
  <threadedComment ref="S113" dT="2022-02-01T21:14:47.16" personId="{370C6116-575C-4EBD-982F-44F0C5E772BE}" id="{109B5477-7FBD-45C5-8168-169B3C784869}">
    <text>Krepšinio aikštelėių (2 vnt.) įrengimas - 208 000 Eur;
Lauko šaškių, šachmatų ir petankės aikštelių įrengimas - 40 000 Eur.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161"/>
  <sheetViews>
    <sheetView tabSelected="1" topLeftCell="A2" zoomScale="90" zoomScaleNormal="90" workbookViewId="0">
      <pane ySplit="7" topLeftCell="A9" activePane="bottomLeft" state="frozen"/>
      <selection activeCell="A2" sqref="A2"/>
      <selection pane="bottomLeft" activeCell="AH5" sqref="AH5"/>
    </sheetView>
  </sheetViews>
  <sheetFormatPr defaultRowHeight="15" x14ac:dyDescent="0.25"/>
  <cols>
    <col min="1" max="1" width="2.28515625" customWidth="1"/>
    <col min="2" max="2" width="3.140625" style="2" customWidth="1"/>
    <col min="3" max="4" width="3.140625" customWidth="1"/>
    <col min="5" max="5" width="3.5703125" customWidth="1"/>
    <col min="6" max="6" width="3.7109375" style="92" customWidth="1"/>
    <col min="7" max="7" width="13.28515625" customWidth="1"/>
    <col min="9" max="9" width="18.7109375" customWidth="1"/>
    <col min="10" max="10" width="14.5703125" customWidth="1"/>
    <col min="11" max="11" width="12.85546875" customWidth="1"/>
    <col min="12" max="12" width="6.42578125" customWidth="1"/>
    <col min="13" max="13" width="6.28515625" customWidth="1"/>
    <col min="14" max="14" width="7.5703125" customWidth="1"/>
    <col min="15" max="15" width="8.42578125" customWidth="1"/>
    <col min="16" max="16" width="8.7109375" customWidth="1"/>
    <col min="17" max="17" width="8" customWidth="1"/>
    <col min="18" max="18" width="7.28515625" customWidth="1"/>
    <col min="19" max="19" width="7.7109375" customWidth="1"/>
    <col min="20" max="20" width="5.85546875" style="79" customWidth="1"/>
    <col min="21" max="21" width="6.7109375" style="79" customWidth="1"/>
    <col min="22" max="22" width="6.28515625" style="79" customWidth="1"/>
    <col min="23" max="23" width="12.5703125" style="79" customWidth="1"/>
    <col min="24" max="24" width="6.7109375" customWidth="1"/>
    <col min="25" max="25" width="6.5703125" customWidth="1"/>
    <col min="26" max="26" width="24.5703125" customWidth="1"/>
    <col min="27" max="27" width="5.28515625" customWidth="1"/>
    <col min="28" max="28" width="4.42578125" customWidth="1"/>
    <col min="29" max="29" width="4.85546875" customWidth="1"/>
  </cols>
  <sheetData>
    <row r="1" spans="1:30" ht="15" customHeight="1" x14ac:dyDescent="0.25">
      <c r="A1" s="2"/>
      <c r="C1" s="2"/>
      <c r="D1" s="2"/>
      <c r="E1" s="2"/>
      <c r="F1" s="91"/>
      <c r="G1" s="3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71"/>
      <c r="U1" s="71"/>
      <c r="V1" s="71"/>
      <c r="W1" s="71"/>
      <c r="X1" s="614" t="s">
        <v>209</v>
      </c>
      <c r="Y1" s="614"/>
      <c r="Z1" s="614"/>
      <c r="AA1" s="614"/>
      <c r="AB1" s="614"/>
      <c r="AC1" s="614"/>
    </row>
    <row r="2" spans="1:30" ht="15" customHeight="1" x14ac:dyDescent="0.25">
      <c r="A2" s="2"/>
      <c r="C2" s="587"/>
      <c r="D2" s="588"/>
      <c r="E2" s="588"/>
      <c r="F2" s="588"/>
      <c r="G2" s="588"/>
      <c r="H2" s="588"/>
      <c r="I2" s="588"/>
      <c r="J2" s="588"/>
      <c r="K2" s="588"/>
      <c r="L2" s="588"/>
      <c r="M2" s="588"/>
      <c r="N2" s="588"/>
      <c r="O2" s="588"/>
      <c r="P2" s="588"/>
      <c r="Q2" s="588"/>
      <c r="R2" s="588"/>
      <c r="S2" s="588"/>
      <c r="T2" s="588"/>
      <c r="U2" s="588"/>
      <c r="V2" s="588"/>
      <c r="W2" s="588"/>
      <c r="X2" s="614"/>
      <c r="Y2" s="614"/>
      <c r="Z2" s="614"/>
      <c r="AA2" s="614"/>
      <c r="AB2" s="614"/>
      <c r="AC2" s="614"/>
    </row>
    <row r="3" spans="1:30" x14ac:dyDescent="0.25">
      <c r="A3" s="583" t="s">
        <v>165</v>
      </c>
      <c r="B3" s="583"/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  <c r="U3" s="583"/>
      <c r="V3" s="583"/>
      <c r="W3" s="583"/>
      <c r="X3" s="614"/>
      <c r="Y3" s="614"/>
      <c r="Z3" s="614"/>
      <c r="AA3" s="614"/>
      <c r="AB3" s="614"/>
      <c r="AC3" s="614"/>
    </row>
    <row r="4" spans="1:30" ht="27" customHeight="1" x14ac:dyDescent="0.25">
      <c r="A4" s="583" t="s">
        <v>141</v>
      </c>
      <c r="B4" s="583"/>
      <c r="C4" s="583"/>
      <c r="D4" s="583"/>
      <c r="E4" s="583"/>
      <c r="F4" s="583"/>
      <c r="G4" s="583"/>
      <c r="H4" s="583"/>
      <c r="I4" s="583"/>
      <c r="J4" s="583"/>
      <c r="K4" s="583"/>
      <c r="L4" s="583"/>
      <c r="M4" s="583"/>
      <c r="N4" s="583"/>
      <c r="O4" s="583"/>
      <c r="P4" s="583"/>
      <c r="Q4" s="583"/>
      <c r="R4" s="583"/>
      <c r="S4" s="583"/>
      <c r="T4" s="583"/>
      <c r="U4" s="583"/>
      <c r="V4" s="583"/>
      <c r="W4" s="583"/>
      <c r="X4" s="614"/>
      <c r="Y4" s="614"/>
      <c r="Z4" s="614"/>
      <c r="AA4" s="614"/>
      <c r="AB4" s="614"/>
      <c r="AC4" s="614"/>
    </row>
    <row r="5" spans="1:30" ht="64.5" customHeight="1" x14ac:dyDescent="0.25">
      <c r="A5" s="584" t="s">
        <v>0</v>
      </c>
      <c r="B5" s="584"/>
      <c r="C5" s="584"/>
      <c r="D5" s="584"/>
      <c r="E5" s="584"/>
      <c r="F5" s="584"/>
      <c r="G5" s="584"/>
      <c r="H5" s="584"/>
      <c r="I5" s="584"/>
      <c r="J5" s="584"/>
      <c r="K5" s="584"/>
      <c r="L5" s="584"/>
      <c r="M5" s="584"/>
      <c r="N5" s="584"/>
      <c r="O5" s="584"/>
      <c r="P5" s="584"/>
      <c r="Q5" s="584"/>
      <c r="R5" s="584"/>
      <c r="S5" s="584"/>
      <c r="T5" s="584"/>
      <c r="U5" s="584"/>
      <c r="V5" s="584"/>
      <c r="W5" s="584"/>
      <c r="X5" s="615"/>
      <c r="Y5" s="615"/>
      <c r="Z5" s="615"/>
      <c r="AA5" s="615"/>
      <c r="AB5" s="615"/>
      <c r="AC5" s="615"/>
    </row>
    <row r="6" spans="1:30" ht="43.9" customHeight="1" x14ac:dyDescent="0.25">
      <c r="A6" s="573" t="s">
        <v>1</v>
      </c>
      <c r="B6" s="573" t="s">
        <v>2</v>
      </c>
      <c r="C6" s="573" t="s">
        <v>3</v>
      </c>
      <c r="D6" s="585" t="s">
        <v>4</v>
      </c>
      <c r="E6" s="574" t="s">
        <v>5</v>
      </c>
      <c r="F6" s="577" t="s">
        <v>6</v>
      </c>
      <c r="G6" s="578"/>
      <c r="H6" s="569" t="s">
        <v>7</v>
      </c>
      <c r="I6" s="569" t="s">
        <v>8</v>
      </c>
      <c r="J6" s="569" t="s">
        <v>146</v>
      </c>
      <c r="K6" s="573" t="s">
        <v>9</v>
      </c>
      <c r="L6" s="569" t="s">
        <v>148</v>
      </c>
      <c r="M6" s="569"/>
      <c r="N6" s="569"/>
      <c r="O6" s="569"/>
      <c r="P6" s="569" t="s">
        <v>149</v>
      </c>
      <c r="Q6" s="569"/>
      <c r="R6" s="569"/>
      <c r="S6" s="569"/>
      <c r="T6" s="586" t="s">
        <v>150</v>
      </c>
      <c r="U6" s="586"/>
      <c r="V6" s="586"/>
      <c r="W6" s="586"/>
      <c r="X6" s="573" t="s">
        <v>68</v>
      </c>
      <c r="Y6" s="573" t="s">
        <v>151</v>
      </c>
      <c r="Z6" s="569" t="s">
        <v>10</v>
      </c>
      <c r="AA6" s="569"/>
      <c r="AB6" s="569"/>
      <c r="AC6" s="569"/>
    </row>
    <row r="7" spans="1:30" ht="15" customHeight="1" x14ac:dyDescent="0.25">
      <c r="A7" s="573"/>
      <c r="B7" s="573"/>
      <c r="C7" s="573"/>
      <c r="D7" s="585"/>
      <c r="E7" s="575"/>
      <c r="F7" s="579"/>
      <c r="G7" s="580"/>
      <c r="H7" s="569"/>
      <c r="I7" s="569"/>
      <c r="J7" s="569"/>
      <c r="K7" s="573"/>
      <c r="L7" s="573" t="s">
        <v>11</v>
      </c>
      <c r="M7" s="569" t="s">
        <v>12</v>
      </c>
      <c r="N7" s="569"/>
      <c r="O7" s="573" t="s">
        <v>13</v>
      </c>
      <c r="P7" s="573" t="s">
        <v>11</v>
      </c>
      <c r="Q7" s="569" t="s">
        <v>12</v>
      </c>
      <c r="R7" s="569"/>
      <c r="S7" s="573" t="s">
        <v>13</v>
      </c>
      <c r="T7" s="589" t="s">
        <v>11</v>
      </c>
      <c r="U7" s="586" t="s">
        <v>12</v>
      </c>
      <c r="V7" s="586"/>
      <c r="W7" s="590" t="s">
        <v>13</v>
      </c>
      <c r="X7" s="573"/>
      <c r="Y7" s="573"/>
      <c r="Z7" s="569" t="s">
        <v>6</v>
      </c>
      <c r="AA7" s="569" t="s">
        <v>14</v>
      </c>
      <c r="AB7" s="569"/>
      <c r="AC7" s="569"/>
    </row>
    <row r="8" spans="1:30" ht="64.5" x14ac:dyDescent="0.25">
      <c r="A8" s="573"/>
      <c r="B8" s="573"/>
      <c r="C8" s="573"/>
      <c r="D8" s="585"/>
      <c r="E8" s="576"/>
      <c r="F8" s="581"/>
      <c r="G8" s="582"/>
      <c r="H8" s="569"/>
      <c r="I8" s="569"/>
      <c r="J8" s="569"/>
      <c r="K8" s="573"/>
      <c r="L8" s="573"/>
      <c r="M8" s="4" t="s">
        <v>11</v>
      </c>
      <c r="N8" s="4" t="s">
        <v>15</v>
      </c>
      <c r="O8" s="573"/>
      <c r="P8" s="573"/>
      <c r="Q8" s="4" t="s">
        <v>11</v>
      </c>
      <c r="R8" s="4" t="s">
        <v>15</v>
      </c>
      <c r="S8" s="573"/>
      <c r="T8" s="589"/>
      <c r="U8" s="80" t="s">
        <v>11</v>
      </c>
      <c r="V8" s="80" t="s">
        <v>15</v>
      </c>
      <c r="W8" s="590"/>
      <c r="X8" s="573"/>
      <c r="Y8" s="573"/>
      <c r="Z8" s="569"/>
      <c r="AA8" s="4" t="s">
        <v>55</v>
      </c>
      <c r="AB8" s="4" t="s">
        <v>69</v>
      </c>
      <c r="AC8" s="4" t="s">
        <v>147</v>
      </c>
    </row>
    <row r="9" spans="1:30" s="8" customFormat="1" ht="15" customHeight="1" x14ac:dyDescent="0.25">
      <c r="A9" s="9">
        <v>2</v>
      </c>
      <c r="B9" s="9">
        <v>3</v>
      </c>
      <c r="C9" s="623" t="s">
        <v>71</v>
      </c>
      <c r="D9" s="624"/>
      <c r="E9" s="624"/>
      <c r="F9" s="624"/>
      <c r="G9" s="624"/>
      <c r="H9" s="624"/>
      <c r="I9" s="624"/>
      <c r="J9" s="624"/>
      <c r="K9" s="624"/>
      <c r="L9" s="624"/>
      <c r="M9" s="624"/>
      <c r="N9" s="624"/>
      <c r="O9" s="624"/>
      <c r="P9" s="624"/>
      <c r="Q9" s="624"/>
      <c r="R9" s="624"/>
      <c r="S9" s="624"/>
      <c r="T9" s="624"/>
      <c r="U9" s="624"/>
      <c r="V9" s="624"/>
      <c r="W9" s="624"/>
      <c r="X9" s="624"/>
      <c r="Y9" s="624"/>
      <c r="Z9" s="624"/>
      <c r="AA9" s="624"/>
      <c r="AB9" s="624"/>
      <c r="AC9" s="625"/>
    </row>
    <row r="10" spans="1:30" x14ac:dyDescent="0.25">
      <c r="A10" s="9">
        <v>2</v>
      </c>
      <c r="B10" s="90">
        <v>3</v>
      </c>
      <c r="C10" s="90">
        <v>2</v>
      </c>
      <c r="D10" s="570" t="s">
        <v>63</v>
      </c>
      <c r="E10" s="571"/>
      <c r="F10" s="571"/>
      <c r="G10" s="571"/>
      <c r="H10" s="571"/>
      <c r="I10" s="571"/>
      <c r="J10" s="571"/>
      <c r="K10" s="571"/>
      <c r="L10" s="571"/>
      <c r="M10" s="571"/>
      <c r="N10" s="571"/>
      <c r="O10" s="571"/>
      <c r="P10" s="571"/>
      <c r="Q10" s="571"/>
      <c r="R10" s="571"/>
      <c r="S10" s="571"/>
      <c r="T10" s="571"/>
      <c r="U10" s="571"/>
      <c r="V10" s="571"/>
      <c r="W10" s="571"/>
      <c r="X10" s="571"/>
      <c r="Y10" s="571"/>
      <c r="Z10" s="571"/>
      <c r="AA10" s="571"/>
      <c r="AB10" s="571"/>
      <c r="AC10" s="572"/>
    </row>
    <row r="11" spans="1:30" x14ac:dyDescent="0.25">
      <c r="A11" s="9">
        <v>2</v>
      </c>
      <c r="B11" s="90">
        <v>3</v>
      </c>
      <c r="C11" s="90">
        <v>2</v>
      </c>
      <c r="D11" s="116">
        <v>1</v>
      </c>
      <c r="E11" s="116"/>
      <c r="F11" s="620" t="s">
        <v>132</v>
      </c>
      <c r="G11" s="621"/>
      <c r="H11" s="621"/>
      <c r="I11" s="621"/>
      <c r="J11" s="621"/>
      <c r="K11" s="621"/>
      <c r="L11" s="621"/>
      <c r="M11" s="621"/>
      <c r="N11" s="621"/>
      <c r="O11" s="621"/>
      <c r="P11" s="621"/>
      <c r="Q11" s="621"/>
      <c r="R11" s="621"/>
      <c r="S11" s="621"/>
      <c r="T11" s="621"/>
      <c r="U11" s="621"/>
      <c r="V11" s="621"/>
      <c r="W11" s="621"/>
      <c r="X11" s="621"/>
      <c r="Y11" s="621"/>
      <c r="Z11" s="621"/>
      <c r="AA11" s="621"/>
      <c r="AB11" s="621"/>
      <c r="AC11" s="622"/>
    </row>
    <row r="12" spans="1:30" ht="24.6" customHeight="1" x14ac:dyDescent="0.25">
      <c r="A12" s="122"/>
      <c r="B12" s="125"/>
      <c r="C12" s="126"/>
      <c r="D12" s="123"/>
      <c r="E12" s="124"/>
      <c r="F12" s="484" t="s">
        <v>135</v>
      </c>
      <c r="G12" s="485"/>
      <c r="H12" s="429" t="s">
        <v>64</v>
      </c>
      <c r="I12" s="429" t="s">
        <v>134</v>
      </c>
      <c r="J12" s="429" t="s">
        <v>27</v>
      </c>
      <c r="K12" s="5" t="s">
        <v>18</v>
      </c>
      <c r="L12" s="190">
        <v>0</v>
      </c>
      <c r="M12" s="190">
        <v>0</v>
      </c>
      <c r="N12" s="190">
        <v>0</v>
      </c>
      <c r="O12" s="190">
        <v>0</v>
      </c>
      <c r="P12" s="190">
        <v>14.4</v>
      </c>
      <c r="Q12" s="190">
        <v>10</v>
      </c>
      <c r="R12" s="190">
        <v>0</v>
      </c>
      <c r="S12" s="190">
        <v>4.4000000000000004</v>
      </c>
      <c r="T12" s="190"/>
      <c r="U12" s="190"/>
      <c r="V12" s="190"/>
      <c r="W12" s="190"/>
      <c r="X12" s="190">
        <v>0</v>
      </c>
      <c r="Y12" s="190">
        <v>0</v>
      </c>
      <c r="Z12" s="226" t="s">
        <v>208</v>
      </c>
      <c r="AA12" s="227">
        <v>1</v>
      </c>
      <c r="AB12" s="227">
        <v>0</v>
      </c>
      <c r="AC12" s="227">
        <v>0</v>
      </c>
    </row>
    <row r="13" spans="1:30" ht="52.5" customHeight="1" x14ac:dyDescent="0.25">
      <c r="A13" s="250">
        <v>2</v>
      </c>
      <c r="B13" s="117">
        <v>3</v>
      </c>
      <c r="C13" s="117">
        <v>2</v>
      </c>
      <c r="D13" s="248">
        <v>1</v>
      </c>
      <c r="E13" s="251">
        <v>1</v>
      </c>
      <c r="F13" s="486"/>
      <c r="G13" s="487"/>
      <c r="H13" s="452"/>
      <c r="I13" s="452"/>
      <c r="J13" s="452"/>
      <c r="K13" s="298" t="s">
        <v>23</v>
      </c>
      <c r="L13" s="299">
        <v>0</v>
      </c>
      <c r="M13" s="299">
        <v>0</v>
      </c>
      <c r="N13" s="299">
        <v>0</v>
      </c>
      <c r="O13" s="299">
        <v>0</v>
      </c>
      <c r="P13" s="300">
        <v>0</v>
      </c>
      <c r="Q13" s="300">
        <v>0</v>
      </c>
      <c r="R13" s="300">
        <v>0</v>
      </c>
      <c r="S13" s="300">
        <v>0</v>
      </c>
      <c r="T13" s="300"/>
      <c r="U13" s="300"/>
      <c r="V13" s="300"/>
      <c r="W13" s="300"/>
      <c r="X13" s="300">
        <v>0</v>
      </c>
      <c r="Y13" s="300">
        <v>0</v>
      </c>
      <c r="Z13" s="226" t="s">
        <v>152</v>
      </c>
      <c r="AA13" s="228">
        <v>0</v>
      </c>
      <c r="AB13" s="228">
        <v>0</v>
      </c>
      <c r="AC13" s="227">
        <v>0</v>
      </c>
    </row>
    <row r="14" spans="1:30" ht="24" customHeight="1" x14ac:dyDescent="0.25">
      <c r="A14" s="182"/>
      <c r="B14" s="127"/>
      <c r="C14" s="127"/>
      <c r="D14" s="183"/>
      <c r="E14" s="184"/>
      <c r="F14" s="486"/>
      <c r="G14" s="487"/>
      <c r="H14" s="452"/>
      <c r="I14" s="452"/>
      <c r="J14" s="452"/>
      <c r="K14" s="181" t="s">
        <v>19</v>
      </c>
      <c r="L14" s="190">
        <v>0</v>
      </c>
      <c r="M14" s="190">
        <v>0</v>
      </c>
      <c r="N14" s="190">
        <v>0</v>
      </c>
      <c r="O14" s="190">
        <v>0</v>
      </c>
      <c r="P14" s="275">
        <v>15.7</v>
      </c>
      <c r="Q14" s="275">
        <v>15.7</v>
      </c>
      <c r="R14" s="275">
        <v>0</v>
      </c>
      <c r="S14" s="275">
        <v>0</v>
      </c>
      <c r="T14" s="190"/>
      <c r="U14" s="190"/>
      <c r="V14" s="190"/>
      <c r="W14" s="190"/>
      <c r="X14" s="276">
        <v>0.6</v>
      </c>
      <c r="Y14" s="276">
        <v>0</v>
      </c>
      <c r="Z14" s="226" t="s">
        <v>143</v>
      </c>
      <c r="AA14" s="228">
        <v>1</v>
      </c>
      <c r="AB14" s="228">
        <v>0</v>
      </c>
      <c r="AC14" s="227">
        <v>0</v>
      </c>
    </row>
    <row r="15" spans="1:30" ht="15.75" thickBot="1" x14ac:dyDescent="0.3">
      <c r="A15" s="100"/>
      <c r="B15" s="127"/>
      <c r="C15" s="128"/>
      <c r="D15" s="132"/>
      <c r="E15" s="118"/>
      <c r="F15" s="486"/>
      <c r="G15" s="487"/>
      <c r="H15" s="430"/>
      <c r="I15" s="430"/>
      <c r="J15" s="430"/>
      <c r="K15" s="14" t="s">
        <v>11</v>
      </c>
      <c r="L15" s="49">
        <f t="shared" ref="L15:O15" si="0">SUM(L12+L13+L14)</f>
        <v>0</v>
      </c>
      <c r="M15" s="49">
        <f t="shared" si="0"/>
        <v>0</v>
      </c>
      <c r="N15" s="49">
        <f t="shared" si="0"/>
        <v>0</v>
      </c>
      <c r="O15" s="49">
        <f t="shared" si="0"/>
        <v>0</v>
      </c>
      <c r="P15" s="49">
        <f>SUM(P12+P13+P14)</f>
        <v>30.1</v>
      </c>
      <c r="Q15" s="49">
        <f t="shared" ref="Q15:Y15" si="1">SUM(Q12+Q13+Q14)</f>
        <v>25.7</v>
      </c>
      <c r="R15" s="49">
        <f t="shared" si="1"/>
        <v>0</v>
      </c>
      <c r="S15" s="49">
        <f t="shared" si="1"/>
        <v>4.4000000000000004</v>
      </c>
      <c r="T15" s="49"/>
      <c r="U15" s="49"/>
      <c r="V15" s="49"/>
      <c r="W15" s="49"/>
      <c r="X15" s="49">
        <f t="shared" si="1"/>
        <v>0.6</v>
      </c>
      <c r="Y15" s="49">
        <f t="shared" si="1"/>
        <v>0</v>
      </c>
      <c r="Z15" s="431" t="s">
        <v>16</v>
      </c>
      <c r="AA15" s="432"/>
      <c r="AB15" s="432"/>
      <c r="AC15" s="433"/>
    </row>
    <row r="16" spans="1:30" s="278" customFormat="1" ht="18" customHeight="1" x14ac:dyDescent="0.25">
      <c r="A16" s="231"/>
      <c r="B16" s="232"/>
      <c r="C16" s="233"/>
      <c r="D16" s="234"/>
      <c r="E16" s="418"/>
      <c r="F16" s="486"/>
      <c r="G16" s="487"/>
      <c r="H16" s="438" t="s">
        <v>65</v>
      </c>
      <c r="I16" s="438" t="s">
        <v>66</v>
      </c>
      <c r="J16" s="438" t="s">
        <v>21</v>
      </c>
      <c r="K16" s="277" t="s">
        <v>23</v>
      </c>
      <c r="L16" s="54">
        <v>0</v>
      </c>
      <c r="M16" s="54">
        <v>0</v>
      </c>
      <c r="N16" s="54">
        <v>0</v>
      </c>
      <c r="O16" s="54">
        <v>0</v>
      </c>
      <c r="P16" s="218">
        <v>35</v>
      </c>
      <c r="Q16" s="218">
        <v>20</v>
      </c>
      <c r="R16" s="218">
        <v>0</v>
      </c>
      <c r="S16" s="218">
        <v>15</v>
      </c>
      <c r="T16" s="54"/>
      <c r="U16" s="54"/>
      <c r="V16" s="54"/>
      <c r="W16" s="54"/>
      <c r="X16" s="218">
        <v>7</v>
      </c>
      <c r="Y16" s="218">
        <v>7</v>
      </c>
      <c r="Z16" s="266" t="s">
        <v>118</v>
      </c>
      <c r="AA16" s="269">
        <v>3</v>
      </c>
      <c r="AB16" s="269">
        <v>1</v>
      </c>
      <c r="AC16" s="269">
        <v>1</v>
      </c>
      <c r="AD16" s="354"/>
    </row>
    <row r="17" spans="1:30" s="278" customFormat="1" ht="19.899999999999999" customHeight="1" x14ac:dyDescent="0.25">
      <c r="A17" s="231"/>
      <c r="B17" s="232"/>
      <c r="C17" s="233"/>
      <c r="D17" s="234"/>
      <c r="E17" s="418"/>
      <c r="F17" s="486"/>
      <c r="G17" s="487"/>
      <c r="H17" s="553"/>
      <c r="I17" s="553"/>
      <c r="J17" s="553"/>
      <c r="K17" s="236" t="s">
        <v>18</v>
      </c>
      <c r="L17" s="54">
        <v>0</v>
      </c>
      <c r="M17" s="54">
        <v>0</v>
      </c>
      <c r="N17" s="54">
        <v>0</v>
      </c>
      <c r="O17" s="54">
        <v>0</v>
      </c>
      <c r="P17" s="54">
        <v>6</v>
      </c>
      <c r="Q17" s="54">
        <v>6</v>
      </c>
      <c r="R17" s="54">
        <v>0</v>
      </c>
      <c r="S17" s="54">
        <v>0</v>
      </c>
      <c r="T17" s="54"/>
      <c r="U17" s="54"/>
      <c r="V17" s="54"/>
      <c r="W17" s="54"/>
      <c r="X17" s="54">
        <v>19</v>
      </c>
      <c r="Y17" s="54">
        <v>20</v>
      </c>
      <c r="Z17" s="279" t="s">
        <v>119</v>
      </c>
      <c r="AA17" s="280">
        <v>0</v>
      </c>
      <c r="AB17" s="280">
        <v>2</v>
      </c>
      <c r="AC17" s="280">
        <v>2</v>
      </c>
      <c r="AD17" s="354"/>
    </row>
    <row r="18" spans="1:30" s="278" customFormat="1" ht="24" customHeight="1" x14ac:dyDescent="0.25">
      <c r="A18" s="231"/>
      <c r="B18" s="232"/>
      <c r="C18" s="233"/>
      <c r="D18" s="234"/>
      <c r="E18" s="418"/>
      <c r="F18" s="486"/>
      <c r="G18" s="487"/>
      <c r="H18" s="553"/>
      <c r="I18" s="553"/>
      <c r="J18" s="553"/>
      <c r="K18" s="281" t="s">
        <v>19</v>
      </c>
      <c r="L18" s="57">
        <v>66.5</v>
      </c>
      <c r="M18" s="57">
        <v>0</v>
      </c>
      <c r="N18" s="57">
        <v>0</v>
      </c>
      <c r="O18" s="57">
        <v>66.5</v>
      </c>
      <c r="P18" s="57">
        <v>11</v>
      </c>
      <c r="Q18" s="57">
        <v>11</v>
      </c>
      <c r="R18" s="57">
        <v>0</v>
      </c>
      <c r="S18" s="57">
        <v>0</v>
      </c>
      <c r="T18" s="57"/>
      <c r="U18" s="57"/>
      <c r="V18" s="57"/>
      <c r="W18" s="57"/>
      <c r="X18" s="57">
        <v>0</v>
      </c>
      <c r="Y18" s="57">
        <v>0</v>
      </c>
      <c r="Z18" s="282" t="s">
        <v>142</v>
      </c>
      <c r="AA18" s="280">
        <v>1</v>
      </c>
      <c r="AB18" s="280">
        <v>0</v>
      </c>
      <c r="AC18" s="280">
        <v>0</v>
      </c>
      <c r="AD18" s="354"/>
    </row>
    <row r="19" spans="1:30" s="278" customFormat="1" ht="15.75" thickBot="1" x14ac:dyDescent="0.3">
      <c r="A19" s="231"/>
      <c r="B19" s="232"/>
      <c r="C19" s="233"/>
      <c r="D19" s="234"/>
      <c r="E19" s="418"/>
      <c r="F19" s="486"/>
      <c r="G19" s="487"/>
      <c r="H19" s="439"/>
      <c r="I19" s="439"/>
      <c r="J19" s="439"/>
      <c r="K19" s="24" t="str">
        <f>$K$15</f>
        <v>Iš viso</v>
      </c>
      <c r="L19" s="55">
        <f t="shared" ref="L19:O19" si="2">SUM(L16:L18)</f>
        <v>66.5</v>
      </c>
      <c r="M19" s="55">
        <f t="shared" si="2"/>
        <v>0</v>
      </c>
      <c r="N19" s="55">
        <f t="shared" si="2"/>
        <v>0</v>
      </c>
      <c r="O19" s="55">
        <f t="shared" si="2"/>
        <v>66.5</v>
      </c>
      <c r="P19" s="55">
        <f>SUM(P16:P18)</f>
        <v>52</v>
      </c>
      <c r="Q19" s="55">
        <f t="shared" ref="Q19:Y19" si="3">SUM(Q16:Q18)</f>
        <v>37</v>
      </c>
      <c r="R19" s="55">
        <f t="shared" si="3"/>
        <v>0</v>
      </c>
      <c r="S19" s="55">
        <f t="shared" si="3"/>
        <v>15</v>
      </c>
      <c r="T19" s="55"/>
      <c r="U19" s="55"/>
      <c r="V19" s="55"/>
      <c r="W19" s="55"/>
      <c r="X19" s="55">
        <f t="shared" si="3"/>
        <v>26</v>
      </c>
      <c r="Y19" s="55">
        <f t="shared" si="3"/>
        <v>27</v>
      </c>
      <c r="Z19" s="546" t="s">
        <v>16</v>
      </c>
      <c r="AA19" s="547"/>
      <c r="AB19" s="547"/>
      <c r="AC19" s="548"/>
      <c r="AD19" s="354"/>
    </row>
    <row r="20" spans="1:30" s="278" customFormat="1" ht="19.899999999999999" customHeight="1" x14ac:dyDescent="0.25">
      <c r="A20" s="231"/>
      <c r="B20" s="232"/>
      <c r="C20" s="233"/>
      <c r="D20" s="234"/>
      <c r="E20" s="418"/>
      <c r="F20" s="486"/>
      <c r="G20" s="487"/>
      <c r="H20" s="429" t="s">
        <v>70</v>
      </c>
      <c r="I20" s="429" t="s">
        <v>67</v>
      </c>
      <c r="J20" s="429" t="s">
        <v>21</v>
      </c>
      <c r="K20" s="277" t="s">
        <v>18</v>
      </c>
      <c r="L20" s="295">
        <v>0</v>
      </c>
      <c r="M20" s="295">
        <v>0</v>
      </c>
      <c r="N20" s="295">
        <v>0</v>
      </c>
      <c r="O20" s="295">
        <v>0</v>
      </c>
      <c r="P20" s="295">
        <v>12</v>
      </c>
      <c r="Q20" s="295">
        <v>12</v>
      </c>
      <c r="R20" s="295">
        <v>0</v>
      </c>
      <c r="S20" s="295">
        <v>0</v>
      </c>
      <c r="T20" s="295"/>
      <c r="U20" s="295"/>
      <c r="V20" s="295"/>
      <c r="W20" s="295"/>
      <c r="X20" s="295">
        <v>10</v>
      </c>
      <c r="Y20" s="295">
        <v>0</v>
      </c>
      <c r="Z20" s="469" t="s">
        <v>120</v>
      </c>
      <c r="AA20" s="471">
        <v>1</v>
      </c>
      <c r="AB20" s="471">
        <v>1</v>
      </c>
      <c r="AC20" s="473">
        <v>0</v>
      </c>
    </row>
    <row r="21" spans="1:30" s="278" customFormat="1" ht="19.899999999999999" customHeight="1" x14ac:dyDescent="0.25">
      <c r="A21" s="231"/>
      <c r="B21" s="232"/>
      <c r="C21" s="233"/>
      <c r="D21" s="234"/>
      <c r="E21" s="418"/>
      <c r="F21" s="486"/>
      <c r="G21" s="487"/>
      <c r="H21" s="452"/>
      <c r="I21" s="452"/>
      <c r="J21" s="452"/>
      <c r="K21" s="245" t="s">
        <v>23</v>
      </c>
      <c r="L21" s="54">
        <v>0</v>
      </c>
      <c r="M21" s="54">
        <v>0</v>
      </c>
      <c r="N21" s="54">
        <v>0</v>
      </c>
      <c r="O21" s="54">
        <v>0</v>
      </c>
      <c r="P21" s="54">
        <v>8</v>
      </c>
      <c r="Q21" s="54">
        <v>8</v>
      </c>
      <c r="R21" s="54">
        <v>0</v>
      </c>
      <c r="S21" s="54">
        <v>0</v>
      </c>
      <c r="T21" s="54"/>
      <c r="U21" s="54"/>
      <c r="V21" s="54"/>
      <c r="W21" s="54"/>
      <c r="X21" s="54">
        <v>0</v>
      </c>
      <c r="Y21" s="54">
        <v>0</v>
      </c>
      <c r="Z21" s="470"/>
      <c r="AA21" s="472"/>
      <c r="AB21" s="472"/>
      <c r="AC21" s="474"/>
    </row>
    <row r="22" spans="1:30" s="278" customFormat="1" ht="27.75" customHeight="1" x14ac:dyDescent="0.25">
      <c r="A22" s="231"/>
      <c r="B22" s="232"/>
      <c r="C22" s="233"/>
      <c r="D22" s="234"/>
      <c r="E22" s="418"/>
      <c r="F22" s="486"/>
      <c r="G22" s="487"/>
      <c r="H22" s="452"/>
      <c r="I22" s="452"/>
      <c r="J22" s="452"/>
      <c r="K22" s="245" t="s">
        <v>19</v>
      </c>
      <c r="L22" s="54">
        <v>0</v>
      </c>
      <c r="M22" s="54">
        <v>0</v>
      </c>
      <c r="N22" s="54">
        <v>0</v>
      </c>
      <c r="O22" s="54">
        <v>0</v>
      </c>
      <c r="P22" s="54">
        <v>48</v>
      </c>
      <c r="Q22" s="54">
        <v>48</v>
      </c>
      <c r="R22" s="54">
        <v>0</v>
      </c>
      <c r="S22" s="54">
        <v>0</v>
      </c>
      <c r="T22" s="54"/>
      <c r="U22" s="54"/>
      <c r="V22" s="54"/>
      <c r="W22" s="54"/>
      <c r="X22" s="54">
        <v>0</v>
      </c>
      <c r="Y22" s="54">
        <v>0</v>
      </c>
      <c r="Z22" s="279" t="s">
        <v>142</v>
      </c>
      <c r="AA22" s="296">
        <v>1</v>
      </c>
      <c r="AB22" s="296">
        <v>0</v>
      </c>
      <c r="AC22" s="280">
        <v>0</v>
      </c>
    </row>
    <row r="23" spans="1:30" ht="21" customHeight="1" thickBot="1" x14ac:dyDescent="0.3">
      <c r="A23" s="100"/>
      <c r="B23" s="127"/>
      <c r="C23" s="128"/>
      <c r="D23" s="132"/>
      <c r="E23" s="418"/>
      <c r="F23" s="486"/>
      <c r="G23" s="487"/>
      <c r="H23" s="430"/>
      <c r="I23" s="430"/>
      <c r="J23" s="430"/>
      <c r="K23" s="14" t="str">
        <f>$K$15</f>
        <v>Iš viso</v>
      </c>
      <c r="L23" s="49">
        <f t="shared" ref="L23:O23" si="4">L20</f>
        <v>0</v>
      </c>
      <c r="M23" s="49">
        <f t="shared" si="4"/>
        <v>0</v>
      </c>
      <c r="N23" s="49">
        <f t="shared" si="4"/>
        <v>0</v>
      </c>
      <c r="O23" s="49">
        <f t="shared" si="4"/>
        <v>0</v>
      </c>
      <c r="P23" s="49">
        <f t="shared" ref="P23:Y23" si="5">P20</f>
        <v>12</v>
      </c>
      <c r="Q23" s="49">
        <f t="shared" si="5"/>
        <v>12</v>
      </c>
      <c r="R23" s="49">
        <f t="shared" si="5"/>
        <v>0</v>
      </c>
      <c r="S23" s="49">
        <f t="shared" si="5"/>
        <v>0</v>
      </c>
      <c r="T23" s="49"/>
      <c r="U23" s="49"/>
      <c r="V23" s="49"/>
      <c r="W23" s="49"/>
      <c r="X23" s="49">
        <f t="shared" si="5"/>
        <v>10</v>
      </c>
      <c r="Y23" s="49">
        <f t="shared" si="5"/>
        <v>0</v>
      </c>
      <c r="Z23" s="431" t="s">
        <v>16</v>
      </c>
      <c r="AA23" s="432"/>
      <c r="AB23" s="432"/>
      <c r="AC23" s="433"/>
    </row>
    <row r="24" spans="1:30" s="2" customFormat="1" ht="17.45" customHeight="1" x14ac:dyDescent="0.25">
      <c r="A24" s="100"/>
      <c r="B24" s="127"/>
      <c r="C24" s="128"/>
      <c r="D24" s="132"/>
      <c r="E24" s="418"/>
      <c r="F24" s="486"/>
      <c r="G24" s="487"/>
      <c r="H24" s="554" t="s">
        <v>144</v>
      </c>
      <c r="I24" s="429" t="s">
        <v>48</v>
      </c>
      <c r="J24" s="554" t="s">
        <v>21</v>
      </c>
      <c r="K24" s="6" t="s">
        <v>18</v>
      </c>
      <c r="L24" s="230">
        <f>SUM(O24+M24)</f>
        <v>730.69999999999993</v>
      </c>
      <c r="M24" s="230">
        <v>718.9</v>
      </c>
      <c r="N24" s="230">
        <v>546.70000000000005</v>
      </c>
      <c r="O24" s="230">
        <v>11.8</v>
      </c>
      <c r="P24" s="285">
        <v>663.4</v>
      </c>
      <c r="Q24" s="286">
        <v>663.4</v>
      </c>
      <c r="R24" s="286">
        <v>505.9</v>
      </c>
      <c r="S24" s="283">
        <v>0</v>
      </c>
      <c r="T24" s="230"/>
      <c r="U24" s="230"/>
      <c r="V24" s="230"/>
      <c r="W24" s="230"/>
      <c r="X24" s="283">
        <v>778.6</v>
      </c>
      <c r="Y24" s="289">
        <v>778.9</v>
      </c>
      <c r="Z24" s="293" t="s">
        <v>121</v>
      </c>
      <c r="AA24" s="290">
        <v>125</v>
      </c>
      <c r="AB24" s="290">
        <v>120</v>
      </c>
      <c r="AC24" s="290">
        <v>110</v>
      </c>
      <c r="AD24" s="7"/>
    </row>
    <row r="25" spans="1:30" s="2" customFormat="1" ht="21" customHeight="1" x14ac:dyDescent="0.25">
      <c r="A25" s="100"/>
      <c r="B25" s="127"/>
      <c r="C25" s="128"/>
      <c r="D25" s="132"/>
      <c r="E25" s="418"/>
      <c r="F25" s="486"/>
      <c r="G25" s="487"/>
      <c r="H25" s="555"/>
      <c r="I25" s="452"/>
      <c r="J25" s="555"/>
      <c r="K25" s="5" t="s">
        <v>125</v>
      </c>
      <c r="L25" s="230">
        <f t="shared" ref="L25" si="6">M25+O25</f>
        <v>415.8</v>
      </c>
      <c r="M25" s="230">
        <v>415.8</v>
      </c>
      <c r="N25" s="230">
        <v>408.6</v>
      </c>
      <c r="O25" s="230"/>
      <c r="P25" s="287">
        <v>380.4</v>
      </c>
      <c r="Q25" s="288">
        <f>+P25</f>
        <v>380.4</v>
      </c>
      <c r="R25" s="288">
        <v>376</v>
      </c>
      <c r="S25" s="284">
        <v>0</v>
      </c>
      <c r="T25" s="230"/>
      <c r="U25" s="230"/>
      <c r="V25" s="230"/>
      <c r="W25" s="230"/>
      <c r="X25" s="190">
        <v>361.9</v>
      </c>
      <c r="Y25" s="289">
        <v>361.9</v>
      </c>
      <c r="Z25" s="294" t="s">
        <v>122</v>
      </c>
      <c r="AA25" s="289">
        <v>26</v>
      </c>
      <c r="AB25" s="289">
        <v>27</v>
      </c>
      <c r="AC25" s="289">
        <v>30</v>
      </c>
      <c r="AD25" s="7"/>
    </row>
    <row r="26" spans="1:30" s="2" customFormat="1" ht="28.9" customHeight="1" x14ac:dyDescent="0.25">
      <c r="A26" s="100"/>
      <c r="B26" s="127"/>
      <c r="C26" s="128"/>
      <c r="D26" s="132"/>
      <c r="E26" s="418"/>
      <c r="F26" s="486"/>
      <c r="G26" s="487"/>
      <c r="H26" s="555"/>
      <c r="I26" s="452"/>
      <c r="J26" s="555"/>
      <c r="K26" s="5" t="s">
        <v>23</v>
      </c>
      <c r="L26" s="230">
        <f>SUM(O26+M26)</f>
        <v>114.1</v>
      </c>
      <c r="M26" s="230">
        <v>99.1</v>
      </c>
      <c r="N26" s="230">
        <v>12</v>
      </c>
      <c r="O26" s="230">
        <v>15</v>
      </c>
      <c r="P26" s="230">
        <v>76.5</v>
      </c>
      <c r="Q26" s="230">
        <v>71.5</v>
      </c>
      <c r="R26" s="230">
        <v>15</v>
      </c>
      <c r="S26" s="230">
        <v>5</v>
      </c>
      <c r="T26" s="230"/>
      <c r="U26" s="230"/>
      <c r="V26" s="230"/>
      <c r="W26" s="230"/>
      <c r="X26" s="190">
        <v>88.8</v>
      </c>
      <c r="Y26" s="289">
        <v>83.8</v>
      </c>
      <c r="Z26" s="557" t="s">
        <v>123</v>
      </c>
      <c r="AA26" s="559">
        <v>80</v>
      </c>
      <c r="AB26" s="559">
        <v>80</v>
      </c>
      <c r="AC26" s="559">
        <v>80</v>
      </c>
      <c r="AD26" s="7"/>
    </row>
    <row r="27" spans="1:30" s="2" customFormat="1" ht="15.6" hidden="1" customHeight="1" x14ac:dyDescent="0.25">
      <c r="A27" s="100"/>
      <c r="B27" s="127"/>
      <c r="C27" s="128"/>
      <c r="D27" s="132"/>
      <c r="E27" s="418"/>
      <c r="F27" s="486"/>
      <c r="G27" s="487"/>
      <c r="H27" s="555"/>
      <c r="I27" s="452"/>
      <c r="J27" s="555"/>
      <c r="K27" s="5"/>
      <c r="L27" s="190"/>
      <c r="M27" s="190"/>
      <c r="N27" s="190"/>
      <c r="O27" s="190"/>
      <c r="P27" s="284"/>
      <c r="Q27" s="284"/>
      <c r="R27" s="284"/>
      <c r="S27" s="284"/>
      <c r="T27" s="190"/>
      <c r="U27" s="190"/>
      <c r="V27" s="190"/>
      <c r="W27" s="190"/>
      <c r="X27" s="190">
        <v>0</v>
      </c>
      <c r="Y27" s="291">
        <v>0</v>
      </c>
      <c r="Z27" s="558"/>
      <c r="AA27" s="560"/>
      <c r="AB27" s="560"/>
      <c r="AC27" s="560"/>
      <c r="AD27" s="7"/>
    </row>
    <row r="28" spans="1:30" s="2" customFormat="1" ht="18.600000000000001" customHeight="1" x14ac:dyDescent="0.25">
      <c r="A28" s="100"/>
      <c r="B28" s="127"/>
      <c r="C28" s="128"/>
      <c r="D28" s="132"/>
      <c r="E28" s="418"/>
      <c r="F28" s="486"/>
      <c r="G28" s="487"/>
      <c r="H28" s="555"/>
      <c r="I28" s="452"/>
      <c r="J28" s="555"/>
      <c r="K28" s="5" t="s">
        <v>26</v>
      </c>
      <c r="L28" s="291">
        <f>SUM(M28+O28)</f>
        <v>12.799999999999999</v>
      </c>
      <c r="M28" s="291">
        <v>8.6999999999999993</v>
      </c>
      <c r="N28" s="291">
        <v>8.6</v>
      </c>
      <c r="O28" s="289">
        <v>4.0999999999999996</v>
      </c>
      <c r="P28" s="230">
        <v>0</v>
      </c>
      <c r="Q28" s="230">
        <v>0</v>
      </c>
      <c r="R28" s="230">
        <v>0</v>
      </c>
      <c r="S28" s="292">
        <v>0</v>
      </c>
      <c r="T28" s="291"/>
      <c r="U28" s="291"/>
      <c r="V28" s="291"/>
      <c r="W28" s="289"/>
      <c r="X28" s="190">
        <v>0</v>
      </c>
      <c r="Y28" s="190">
        <v>0</v>
      </c>
      <c r="Z28" s="294" t="s">
        <v>124</v>
      </c>
      <c r="AA28" s="289">
        <v>0</v>
      </c>
      <c r="AB28" s="289">
        <v>178</v>
      </c>
      <c r="AC28" s="289">
        <v>0</v>
      </c>
      <c r="AD28" s="7"/>
    </row>
    <row r="29" spans="1:30" s="2" customFormat="1" ht="18.600000000000001" customHeight="1" thickBot="1" x14ac:dyDescent="0.3">
      <c r="A29" s="100"/>
      <c r="B29" s="127"/>
      <c r="C29" s="128"/>
      <c r="D29" s="132"/>
      <c r="E29" s="418"/>
      <c r="F29" s="486"/>
      <c r="G29" s="487"/>
      <c r="H29" s="556"/>
      <c r="I29" s="430"/>
      <c r="J29" s="556"/>
      <c r="K29" s="14" t="str">
        <f>$K$15</f>
        <v>Iš viso</v>
      </c>
      <c r="L29" s="49">
        <f t="shared" ref="L29:O29" si="7">SUM(L24:L28)</f>
        <v>1273.3999999999999</v>
      </c>
      <c r="M29" s="49">
        <f t="shared" si="7"/>
        <v>1242.5</v>
      </c>
      <c r="N29" s="49">
        <f t="shared" si="7"/>
        <v>975.90000000000009</v>
      </c>
      <c r="O29" s="49">
        <f t="shared" si="7"/>
        <v>30.9</v>
      </c>
      <c r="P29" s="49">
        <f t="shared" ref="P29:Y29" si="8">SUM(P24:P28)</f>
        <v>1120.3</v>
      </c>
      <c r="Q29" s="49">
        <f t="shared" si="8"/>
        <v>1115.3</v>
      </c>
      <c r="R29" s="49">
        <f t="shared" si="8"/>
        <v>896.9</v>
      </c>
      <c r="S29" s="49">
        <f t="shared" si="8"/>
        <v>5</v>
      </c>
      <c r="T29" s="49"/>
      <c r="U29" s="49"/>
      <c r="V29" s="49"/>
      <c r="W29" s="49"/>
      <c r="X29" s="49">
        <f t="shared" si="8"/>
        <v>1229.3</v>
      </c>
      <c r="Y29" s="49">
        <f t="shared" si="8"/>
        <v>1224.5999999999999</v>
      </c>
      <c r="Z29" s="431" t="s">
        <v>16</v>
      </c>
      <c r="AA29" s="432"/>
      <c r="AB29" s="432"/>
      <c r="AC29" s="433"/>
      <c r="AD29" s="7"/>
    </row>
    <row r="30" spans="1:30" s="12" customFormat="1" ht="1.1499999999999999" hidden="1" customHeight="1" thickBot="1" x14ac:dyDescent="0.25">
      <c r="A30" s="100"/>
      <c r="B30" s="127"/>
      <c r="C30" s="128"/>
      <c r="D30" s="132"/>
      <c r="E30" s="418"/>
      <c r="F30" s="486"/>
      <c r="G30" s="487"/>
      <c r="H30" s="561" t="s">
        <v>72</v>
      </c>
      <c r="I30" s="368" t="s">
        <v>49</v>
      </c>
      <c r="J30" s="368" t="s">
        <v>27</v>
      </c>
      <c r="K30" s="565" t="s">
        <v>18</v>
      </c>
      <c r="L30" s="201">
        <f t="shared" ref="L30:L34" si="9">M30+O30</f>
        <v>377.3</v>
      </c>
      <c r="M30" s="201">
        <v>377.3</v>
      </c>
      <c r="N30" s="201">
        <v>327.60000000000002</v>
      </c>
      <c r="O30" s="201">
        <v>0</v>
      </c>
      <c r="P30" s="202">
        <f t="shared" ref="P30" si="10">Q30+S30</f>
        <v>379.4</v>
      </c>
      <c r="Q30" s="202">
        <v>379.4</v>
      </c>
      <c r="R30" s="202">
        <v>327.7</v>
      </c>
      <c r="S30" s="202"/>
      <c r="T30" s="203">
        <f t="shared" ref="T30" si="11">U30+W30</f>
        <v>379.4</v>
      </c>
      <c r="U30" s="203">
        <v>379.4</v>
      </c>
      <c r="V30" s="203">
        <v>327.7</v>
      </c>
      <c r="W30" s="203"/>
      <c r="X30" s="229">
        <v>406.3</v>
      </c>
      <c r="Y30" s="229">
        <v>425.3</v>
      </c>
      <c r="Z30" s="204"/>
      <c r="AA30" s="205"/>
      <c r="AB30" s="206"/>
      <c r="AC30" s="206"/>
    </row>
    <row r="31" spans="1:30" s="12" customFormat="1" ht="18" hidden="1" customHeight="1" x14ac:dyDescent="0.25">
      <c r="A31" s="100"/>
      <c r="B31" s="127"/>
      <c r="C31" s="128"/>
      <c r="D31" s="132"/>
      <c r="E31" s="418"/>
      <c r="F31" s="486"/>
      <c r="G31" s="487"/>
      <c r="H31" s="562"/>
      <c r="I31" s="414"/>
      <c r="J31" s="414"/>
      <c r="K31" s="566"/>
      <c r="L31" s="207">
        <f t="shared" si="9"/>
        <v>82.3</v>
      </c>
      <c r="M31" s="207">
        <v>82.3</v>
      </c>
      <c r="N31" s="208">
        <v>80.099999999999994</v>
      </c>
      <c r="O31" s="207">
        <v>0</v>
      </c>
      <c r="P31" s="202"/>
      <c r="Q31" s="202"/>
      <c r="R31" s="202"/>
      <c r="S31" s="202"/>
      <c r="T31" s="203"/>
      <c r="U31" s="203"/>
      <c r="V31" s="203"/>
      <c r="W31" s="203"/>
      <c r="X31" s="229">
        <v>101</v>
      </c>
      <c r="Y31" s="229">
        <v>105.8</v>
      </c>
      <c r="Z31" s="209"/>
      <c r="AA31" s="210"/>
      <c r="AB31" s="211"/>
      <c r="AC31" s="211"/>
    </row>
    <row r="32" spans="1:30" s="240" customFormat="1" ht="22.15" customHeight="1" x14ac:dyDescent="0.25">
      <c r="A32" s="231"/>
      <c r="B32" s="232"/>
      <c r="C32" s="233"/>
      <c r="D32" s="234"/>
      <c r="E32" s="418"/>
      <c r="F32" s="486"/>
      <c r="G32" s="487"/>
      <c r="H32" s="562"/>
      <c r="I32" s="414"/>
      <c r="J32" s="414"/>
      <c r="K32" s="514"/>
      <c r="L32" s="235">
        <f t="shared" si="9"/>
        <v>379.4</v>
      </c>
      <c r="M32" s="235">
        <v>379.4</v>
      </c>
      <c r="N32" s="235">
        <v>327.7</v>
      </c>
      <c r="O32" s="235">
        <v>0</v>
      </c>
      <c r="P32" s="54">
        <v>355.3</v>
      </c>
      <c r="Q32" s="54">
        <v>349.3</v>
      </c>
      <c r="R32" s="54">
        <v>279.3</v>
      </c>
      <c r="S32" s="54">
        <v>6</v>
      </c>
      <c r="T32" s="237"/>
      <c r="U32" s="237"/>
      <c r="V32" s="237"/>
      <c r="W32" s="237"/>
      <c r="X32" s="54">
        <v>406.3</v>
      </c>
      <c r="Y32" s="54">
        <v>425.3</v>
      </c>
      <c r="Z32" s="238" t="s">
        <v>122</v>
      </c>
      <c r="AA32" s="239">
        <v>55</v>
      </c>
      <c r="AB32" s="239">
        <v>56</v>
      </c>
      <c r="AC32" s="239">
        <v>58</v>
      </c>
    </row>
    <row r="33" spans="1:30" s="240" customFormat="1" ht="15.6" customHeight="1" x14ac:dyDescent="0.25">
      <c r="A33" s="231"/>
      <c r="B33" s="232"/>
      <c r="C33" s="233"/>
      <c r="D33" s="234"/>
      <c r="E33" s="418"/>
      <c r="F33" s="486"/>
      <c r="G33" s="487"/>
      <c r="H33" s="562"/>
      <c r="I33" s="414"/>
      <c r="J33" s="414"/>
      <c r="K33" s="236" t="s">
        <v>125</v>
      </c>
      <c r="L33" s="235">
        <v>82.3</v>
      </c>
      <c r="M33" s="235">
        <v>82.3</v>
      </c>
      <c r="N33" s="241">
        <v>80.099999999999994</v>
      </c>
      <c r="O33" s="235">
        <v>0</v>
      </c>
      <c r="P33" s="54">
        <v>106.5</v>
      </c>
      <c r="Q33" s="54">
        <v>106.5</v>
      </c>
      <c r="R33" s="54">
        <v>104</v>
      </c>
      <c r="S33" s="54">
        <v>0</v>
      </c>
      <c r="T33" s="242"/>
      <c r="U33" s="242"/>
      <c r="V33" s="243"/>
      <c r="W33" s="242"/>
      <c r="X33" s="54">
        <v>101</v>
      </c>
      <c r="Y33" s="54">
        <v>105.8</v>
      </c>
      <c r="Z33" s="564" t="s">
        <v>123</v>
      </c>
      <c r="AA33" s="480">
        <v>80</v>
      </c>
      <c r="AB33" s="480">
        <v>80</v>
      </c>
      <c r="AC33" s="480">
        <v>80</v>
      </c>
    </row>
    <row r="34" spans="1:30" s="240" customFormat="1" ht="15" customHeight="1" x14ac:dyDescent="0.25">
      <c r="A34" s="231"/>
      <c r="B34" s="232"/>
      <c r="C34" s="233"/>
      <c r="D34" s="234"/>
      <c r="E34" s="418"/>
      <c r="F34" s="486"/>
      <c r="G34" s="487"/>
      <c r="H34" s="562"/>
      <c r="I34" s="414"/>
      <c r="J34" s="414"/>
      <c r="K34" s="236" t="s">
        <v>23</v>
      </c>
      <c r="L34" s="235">
        <f t="shared" si="9"/>
        <v>45.5</v>
      </c>
      <c r="M34" s="235">
        <v>45.5</v>
      </c>
      <c r="N34" s="235">
        <v>0</v>
      </c>
      <c r="O34" s="235">
        <v>0</v>
      </c>
      <c r="P34" s="54">
        <v>59</v>
      </c>
      <c r="Q34" s="54">
        <v>59</v>
      </c>
      <c r="R34" s="54">
        <v>0</v>
      </c>
      <c r="S34" s="54">
        <v>0</v>
      </c>
      <c r="T34" s="242"/>
      <c r="U34" s="242"/>
      <c r="V34" s="242"/>
      <c r="W34" s="242"/>
      <c r="X34" s="54">
        <v>41</v>
      </c>
      <c r="Y34" s="54">
        <v>42</v>
      </c>
      <c r="Z34" s="564"/>
      <c r="AA34" s="480"/>
      <c r="AB34" s="480"/>
      <c r="AC34" s="480"/>
    </row>
    <row r="35" spans="1:30" s="2" customFormat="1" ht="31.9" customHeight="1" x14ac:dyDescent="0.25">
      <c r="A35" s="100"/>
      <c r="B35" s="127"/>
      <c r="C35" s="305"/>
      <c r="D35" s="132"/>
      <c r="E35" s="418"/>
      <c r="F35" s="486"/>
      <c r="G35" s="487"/>
      <c r="H35" s="562"/>
      <c r="I35" s="414"/>
      <c r="J35" s="414"/>
      <c r="K35" s="5" t="s">
        <v>26</v>
      </c>
      <c r="L35" s="291">
        <v>0</v>
      </c>
      <c r="M35" s="291">
        <v>0</v>
      </c>
      <c r="N35" s="291">
        <v>0</v>
      </c>
      <c r="O35" s="289">
        <v>0</v>
      </c>
      <c r="P35" s="230">
        <v>60</v>
      </c>
      <c r="Q35" s="230">
        <v>60</v>
      </c>
      <c r="R35" s="230">
        <v>58</v>
      </c>
      <c r="S35" s="292">
        <v>0</v>
      </c>
      <c r="T35" s="291"/>
      <c r="U35" s="291"/>
      <c r="V35" s="291"/>
      <c r="W35" s="289"/>
      <c r="X35" s="190">
        <v>0</v>
      </c>
      <c r="Y35" s="190">
        <v>0</v>
      </c>
      <c r="Z35" s="226" t="s">
        <v>174</v>
      </c>
      <c r="AA35" s="289">
        <v>44.5</v>
      </c>
      <c r="AB35" s="289">
        <v>44.6</v>
      </c>
      <c r="AC35" s="289">
        <v>44.7</v>
      </c>
      <c r="AD35" s="7"/>
    </row>
    <row r="36" spans="1:30" s="12" customFormat="1" ht="13.15" customHeight="1" thickBot="1" x14ac:dyDescent="0.3">
      <c r="A36" s="100"/>
      <c r="B36" s="127"/>
      <c r="C36" s="128"/>
      <c r="D36" s="132"/>
      <c r="E36" s="418"/>
      <c r="F36" s="486"/>
      <c r="G36" s="487"/>
      <c r="H36" s="563"/>
      <c r="I36" s="365"/>
      <c r="J36" s="365"/>
      <c r="K36" s="16" t="str">
        <f>$K$15</f>
        <v>Iš viso</v>
      </c>
      <c r="L36" s="37">
        <f t="shared" ref="L36:O36" si="12">SUM(L32:L34)</f>
        <v>507.2</v>
      </c>
      <c r="M36" s="37">
        <f t="shared" si="12"/>
        <v>507.2</v>
      </c>
      <c r="N36" s="37">
        <f>SUM(N32:N34)</f>
        <v>407.79999999999995</v>
      </c>
      <c r="O36" s="37">
        <f t="shared" si="12"/>
        <v>0</v>
      </c>
      <c r="P36" s="37">
        <f>SUM(P32:P34)</f>
        <v>520.79999999999995</v>
      </c>
      <c r="Q36" s="37">
        <f t="shared" ref="Q36:Y36" si="13">SUM(Q32:Q34)</f>
        <v>514.79999999999995</v>
      </c>
      <c r="R36" s="37">
        <f t="shared" si="13"/>
        <v>383.3</v>
      </c>
      <c r="S36" s="37">
        <f t="shared" si="13"/>
        <v>6</v>
      </c>
      <c r="T36" s="37"/>
      <c r="U36" s="37"/>
      <c r="V36" s="37"/>
      <c r="W36" s="37"/>
      <c r="X36" s="37">
        <f t="shared" si="13"/>
        <v>548.29999999999995</v>
      </c>
      <c r="Y36" s="37">
        <f t="shared" si="13"/>
        <v>573.1</v>
      </c>
      <c r="Z36" s="313" t="s">
        <v>16</v>
      </c>
      <c r="AA36" s="314"/>
      <c r="AB36" s="314"/>
      <c r="AC36" s="315"/>
    </row>
    <row r="37" spans="1:30" ht="24.6" customHeight="1" x14ac:dyDescent="0.25">
      <c r="A37" s="100"/>
      <c r="B37" s="127"/>
      <c r="C37" s="128"/>
      <c r="D37" s="132"/>
      <c r="E37" s="418"/>
      <c r="F37" s="486"/>
      <c r="G37" s="487"/>
      <c r="H37" s="429" t="s">
        <v>73</v>
      </c>
      <c r="I37" s="491" t="s">
        <v>126</v>
      </c>
      <c r="J37" s="429" t="s">
        <v>28</v>
      </c>
      <c r="K37" s="453" t="s">
        <v>125</v>
      </c>
      <c r="L37" s="450">
        <v>73.400000000000006</v>
      </c>
      <c r="M37" s="450">
        <v>73.400000000000006</v>
      </c>
      <c r="N37" s="450">
        <v>72.099999999999994</v>
      </c>
      <c r="O37" s="448">
        <v>0</v>
      </c>
      <c r="P37" s="359">
        <v>101.8</v>
      </c>
      <c r="Q37" s="359">
        <v>101.8</v>
      </c>
      <c r="R37" s="359">
        <v>97.8</v>
      </c>
      <c r="S37" s="359">
        <v>0</v>
      </c>
      <c r="T37" s="362"/>
      <c r="U37" s="362"/>
      <c r="V37" s="362"/>
      <c r="W37" s="446"/>
      <c r="X37" s="448">
        <v>75</v>
      </c>
      <c r="Y37" s="448">
        <v>75</v>
      </c>
      <c r="Z37" s="443" t="s">
        <v>46</v>
      </c>
      <c r="AA37" s="475">
        <v>3.75</v>
      </c>
      <c r="AB37" s="477">
        <v>3.5</v>
      </c>
      <c r="AC37" s="477">
        <v>3.5</v>
      </c>
    </row>
    <row r="38" spans="1:30" ht="1.1499999999999999" customHeight="1" x14ac:dyDescent="0.25">
      <c r="A38" s="100"/>
      <c r="B38" s="127"/>
      <c r="C38" s="128"/>
      <c r="D38" s="132"/>
      <c r="E38" s="418"/>
      <c r="F38" s="486"/>
      <c r="G38" s="487"/>
      <c r="H38" s="452"/>
      <c r="I38" s="444"/>
      <c r="J38" s="452"/>
      <c r="K38" s="317"/>
      <c r="L38" s="451"/>
      <c r="M38" s="451"/>
      <c r="N38" s="451"/>
      <c r="O38" s="449"/>
      <c r="P38" s="360"/>
      <c r="Q38" s="360"/>
      <c r="R38" s="360"/>
      <c r="S38" s="360"/>
      <c r="T38" s="363"/>
      <c r="U38" s="363"/>
      <c r="V38" s="363"/>
      <c r="W38" s="447"/>
      <c r="X38" s="449"/>
      <c r="Y38" s="449"/>
      <c r="Z38" s="444"/>
      <c r="AA38" s="476"/>
      <c r="AB38" s="478"/>
      <c r="AC38" s="478"/>
    </row>
    <row r="39" spans="1:30" ht="14.45" customHeight="1" x14ac:dyDescent="0.25">
      <c r="A39" s="100"/>
      <c r="B39" s="127"/>
      <c r="C39" s="128"/>
      <c r="D39" s="132"/>
      <c r="E39" s="418"/>
      <c r="F39" s="486"/>
      <c r="G39" s="487"/>
      <c r="H39" s="452"/>
      <c r="I39" s="444"/>
      <c r="J39" s="452"/>
      <c r="K39" s="318"/>
      <c r="L39" s="326"/>
      <c r="M39" s="326"/>
      <c r="N39" s="326"/>
      <c r="O39" s="437"/>
      <c r="P39" s="361"/>
      <c r="Q39" s="361"/>
      <c r="R39" s="361"/>
      <c r="S39" s="361"/>
      <c r="T39" s="364"/>
      <c r="U39" s="364"/>
      <c r="V39" s="364"/>
      <c r="W39" s="435"/>
      <c r="X39" s="437"/>
      <c r="Y39" s="437"/>
      <c r="Z39" s="445"/>
      <c r="AA39" s="466"/>
      <c r="AB39" s="468"/>
      <c r="AC39" s="468"/>
    </row>
    <row r="40" spans="1:30" ht="9.6" customHeight="1" x14ac:dyDescent="0.25">
      <c r="A40" s="100"/>
      <c r="B40" s="127"/>
      <c r="C40" s="128"/>
      <c r="D40" s="132"/>
      <c r="E40" s="418"/>
      <c r="F40" s="486"/>
      <c r="G40" s="487"/>
      <c r="H40" s="452"/>
      <c r="I40" s="444"/>
      <c r="J40" s="452"/>
      <c r="K40" s="456" t="s">
        <v>18</v>
      </c>
      <c r="L40" s="355">
        <v>155.5</v>
      </c>
      <c r="M40" s="355">
        <v>155.5</v>
      </c>
      <c r="N40" s="355">
        <v>153.30000000000001</v>
      </c>
      <c r="O40" s="357">
        <v>0</v>
      </c>
      <c r="P40" s="454">
        <v>0</v>
      </c>
      <c r="Q40" s="454">
        <v>0</v>
      </c>
      <c r="R40" s="454">
        <v>0</v>
      </c>
      <c r="S40" s="567">
        <v>0</v>
      </c>
      <c r="T40" s="355"/>
      <c r="U40" s="355"/>
      <c r="V40" s="355"/>
      <c r="W40" s="434"/>
      <c r="X40" s="436">
        <v>150</v>
      </c>
      <c r="Y40" s="436">
        <v>150</v>
      </c>
      <c r="Z40" s="491" t="s">
        <v>45</v>
      </c>
      <c r="AA40" s="465">
        <v>7.75</v>
      </c>
      <c r="AB40" s="467">
        <v>8</v>
      </c>
      <c r="AC40" s="467">
        <v>8.25</v>
      </c>
    </row>
    <row r="41" spans="1:30" x14ac:dyDescent="0.25">
      <c r="A41" s="100"/>
      <c r="B41" s="127"/>
      <c r="C41" s="128"/>
      <c r="D41" s="132"/>
      <c r="E41" s="418"/>
      <c r="F41" s="486"/>
      <c r="G41" s="487"/>
      <c r="H41" s="452"/>
      <c r="I41" s="444"/>
      <c r="J41" s="452"/>
      <c r="K41" s="457"/>
      <c r="L41" s="356"/>
      <c r="M41" s="356"/>
      <c r="N41" s="356"/>
      <c r="O41" s="358"/>
      <c r="P41" s="455"/>
      <c r="Q41" s="455"/>
      <c r="R41" s="455"/>
      <c r="S41" s="568"/>
      <c r="T41" s="356"/>
      <c r="U41" s="356"/>
      <c r="V41" s="356"/>
      <c r="W41" s="435"/>
      <c r="X41" s="437"/>
      <c r="Y41" s="437"/>
      <c r="Z41" s="445"/>
      <c r="AA41" s="466"/>
      <c r="AB41" s="468"/>
      <c r="AC41" s="468"/>
    </row>
    <row r="42" spans="1:30" x14ac:dyDescent="0.25">
      <c r="A42" s="100"/>
      <c r="B42" s="129"/>
      <c r="C42" s="130"/>
      <c r="D42" s="133"/>
      <c r="E42" s="419"/>
      <c r="F42" s="486"/>
      <c r="G42" s="487"/>
      <c r="H42" s="452"/>
      <c r="I42" s="444"/>
      <c r="J42" s="452"/>
      <c r="K42" s="19" t="str">
        <f>$K$15</f>
        <v>Iš viso</v>
      </c>
      <c r="L42" s="50">
        <f t="shared" ref="L42:O42" si="14">SUM(L37:L41)</f>
        <v>228.9</v>
      </c>
      <c r="M42" s="50">
        <f t="shared" si="14"/>
        <v>228.9</v>
      </c>
      <c r="N42" s="50">
        <f t="shared" si="14"/>
        <v>225.4</v>
      </c>
      <c r="O42" s="50">
        <f t="shared" si="14"/>
        <v>0</v>
      </c>
      <c r="P42" s="50">
        <f>SUM(P37:P41)</f>
        <v>101.8</v>
      </c>
      <c r="Q42" s="50">
        <f t="shared" ref="Q42:Y42" si="15">SUM(Q37:Q41)</f>
        <v>101.8</v>
      </c>
      <c r="R42" s="50">
        <f t="shared" si="15"/>
        <v>97.8</v>
      </c>
      <c r="S42" s="50">
        <f t="shared" si="15"/>
        <v>0</v>
      </c>
      <c r="T42" s="50"/>
      <c r="U42" s="50"/>
      <c r="V42" s="50"/>
      <c r="W42" s="50"/>
      <c r="X42" s="50">
        <f t="shared" si="15"/>
        <v>225</v>
      </c>
      <c r="Y42" s="50">
        <f t="shared" si="15"/>
        <v>225</v>
      </c>
      <c r="Z42" s="488" t="s">
        <v>16</v>
      </c>
      <c r="AA42" s="489"/>
      <c r="AB42" s="489"/>
      <c r="AC42" s="490"/>
    </row>
    <row r="43" spans="1:30" s="32" customFormat="1" ht="15.75" customHeight="1" thickBot="1" x14ac:dyDescent="0.3">
      <c r="A43" s="100"/>
      <c r="B43" s="117"/>
      <c r="C43" s="131"/>
      <c r="D43" s="114"/>
      <c r="E43" s="120"/>
      <c r="F43" s="440" t="s">
        <v>166</v>
      </c>
      <c r="G43" s="441"/>
      <c r="H43" s="441"/>
      <c r="I43" s="441"/>
      <c r="J43" s="441"/>
      <c r="K43" s="442"/>
      <c r="L43" s="115">
        <f t="shared" ref="L43:Y43" si="16">SUM(L15+L19+L23+L29+L36+L42)</f>
        <v>2076</v>
      </c>
      <c r="M43" s="115">
        <f t="shared" si="16"/>
        <v>1978.6000000000001</v>
      </c>
      <c r="N43" s="115">
        <f t="shared" si="16"/>
        <v>1609.1000000000001</v>
      </c>
      <c r="O43" s="115">
        <f t="shared" si="16"/>
        <v>97.4</v>
      </c>
      <c r="P43" s="115">
        <f t="shared" si="16"/>
        <v>1836.9999999999998</v>
      </c>
      <c r="Q43" s="115">
        <f t="shared" si="16"/>
        <v>1806.6</v>
      </c>
      <c r="R43" s="115">
        <f t="shared" si="16"/>
        <v>1378</v>
      </c>
      <c r="S43" s="115">
        <f t="shared" si="16"/>
        <v>30.4</v>
      </c>
      <c r="T43" s="115"/>
      <c r="U43" s="115"/>
      <c r="V43" s="115"/>
      <c r="W43" s="115"/>
      <c r="X43" s="115">
        <f t="shared" si="16"/>
        <v>2039.1999999999998</v>
      </c>
      <c r="Y43" s="115">
        <f t="shared" si="16"/>
        <v>2049.6999999999998</v>
      </c>
      <c r="Z43" s="481" t="s">
        <v>16</v>
      </c>
      <c r="AA43" s="482"/>
      <c r="AB43" s="482"/>
      <c r="AC43" s="483"/>
      <c r="AD43" s="31"/>
    </row>
    <row r="44" spans="1:30" ht="14.45" customHeight="1" x14ac:dyDescent="0.25">
      <c r="A44" s="100"/>
      <c r="B44" s="117"/>
      <c r="C44" s="131"/>
      <c r="D44" s="119"/>
      <c r="E44" s="109"/>
      <c r="F44" s="486" t="s">
        <v>74</v>
      </c>
      <c r="G44" s="487"/>
      <c r="H44" s="414" t="s">
        <v>75</v>
      </c>
      <c r="I44" s="414" t="s">
        <v>47</v>
      </c>
      <c r="J44" s="414" t="s">
        <v>17</v>
      </c>
      <c r="K44" s="17" t="s">
        <v>18</v>
      </c>
      <c r="L44" s="218">
        <v>26</v>
      </c>
      <c r="M44" s="218">
        <v>26</v>
      </c>
      <c r="N44" s="218">
        <v>0</v>
      </c>
      <c r="O44" s="218">
        <v>0</v>
      </c>
      <c r="P44" s="218">
        <v>0</v>
      </c>
      <c r="Q44" s="218">
        <v>0</v>
      </c>
      <c r="R44" s="218">
        <v>0</v>
      </c>
      <c r="S44" s="218">
        <v>0</v>
      </c>
      <c r="T44" s="218"/>
      <c r="U44" s="218"/>
      <c r="V44" s="218"/>
      <c r="W44" s="218"/>
      <c r="X44" s="218">
        <v>0</v>
      </c>
      <c r="Y44" s="218">
        <v>0</v>
      </c>
      <c r="Z44" s="266" t="s">
        <v>127</v>
      </c>
      <c r="AA44" s="267">
        <v>0</v>
      </c>
      <c r="AB44" s="268">
        <v>0</v>
      </c>
      <c r="AC44" s="269">
        <v>0</v>
      </c>
    </row>
    <row r="45" spans="1:30" ht="21.6" customHeight="1" thickBot="1" x14ac:dyDescent="0.3">
      <c r="A45" s="100">
        <v>2</v>
      </c>
      <c r="B45" s="117">
        <v>3</v>
      </c>
      <c r="C45" s="117">
        <v>2</v>
      </c>
      <c r="D45" s="248">
        <v>1</v>
      </c>
      <c r="E45" s="249">
        <v>2</v>
      </c>
      <c r="F45" s="486"/>
      <c r="G45" s="487"/>
      <c r="H45" s="365"/>
      <c r="I45" s="365"/>
      <c r="J45" s="365"/>
      <c r="K45" s="16" t="str">
        <f>$K$42</f>
        <v>Iš viso</v>
      </c>
      <c r="L45" s="37">
        <f t="shared" ref="L45:O45" si="17">L44</f>
        <v>26</v>
      </c>
      <c r="M45" s="37">
        <f t="shared" si="17"/>
        <v>26</v>
      </c>
      <c r="N45" s="37">
        <f t="shared" si="17"/>
        <v>0</v>
      </c>
      <c r="O45" s="37">
        <f t="shared" si="17"/>
        <v>0</v>
      </c>
      <c r="P45" s="37">
        <f>P44</f>
        <v>0</v>
      </c>
      <c r="Q45" s="37">
        <f t="shared" ref="Q45:S45" si="18">Q44</f>
        <v>0</v>
      </c>
      <c r="R45" s="37">
        <f t="shared" si="18"/>
        <v>0</v>
      </c>
      <c r="S45" s="37">
        <f t="shared" si="18"/>
        <v>0</v>
      </c>
      <c r="T45" s="37"/>
      <c r="U45" s="37"/>
      <c r="V45" s="37"/>
      <c r="W45" s="37"/>
      <c r="X45" s="37">
        <f t="shared" ref="X45:Y45" si="19">X44</f>
        <v>0</v>
      </c>
      <c r="Y45" s="37">
        <f t="shared" si="19"/>
        <v>0</v>
      </c>
      <c r="Z45" s="313" t="s">
        <v>16</v>
      </c>
      <c r="AA45" s="314"/>
      <c r="AB45" s="314"/>
      <c r="AC45" s="315"/>
    </row>
    <row r="46" spans="1:30" ht="20.45" customHeight="1" x14ac:dyDescent="0.25">
      <c r="A46" s="100"/>
      <c r="B46" s="319"/>
      <c r="C46" s="420"/>
      <c r="D46" s="417"/>
      <c r="E46" s="479"/>
      <c r="F46" s="486"/>
      <c r="G46" s="487"/>
      <c r="H46" s="414" t="s">
        <v>138</v>
      </c>
      <c r="I46" s="414" t="s">
        <v>136</v>
      </c>
      <c r="J46" s="414" t="s">
        <v>24</v>
      </c>
      <c r="K46" s="10" t="s">
        <v>18</v>
      </c>
      <c r="L46" s="235">
        <v>327.60000000000002</v>
      </c>
      <c r="M46" s="235">
        <v>327.60000000000002</v>
      </c>
      <c r="N46" s="235">
        <v>307.2</v>
      </c>
      <c r="O46" s="235">
        <v>0</v>
      </c>
      <c r="P46" s="265">
        <v>371.9</v>
      </c>
      <c r="Q46" s="265">
        <v>371.9</v>
      </c>
      <c r="R46" s="265">
        <v>345.6</v>
      </c>
      <c r="S46" s="54">
        <v>0</v>
      </c>
      <c r="T46" s="244"/>
      <c r="U46" s="244"/>
      <c r="V46" s="244"/>
      <c r="W46" s="244"/>
      <c r="X46" s="54">
        <v>426.7</v>
      </c>
      <c r="Y46" s="54">
        <v>469.2</v>
      </c>
      <c r="Z46" s="264" t="s">
        <v>128</v>
      </c>
      <c r="AA46" s="239">
        <v>110</v>
      </c>
      <c r="AB46" s="239">
        <v>110</v>
      </c>
      <c r="AC46" s="239">
        <v>110</v>
      </c>
    </row>
    <row r="47" spans="1:30" ht="7.15" hidden="1" customHeight="1" x14ac:dyDescent="0.25">
      <c r="A47" s="100"/>
      <c r="B47" s="425"/>
      <c r="C47" s="421"/>
      <c r="D47" s="418"/>
      <c r="E47" s="418"/>
      <c r="F47" s="486"/>
      <c r="G47" s="487"/>
      <c r="H47" s="414"/>
      <c r="I47" s="414"/>
      <c r="J47" s="414"/>
      <c r="K47" s="10"/>
      <c r="L47" s="235"/>
      <c r="M47" s="235"/>
      <c r="N47" s="235"/>
      <c r="O47" s="235"/>
      <c r="P47" s="271"/>
      <c r="Q47" s="271"/>
      <c r="R47" s="271"/>
      <c r="S47" s="54"/>
      <c r="T47" s="244"/>
      <c r="U47" s="244"/>
      <c r="V47" s="244"/>
      <c r="W47" s="244"/>
      <c r="X47" s="54"/>
      <c r="Y47" s="54"/>
      <c r="Z47" s="470" t="s">
        <v>123</v>
      </c>
      <c r="AA47" s="480">
        <v>80</v>
      </c>
      <c r="AB47" s="480">
        <v>80</v>
      </c>
      <c r="AC47" s="480">
        <v>80</v>
      </c>
    </row>
    <row r="48" spans="1:30" ht="22.9" customHeight="1" x14ac:dyDescent="0.25">
      <c r="A48" s="100"/>
      <c r="B48" s="425"/>
      <c r="C48" s="421"/>
      <c r="D48" s="418"/>
      <c r="E48" s="418"/>
      <c r="F48" s="486"/>
      <c r="G48" s="487"/>
      <c r="H48" s="414"/>
      <c r="I48" s="414"/>
      <c r="J48" s="414"/>
      <c r="K48" s="10" t="s">
        <v>23</v>
      </c>
      <c r="L48" s="235">
        <f t="shared" ref="L48" si="20">M48+O48</f>
        <v>15.3</v>
      </c>
      <c r="M48" s="235">
        <v>13.3</v>
      </c>
      <c r="N48" s="235">
        <v>0</v>
      </c>
      <c r="O48" s="235">
        <v>2</v>
      </c>
      <c r="P48" s="235">
        <v>15.4</v>
      </c>
      <c r="Q48" s="235">
        <v>13.4</v>
      </c>
      <c r="R48" s="235">
        <v>0</v>
      </c>
      <c r="S48" s="235">
        <v>2</v>
      </c>
      <c r="T48" s="244"/>
      <c r="U48" s="244"/>
      <c r="V48" s="244"/>
      <c r="W48" s="244"/>
      <c r="X48" s="54">
        <v>10</v>
      </c>
      <c r="Y48" s="54">
        <v>10</v>
      </c>
      <c r="Z48" s="470"/>
      <c r="AA48" s="480"/>
      <c r="AB48" s="480"/>
      <c r="AC48" s="480"/>
    </row>
    <row r="49" spans="1:29" ht="16.149999999999999" customHeight="1" thickBot="1" x14ac:dyDescent="0.3">
      <c r="A49" s="100"/>
      <c r="B49" s="425"/>
      <c r="C49" s="421"/>
      <c r="D49" s="418"/>
      <c r="E49" s="418"/>
      <c r="F49" s="486"/>
      <c r="G49" s="487"/>
      <c r="H49" s="414"/>
      <c r="I49" s="414"/>
      <c r="J49" s="414"/>
      <c r="K49" s="139" t="str">
        <f>$K$29</f>
        <v>Iš viso</v>
      </c>
      <c r="L49" s="37">
        <f t="shared" ref="L49:O49" si="21">SUM(L46:L48)</f>
        <v>342.90000000000003</v>
      </c>
      <c r="M49" s="37">
        <f t="shared" si="21"/>
        <v>340.90000000000003</v>
      </c>
      <c r="N49" s="37">
        <f t="shared" si="21"/>
        <v>307.2</v>
      </c>
      <c r="O49" s="37">
        <f t="shared" si="21"/>
        <v>2</v>
      </c>
      <c r="P49" s="37">
        <f t="shared" ref="P49:Y49" si="22">SUM(P46:P48)</f>
        <v>387.29999999999995</v>
      </c>
      <c r="Q49" s="37">
        <f t="shared" si="22"/>
        <v>385.29999999999995</v>
      </c>
      <c r="R49" s="37">
        <f t="shared" si="22"/>
        <v>345.6</v>
      </c>
      <c r="S49" s="37">
        <f t="shared" si="22"/>
        <v>2</v>
      </c>
      <c r="T49" s="37"/>
      <c r="U49" s="37"/>
      <c r="V49" s="37"/>
      <c r="W49" s="37"/>
      <c r="X49" s="37">
        <f t="shared" si="22"/>
        <v>436.7</v>
      </c>
      <c r="Y49" s="37">
        <f t="shared" si="22"/>
        <v>479.2</v>
      </c>
      <c r="Z49" s="550" t="s">
        <v>16</v>
      </c>
      <c r="AA49" s="551"/>
      <c r="AB49" s="551"/>
      <c r="AC49" s="552"/>
    </row>
    <row r="50" spans="1:29" ht="9" hidden="1" customHeight="1" thickBot="1" x14ac:dyDescent="0.25">
      <c r="A50" s="100"/>
      <c r="B50" s="425"/>
      <c r="C50" s="421"/>
      <c r="D50" s="418"/>
      <c r="E50" s="418"/>
      <c r="F50" s="486"/>
      <c r="G50" s="487"/>
      <c r="H50" s="93" t="s">
        <v>76</v>
      </c>
      <c r="I50" s="93" t="s">
        <v>50</v>
      </c>
      <c r="J50" s="93" t="s">
        <v>22</v>
      </c>
      <c r="K50" s="136"/>
      <c r="L50" s="53"/>
      <c r="M50" s="53"/>
      <c r="N50" s="53"/>
      <c r="O50" s="53"/>
      <c r="P50" s="53"/>
      <c r="Q50" s="53"/>
      <c r="R50" s="53"/>
      <c r="S50" s="53"/>
      <c r="T50" s="75"/>
      <c r="U50" s="75"/>
      <c r="V50" s="75"/>
      <c r="W50" s="75"/>
      <c r="X50" s="53"/>
      <c r="Y50" s="53"/>
      <c r="Z50" s="81"/>
      <c r="AA50" s="82"/>
      <c r="AB50" s="83"/>
      <c r="AC50" s="83"/>
    </row>
    <row r="51" spans="1:29" ht="0.6" hidden="1" customHeight="1" x14ac:dyDescent="0.25">
      <c r="A51" s="100"/>
      <c r="B51" s="425"/>
      <c r="C51" s="421"/>
      <c r="D51" s="418"/>
      <c r="E51" s="418"/>
      <c r="F51" s="486"/>
      <c r="G51" s="487"/>
      <c r="H51" s="93"/>
      <c r="I51" s="93"/>
      <c r="J51" s="93"/>
      <c r="K51" s="136"/>
      <c r="L51" s="53"/>
      <c r="M51" s="53"/>
      <c r="N51" s="53"/>
      <c r="O51" s="53"/>
      <c r="P51" s="53"/>
      <c r="Q51" s="53"/>
      <c r="R51" s="53"/>
      <c r="S51" s="53"/>
      <c r="T51" s="75"/>
      <c r="U51" s="75"/>
      <c r="V51" s="75"/>
      <c r="W51" s="75"/>
      <c r="X51" s="53"/>
      <c r="Y51" s="53"/>
      <c r="Z51" s="135"/>
      <c r="AA51" s="82"/>
      <c r="AB51" s="83"/>
      <c r="AC51" s="83"/>
    </row>
    <row r="52" spans="1:29" ht="0.6" customHeight="1" x14ac:dyDescent="0.25">
      <c r="A52" s="100"/>
      <c r="B52" s="425"/>
      <c r="C52" s="421"/>
      <c r="D52" s="418"/>
      <c r="E52" s="418"/>
      <c r="F52" s="486"/>
      <c r="G52" s="487"/>
      <c r="H52" s="93"/>
      <c r="I52" s="93"/>
      <c r="J52" s="93"/>
      <c r="K52" s="136"/>
      <c r="L52" s="53"/>
      <c r="M52" s="53"/>
      <c r="N52" s="53"/>
      <c r="O52" s="53"/>
      <c r="P52" s="53"/>
      <c r="Q52" s="53"/>
      <c r="R52" s="53"/>
      <c r="S52" s="53"/>
      <c r="T52" s="75"/>
      <c r="U52" s="75"/>
      <c r="V52" s="75"/>
      <c r="W52" s="75"/>
      <c r="X52" s="53"/>
      <c r="Y52" s="53"/>
      <c r="Z52" s="135"/>
      <c r="AA52" s="82"/>
      <c r="AB52" s="83"/>
      <c r="AC52" s="83"/>
    </row>
    <row r="53" spans="1:29" s="278" customFormat="1" ht="21.75" customHeight="1" x14ac:dyDescent="0.25">
      <c r="A53" s="231"/>
      <c r="B53" s="425"/>
      <c r="C53" s="421"/>
      <c r="D53" s="418"/>
      <c r="E53" s="418"/>
      <c r="F53" s="486"/>
      <c r="G53" s="487"/>
      <c r="H53" s="368" t="s">
        <v>76</v>
      </c>
      <c r="I53" s="368" t="s">
        <v>137</v>
      </c>
      <c r="J53" s="368" t="s">
        <v>24</v>
      </c>
      <c r="K53" s="236" t="s">
        <v>19</v>
      </c>
      <c r="L53" s="54">
        <v>55</v>
      </c>
      <c r="M53" s="54">
        <f>L53-O53</f>
        <v>37.5</v>
      </c>
      <c r="N53" s="54">
        <v>0</v>
      </c>
      <c r="O53" s="54">
        <v>17.5</v>
      </c>
      <c r="P53" s="54">
        <v>55</v>
      </c>
      <c r="Q53" s="54">
        <f>P53-S53</f>
        <v>37.5</v>
      </c>
      <c r="R53" s="54">
        <v>0</v>
      </c>
      <c r="S53" s="54">
        <v>17.5</v>
      </c>
      <c r="T53" s="54"/>
      <c r="U53" s="54"/>
      <c r="V53" s="54"/>
      <c r="W53" s="54"/>
      <c r="X53" s="54">
        <v>0</v>
      </c>
      <c r="Y53" s="54">
        <v>0</v>
      </c>
      <c r="Z53" s="438" t="s">
        <v>139</v>
      </c>
      <c r="AA53" s="458">
        <v>50</v>
      </c>
      <c r="AB53" s="460">
        <v>0</v>
      </c>
      <c r="AC53" s="460">
        <v>0</v>
      </c>
    </row>
    <row r="54" spans="1:29" s="278" customFormat="1" ht="21.75" customHeight="1" x14ac:dyDescent="0.25">
      <c r="A54" s="231"/>
      <c r="B54" s="425"/>
      <c r="C54" s="421"/>
      <c r="D54" s="418"/>
      <c r="E54" s="418"/>
      <c r="F54" s="486"/>
      <c r="G54" s="487"/>
      <c r="H54" s="415"/>
      <c r="I54" s="414"/>
      <c r="J54" s="415"/>
      <c r="K54" s="281" t="s">
        <v>18</v>
      </c>
      <c r="L54" s="57">
        <v>5.5</v>
      </c>
      <c r="M54" s="57">
        <v>5.5</v>
      </c>
      <c r="N54" s="57">
        <v>0</v>
      </c>
      <c r="O54" s="57">
        <v>0</v>
      </c>
      <c r="P54" s="57">
        <v>6.4</v>
      </c>
      <c r="Q54" s="57">
        <v>6.4</v>
      </c>
      <c r="R54" s="57">
        <v>0</v>
      </c>
      <c r="S54" s="57">
        <v>0</v>
      </c>
      <c r="T54" s="57"/>
      <c r="U54" s="57"/>
      <c r="V54" s="57"/>
      <c r="W54" s="57"/>
      <c r="X54" s="57">
        <v>0</v>
      </c>
      <c r="Y54" s="57">
        <v>0</v>
      </c>
      <c r="Z54" s="439"/>
      <c r="AA54" s="459"/>
      <c r="AB54" s="461"/>
      <c r="AC54" s="461"/>
    </row>
    <row r="55" spans="1:29" ht="21.75" customHeight="1" thickBot="1" x14ac:dyDescent="0.3">
      <c r="A55" s="100"/>
      <c r="B55" s="425"/>
      <c r="C55" s="421"/>
      <c r="D55" s="418"/>
      <c r="E55" s="418"/>
      <c r="F55" s="486"/>
      <c r="G55" s="487"/>
      <c r="H55" s="416"/>
      <c r="I55" s="365"/>
      <c r="J55" s="416"/>
      <c r="K55" s="139" t="str">
        <f>$K$42</f>
        <v>Iš viso</v>
      </c>
      <c r="L55" s="191">
        <f t="shared" ref="L55:O55" si="23">L53+L54</f>
        <v>60.5</v>
      </c>
      <c r="M55" s="191">
        <f t="shared" si="23"/>
        <v>43</v>
      </c>
      <c r="N55" s="191">
        <f t="shared" si="23"/>
        <v>0</v>
      </c>
      <c r="O55" s="191">
        <f t="shared" si="23"/>
        <v>17.5</v>
      </c>
      <c r="P55" s="191">
        <f>P53+P54</f>
        <v>61.4</v>
      </c>
      <c r="Q55" s="191">
        <f t="shared" ref="Q55:Y55" si="24">Q53+Q54</f>
        <v>43.9</v>
      </c>
      <c r="R55" s="191">
        <f t="shared" si="24"/>
        <v>0</v>
      </c>
      <c r="S55" s="191">
        <f t="shared" si="24"/>
        <v>17.5</v>
      </c>
      <c r="T55" s="191"/>
      <c r="U55" s="191"/>
      <c r="V55" s="191"/>
      <c r="W55" s="191"/>
      <c r="X55" s="191">
        <f t="shared" si="24"/>
        <v>0</v>
      </c>
      <c r="Y55" s="191">
        <f t="shared" si="24"/>
        <v>0</v>
      </c>
      <c r="Z55" s="462"/>
      <c r="AA55" s="463"/>
      <c r="AB55" s="463"/>
      <c r="AC55" s="464"/>
    </row>
    <row r="56" spans="1:29" ht="14.45" customHeight="1" x14ac:dyDescent="0.25">
      <c r="A56" s="100"/>
      <c r="B56" s="425"/>
      <c r="C56" s="421"/>
      <c r="D56" s="418"/>
      <c r="E56" s="418"/>
      <c r="F56" s="486"/>
      <c r="G56" s="487"/>
      <c r="H56" s="368" t="s">
        <v>77</v>
      </c>
      <c r="I56" s="368" t="s">
        <v>50</v>
      </c>
      <c r="J56" s="368" t="s">
        <v>22</v>
      </c>
      <c r="K56" s="99" t="s">
        <v>18</v>
      </c>
      <c r="L56" s="237">
        <f t="shared" ref="L56" si="25">M56+O56</f>
        <v>189.2</v>
      </c>
      <c r="M56" s="237">
        <v>189.2</v>
      </c>
      <c r="N56" s="237">
        <v>128</v>
      </c>
      <c r="O56" s="237">
        <v>0</v>
      </c>
      <c r="P56" s="222">
        <v>193.6</v>
      </c>
      <c r="Q56" s="222">
        <v>193.6</v>
      </c>
      <c r="R56" s="222">
        <v>147.6</v>
      </c>
      <c r="S56" s="222">
        <v>0</v>
      </c>
      <c r="T56" s="265"/>
      <c r="U56" s="265"/>
      <c r="V56" s="265"/>
      <c r="W56" s="265"/>
      <c r="X56" s="218">
        <v>193.6</v>
      </c>
      <c r="Y56" s="218">
        <v>195</v>
      </c>
      <c r="Z56" s="297" t="s">
        <v>128</v>
      </c>
      <c r="AA56" s="239">
        <v>40</v>
      </c>
      <c r="AB56" s="239">
        <v>40</v>
      </c>
      <c r="AC56" s="239">
        <v>40</v>
      </c>
    </row>
    <row r="57" spans="1:29" ht="17.45" customHeight="1" x14ac:dyDescent="0.25">
      <c r="A57" s="100"/>
      <c r="B57" s="425"/>
      <c r="C57" s="421"/>
      <c r="D57" s="418"/>
      <c r="E57" s="418"/>
      <c r="F57" s="486"/>
      <c r="G57" s="487"/>
      <c r="H57" s="415"/>
      <c r="I57" s="415"/>
      <c r="J57" s="415"/>
      <c r="K57" s="99" t="s">
        <v>26</v>
      </c>
      <c r="L57" s="237">
        <v>6.1</v>
      </c>
      <c r="M57" s="237">
        <v>6.1</v>
      </c>
      <c r="N57" s="237">
        <v>0</v>
      </c>
      <c r="O57" s="237">
        <v>0</v>
      </c>
      <c r="P57" s="235">
        <v>0</v>
      </c>
      <c r="Q57" s="235">
        <v>0</v>
      </c>
      <c r="R57" s="235">
        <v>0</v>
      </c>
      <c r="S57" s="235">
        <v>0</v>
      </c>
      <c r="T57" s="265"/>
      <c r="U57" s="265"/>
      <c r="V57" s="265"/>
      <c r="W57" s="265"/>
      <c r="X57" s="54">
        <v>0</v>
      </c>
      <c r="Y57" s="54">
        <v>0</v>
      </c>
      <c r="Z57" s="438" t="s">
        <v>123</v>
      </c>
      <c r="AA57" s="458">
        <v>80</v>
      </c>
      <c r="AB57" s="458">
        <v>80</v>
      </c>
      <c r="AC57" s="458">
        <v>80</v>
      </c>
    </row>
    <row r="58" spans="1:29" ht="24.6" customHeight="1" x14ac:dyDescent="0.25">
      <c r="A58" s="100"/>
      <c r="B58" s="425"/>
      <c r="C58" s="421"/>
      <c r="D58" s="418"/>
      <c r="E58" s="418"/>
      <c r="F58" s="486"/>
      <c r="G58" s="487"/>
      <c r="H58" s="415"/>
      <c r="I58" s="415"/>
      <c r="J58" s="415"/>
      <c r="K58" s="99" t="s">
        <v>23</v>
      </c>
      <c r="L58" s="237">
        <v>124.4</v>
      </c>
      <c r="M58" s="237">
        <v>84.4</v>
      </c>
      <c r="N58" s="237">
        <v>27.4</v>
      </c>
      <c r="O58" s="237">
        <v>40</v>
      </c>
      <c r="P58" s="235">
        <v>141.1</v>
      </c>
      <c r="Q58" s="235">
        <f>P58-S58</f>
        <v>105.1</v>
      </c>
      <c r="R58" s="235">
        <v>23.8</v>
      </c>
      <c r="S58" s="235">
        <v>36</v>
      </c>
      <c r="T58" s="265"/>
      <c r="U58" s="265"/>
      <c r="V58" s="265"/>
      <c r="W58" s="265"/>
      <c r="X58" s="54">
        <v>125</v>
      </c>
      <c r="Y58" s="54">
        <v>125</v>
      </c>
      <c r="Z58" s="439"/>
      <c r="AA58" s="459"/>
      <c r="AB58" s="459"/>
      <c r="AC58" s="459"/>
    </row>
    <row r="59" spans="1:29" ht="14.45" hidden="1" customHeight="1" x14ac:dyDescent="0.25">
      <c r="A59" s="100"/>
      <c r="B59" s="425"/>
      <c r="C59" s="421"/>
      <c r="D59" s="418"/>
      <c r="E59" s="418"/>
      <c r="F59" s="486"/>
      <c r="G59" s="487"/>
      <c r="H59" s="415"/>
      <c r="I59" s="415"/>
      <c r="J59" s="415"/>
      <c r="K59" s="99" t="s">
        <v>25</v>
      </c>
      <c r="L59" s="137"/>
      <c r="M59" s="54"/>
      <c r="N59" s="54"/>
      <c r="O59" s="54"/>
      <c r="P59" s="20"/>
      <c r="Q59" s="20"/>
      <c r="R59" s="20"/>
      <c r="S59" s="20"/>
      <c r="T59" s="73"/>
      <c r="U59" s="73"/>
      <c r="V59" s="73"/>
      <c r="W59" s="73"/>
      <c r="X59" s="20"/>
      <c r="Y59" s="20"/>
      <c r="Z59" s="81"/>
      <c r="AA59" s="82"/>
      <c r="AB59" s="83"/>
      <c r="AC59" s="83"/>
    </row>
    <row r="60" spans="1:29" ht="14.45" hidden="1" customHeight="1" thickBot="1" x14ac:dyDescent="0.25">
      <c r="A60" s="100"/>
      <c r="B60" s="425"/>
      <c r="C60" s="421"/>
      <c r="D60" s="418"/>
      <c r="E60" s="418"/>
      <c r="F60" s="486"/>
      <c r="G60" s="487"/>
      <c r="H60" s="415"/>
      <c r="I60" s="415"/>
      <c r="J60" s="415"/>
      <c r="K60" s="99" t="s">
        <v>26</v>
      </c>
      <c r="L60" s="138"/>
      <c r="M60" s="51"/>
      <c r="N60" s="51"/>
      <c r="O60" s="51"/>
      <c r="P60" s="51"/>
      <c r="Q60" s="51"/>
      <c r="R60" s="51"/>
      <c r="S60" s="51"/>
      <c r="T60" s="74"/>
      <c r="U60" s="74"/>
      <c r="V60" s="74"/>
      <c r="W60" s="74"/>
      <c r="X60" s="51"/>
      <c r="Y60" s="51"/>
      <c r="Z60" s="81"/>
      <c r="AA60" s="82"/>
      <c r="AB60" s="83"/>
      <c r="AC60" s="83"/>
    </row>
    <row r="61" spans="1:29" ht="15.75" thickBot="1" x14ac:dyDescent="0.3">
      <c r="A61" s="100"/>
      <c r="B61" s="425"/>
      <c r="C61" s="421"/>
      <c r="D61" s="418"/>
      <c r="E61" s="418"/>
      <c r="F61" s="486"/>
      <c r="G61" s="487"/>
      <c r="H61" s="416"/>
      <c r="I61" s="416"/>
      <c r="J61" s="416"/>
      <c r="K61" s="140" t="str">
        <f>$K$42</f>
        <v>Iš viso</v>
      </c>
      <c r="L61" s="37">
        <f t="shared" ref="L61:O61" si="26">SUM(L56:L60)</f>
        <v>319.7</v>
      </c>
      <c r="M61" s="37">
        <f t="shared" si="26"/>
        <v>279.7</v>
      </c>
      <c r="N61" s="37">
        <f t="shared" si="26"/>
        <v>155.4</v>
      </c>
      <c r="O61" s="37">
        <f t="shared" si="26"/>
        <v>40</v>
      </c>
      <c r="P61" s="37">
        <f>SUM(P56:P60)</f>
        <v>334.7</v>
      </c>
      <c r="Q61" s="37">
        <f t="shared" ref="Q61:Y61" si="27">SUM(Q56:Q60)</f>
        <v>298.7</v>
      </c>
      <c r="R61" s="37">
        <f t="shared" si="27"/>
        <v>171.4</v>
      </c>
      <c r="S61" s="37">
        <f t="shared" si="27"/>
        <v>36</v>
      </c>
      <c r="T61" s="37"/>
      <c r="U61" s="37"/>
      <c r="V61" s="37"/>
      <c r="W61" s="37"/>
      <c r="X61" s="37">
        <f t="shared" si="27"/>
        <v>318.60000000000002</v>
      </c>
      <c r="Y61" s="37">
        <f t="shared" si="27"/>
        <v>320</v>
      </c>
      <c r="Z61" s="313" t="s">
        <v>16</v>
      </c>
      <c r="AA61" s="314"/>
      <c r="AB61" s="314"/>
      <c r="AC61" s="315"/>
    </row>
    <row r="62" spans="1:29" ht="20.25" customHeight="1" x14ac:dyDescent="0.25">
      <c r="A62" s="100"/>
      <c r="B62" s="425"/>
      <c r="C62" s="421"/>
      <c r="D62" s="418"/>
      <c r="E62" s="418"/>
      <c r="F62" s="486"/>
      <c r="G62" s="487"/>
      <c r="H62" s="414" t="s">
        <v>78</v>
      </c>
      <c r="I62" s="542" t="s">
        <v>51</v>
      </c>
      <c r="J62" s="414" t="s">
        <v>29</v>
      </c>
      <c r="K62" s="21" t="s">
        <v>125</v>
      </c>
      <c r="L62" s="199">
        <v>2.7</v>
      </c>
      <c r="M62" s="196">
        <v>2.7</v>
      </c>
      <c r="N62" s="196">
        <v>0</v>
      </c>
      <c r="O62" s="196">
        <v>0</v>
      </c>
      <c r="P62" s="219">
        <v>2.7</v>
      </c>
      <c r="Q62" s="262">
        <v>2.7</v>
      </c>
      <c r="R62" s="40">
        <v>0</v>
      </c>
      <c r="S62" s="40">
        <v>0</v>
      </c>
      <c r="T62" s="39"/>
      <c r="U62" s="186"/>
      <c r="V62" s="186"/>
      <c r="W62" s="186"/>
      <c r="X62" s="40">
        <v>2.6</v>
      </c>
      <c r="Y62" s="40">
        <v>2.6</v>
      </c>
      <c r="Z62" s="23" t="s">
        <v>129</v>
      </c>
      <c r="AA62" s="22">
        <v>60</v>
      </c>
      <c r="AB62" s="22">
        <v>60</v>
      </c>
      <c r="AC62" s="22">
        <v>60</v>
      </c>
    </row>
    <row r="63" spans="1:29" ht="13.15" customHeight="1" thickBot="1" x14ac:dyDescent="0.3">
      <c r="A63" s="100"/>
      <c r="B63" s="425"/>
      <c r="C63" s="421"/>
      <c r="D63" s="418"/>
      <c r="E63" s="418"/>
      <c r="F63" s="486"/>
      <c r="G63" s="487"/>
      <c r="H63" s="365"/>
      <c r="I63" s="410"/>
      <c r="J63" s="365"/>
      <c r="K63" s="16" t="str">
        <f>$K$42</f>
        <v>Iš viso</v>
      </c>
      <c r="L63" s="55">
        <f t="shared" ref="L63:O63" si="28">L62</f>
        <v>2.7</v>
      </c>
      <c r="M63" s="55">
        <f t="shared" si="28"/>
        <v>2.7</v>
      </c>
      <c r="N63" s="55">
        <f t="shared" si="28"/>
        <v>0</v>
      </c>
      <c r="O63" s="55">
        <f t="shared" si="28"/>
        <v>0</v>
      </c>
      <c r="P63" s="55">
        <f>P62</f>
        <v>2.7</v>
      </c>
      <c r="Q63" s="55">
        <f t="shared" ref="Q63:Y63" si="29">Q62</f>
        <v>2.7</v>
      </c>
      <c r="R63" s="55">
        <f t="shared" si="29"/>
        <v>0</v>
      </c>
      <c r="S63" s="55">
        <f t="shared" si="29"/>
        <v>0</v>
      </c>
      <c r="T63" s="55"/>
      <c r="U63" s="55"/>
      <c r="V63" s="55"/>
      <c r="W63" s="55"/>
      <c r="X63" s="55">
        <f t="shared" si="29"/>
        <v>2.6</v>
      </c>
      <c r="Y63" s="55">
        <f t="shared" si="29"/>
        <v>2.6</v>
      </c>
      <c r="Z63" s="313" t="s">
        <v>16</v>
      </c>
      <c r="AA63" s="314"/>
      <c r="AB63" s="314"/>
      <c r="AC63" s="315"/>
    </row>
    <row r="64" spans="1:29" ht="11.45" customHeight="1" x14ac:dyDescent="0.25">
      <c r="A64" s="100"/>
      <c r="B64" s="425"/>
      <c r="C64" s="421"/>
      <c r="D64" s="418"/>
      <c r="E64" s="418"/>
      <c r="F64" s="486"/>
      <c r="G64" s="487"/>
      <c r="H64" s="368" t="s">
        <v>140</v>
      </c>
      <c r="I64" s="368" t="s">
        <v>52</v>
      </c>
      <c r="J64" s="368" t="s">
        <v>32</v>
      </c>
      <c r="K64" s="10" t="s">
        <v>19</v>
      </c>
      <c r="L64" s="54">
        <v>0</v>
      </c>
      <c r="M64" s="54">
        <v>0</v>
      </c>
      <c r="N64" s="54">
        <v>0</v>
      </c>
      <c r="O64" s="54">
        <v>0</v>
      </c>
      <c r="P64" s="20">
        <v>0</v>
      </c>
      <c r="Q64" s="20">
        <v>0</v>
      </c>
      <c r="R64" s="20">
        <v>0</v>
      </c>
      <c r="S64" s="20">
        <v>0</v>
      </c>
      <c r="T64" s="54"/>
      <c r="U64" s="54"/>
      <c r="V64" s="54"/>
      <c r="W64" s="54"/>
      <c r="X64" s="20">
        <v>0</v>
      </c>
      <c r="Y64" s="20">
        <v>0</v>
      </c>
      <c r="Z64" s="369" t="s">
        <v>33</v>
      </c>
      <c r="AA64" s="372">
        <v>4</v>
      </c>
      <c r="AB64" s="372">
        <v>5</v>
      </c>
      <c r="AC64" s="372">
        <v>5</v>
      </c>
    </row>
    <row r="65" spans="1:30" ht="12.6" customHeight="1" x14ac:dyDescent="0.25">
      <c r="A65" s="100"/>
      <c r="B65" s="425"/>
      <c r="C65" s="421"/>
      <c r="D65" s="418"/>
      <c r="E65" s="418"/>
      <c r="F65" s="486"/>
      <c r="G65" s="487"/>
      <c r="H65" s="414"/>
      <c r="I65" s="414"/>
      <c r="J65" s="414"/>
      <c r="K65" s="10" t="s">
        <v>18</v>
      </c>
      <c r="L65" s="54">
        <v>0</v>
      </c>
      <c r="M65" s="54">
        <v>0</v>
      </c>
      <c r="N65" s="54">
        <v>0</v>
      </c>
      <c r="O65" s="54">
        <v>0</v>
      </c>
      <c r="P65" s="20">
        <v>0</v>
      </c>
      <c r="Q65" s="20">
        <v>0</v>
      </c>
      <c r="R65" s="20">
        <v>0</v>
      </c>
      <c r="S65" s="20">
        <v>0</v>
      </c>
      <c r="T65" s="54"/>
      <c r="U65" s="54"/>
      <c r="V65" s="54"/>
      <c r="W65" s="54"/>
      <c r="X65" s="20">
        <v>0</v>
      </c>
      <c r="Y65" s="20">
        <v>0</v>
      </c>
      <c r="Z65" s="414"/>
      <c r="AA65" s="549"/>
      <c r="AB65" s="549"/>
      <c r="AC65" s="549"/>
    </row>
    <row r="66" spans="1:30" x14ac:dyDescent="0.25">
      <c r="A66" s="100"/>
      <c r="B66" s="425"/>
      <c r="C66" s="421"/>
      <c r="D66" s="418"/>
      <c r="E66" s="418"/>
      <c r="F66" s="486"/>
      <c r="G66" s="487"/>
      <c r="H66" s="414"/>
      <c r="I66" s="414"/>
      <c r="J66" s="414"/>
      <c r="K66" s="15" t="s">
        <v>26</v>
      </c>
      <c r="L66" s="195">
        <v>11.9</v>
      </c>
      <c r="M66" s="195">
        <v>11.9</v>
      </c>
      <c r="N66" s="195">
        <v>0</v>
      </c>
      <c r="O66" s="195">
        <v>0</v>
      </c>
      <c r="P66" s="57">
        <v>6.3</v>
      </c>
      <c r="Q66" s="57">
        <v>6.3</v>
      </c>
      <c r="R66" s="57">
        <v>0</v>
      </c>
      <c r="S66" s="57">
        <v>0</v>
      </c>
      <c r="T66" s="185"/>
      <c r="U66" s="185"/>
      <c r="V66" s="185"/>
      <c r="W66" s="185"/>
      <c r="X66" s="51">
        <v>7</v>
      </c>
      <c r="Y66" s="51">
        <v>7.1</v>
      </c>
      <c r="Z66" s="365"/>
      <c r="AA66" s="322"/>
      <c r="AB66" s="322"/>
      <c r="AC66" s="322"/>
    </row>
    <row r="67" spans="1:30" ht="15.75" thickBot="1" x14ac:dyDescent="0.3">
      <c r="A67" s="100"/>
      <c r="B67" s="425"/>
      <c r="C67" s="421"/>
      <c r="D67" s="418"/>
      <c r="E67" s="418"/>
      <c r="F67" s="486"/>
      <c r="G67" s="487"/>
      <c r="H67" s="365"/>
      <c r="I67" s="365"/>
      <c r="J67" s="365"/>
      <c r="K67" s="16" t="str">
        <f>$K$42</f>
        <v>Iš viso</v>
      </c>
      <c r="L67" s="37">
        <f t="shared" ref="L67:O67" si="30">L64+L65+L66</f>
        <v>11.9</v>
      </c>
      <c r="M67" s="37">
        <f t="shared" si="30"/>
        <v>11.9</v>
      </c>
      <c r="N67" s="37">
        <f t="shared" si="30"/>
        <v>0</v>
      </c>
      <c r="O67" s="37">
        <f t="shared" si="30"/>
        <v>0</v>
      </c>
      <c r="P67" s="37">
        <f>P64+P65+P66</f>
        <v>6.3</v>
      </c>
      <c r="Q67" s="37">
        <f t="shared" ref="Q67:Y67" si="31">Q64+Q65+Q66</f>
        <v>6.3</v>
      </c>
      <c r="R67" s="37">
        <f t="shared" si="31"/>
        <v>0</v>
      </c>
      <c r="S67" s="37">
        <f t="shared" si="31"/>
        <v>0</v>
      </c>
      <c r="T67" s="37"/>
      <c r="U67" s="37"/>
      <c r="V67" s="37"/>
      <c r="W67" s="37"/>
      <c r="X67" s="37">
        <f t="shared" si="31"/>
        <v>7</v>
      </c>
      <c r="Y67" s="37">
        <f t="shared" si="31"/>
        <v>7.1</v>
      </c>
      <c r="Z67" s="313" t="s">
        <v>16</v>
      </c>
      <c r="AA67" s="314"/>
      <c r="AB67" s="314"/>
      <c r="AC67" s="315"/>
    </row>
    <row r="68" spans="1:30" s="32" customFormat="1" ht="25.15" customHeight="1" thickBot="1" x14ac:dyDescent="0.25">
      <c r="A68" s="100"/>
      <c r="B68" s="426"/>
      <c r="C68" s="422"/>
      <c r="D68" s="419"/>
      <c r="E68" s="419"/>
      <c r="F68" s="535" t="s">
        <v>166</v>
      </c>
      <c r="G68" s="536"/>
      <c r="H68" s="536"/>
      <c r="I68" s="536"/>
      <c r="J68" s="536"/>
      <c r="K68" s="537"/>
      <c r="L68" s="134">
        <f t="shared" ref="L68:O68" si="32">SUM(L45+L49+L55+L61+L63+L67)</f>
        <v>763.7</v>
      </c>
      <c r="M68" s="134">
        <f t="shared" si="32"/>
        <v>704.2</v>
      </c>
      <c r="N68" s="134">
        <f t="shared" si="32"/>
        <v>462.6</v>
      </c>
      <c r="O68" s="134">
        <f t="shared" si="32"/>
        <v>59.5</v>
      </c>
      <c r="P68" s="134">
        <f>SUM(P45+P49+P55+P61+P63+P67)</f>
        <v>792.39999999999986</v>
      </c>
      <c r="Q68" s="134">
        <f t="shared" ref="Q68:Y68" si="33">SUM(Q45+Q49+Q55+Q61+Q63+Q67)</f>
        <v>736.89999999999986</v>
      </c>
      <c r="R68" s="134">
        <f t="shared" si="33"/>
        <v>517</v>
      </c>
      <c r="S68" s="134">
        <f t="shared" si="33"/>
        <v>55.5</v>
      </c>
      <c r="T68" s="134"/>
      <c r="U68" s="134"/>
      <c r="V68" s="134"/>
      <c r="W68" s="134"/>
      <c r="X68" s="134">
        <f t="shared" si="33"/>
        <v>764.9</v>
      </c>
      <c r="Y68" s="134">
        <f t="shared" si="33"/>
        <v>808.90000000000009</v>
      </c>
      <c r="Z68" s="527" t="s">
        <v>16</v>
      </c>
      <c r="AA68" s="528"/>
      <c r="AB68" s="528"/>
      <c r="AC68" s="529"/>
      <c r="AD68" s="31"/>
    </row>
    <row r="69" spans="1:30" ht="17.45" customHeight="1" x14ac:dyDescent="0.25">
      <c r="A69" s="100"/>
      <c r="B69" s="319"/>
      <c r="C69" s="420"/>
      <c r="D69" s="424"/>
      <c r="E69" s="423"/>
      <c r="F69" s="539" t="s">
        <v>79</v>
      </c>
      <c r="G69" s="540"/>
      <c r="H69" s="369" t="s">
        <v>80</v>
      </c>
      <c r="I69" s="369" t="s">
        <v>109</v>
      </c>
      <c r="J69" s="409" t="s">
        <v>32</v>
      </c>
      <c r="K69" s="15" t="s">
        <v>18</v>
      </c>
      <c r="L69" s="195">
        <v>1</v>
      </c>
      <c r="M69" s="195">
        <v>1</v>
      </c>
      <c r="N69" s="195">
        <v>0</v>
      </c>
      <c r="O69" s="195">
        <v>0</v>
      </c>
      <c r="P69" s="272">
        <v>2</v>
      </c>
      <c r="Q69" s="272">
        <v>2</v>
      </c>
      <c r="R69" s="272">
        <v>0</v>
      </c>
      <c r="S69" s="272">
        <v>0</v>
      </c>
      <c r="T69" s="185"/>
      <c r="U69" s="185"/>
      <c r="V69" s="185"/>
      <c r="W69" s="185"/>
      <c r="X69" s="51">
        <v>4</v>
      </c>
      <c r="Y69" s="51">
        <v>4</v>
      </c>
      <c r="Z69" s="29" t="s">
        <v>31</v>
      </c>
      <c r="AA69" s="30">
        <v>4</v>
      </c>
      <c r="AB69" s="30">
        <v>4</v>
      </c>
      <c r="AC69" s="30">
        <v>4</v>
      </c>
    </row>
    <row r="70" spans="1:30" ht="15.75" thickBot="1" x14ac:dyDescent="0.3">
      <c r="A70" s="100"/>
      <c r="B70" s="425"/>
      <c r="C70" s="421"/>
      <c r="D70" s="418"/>
      <c r="E70" s="418"/>
      <c r="F70" s="486"/>
      <c r="G70" s="487"/>
      <c r="H70" s="365"/>
      <c r="I70" s="365"/>
      <c r="J70" s="410"/>
      <c r="K70" s="16" t="str">
        <f>$K$29</f>
        <v>Iš viso</v>
      </c>
      <c r="L70" s="37">
        <f t="shared" ref="L70:O70" si="34">L69</f>
        <v>1</v>
      </c>
      <c r="M70" s="37">
        <f t="shared" si="34"/>
        <v>1</v>
      </c>
      <c r="N70" s="37">
        <f t="shared" si="34"/>
        <v>0</v>
      </c>
      <c r="O70" s="37">
        <f t="shared" si="34"/>
        <v>0</v>
      </c>
      <c r="P70" s="37">
        <f>P69</f>
        <v>2</v>
      </c>
      <c r="Q70" s="37">
        <f t="shared" ref="Q70:Y70" si="35">Q69</f>
        <v>2</v>
      </c>
      <c r="R70" s="37">
        <f t="shared" si="35"/>
        <v>0</v>
      </c>
      <c r="S70" s="37">
        <f t="shared" si="35"/>
        <v>0</v>
      </c>
      <c r="T70" s="37"/>
      <c r="U70" s="37"/>
      <c r="V70" s="37"/>
      <c r="W70" s="37"/>
      <c r="X70" s="37">
        <f t="shared" si="35"/>
        <v>4</v>
      </c>
      <c r="Y70" s="37">
        <f t="shared" si="35"/>
        <v>4</v>
      </c>
      <c r="Z70" s="313" t="s">
        <v>16</v>
      </c>
      <c r="AA70" s="314"/>
      <c r="AB70" s="314"/>
      <c r="AC70" s="315"/>
    </row>
    <row r="71" spans="1:30" ht="19.899999999999999" customHeight="1" x14ac:dyDescent="0.25">
      <c r="A71" s="100"/>
      <c r="B71" s="425"/>
      <c r="C71" s="421"/>
      <c r="D71" s="418"/>
      <c r="E71" s="418"/>
      <c r="F71" s="486"/>
      <c r="G71" s="487"/>
      <c r="H71" s="368" t="s">
        <v>81</v>
      </c>
      <c r="I71" s="368" t="s">
        <v>53</v>
      </c>
      <c r="J71" s="544" t="s">
        <v>24</v>
      </c>
      <c r="K71" s="245" t="s">
        <v>18</v>
      </c>
      <c r="L71" s="217">
        <v>0</v>
      </c>
      <c r="M71" s="217">
        <v>0</v>
      </c>
      <c r="N71" s="217">
        <v>0</v>
      </c>
      <c r="O71" s="217">
        <v>0</v>
      </c>
      <c r="P71" s="301">
        <v>2</v>
      </c>
      <c r="Q71" s="217">
        <v>2</v>
      </c>
      <c r="R71" s="217">
        <v>0</v>
      </c>
      <c r="S71" s="217">
        <v>0</v>
      </c>
      <c r="T71" s="217"/>
      <c r="U71" s="217"/>
      <c r="V71" s="217"/>
      <c r="W71" s="217"/>
      <c r="X71" s="217">
        <v>5</v>
      </c>
      <c r="Y71" s="217">
        <v>5</v>
      </c>
      <c r="Z71" s="246" t="s">
        <v>153</v>
      </c>
      <c r="AA71" s="247">
        <v>1</v>
      </c>
      <c r="AB71" s="247">
        <v>1</v>
      </c>
      <c r="AC71" s="247">
        <v>1</v>
      </c>
    </row>
    <row r="72" spans="1:30" ht="15.75" thickBot="1" x14ac:dyDescent="0.3">
      <c r="A72" s="100"/>
      <c r="B72" s="426"/>
      <c r="C72" s="422"/>
      <c r="D72" s="419"/>
      <c r="E72" s="419"/>
      <c r="F72" s="486"/>
      <c r="G72" s="487"/>
      <c r="H72" s="365"/>
      <c r="I72" s="365"/>
      <c r="J72" s="545"/>
      <c r="K72" s="24" t="str">
        <f>$K$29</f>
        <v>Iš viso</v>
      </c>
      <c r="L72" s="55">
        <f t="shared" ref="L72:O72" si="36">L71</f>
        <v>0</v>
      </c>
      <c r="M72" s="55">
        <f t="shared" si="36"/>
        <v>0</v>
      </c>
      <c r="N72" s="55">
        <f t="shared" si="36"/>
        <v>0</v>
      </c>
      <c r="O72" s="55">
        <f t="shared" si="36"/>
        <v>0</v>
      </c>
      <c r="P72" s="55">
        <f>P71</f>
        <v>2</v>
      </c>
      <c r="Q72" s="55">
        <f t="shared" ref="Q72:Y72" si="37">Q71</f>
        <v>2</v>
      </c>
      <c r="R72" s="55">
        <f t="shared" si="37"/>
        <v>0</v>
      </c>
      <c r="S72" s="55">
        <f t="shared" si="37"/>
        <v>0</v>
      </c>
      <c r="T72" s="55"/>
      <c r="U72" s="55"/>
      <c r="V72" s="55"/>
      <c r="W72" s="55"/>
      <c r="X72" s="55">
        <f t="shared" si="37"/>
        <v>5</v>
      </c>
      <c r="Y72" s="55">
        <f t="shared" si="37"/>
        <v>5</v>
      </c>
      <c r="Z72" s="546" t="s">
        <v>16</v>
      </c>
      <c r="AA72" s="547"/>
      <c r="AB72" s="547"/>
      <c r="AC72" s="548"/>
    </row>
    <row r="73" spans="1:30" ht="14.45" customHeight="1" x14ac:dyDescent="0.25">
      <c r="A73" s="100">
        <v>2</v>
      </c>
      <c r="B73" s="117">
        <v>3</v>
      </c>
      <c r="C73" s="117">
        <v>2</v>
      </c>
      <c r="D73" s="248">
        <v>1</v>
      </c>
      <c r="E73" s="249">
        <v>3</v>
      </c>
      <c r="F73" s="486"/>
      <c r="G73" s="487"/>
      <c r="H73" s="368" t="s">
        <v>82</v>
      </c>
      <c r="I73" s="542" t="s">
        <v>56</v>
      </c>
      <c r="J73" s="542" t="s">
        <v>29</v>
      </c>
      <c r="K73" s="17" t="s">
        <v>125</v>
      </c>
      <c r="L73" s="200">
        <v>3.6</v>
      </c>
      <c r="M73" s="197">
        <v>3.6</v>
      </c>
      <c r="N73" s="197">
        <v>0</v>
      </c>
      <c r="O73" s="197">
        <v>0</v>
      </c>
      <c r="P73" s="220">
        <v>5.9</v>
      </c>
      <c r="Q73" s="263">
        <v>5.9</v>
      </c>
      <c r="R73" s="263">
        <v>0</v>
      </c>
      <c r="S73" s="263">
        <v>0</v>
      </c>
      <c r="T73" s="56"/>
      <c r="U73" s="187"/>
      <c r="V73" s="187"/>
      <c r="W73" s="187"/>
      <c r="X73" s="52">
        <v>3.4</v>
      </c>
      <c r="Y73" s="52">
        <v>3.5</v>
      </c>
      <c r="Z73" s="369" t="s">
        <v>44</v>
      </c>
      <c r="AA73" s="372">
        <v>12</v>
      </c>
      <c r="AB73" s="372">
        <v>14</v>
      </c>
      <c r="AC73" s="372">
        <v>16</v>
      </c>
    </row>
    <row r="74" spans="1:30" x14ac:dyDescent="0.25">
      <c r="A74" s="100"/>
      <c r="B74" s="382"/>
      <c r="C74" s="388"/>
      <c r="D74" s="387"/>
      <c r="E74" s="385"/>
      <c r="F74" s="486"/>
      <c r="G74" s="487"/>
      <c r="H74" s="414"/>
      <c r="I74" s="543"/>
      <c r="J74" s="543"/>
      <c r="K74" s="15" t="s">
        <v>18</v>
      </c>
      <c r="L74" s="57">
        <v>5</v>
      </c>
      <c r="M74" s="195">
        <v>5</v>
      </c>
      <c r="N74" s="195">
        <v>0</v>
      </c>
      <c r="O74" s="195">
        <v>0</v>
      </c>
      <c r="P74" s="221">
        <v>5</v>
      </c>
      <c r="Q74" s="272">
        <v>5</v>
      </c>
      <c r="R74" s="272">
        <v>0</v>
      </c>
      <c r="S74" s="272">
        <v>0</v>
      </c>
      <c r="T74" s="57"/>
      <c r="U74" s="185"/>
      <c r="V74" s="185"/>
      <c r="W74" s="185"/>
      <c r="X74" s="51">
        <v>5.5</v>
      </c>
      <c r="Y74" s="51">
        <v>6</v>
      </c>
      <c r="Z74" s="365"/>
      <c r="AA74" s="322"/>
      <c r="AB74" s="322"/>
      <c r="AC74" s="322"/>
    </row>
    <row r="75" spans="1:30" ht="15.75" thickBot="1" x14ac:dyDescent="0.3">
      <c r="A75" s="100"/>
      <c r="B75" s="383"/>
      <c r="C75" s="427"/>
      <c r="D75" s="386"/>
      <c r="E75" s="386"/>
      <c r="F75" s="486"/>
      <c r="G75" s="487"/>
      <c r="H75" s="365"/>
      <c r="I75" s="410"/>
      <c r="J75" s="410"/>
      <c r="K75" s="16" t="str">
        <f>$K$29</f>
        <v>Iš viso</v>
      </c>
      <c r="L75" s="37">
        <f t="shared" ref="L75:O75" si="38">L73+L74</f>
        <v>8.6</v>
      </c>
      <c r="M75" s="37">
        <f t="shared" si="38"/>
        <v>8.6</v>
      </c>
      <c r="N75" s="37">
        <f t="shared" si="38"/>
        <v>0</v>
      </c>
      <c r="O75" s="37">
        <f t="shared" si="38"/>
        <v>0</v>
      </c>
      <c r="P75" s="37">
        <f>P73+P74</f>
        <v>10.9</v>
      </c>
      <c r="Q75" s="37">
        <f t="shared" ref="Q75:Y75" si="39">Q73+Q74</f>
        <v>10.9</v>
      </c>
      <c r="R75" s="37">
        <f t="shared" si="39"/>
        <v>0</v>
      </c>
      <c r="S75" s="37">
        <f t="shared" si="39"/>
        <v>0</v>
      </c>
      <c r="T75" s="37"/>
      <c r="U75" s="37"/>
      <c r="V75" s="37"/>
      <c r="W75" s="37"/>
      <c r="X75" s="37">
        <f t="shared" si="39"/>
        <v>8.9</v>
      </c>
      <c r="Y75" s="37">
        <f t="shared" si="39"/>
        <v>9.5</v>
      </c>
      <c r="Z75" s="313" t="s">
        <v>16</v>
      </c>
      <c r="AA75" s="314"/>
      <c r="AB75" s="314"/>
      <c r="AC75" s="315"/>
    </row>
    <row r="76" spans="1:30" ht="14.45" customHeight="1" x14ac:dyDescent="0.25">
      <c r="A76" s="100"/>
      <c r="B76" s="383"/>
      <c r="C76" s="427"/>
      <c r="D76" s="386"/>
      <c r="E76" s="386"/>
      <c r="F76" s="486"/>
      <c r="G76" s="487"/>
      <c r="H76" s="368" t="s">
        <v>84</v>
      </c>
      <c r="I76" s="429" t="s">
        <v>83</v>
      </c>
      <c r="J76" s="542" t="s">
        <v>29</v>
      </c>
      <c r="K76" s="17" t="s">
        <v>26</v>
      </c>
      <c r="L76" s="200">
        <v>0</v>
      </c>
      <c r="M76" s="197">
        <v>0</v>
      </c>
      <c r="N76" s="197">
        <v>0</v>
      </c>
      <c r="O76" s="197">
        <v>0</v>
      </c>
      <c r="P76" s="56">
        <v>0</v>
      </c>
      <c r="Q76" s="52">
        <v>0</v>
      </c>
      <c r="R76" s="52">
        <v>0</v>
      </c>
      <c r="S76" s="52">
        <v>0</v>
      </c>
      <c r="T76" s="56"/>
      <c r="U76" s="187"/>
      <c r="V76" s="187"/>
      <c r="W76" s="187"/>
      <c r="X76" s="52">
        <v>2</v>
      </c>
      <c r="Y76" s="52">
        <v>4</v>
      </c>
      <c r="Z76" s="369" t="s">
        <v>85</v>
      </c>
      <c r="AA76" s="372">
        <v>1</v>
      </c>
      <c r="AB76" s="372">
        <v>2</v>
      </c>
      <c r="AC76" s="372">
        <v>3</v>
      </c>
    </row>
    <row r="77" spans="1:30" x14ac:dyDescent="0.25">
      <c r="A77" s="100"/>
      <c r="B77" s="383"/>
      <c r="C77" s="427"/>
      <c r="D77" s="386"/>
      <c r="E77" s="386"/>
      <c r="F77" s="486"/>
      <c r="G77" s="487"/>
      <c r="H77" s="414"/>
      <c r="I77" s="452"/>
      <c r="J77" s="543"/>
      <c r="K77" s="15" t="s">
        <v>18</v>
      </c>
      <c r="L77" s="57">
        <v>0</v>
      </c>
      <c r="M77" s="195">
        <v>0</v>
      </c>
      <c r="N77" s="195">
        <v>0</v>
      </c>
      <c r="O77" s="272">
        <v>0</v>
      </c>
      <c r="P77" s="221">
        <v>2</v>
      </c>
      <c r="Q77" s="272">
        <v>2</v>
      </c>
      <c r="R77" s="272">
        <v>0</v>
      </c>
      <c r="S77" s="272">
        <v>0</v>
      </c>
      <c r="T77" s="57"/>
      <c r="U77" s="185"/>
      <c r="V77" s="185"/>
      <c r="W77" s="185"/>
      <c r="X77" s="51">
        <v>2</v>
      </c>
      <c r="Y77" s="51">
        <v>4</v>
      </c>
      <c r="Z77" s="365"/>
      <c r="AA77" s="322"/>
      <c r="AB77" s="322"/>
      <c r="AC77" s="322"/>
    </row>
    <row r="78" spans="1:30" ht="15.75" thickBot="1" x14ac:dyDescent="0.3">
      <c r="A78" s="100"/>
      <c r="B78" s="383"/>
      <c r="C78" s="427"/>
      <c r="D78" s="386"/>
      <c r="E78" s="386"/>
      <c r="F78" s="486"/>
      <c r="G78" s="487"/>
      <c r="H78" s="365"/>
      <c r="I78" s="430"/>
      <c r="J78" s="410"/>
      <c r="K78" s="16" t="str">
        <f>$K$29</f>
        <v>Iš viso</v>
      </c>
      <c r="L78" s="37">
        <f t="shared" ref="L78:O78" si="40">L76+L77</f>
        <v>0</v>
      </c>
      <c r="M78" s="37">
        <f t="shared" si="40"/>
        <v>0</v>
      </c>
      <c r="N78" s="37">
        <f t="shared" si="40"/>
        <v>0</v>
      </c>
      <c r="O78" s="37">
        <f t="shared" si="40"/>
        <v>0</v>
      </c>
      <c r="P78" s="37">
        <f>P76+P77</f>
        <v>2</v>
      </c>
      <c r="Q78" s="37">
        <f t="shared" ref="Q78:Y78" si="41">Q76+Q77</f>
        <v>2</v>
      </c>
      <c r="R78" s="37">
        <f t="shared" si="41"/>
        <v>0</v>
      </c>
      <c r="S78" s="37">
        <f t="shared" si="41"/>
        <v>0</v>
      </c>
      <c r="T78" s="37"/>
      <c r="U78" s="37"/>
      <c r="V78" s="37"/>
      <c r="W78" s="37"/>
      <c r="X78" s="37">
        <f t="shared" si="41"/>
        <v>4</v>
      </c>
      <c r="Y78" s="37">
        <f t="shared" si="41"/>
        <v>8</v>
      </c>
      <c r="Z78" s="313" t="s">
        <v>16</v>
      </c>
      <c r="AA78" s="314"/>
      <c r="AB78" s="314"/>
      <c r="AC78" s="315"/>
    </row>
    <row r="79" spans="1:30" ht="28.9" customHeight="1" x14ac:dyDescent="0.25">
      <c r="A79" s="100"/>
      <c r="B79" s="383"/>
      <c r="C79" s="427"/>
      <c r="D79" s="386"/>
      <c r="E79" s="386"/>
      <c r="F79" s="486"/>
      <c r="G79" s="487"/>
      <c r="H79" s="368" t="s">
        <v>86</v>
      </c>
      <c r="I79" s="429" t="s">
        <v>133</v>
      </c>
      <c r="J79" s="368" t="s">
        <v>29</v>
      </c>
      <c r="K79" s="21" t="s">
        <v>18</v>
      </c>
      <c r="L79" s="200">
        <v>0</v>
      </c>
      <c r="M79" s="197">
        <v>0</v>
      </c>
      <c r="N79" s="197">
        <v>0</v>
      </c>
      <c r="O79" s="197">
        <v>0</v>
      </c>
      <c r="P79" s="262">
        <v>1</v>
      </c>
      <c r="Q79" s="262">
        <v>1</v>
      </c>
      <c r="R79" s="262">
        <v>0</v>
      </c>
      <c r="S79" s="262">
        <v>0</v>
      </c>
      <c r="T79" s="186"/>
      <c r="U79" s="186"/>
      <c r="V79" s="186"/>
      <c r="W79" s="186"/>
      <c r="X79" s="40">
        <v>2</v>
      </c>
      <c r="Y79" s="40">
        <v>3</v>
      </c>
      <c r="Z79" s="27" t="s">
        <v>87</v>
      </c>
      <c r="AA79" s="28">
        <v>1</v>
      </c>
      <c r="AB79" s="28">
        <v>2</v>
      </c>
      <c r="AC79" s="28">
        <v>3</v>
      </c>
    </row>
    <row r="80" spans="1:30" ht="25.9" customHeight="1" thickBot="1" x14ac:dyDescent="0.3">
      <c r="A80" s="100"/>
      <c r="B80" s="383"/>
      <c r="C80" s="427"/>
      <c r="D80" s="386"/>
      <c r="E80" s="386"/>
      <c r="F80" s="486"/>
      <c r="G80" s="487"/>
      <c r="H80" s="365"/>
      <c r="I80" s="430"/>
      <c r="J80" s="365"/>
      <c r="K80" s="16" t="str">
        <f>$K$29</f>
        <v>Iš viso</v>
      </c>
      <c r="L80" s="37">
        <f t="shared" ref="L80:O80" si="42">L79</f>
        <v>0</v>
      </c>
      <c r="M80" s="37">
        <f t="shared" si="42"/>
        <v>0</v>
      </c>
      <c r="N80" s="37">
        <f t="shared" si="42"/>
        <v>0</v>
      </c>
      <c r="O80" s="37">
        <f t="shared" si="42"/>
        <v>0</v>
      </c>
      <c r="P80" s="37">
        <f>P79</f>
        <v>1</v>
      </c>
      <c r="Q80" s="37">
        <f t="shared" ref="Q80:Y80" si="43">Q79</f>
        <v>1</v>
      </c>
      <c r="R80" s="37">
        <f t="shared" si="43"/>
        <v>0</v>
      </c>
      <c r="S80" s="37">
        <f t="shared" si="43"/>
        <v>0</v>
      </c>
      <c r="T80" s="37"/>
      <c r="U80" s="37"/>
      <c r="V80" s="37"/>
      <c r="W80" s="37"/>
      <c r="X80" s="37">
        <f t="shared" si="43"/>
        <v>2</v>
      </c>
      <c r="Y80" s="37">
        <f t="shared" si="43"/>
        <v>3</v>
      </c>
      <c r="Z80" s="313" t="s">
        <v>16</v>
      </c>
      <c r="AA80" s="314"/>
      <c r="AB80" s="314"/>
      <c r="AC80" s="315"/>
    </row>
    <row r="81" spans="1:30" ht="52.9" customHeight="1" x14ac:dyDescent="0.25">
      <c r="A81" s="100"/>
      <c r="B81" s="383"/>
      <c r="C81" s="427"/>
      <c r="D81" s="386"/>
      <c r="E81" s="386"/>
      <c r="F81" s="306"/>
      <c r="G81" s="270"/>
      <c r="H81" s="368" t="s">
        <v>198</v>
      </c>
      <c r="I81" s="429" t="s">
        <v>202</v>
      </c>
      <c r="J81" s="368" t="s">
        <v>199</v>
      </c>
      <c r="K81" s="308" t="s">
        <v>26</v>
      </c>
      <c r="L81" s="302">
        <v>0</v>
      </c>
      <c r="M81" s="197">
        <v>0</v>
      </c>
      <c r="N81" s="197">
        <v>0</v>
      </c>
      <c r="O81" s="197">
        <v>0</v>
      </c>
      <c r="P81" s="303">
        <v>19.600000000000001</v>
      </c>
      <c r="Q81" s="303">
        <v>19.600000000000001</v>
      </c>
      <c r="R81" s="303">
        <v>19.3</v>
      </c>
      <c r="S81" s="303">
        <v>0</v>
      </c>
      <c r="T81" s="196"/>
      <c r="U81" s="196"/>
      <c r="V81" s="196"/>
      <c r="W81" s="196"/>
      <c r="X81" s="196">
        <v>20</v>
      </c>
      <c r="Y81" s="196">
        <v>21</v>
      </c>
      <c r="Z81" s="307" t="s">
        <v>203</v>
      </c>
      <c r="AA81" s="28">
        <v>10</v>
      </c>
      <c r="AB81" s="28">
        <v>12</v>
      </c>
      <c r="AC81" s="28">
        <v>15</v>
      </c>
    </row>
    <row r="82" spans="1:30" ht="21" customHeight="1" thickBot="1" x14ac:dyDescent="0.3">
      <c r="A82" s="100"/>
      <c r="B82" s="383"/>
      <c r="C82" s="427"/>
      <c r="D82" s="386"/>
      <c r="E82" s="386"/>
      <c r="F82" s="306"/>
      <c r="G82" s="270"/>
      <c r="H82" s="365"/>
      <c r="I82" s="430"/>
      <c r="J82" s="365"/>
      <c r="K82" s="304" t="str">
        <f>$K$29</f>
        <v>Iš viso</v>
      </c>
      <c r="L82" s="37">
        <f t="shared" ref="L82:O82" si="44">L81</f>
        <v>0</v>
      </c>
      <c r="M82" s="37">
        <f t="shared" si="44"/>
        <v>0</v>
      </c>
      <c r="N82" s="37">
        <f t="shared" si="44"/>
        <v>0</v>
      </c>
      <c r="O82" s="37">
        <f t="shared" si="44"/>
        <v>0</v>
      </c>
      <c r="P82" s="37">
        <f>P81</f>
        <v>19.600000000000001</v>
      </c>
      <c r="Q82" s="37">
        <f t="shared" ref="Q82:Y82" si="45">Q81</f>
        <v>19.600000000000001</v>
      </c>
      <c r="R82" s="37">
        <f t="shared" si="45"/>
        <v>19.3</v>
      </c>
      <c r="S82" s="37">
        <f t="shared" si="45"/>
        <v>0</v>
      </c>
      <c r="T82" s="37"/>
      <c r="U82" s="37"/>
      <c r="V82" s="37"/>
      <c r="W82" s="37"/>
      <c r="X82" s="37">
        <f t="shared" si="45"/>
        <v>20</v>
      </c>
      <c r="Y82" s="37">
        <f t="shared" si="45"/>
        <v>21</v>
      </c>
      <c r="Z82" s="313" t="s">
        <v>16</v>
      </c>
      <c r="AA82" s="314"/>
      <c r="AB82" s="314"/>
      <c r="AC82" s="315"/>
    </row>
    <row r="83" spans="1:30" s="32" customFormat="1" ht="19.149999999999999" customHeight="1" thickBot="1" x14ac:dyDescent="0.25">
      <c r="A83" s="100"/>
      <c r="B83" s="383"/>
      <c r="C83" s="427"/>
      <c r="D83" s="386"/>
      <c r="E83" s="386"/>
      <c r="F83" s="535" t="s">
        <v>166</v>
      </c>
      <c r="G83" s="536"/>
      <c r="H83" s="536"/>
      <c r="I83" s="536"/>
      <c r="J83" s="536"/>
      <c r="K83" s="537"/>
      <c r="L83" s="134">
        <f>SUM(L70+L72+L75+L78+L80+L82)</f>
        <v>9.6</v>
      </c>
      <c r="M83" s="134">
        <f t="shared" ref="M83:O83" si="46">SUM(M70+M72+M75+M78+M80+M82)</f>
        <v>9.6</v>
      </c>
      <c r="N83" s="134">
        <f t="shared" si="46"/>
        <v>0</v>
      </c>
      <c r="O83" s="134">
        <f t="shared" si="46"/>
        <v>0</v>
      </c>
      <c r="P83" s="134">
        <f>SUM(P70+P72+P75+P78+P80+P82)</f>
        <v>37.5</v>
      </c>
      <c r="Q83" s="134">
        <f t="shared" ref="Q83:Y83" si="47">SUM(Q70+Q72+Q75+Q78+Q80+Q82)</f>
        <v>37.5</v>
      </c>
      <c r="R83" s="134">
        <f t="shared" si="47"/>
        <v>19.3</v>
      </c>
      <c r="S83" s="134">
        <f t="shared" si="47"/>
        <v>0</v>
      </c>
      <c r="T83" s="134"/>
      <c r="U83" s="134"/>
      <c r="V83" s="134"/>
      <c r="W83" s="134"/>
      <c r="X83" s="134">
        <f t="shared" si="47"/>
        <v>43.9</v>
      </c>
      <c r="Y83" s="134">
        <f t="shared" si="47"/>
        <v>50.5</v>
      </c>
      <c r="Z83" s="527" t="s">
        <v>16</v>
      </c>
      <c r="AA83" s="528"/>
      <c r="AB83" s="528"/>
      <c r="AC83" s="529"/>
      <c r="AD83" s="31"/>
    </row>
    <row r="84" spans="1:30" s="278" customFormat="1" ht="15" customHeight="1" x14ac:dyDescent="0.25">
      <c r="A84" s="231"/>
      <c r="B84" s="383"/>
      <c r="C84" s="427"/>
      <c r="D84" s="386"/>
      <c r="E84" s="386"/>
      <c r="F84" s="539" t="s">
        <v>88</v>
      </c>
      <c r="G84" s="540"/>
      <c r="H84" s="369" t="s">
        <v>89</v>
      </c>
      <c r="I84" s="541" t="s">
        <v>54</v>
      </c>
      <c r="J84" s="369" t="s">
        <v>21</v>
      </c>
      <c r="K84" s="277" t="s">
        <v>18</v>
      </c>
      <c r="L84" s="220">
        <v>0.5</v>
      </c>
      <c r="M84" s="220">
        <v>0.5</v>
      </c>
      <c r="N84" s="218">
        <v>0</v>
      </c>
      <c r="O84" s="218">
        <v>0</v>
      </c>
      <c r="P84" s="220">
        <v>2</v>
      </c>
      <c r="Q84" s="220">
        <v>2</v>
      </c>
      <c r="R84" s="218">
        <v>0</v>
      </c>
      <c r="S84" s="218">
        <v>0</v>
      </c>
      <c r="T84" s="220"/>
      <c r="U84" s="220"/>
      <c r="V84" s="218"/>
      <c r="W84" s="218"/>
      <c r="X84" s="218">
        <v>3</v>
      </c>
      <c r="Y84" s="218">
        <v>3</v>
      </c>
      <c r="Z84" s="266" t="s">
        <v>30</v>
      </c>
      <c r="AA84" s="269">
        <v>2</v>
      </c>
      <c r="AB84" s="269">
        <v>2</v>
      </c>
      <c r="AC84" s="269">
        <v>2</v>
      </c>
    </row>
    <row r="85" spans="1:30" ht="27" customHeight="1" thickBot="1" x14ac:dyDescent="0.3">
      <c r="A85" s="100"/>
      <c r="B85" s="384"/>
      <c r="C85" s="428"/>
      <c r="D85" s="411"/>
      <c r="E85" s="411"/>
      <c r="F85" s="486"/>
      <c r="G85" s="487"/>
      <c r="H85" s="365"/>
      <c r="I85" s="534"/>
      <c r="J85" s="365"/>
      <c r="K85" s="16" t="str">
        <f>$K$29</f>
        <v>Iš viso</v>
      </c>
      <c r="L85" s="37">
        <f>L84</f>
        <v>0.5</v>
      </c>
      <c r="M85" s="37">
        <f t="shared" ref="M85:O85" si="48">M84</f>
        <v>0.5</v>
      </c>
      <c r="N85" s="37">
        <f t="shared" si="48"/>
        <v>0</v>
      </c>
      <c r="O85" s="37">
        <f t="shared" si="48"/>
        <v>0</v>
      </c>
      <c r="P85" s="37">
        <f>P84</f>
        <v>2</v>
      </c>
      <c r="Q85" s="37">
        <f t="shared" ref="Q85:Y85" si="49">Q84</f>
        <v>2</v>
      </c>
      <c r="R85" s="37">
        <f t="shared" si="49"/>
        <v>0</v>
      </c>
      <c r="S85" s="37">
        <f t="shared" si="49"/>
        <v>0</v>
      </c>
      <c r="T85" s="37"/>
      <c r="U85" s="37"/>
      <c r="V85" s="37"/>
      <c r="W85" s="37"/>
      <c r="X85" s="37">
        <f t="shared" si="49"/>
        <v>3</v>
      </c>
      <c r="Y85" s="37">
        <f t="shared" si="49"/>
        <v>3</v>
      </c>
      <c r="Z85" s="313" t="s">
        <v>16</v>
      </c>
      <c r="AA85" s="314"/>
      <c r="AB85" s="314"/>
      <c r="AC85" s="315"/>
    </row>
    <row r="86" spans="1:30" ht="14.45" customHeight="1" x14ac:dyDescent="0.25">
      <c r="A86" s="252">
        <v>2</v>
      </c>
      <c r="B86" s="253">
        <v>3</v>
      </c>
      <c r="C86" s="253">
        <v>2</v>
      </c>
      <c r="D86" s="254">
        <v>1</v>
      </c>
      <c r="E86" s="255">
        <v>4</v>
      </c>
      <c r="F86" s="486"/>
      <c r="G86" s="487"/>
      <c r="H86" s="368" t="s">
        <v>90</v>
      </c>
      <c r="I86" s="533" t="s">
        <v>164</v>
      </c>
      <c r="J86" s="368" t="s">
        <v>32</v>
      </c>
      <c r="K86" s="35" t="s">
        <v>18</v>
      </c>
      <c r="L86" s="188">
        <v>2</v>
      </c>
      <c r="M86" s="188">
        <v>2</v>
      </c>
      <c r="N86" s="188">
        <v>0</v>
      </c>
      <c r="O86" s="188">
        <v>0</v>
      </c>
      <c r="P86" s="263">
        <v>2</v>
      </c>
      <c r="Q86" s="263">
        <v>2</v>
      </c>
      <c r="R86" s="263">
        <v>0</v>
      </c>
      <c r="S86" s="263">
        <v>0</v>
      </c>
      <c r="T86" s="188"/>
      <c r="U86" s="188"/>
      <c r="V86" s="188"/>
      <c r="W86" s="188"/>
      <c r="X86" s="36">
        <v>6</v>
      </c>
      <c r="Y86" s="36">
        <v>6</v>
      </c>
      <c r="Z86" s="26" t="s">
        <v>110</v>
      </c>
      <c r="AA86" s="35">
        <v>2</v>
      </c>
      <c r="AB86" s="35">
        <v>2</v>
      </c>
      <c r="AC86" s="35">
        <v>2</v>
      </c>
    </row>
    <row r="87" spans="1:30" x14ac:dyDescent="0.25">
      <c r="A87" s="100"/>
      <c r="B87" s="382"/>
      <c r="C87" s="388"/>
      <c r="D87" s="387"/>
      <c r="E87" s="385"/>
      <c r="F87" s="486"/>
      <c r="G87" s="487"/>
      <c r="H87" s="414"/>
      <c r="I87" s="538"/>
      <c r="J87" s="414"/>
      <c r="K87" s="33" t="s">
        <v>19</v>
      </c>
      <c r="L87" s="189">
        <v>0</v>
      </c>
      <c r="M87" s="189">
        <v>0</v>
      </c>
      <c r="N87" s="189">
        <v>0</v>
      </c>
      <c r="O87" s="189">
        <v>0</v>
      </c>
      <c r="P87" s="34">
        <v>0</v>
      </c>
      <c r="Q87" s="34">
        <v>0</v>
      </c>
      <c r="R87" s="34">
        <v>0</v>
      </c>
      <c r="S87" s="34">
        <v>0</v>
      </c>
      <c r="T87" s="189"/>
      <c r="U87" s="189"/>
      <c r="V87" s="189"/>
      <c r="W87" s="189"/>
      <c r="X87" s="34">
        <v>4</v>
      </c>
      <c r="Y87" s="34">
        <v>4</v>
      </c>
      <c r="Z87" s="25" t="s">
        <v>57</v>
      </c>
      <c r="AA87" s="33">
        <v>30</v>
      </c>
      <c r="AB87" s="33">
        <v>30</v>
      </c>
      <c r="AC87" s="33">
        <v>30</v>
      </c>
    </row>
    <row r="88" spans="1:30" ht="15.75" thickBot="1" x14ac:dyDescent="0.3">
      <c r="A88" s="100"/>
      <c r="B88" s="383"/>
      <c r="C88" s="412"/>
      <c r="D88" s="386"/>
      <c r="E88" s="386"/>
      <c r="F88" s="486"/>
      <c r="G88" s="487"/>
      <c r="H88" s="365"/>
      <c r="I88" s="534"/>
      <c r="J88" s="365"/>
      <c r="K88" s="16" t="str">
        <f>$K$29</f>
        <v>Iš viso</v>
      </c>
      <c r="L88" s="37">
        <f t="shared" ref="L88:O88" si="50">L86+L87</f>
        <v>2</v>
      </c>
      <c r="M88" s="37">
        <f t="shared" si="50"/>
        <v>2</v>
      </c>
      <c r="N88" s="37">
        <f t="shared" si="50"/>
        <v>0</v>
      </c>
      <c r="O88" s="37">
        <f t="shared" si="50"/>
        <v>0</v>
      </c>
      <c r="P88" s="37">
        <f>P86+P87</f>
        <v>2</v>
      </c>
      <c r="Q88" s="37">
        <f t="shared" ref="Q88:Y88" si="51">Q86+Q87</f>
        <v>2</v>
      </c>
      <c r="R88" s="37">
        <f t="shared" si="51"/>
        <v>0</v>
      </c>
      <c r="S88" s="37">
        <f t="shared" si="51"/>
        <v>0</v>
      </c>
      <c r="T88" s="37"/>
      <c r="U88" s="37"/>
      <c r="V88" s="37"/>
      <c r="W88" s="37"/>
      <c r="X88" s="37">
        <f t="shared" si="51"/>
        <v>10</v>
      </c>
      <c r="Y88" s="37">
        <f t="shared" si="51"/>
        <v>10</v>
      </c>
      <c r="Z88" s="530"/>
      <c r="AA88" s="531"/>
      <c r="AB88" s="531"/>
      <c r="AC88" s="532"/>
    </row>
    <row r="89" spans="1:30" ht="14.45" hidden="1" customHeight="1" x14ac:dyDescent="0.25">
      <c r="A89" s="100"/>
      <c r="B89" s="383"/>
      <c r="C89" s="412"/>
      <c r="D89" s="386"/>
      <c r="E89" s="386"/>
      <c r="F89" s="486"/>
      <c r="G89" s="487"/>
      <c r="H89" s="368"/>
      <c r="I89" s="533"/>
      <c r="J89" s="368"/>
      <c r="K89" s="35"/>
      <c r="L89" s="36"/>
      <c r="M89" s="36"/>
      <c r="N89" s="36"/>
      <c r="O89" s="36"/>
      <c r="P89" s="36"/>
      <c r="Q89" s="36"/>
      <c r="R89" s="36"/>
      <c r="S89" s="36"/>
      <c r="T89" s="76"/>
      <c r="U89" s="76"/>
      <c r="V89" s="77"/>
      <c r="W89" s="77"/>
      <c r="X89" s="36"/>
      <c r="Y89" s="36"/>
      <c r="Z89" s="26"/>
      <c r="AA89" s="35"/>
      <c r="AB89" s="35"/>
      <c r="AC89" s="35"/>
    </row>
    <row r="90" spans="1:30" ht="15" hidden="1" customHeight="1" x14ac:dyDescent="0.25">
      <c r="A90" s="100"/>
      <c r="B90" s="383"/>
      <c r="C90" s="412"/>
      <c r="D90" s="386"/>
      <c r="E90" s="386"/>
      <c r="F90" s="486"/>
      <c r="G90" s="487"/>
      <c r="H90" s="414"/>
      <c r="I90" s="538"/>
      <c r="J90" s="414"/>
      <c r="K90" s="33"/>
      <c r="L90" s="34"/>
      <c r="M90" s="34"/>
      <c r="N90" s="34"/>
      <c r="O90" s="34"/>
      <c r="P90" s="34"/>
      <c r="Q90" s="34"/>
      <c r="R90" s="34"/>
      <c r="S90" s="34"/>
      <c r="T90" s="78"/>
      <c r="U90" s="78"/>
      <c r="V90" s="78"/>
      <c r="W90" s="78"/>
      <c r="X90" s="34"/>
      <c r="Y90" s="34"/>
      <c r="Z90" s="25"/>
      <c r="AA90" s="33"/>
      <c r="AB90" s="33"/>
      <c r="AC90" s="33"/>
    </row>
    <row r="91" spans="1:30" ht="15.75" hidden="1" customHeight="1" x14ac:dyDescent="0.3">
      <c r="A91" s="100"/>
      <c r="B91" s="383"/>
      <c r="C91" s="412"/>
      <c r="D91" s="386"/>
      <c r="E91" s="386"/>
      <c r="F91" s="486"/>
      <c r="G91" s="487"/>
      <c r="H91" s="365"/>
      <c r="I91" s="534"/>
      <c r="J91" s="365"/>
      <c r="K91" s="16"/>
      <c r="L91" s="37"/>
      <c r="M91" s="37"/>
      <c r="N91" s="37"/>
      <c r="O91" s="37"/>
      <c r="P91" s="37"/>
      <c r="Q91" s="37"/>
      <c r="R91" s="37"/>
      <c r="S91" s="37"/>
      <c r="T91" s="72"/>
      <c r="U91" s="72"/>
      <c r="V91" s="72"/>
      <c r="W91" s="72"/>
      <c r="X91" s="37"/>
      <c r="Y91" s="37"/>
      <c r="Z91" s="530"/>
      <c r="AA91" s="531"/>
      <c r="AB91" s="531"/>
      <c r="AC91" s="532"/>
    </row>
    <row r="92" spans="1:30" ht="21.6" customHeight="1" x14ac:dyDescent="0.25">
      <c r="A92" s="100"/>
      <c r="B92" s="383"/>
      <c r="C92" s="412"/>
      <c r="D92" s="386"/>
      <c r="E92" s="386"/>
      <c r="F92" s="486"/>
      <c r="G92" s="487"/>
      <c r="H92" s="368" t="s">
        <v>91</v>
      </c>
      <c r="I92" s="533" t="s">
        <v>58</v>
      </c>
      <c r="J92" s="368" t="s">
        <v>29</v>
      </c>
      <c r="K92" s="35" t="s">
        <v>18</v>
      </c>
      <c r="L92" s="36">
        <v>3</v>
      </c>
      <c r="M92" s="36">
        <v>3</v>
      </c>
      <c r="N92" s="36">
        <v>0</v>
      </c>
      <c r="O92" s="36">
        <v>0</v>
      </c>
      <c r="P92" s="263">
        <v>3</v>
      </c>
      <c r="Q92" s="263">
        <v>3</v>
      </c>
      <c r="R92" s="263">
        <v>0</v>
      </c>
      <c r="S92" s="263">
        <v>0</v>
      </c>
      <c r="T92" s="36"/>
      <c r="U92" s="36"/>
      <c r="V92" s="36"/>
      <c r="W92" s="36"/>
      <c r="X92" s="36">
        <v>3</v>
      </c>
      <c r="Y92" s="36">
        <v>3</v>
      </c>
      <c r="Z92" s="26" t="s">
        <v>59</v>
      </c>
      <c r="AA92" s="35">
        <v>3</v>
      </c>
      <c r="AB92" s="35">
        <v>3</v>
      </c>
      <c r="AC92" s="35">
        <v>3</v>
      </c>
    </row>
    <row r="93" spans="1:30" ht="15.75" thickBot="1" x14ac:dyDescent="0.3">
      <c r="A93" s="100"/>
      <c r="B93" s="383"/>
      <c r="C93" s="412"/>
      <c r="D93" s="386"/>
      <c r="E93" s="386"/>
      <c r="F93" s="486"/>
      <c r="G93" s="487"/>
      <c r="H93" s="365"/>
      <c r="I93" s="534"/>
      <c r="J93" s="365"/>
      <c r="K93" s="16" t="str">
        <f>$K$29</f>
        <v>Iš viso</v>
      </c>
      <c r="L93" s="38">
        <f>L92</f>
        <v>3</v>
      </c>
      <c r="M93" s="38">
        <f>M92</f>
        <v>3</v>
      </c>
      <c r="N93" s="38">
        <f>N92</f>
        <v>0</v>
      </c>
      <c r="O93" s="38">
        <f>O92</f>
        <v>0</v>
      </c>
      <c r="P93" s="38">
        <f>P92</f>
        <v>3</v>
      </c>
      <c r="Q93" s="38">
        <f t="shared" ref="Q93:Y93" si="52">Q92</f>
        <v>3</v>
      </c>
      <c r="R93" s="38">
        <f t="shared" si="52"/>
        <v>0</v>
      </c>
      <c r="S93" s="38">
        <f t="shared" si="52"/>
        <v>0</v>
      </c>
      <c r="T93" s="38"/>
      <c r="U93" s="38"/>
      <c r="V93" s="38"/>
      <c r="W93" s="38"/>
      <c r="X93" s="38">
        <f t="shared" si="52"/>
        <v>3</v>
      </c>
      <c r="Y93" s="38">
        <f t="shared" si="52"/>
        <v>3</v>
      </c>
      <c r="Z93" s="404"/>
      <c r="AA93" s="405"/>
      <c r="AB93" s="405"/>
      <c r="AC93" s="406"/>
    </row>
    <row r="94" spans="1:30" ht="14.45" customHeight="1" x14ac:dyDescent="0.25">
      <c r="A94" s="252">
        <v>2</v>
      </c>
      <c r="B94" s="383"/>
      <c r="C94" s="412"/>
      <c r="D94" s="386"/>
      <c r="E94" s="386"/>
      <c r="F94" s="216"/>
      <c r="G94" s="270"/>
      <c r="H94" s="368" t="s">
        <v>155</v>
      </c>
      <c r="I94" s="533" t="s">
        <v>156</v>
      </c>
      <c r="J94" s="368" t="s">
        <v>29</v>
      </c>
      <c r="K94" s="35" t="s">
        <v>18</v>
      </c>
      <c r="L94" s="188">
        <v>0</v>
      </c>
      <c r="M94" s="188">
        <v>0</v>
      </c>
      <c r="N94" s="188">
        <v>0</v>
      </c>
      <c r="O94" s="188">
        <v>0</v>
      </c>
      <c r="P94" s="263">
        <v>5</v>
      </c>
      <c r="Q94" s="263">
        <v>5</v>
      </c>
      <c r="R94" s="263">
        <v>0</v>
      </c>
      <c r="S94" s="263">
        <v>0</v>
      </c>
      <c r="T94" s="188"/>
      <c r="U94" s="188"/>
      <c r="V94" s="188"/>
      <c r="W94" s="188"/>
      <c r="X94" s="36">
        <v>10</v>
      </c>
      <c r="Y94" s="36">
        <v>10</v>
      </c>
      <c r="Z94" s="225" t="s">
        <v>157</v>
      </c>
      <c r="AA94" s="35">
        <v>1</v>
      </c>
      <c r="AB94" s="35">
        <v>0</v>
      </c>
      <c r="AC94" s="35">
        <v>0</v>
      </c>
    </row>
    <row r="95" spans="1:30" x14ac:dyDescent="0.25">
      <c r="A95" s="100"/>
      <c r="B95" s="383"/>
      <c r="C95" s="412"/>
      <c r="D95" s="386"/>
      <c r="E95" s="386"/>
      <c r="F95" s="216"/>
      <c r="G95" s="270"/>
      <c r="H95" s="414"/>
      <c r="I95" s="538"/>
      <c r="J95" s="414"/>
      <c r="K95" s="33" t="s">
        <v>26</v>
      </c>
      <c r="L95" s="189">
        <v>0</v>
      </c>
      <c r="M95" s="189">
        <v>0</v>
      </c>
      <c r="N95" s="189">
        <v>0</v>
      </c>
      <c r="O95" s="189">
        <v>0</v>
      </c>
      <c r="P95" s="34">
        <v>0</v>
      </c>
      <c r="Q95" s="34">
        <v>0</v>
      </c>
      <c r="R95" s="34">
        <v>0</v>
      </c>
      <c r="S95" s="34">
        <v>0</v>
      </c>
      <c r="T95" s="189"/>
      <c r="U95" s="189"/>
      <c r="V95" s="189"/>
      <c r="W95" s="189"/>
      <c r="X95" s="34">
        <v>150</v>
      </c>
      <c r="Y95" s="34">
        <v>50</v>
      </c>
      <c r="Z95" s="25" t="s">
        <v>158</v>
      </c>
      <c r="AA95" s="33">
        <v>0</v>
      </c>
      <c r="AB95" s="33">
        <v>3</v>
      </c>
      <c r="AC95" s="33">
        <v>1</v>
      </c>
    </row>
    <row r="96" spans="1:30" ht="15.75" thickBot="1" x14ac:dyDescent="0.3">
      <c r="A96" s="100"/>
      <c r="B96" s="383"/>
      <c r="C96" s="412"/>
      <c r="D96" s="386"/>
      <c r="E96" s="386"/>
      <c r="F96" s="216"/>
      <c r="G96" s="270"/>
      <c r="H96" s="365"/>
      <c r="I96" s="534"/>
      <c r="J96" s="365"/>
      <c r="K96" s="213" t="str">
        <f>$K$29</f>
        <v>Iš viso</v>
      </c>
      <c r="L96" s="37">
        <f t="shared" ref="L96" si="53">L94+L95</f>
        <v>0</v>
      </c>
      <c r="M96" s="37">
        <f t="shared" ref="M96" si="54">M94+M95</f>
        <v>0</v>
      </c>
      <c r="N96" s="37">
        <f t="shared" ref="N96" si="55">N94+N95</f>
        <v>0</v>
      </c>
      <c r="O96" s="37">
        <f t="shared" ref="O96" si="56">O94+O95</f>
        <v>0</v>
      </c>
      <c r="P96" s="37">
        <f>P94+P95</f>
        <v>5</v>
      </c>
      <c r="Q96" s="37">
        <f t="shared" ref="Q96:Y96" si="57">Q94+Q95</f>
        <v>5</v>
      </c>
      <c r="R96" s="37">
        <f t="shared" si="57"/>
        <v>0</v>
      </c>
      <c r="S96" s="37">
        <f t="shared" si="57"/>
        <v>0</v>
      </c>
      <c r="T96" s="37"/>
      <c r="U96" s="37"/>
      <c r="V96" s="37"/>
      <c r="W96" s="37"/>
      <c r="X96" s="37">
        <f t="shared" si="57"/>
        <v>160</v>
      </c>
      <c r="Y96" s="37">
        <f t="shared" si="57"/>
        <v>60</v>
      </c>
      <c r="Z96" s="530"/>
      <c r="AA96" s="531"/>
      <c r="AB96" s="531"/>
      <c r="AC96" s="532"/>
    </row>
    <row r="97" spans="1:30" s="32" customFormat="1" ht="19.149999999999999" customHeight="1" thickBot="1" x14ac:dyDescent="0.25">
      <c r="A97" s="100"/>
      <c r="B97" s="384"/>
      <c r="C97" s="413"/>
      <c r="D97" s="411"/>
      <c r="E97" s="411"/>
      <c r="F97" s="535" t="s">
        <v>166</v>
      </c>
      <c r="G97" s="536"/>
      <c r="H97" s="536"/>
      <c r="I97" s="536"/>
      <c r="J97" s="536"/>
      <c r="K97" s="537"/>
      <c r="L97" s="141">
        <f t="shared" ref="L97:O97" si="58">SUM(L85+L88+L93+L96)</f>
        <v>5.5</v>
      </c>
      <c r="M97" s="141">
        <f t="shared" si="58"/>
        <v>5.5</v>
      </c>
      <c r="N97" s="141">
        <f t="shared" si="58"/>
        <v>0</v>
      </c>
      <c r="O97" s="141">
        <f t="shared" si="58"/>
        <v>0</v>
      </c>
      <c r="P97" s="141">
        <f>SUM(P85+P88+P93+P96)</f>
        <v>12</v>
      </c>
      <c r="Q97" s="141">
        <f t="shared" ref="Q97:Y97" si="59">SUM(Q85+Q88+Q93+Q96)</f>
        <v>12</v>
      </c>
      <c r="R97" s="141">
        <f t="shared" si="59"/>
        <v>0</v>
      </c>
      <c r="S97" s="141">
        <f t="shared" si="59"/>
        <v>0</v>
      </c>
      <c r="T97" s="141"/>
      <c r="U97" s="141"/>
      <c r="V97" s="141"/>
      <c r="W97" s="141"/>
      <c r="X97" s="141">
        <f t="shared" si="59"/>
        <v>176</v>
      </c>
      <c r="Y97" s="141">
        <f t="shared" si="59"/>
        <v>76</v>
      </c>
      <c r="Z97" s="527" t="s">
        <v>16</v>
      </c>
      <c r="AA97" s="528"/>
      <c r="AB97" s="528"/>
      <c r="AC97" s="529"/>
      <c r="AD97" s="31"/>
    </row>
    <row r="98" spans="1:30" ht="24" customHeight="1" x14ac:dyDescent="0.25">
      <c r="A98" s="231">
        <v>2</v>
      </c>
      <c r="B98" s="180">
        <v>3</v>
      </c>
      <c r="C98" s="180">
        <v>2</v>
      </c>
      <c r="D98" s="256">
        <v>1</v>
      </c>
      <c r="E98" s="257">
        <v>5</v>
      </c>
      <c r="F98" s="521" t="s">
        <v>92</v>
      </c>
      <c r="G98" s="521"/>
      <c r="H98" s="369" t="s">
        <v>93</v>
      </c>
      <c r="I98" s="369" t="s">
        <v>60</v>
      </c>
      <c r="J98" s="369" t="s">
        <v>29</v>
      </c>
      <c r="K98" s="223" t="s">
        <v>18</v>
      </c>
      <c r="L98" s="197">
        <v>1</v>
      </c>
      <c r="M98" s="197">
        <v>1</v>
      </c>
      <c r="N98" s="197">
        <v>0</v>
      </c>
      <c r="O98" s="197">
        <v>0</v>
      </c>
      <c r="P98" s="263">
        <v>4</v>
      </c>
      <c r="Q98" s="263">
        <v>4</v>
      </c>
      <c r="R98" s="263">
        <v>0</v>
      </c>
      <c r="S98" s="263">
        <v>0</v>
      </c>
      <c r="T98" s="197"/>
      <c r="U98" s="197"/>
      <c r="V98" s="197"/>
      <c r="W98" s="197"/>
      <c r="X98" s="197">
        <v>6</v>
      </c>
      <c r="Y98" s="197">
        <v>6</v>
      </c>
      <c r="Z98" s="212" t="s">
        <v>35</v>
      </c>
      <c r="AA98" s="18">
        <v>1</v>
      </c>
      <c r="AB98" s="214">
        <v>2</v>
      </c>
      <c r="AC98" s="214">
        <v>3</v>
      </c>
    </row>
    <row r="99" spans="1:30" ht="19.899999999999999" customHeight="1" x14ac:dyDescent="0.25">
      <c r="A99" s="100"/>
      <c r="B99" s="382"/>
      <c r="C99" s="388"/>
      <c r="D99" s="387"/>
      <c r="E99" s="385"/>
      <c r="F99" s="522"/>
      <c r="G99" s="522"/>
      <c r="H99" s="414"/>
      <c r="I99" s="414"/>
      <c r="J99" s="414"/>
      <c r="K99" s="224" t="s">
        <v>26</v>
      </c>
      <c r="L99" s="20">
        <v>0</v>
      </c>
      <c r="M99" s="20">
        <v>0</v>
      </c>
      <c r="N99" s="20">
        <v>0</v>
      </c>
      <c r="O99" s="20">
        <v>0</v>
      </c>
      <c r="P99" s="20">
        <v>2</v>
      </c>
      <c r="Q99" s="20">
        <v>2</v>
      </c>
      <c r="R99" s="20">
        <v>0</v>
      </c>
      <c r="S99" s="20">
        <v>0</v>
      </c>
      <c r="T99" s="20"/>
      <c r="U99" s="20"/>
      <c r="V99" s="20"/>
      <c r="W99" s="20"/>
      <c r="X99" s="20">
        <v>2</v>
      </c>
      <c r="Y99" s="20">
        <v>2</v>
      </c>
      <c r="Z99" s="25" t="s">
        <v>57</v>
      </c>
      <c r="AA99" s="215">
        <v>10</v>
      </c>
      <c r="AB99" s="215">
        <v>20</v>
      </c>
      <c r="AC99" s="215">
        <v>30</v>
      </c>
    </row>
    <row r="100" spans="1:30" ht="20.45" customHeight="1" thickBot="1" x14ac:dyDescent="0.3">
      <c r="A100" s="100"/>
      <c r="B100" s="383"/>
      <c r="C100" s="412"/>
      <c r="D100" s="386"/>
      <c r="E100" s="386"/>
      <c r="F100" s="523"/>
      <c r="G100" s="523"/>
      <c r="H100" s="365"/>
      <c r="I100" s="365"/>
      <c r="J100" s="365"/>
      <c r="K100" s="16" t="str">
        <f>$K$29</f>
        <v>Iš viso</v>
      </c>
      <c r="L100" s="37">
        <f t="shared" ref="L100:O100" si="60">L98+L99</f>
        <v>1</v>
      </c>
      <c r="M100" s="37">
        <f t="shared" si="60"/>
        <v>1</v>
      </c>
      <c r="N100" s="37">
        <f t="shared" si="60"/>
        <v>0</v>
      </c>
      <c r="O100" s="37">
        <f t="shared" si="60"/>
        <v>0</v>
      </c>
      <c r="P100" s="37">
        <f>P98+P99</f>
        <v>6</v>
      </c>
      <c r="Q100" s="37">
        <f t="shared" ref="Q100:Y100" si="61">Q98+Q99</f>
        <v>6</v>
      </c>
      <c r="R100" s="37">
        <f t="shared" si="61"/>
        <v>0</v>
      </c>
      <c r="S100" s="37">
        <f t="shared" si="61"/>
        <v>0</v>
      </c>
      <c r="T100" s="37"/>
      <c r="U100" s="37"/>
      <c r="V100" s="37"/>
      <c r="W100" s="37"/>
      <c r="X100" s="37">
        <f t="shared" si="61"/>
        <v>8</v>
      </c>
      <c r="Y100" s="37">
        <f t="shared" si="61"/>
        <v>8</v>
      </c>
      <c r="Z100" s="313" t="s">
        <v>16</v>
      </c>
      <c r="AA100" s="314"/>
      <c r="AB100" s="314"/>
      <c r="AC100" s="315"/>
    </row>
    <row r="101" spans="1:30" ht="19.899999999999999" customHeight="1" thickBot="1" x14ac:dyDescent="0.3">
      <c r="A101" s="100"/>
      <c r="B101" s="383"/>
      <c r="C101" s="412"/>
      <c r="D101" s="386"/>
      <c r="E101" s="386"/>
      <c r="F101" s="143"/>
      <c r="G101" s="524" t="s">
        <v>166</v>
      </c>
      <c r="H101" s="516"/>
      <c r="I101" s="516"/>
      <c r="J101" s="516"/>
      <c r="K101" s="517"/>
      <c r="L101" s="142">
        <f t="shared" ref="L101:O101" si="62">L100</f>
        <v>1</v>
      </c>
      <c r="M101" s="142">
        <f t="shared" si="62"/>
        <v>1</v>
      </c>
      <c r="N101" s="142">
        <f t="shared" si="62"/>
        <v>0</v>
      </c>
      <c r="O101" s="142">
        <f t="shared" si="62"/>
        <v>0</v>
      </c>
      <c r="P101" s="142">
        <f>P100</f>
        <v>6</v>
      </c>
      <c r="Q101" s="142">
        <f t="shared" ref="Q101:Y101" si="63">Q100</f>
        <v>6</v>
      </c>
      <c r="R101" s="142">
        <f t="shared" si="63"/>
        <v>0</v>
      </c>
      <c r="S101" s="142">
        <f t="shared" si="63"/>
        <v>0</v>
      </c>
      <c r="T101" s="142"/>
      <c r="U101" s="142"/>
      <c r="V101" s="142"/>
      <c r="W101" s="142"/>
      <c r="X101" s="142">
        <f t="shared" si="63"/>
        <v>8</v>
      </c>
      <c r="Y101" s="142">
        <f t="shared" si="63"/>
        <v>8</v>
      </c>
      <c r="Z101" s="518" t="s">
        <v>16</v>
      </c>
      <c r="AA101" s="519"/>
      <c r="AB101" s="519"/>
      <c r="AC101" s="520"/>
    </row>
    <row r="102" spans="1:30" ht="25.5" customHeight="1" x14ac:dyDescent="0.25">
      <c r="A102" s="100"/>
      <c r="B102" s="384"/>
      <c r="C102" s="413"/>
      <c r="D102" s="411"/>
      <c r="E102" s="411"/>
      <c r="F102" s="407" t="s">
        <v>94</v>
      </c>
      <c r="G102" s="407"/>
      <c r="H102" s="368" t="s">
        <v>95</v>
      </c>
      <c r="I102" s="525" t="s">
        <v>99</v>
      </c>
      <c r="J102" s="368" t="s">
        <v>29</v>
      </c>
      <c r="K102" s="35" t="s">
        <v>18</v>
      </c>
      <c r="L102" s="36">
        <v>1.8</v>
      </c>
      <c r="M102" s="36">
        <v>1.8</v>
      </c>
      <c r="N102" s="36">
        <v>0</v>
      </c>
      <c r="O102" s="36">
        <v>0</v>
      </c>
      <c r="P102" s="263">
        <v>3</v>
      </c>
      <c r="Q102" s="263">
        <v>3</v>
      </c>
      <c r="R102" s="263">
        <v>0</v>
      </c>
      <c r="S102" s="263">
        <v>0</v>
      </c>
      <c r="T102" s="188"/>
      <c r="U102" s="188"/>
      <c r="V102" s="188"/>
      <c r="W102" s="188"/>
      <c r="X102" s="36">
        <v>5</v>
      </c>
      <c r="Y102" s="36">
        <v>5</v>
      </c>
      <c r="Z102" s="26" t="s">
        <v>97</v>
      </c>
      <c r="AA102" s="35">
        <v>1</v>
      </c>
      <c r="AB102" s="35">
        <v>2</v>
      </c>
      <c r="AC102" s="35">
        <v>2</v>
      </c>
    </row>
    <row r="103" spans="1:30" ht="20.25" customHeight="1" thickBot="1" x14ac:dyDescent="0.3">
      <c r="A103" s="231">
        <v>2</v>
      </c>
      <c r="B103" s="180">
        <v>3</v>
      </c>
      <c r="C103" s="180">
        <v>1</v>
      </c>
      <c r="D103" s="256">
        <v>6</v>
      </c>
      <c r="E103" s="257">
        <v>1</v>
      </c>
      <c r="F103" s="407"/>
      <c r="G103" s="407"/>
      <c r="H103" s="365"/>
      <c r="I103" s="526"/>
      <c r="J103" s="365"/>
      <c r="K103" s="16" t="str">
        <f>$K$29</f>
        <v>Iš viso</v>
      </c>
      <c r="L103" s="38">
        <f t="shared" ref="L103:O103" si="64">L102</f>
        <v>1.8</v>
      </c>
      <c r="M103" s="38">
        <f t="shared" si="64"/>
        <v>1.8</v>
      </c>
      <c r="N103" s="38">
        <f t="shared" si="64"/>
        <v>0</v>
      </c>
      <c r="O103" s="38">
        <f t="shared" si="64"/>
        <v>0</v>
      </c>
      <c r="P103" s="38">
        <f>P102</f>
        <v>3</v>
      </c>
      <c r="Q103" s="38">
        <f t="shared" ref="Q103:Y103" si="65">Q102</f>
        <v>3</v>
      </c>
      <c r="R103" s="38">
        <f t="shared" si="65"/>
        <v>0</v>
      </c>
      <c r="S103" s="38">
        <f t="shared" si="65"/>
        <v>0</v>
      </c>
      <c r="T103" s="38"/>
      <c r="U103" s="38"/>
      <c r="V103" s="38"/>
      <c r="W103" s="38"/>
      <c r="X103" s="38">
        <f t="shared" si="65"/>
        <v>5</v>
      </c>
      <c r="Y103" s="38">
        <f t="shared" si="65"/>
        <v>5</v>
      </c>
      <c r="Z103" s="404"/>
      <c r="AA103" s="405"/>
      <c r="AB103" s="405"/>
      <c r="AC103" s="406"/>
    </row>
    <row r="104" spans="1:30" ht="28.5" customHeight="1" x14ac:dyDescent="0.25">
      <c r="A104" s="100"/>
      <c r="B104" s="382"/>
      <c r="C104" s="388"/>
      <c r="D104" s="387"/>
      <c r="E104" s="385"/>
      <c r="F104" s="407"/>
      <c r="G104" s="407"/>
      <c r="H104" s="368" t="s">
        <v>96</v>
      </c>
      <c r="I104" s="402" t="s">
        <v>98</v>
      </c>
      <c r="J104" s="368" t="s">
        <v>29</v>
      </c>
      <c r="K104" s="35" t="s">
        <v>18</v>
      </c>
      <c r="L104" s="188">
        <v>1.6</v>
      </c>
      <c r="M104" s="188">
        <v>1.6</v>
      </c>
      <c r="N104" s="188">
        <v>0</v>
      </c>
      <c r="O104" s="188">
        <v>0</v>
      </c>
      <c r="P104" s="263">
        <v>6.8</v>
      </c>
      <c r="Q104" s="263">
        <v>6.8</v>
      </c>
      <c r="R104" s="263">
        <v>0</v>
      </c>
      <c r="S104" s="263">
        <v>0</v>
      </c>
      <c r="T104" s="188"/>
      <c r="U104" s="188"/>
      <c r="V104" s="188"/>
      <c r="W104" s="188"/>
      <c r="X104" s="36">
        <v>10</v>
      </c>
      <c r="Y104" s="36">
        <v>6.8</v>
      </c>
      <c r="Z104" s="26" t="s">
        <v>154</v>
      </c>
      <c r="AA104" s="35">
        <v>8</v>
      </c>
      <c r="AB104" s="35">
        <v>15</v>
      </c>
      <c r="AC104" s="35">
        <v>8</v>
      </c>
    </row>
    <row r="105" spans="1:30" ht="16.899999999999999" customHeight="1" thickBot="1" x14ac:dyDescent="0.3">
      <c r="A105" s="100"/>
      <c r="B105" s="386"/>
      <c r="C105" s="386"/>
      <c r="D105" s="386"/>
      <c r="E105" s="386"/>
      <c r="F105" s="408"/>
      <c r="G105" s="408"/>
      <c r="H105" s="365"/>
      <c r="I105" s="403"/>
      <c r="J105" s="365"/>
      <c r="K105" s="16" t="str">
        <f>$K$29</f>
        <v>Iš viso</v>
      </c>
      <c r="L105" s="38">
        <f t="shared" ref="L105:O105" si="66">L104</f>
        <v>1.6</v>
      </c>
      <c r="M105" s="38">
        <f t="shared" si="66"/>
        <v>1.6</v>
      </c>
      <c r="N105" s="38">
        <f t="shared" si="66"/>
        <v>0</v>
      </c>
      <c r="O105" s="38">
        <f t="shared" si="66"/>
        <v>0</v>
      </c>
      <c r="P105" s="38">
        <f>P104</f>
        <v>6.8</v>
      </c>
      <c r="Q105" s="38">
        <f t="shared" ref="Q105:Y105" si="67">Q104</f>
        <v>6.8</v>
      </c>
      <c r="R105" s="38">
        <f t="shared" si="67"/>
        <v>0</v>
      </c>
      <c r="S105" s="38">
        <f t="shared" si="67"/>
        <v>0</v>
      </c>
      <c r="T105" s="38"/>
      <c r="U105" s="38"/>
      <c r="V105" s="38"/>
      <c r="W105" s="38"/>
      <c r="X105" s="38">
        <f t="shared" si="67"/>
        <v>10</v>
      </c>
      <c r="Y105" s="38">
        <f t="shared" si="67"/>
        <v>6.8</v>
      </c>
      <c r="Z105" s="404"/>
      <c r="AA105" s="405"/>
      <c r="AB105" s="405"/>
      <c r="AC105" s="406"/>
    </row>
    <row r="106" spans="1:30" ht="26.25" customHeight="1" thickBot="1" x14ac:dyDescent="0.3">
      <c r="A106" s="100"/>
      <c r="B106" s="121"/>
      <c r="C106" s="148"/>
      <c r="D106" s="41"/>
      <c r="E106" s="104"/>
      <c r="F106" s="144"/>
      <c r="G106" s="516" t="s">
        <v>166</v>
      </c>
      <c r="H106" s="516"/>
      <c r="I106" s="516"/>
      <c r="J106" s="516"/>
      <c r="K106" s="517"/>
      <c r="L106" s="142">
        <f t="shared" ref="L106:O106" si="68">L103+L105</f>
        <v>3.4000000000000004</v>
      </c>
      <c r="M106" s="142">
        <f t="shared" si="68"/>
        <v>3.4000000000000004</v>
      </c>
      <c r="N106" s="142">
        <f t="shared" si="68"/>
        <v>0</v>
      </c>
      <c r="O106" s="142">
        <f t="shared" si="68"/>
        <v>0</v>
      </c>
      <c r="P106" s="142">
        <f>P103+P105</f>
        <v>9.8000000000000007</v>
      </c>
      <c r="Q106" s="142">
        <f t="shared" ref="Q106:Y106" si="69">Q103+Q105</f>
        <v>9.8000000000000007</v>
      </c>
      <c r="R106" s="142">
        <f t="shared" si="69"/>
        <v>0</v>
      </c>
      <c r="S106" s="142">
        <f t="shared" si="69"/>
        <v>0</v>
      </c>
      <c r="T106" s="142"/>
      <c r="U106" s="142"/>
      <c r="V106" s="142"/>
      <c r="W106" s="142"/>
      <c r="X106" s="142">
        <f t="shared" si="69"/>
        <v>15</v>
      </c>
      <c r="Y106" s="142">
        <f t="shared" si="69"/>
        <v>11.8</v>
      </c>
      <c r="Z106" s="518" t="s">
        <v>16</v>
      </c>
      <c r="AA106" s="519"/>
      <c r="AB106" s="519"/>
      <c r="AC106" s="520"/>
    </row>
    <row r="107" spans="1:30" ht="19.899999999999999" customHeight="1" thickBot="1" x14ac:dyDescent="0.3">
      <c r="A107" s="258">
        <v>2</v>
      </c>
      <c r="B107" s="259">
        <v>3</v>
      </c>
      <c r="C107" s="260">
        <v>2</v>
      </c>
      <c r="D107" s="261">
        <v>1</v>
      </c>
      <c r="E107" s="152"/>
      <c r="F107" s="400" t="s">
        <v>34</v>
      </c>
      <c r="G107" s="400"/>
      <c r="H107" s="400"/>
      <c r="I107" s="400"/>
      <c r="J107" s="400"/>
      <c r="K107" s="401"/>
      <c r="L107" s="42">
        <f>L43+L68+L83+L97+L101+L106</f>
        <v>2859.2</v>
      </c>
      <c r="M107" s="42">
        <f>M43+M68+M83+M97+M101+M106</f>
        <v>2702.3</v>
      </c>
      <c r="N107" s="42">
        <f>N43+N68+N83+N97+N101+N106</f>
        <v>2071.7000000000003</v>
      </c>
      <c r="O107" s="42">
        <f>O43+O68+O83+O97+O101+O106</f>
        <v>156.9</v>
      </c>
      <c r="P107" s="42">
        <f>P43+P68+P83+P97+P101+P106</f>
        <v>2694.7</v>
      </c>
      <c r="Q107" s="42">
        <f t="shared" ref="Q107:Y107" si="70">Q43+Q68+Q83+Q97+Q101+Q106</f>
        <v>2608.8000000000002</v>
      </c>
      <c r="R107" s="42">
        <f t="shared" si="70"/>
        <v>1914.3</v>
      </c>
      <c r="S107" s="42">
        <f t="shared" si="70"/>
        <v>85.9</v>
      </c>
      <c r="T107" s="42"/>
      <c r="U107" s="42"/>
      <c r="V107" s="42"/>
      <c r="W107" s="42"/>
      <c r="X107" s="42">
        <f t="shared" si="70"/>
        <v>3047</v>
      </c>
      <c r="Y107" s="42">
        <f t="shared" si="70"/>
        <v>3004.9</v>
      </c>
      <c r="Z107" s="395"/>
      <c r="AA107" s="396"/>
      <c r="AB107" s="396"/>
      <c r="AC107" s="397"/>
    </row>
    <row r="108" spans="1:30" s="58" customFormat="1" ht="20.25" customHeight="1" thickBot="1" x14ac:dyDescent="0.3">
      <c r="A108" s="153">
        <v>2</v>
      </c>
      <c r="B108" s="154">
        <v>3</v>
      </c>
      <c r="C108" s="155">
        <v>2</v>
      </c>
      <c r="D108" s="392" t="s">
        <v>167</v>
      </c>
      <c r="E108" s="392"/>
      <c r="F108" s="392"/>
      <c r="G108" s="392"/>
      <c r="H108" s="392"/>
      <c r="I108" s="392"/>
      <c r="J108" s="392"/>
      <c r="K108" s="393"/>
      <c r="L108" s="149">
        <f t="shared" ref="L108:O109" si="71">L107</f>
        <v>2859.2</v>
      </c>
      <c r="M108" s="149">
        <f t="shared" si="71"/>
        <v>2702.3</v>
      </c>
      <c r="N108" s="149">
        <f t="shared" si="71"/>
        <v>2071.7000000000003</v>
      </c>
      <c r="O108" s="149">
        <f t="shared" si="71"/>
        <v>156.9</v>
      </c>
      <c r="P108" s="149">
        <f>P107</f>
        <v>2694.7</v>
      </c>
      <c r="Q108" s="149">
        <f t="shared" ref="Q108:Y109" si="72">Q107</f>
        <v>2608.8000000000002</v>
      </c>
      <c r="R108" s="149">
        <f t="shared" si="72"/>
        <v>1914.3</v>
      </c>
      <c r="S108" s="149">
        <f t="shared" si="72"/>
        <v>85.9</v>
      </c>
      <c r="T108" s="149"/>
      <c r="U108" s="149"/>
      <c r="V108" s="149"/>
      <c r="W108" s="149"/>
      <c r="X108" s="149">
        <f t="shared" si="72"/>
        <v>3047</v>
      </c>
      <c r="Y108" s="149">
        <f t="shared" si="72"/>
        <v>3004.9</v>
      </c>
      <c r="Z108" s="150"/>
      <c r="AA108" s="150"/>
      <c r="AB108" s="150"/>
      <c r="AC108" s="151"/>
    </row>
    <row r="109" spans="1:30" s="58" customFormat="1" ht="15.75" x14ac:dyDescent="0.25">
      <c r="A109" s="153">
        <v>2</v>
      </c>
      <c r="B109" s="156">
        <v>3</v>
      </c>
      <c r="C109" s="394" t="s">
        <v>168</v>
      </c>
      <c r="D109" s="394"/>
      <c r="E109" s="394"/>
      <c r="F109" s="394"/>
      <c r="G109" s="394"/>
      <c r="H109" s="394"/>
      <c r="I109" s="394"/>
      <c r="J109" s="394"/>
      <c r="K109" s="394"/>
      <c r="L109" s="147">
        <f t="shared" si="71"/>
        <v>2859.2</v>
      </c>
      <c r="M109" s="147">
        <f t="shared" si="71"/>
        <v>2702.3</v>
      </c>
      <c r="N109" s="147">
        <f t="shared" si="71"/>
        <v>2071.7000000000003</v>
      </c>
      <c r="O109" s="147">
        <f t="shared" si="71"/>
        <v>156.9</v>
      </c>
      <c r="P109" s="147">
        <f>P108</f>
        <v>2694.7</v>
      </c>
      <c r="Q109" s="147">
        <f t="shared" si="72"/>
        <v>2608.8000000000002</v>
      </c>
      <c r="R109" s="147">
        <f t="shared" si="72"/>
        <v>1914.3</v>
      </c>
      <c r="S109" s="147">
        <f t="shared" si="72"/>
        <v>85.9</v>
      </c>
      <c r="T109" s="147"/>
      <c r="U109" s="147"/>
      <c r="V109" s="147"/>
      <c r="W109" s="147"/>
      <c r="X109" s="147">
        <f t="shared" si="72"/>
        <v>3047</v>
      </c>
      <c r="Y109" s="147">
        <f t="shared" si="72"/>
        <v>3004.9</v>
      </c>
      <c r="Z109" s="145"/>
      <c r="AA109" s="145"/>
      <c r="AB109" s="145"/>
      <c r="AC109" s="146"/>
    </row>
    <row r="110" spans="1:30" ht="15.75" x14ac:dyDescent="0.25">
      <c r="A110" s="161">
        <v>2</v>
      </c>
      <c r="B110" s="162">
        <v>2</v>
      </c>
      <c r="C110" s="619" t="s">
        <v>100</v>
      </c>
      <c r="D110" s="398"/>
      <c r="E110" s="398"/>
      <c r="F110" s="398"/>
      <c r="G110" s="398"/>
      <c r="H110" s="398"/>
      <c r="I110" s="398"/>
      <c r="J110" s="398"/>
      <c r="K110" s="398"/>
      <c r="L110" s="398"/>
      <c r="M110" s="398"/>
      <c r="N110" s="398"/>
      <c r="O110" s="398"/>
      <c r="P110" s="398"/>
      <c r="Q110" s="398"/>
      <c r="R110" s="398"/>
      <c r="S110" s="398"/>
      <c r="T110" s="398"/>
      <c r="U110" s="398"/>
      <c r="V110" s="398"/>
      <c r="W110" s="398"/>
      <c r="X110" s="398"/>
      <c r="Y110" s="398"/>
      <c r="Z110" s="398"/>
      <c r="AA110" s="398"/>
      <c r="AB110" s="398"/>
      <c r="AC110" s="399"/>
    </row>
    <row r="111" spans="1:30" x14ac:dyDescent="0.25">
      <c r="A111" s="45">
        <v>2</v>
      </c>
      <c r="B111" s="112">
        <v>2</v>
      </c>
      <c r="C111" s="160">
        <v>2</v>
      </c>
      <c r="D111" s="616" t="s">
        <v>103</v>
      </c>
      <c r="E111" s="617"/>
      <c r="F111" s="617"/>
      <c r="G111" s="617"/>
      <c r="H111" s="617"/>
      <c r="I111" s="617"/>
      <c r="J111" s="617"/>
      <c r="K111" s="617"/>
      <c r="L111" s="617"/>
      <c r="M111" s="617"/>
      <c r="N111" s="617"/>
      <c r="O111" s="617"/>
      <c r="P111" s="617"/>
      <c r="Q111" s="617"/>
      <c r="R111" s="617"/>
      <c r="S111" s="617"/>
      <c r="T111" s="617"/>
      <c r="U111" s="617"/>
      <c r="V111" s="617"/>
      <c r="W111" s="617"/>
      <c r="X111" s="617"/>
      <c r="Y111" s="617"/>
      <c r="Z111" s="617"/>
      <c r="AA111" s="617"/>
      <c r="AB111" s="617"/>
      <c r="AC111" s="618"/>
    </row>
    <row r="112" spans="1:30" x14ac:dyDescent="0.25">
      <c r="A112" s="44">
        <v>2</v>
      </c>
      <c r="B112" s="111">
        <v>2</v>
      </c>
      <c r="C112" s="111">
        <v>2</v>
      </c>
      <c r="D112" s="43">
        <v>3</v>
      </c>
      <c r="E112" s="159"/>
      <c r="F112" s="389" t="s">
        <v>101</v>
      </c>
      <c r="G112" s="390"/>
      <c r="H112" s="390"/>
      <c r="I112" s="390"/>
      <c r="J112" s="390"/>
      <c r="K112" s="390"/>
      <c r="L112" s="390"/>
      <c r="M112" s="390"/>
      <c r="N112" s="390"/>
      <c r="O112" s="390"/>
      <c r="P112" s="390"/>
      <c r="Q112" s="390"/>
      <c r="R112" s="390"/>
      <c r="S112" s="390"/>
      <c r="T112" s="390"/>
      <c r="U112" s="390"/>
      <c r="V112" s="390"/>
      <c r="W112" s="390"/>
      <c r="X112" s="390"/>
      <c r="Y112" s="390"/>
      <c r="Z112" s="390"/>
      <c r="AA112" s="390"/>
      <c r="AB112" s="390"/>
      <c r="AC112" s="391"/>
    </row>
    <row r="113" spans="1:29" ht="27.75" customHeight="1" x14ac:dyDescent="0.25">
      <c r="A113" s="316">
        <v>2</v>
      </c>
      <c r="B113" s="319">
        <v>2</v>
      </c>
      <c r="C113" s="319">
        <v>2</v>
      </c>
      <c r="D113" s="351">
        <v>3</v>
      </c>
      <c r="E113" s="350">
        <v>1</v>
      </c>
      <c r="F113" s="346" t="s">
        <v>102</v>
      </c>
      <c r="G113" s="347"/>
      <c r="H113" s="366" t="s">
        <v>104</v>
      </c>
      <c r="I113" s="366" t="s">
        <v>130</v>
      </c>
      <c r="J113" s="366" t="s">
        <v>17</v>
      </c>
      <c r="K113" s="310" t="s">
        <v>18</v>
      </c>
      <c r="L113" s="190">
        <v>2.5</v>
      </c>
      <c r="M113" s="190">
        <v>2.5</v>
      </c>
      <c r="N113" s="190">
        <v>0</v>
      </c>
      <c r="O113" s="190">
        <v>0</v>
      </c>
      <c r="P113" s="273">
        <v>250</v>
      </c>
      <c r="Q113" s="273">
        <v>2</v>
      </c>
      <c r="R113" s="273">
        <v>0</v>
      </c>
      <c r="S113" s="273">
        <v>248</v>
      </c>
      <c r="T113" s="190"/>
      <c r="U113" s="190"/>
      <c r="V113" s="190"/>
      <c r="W113" s="190"/>
      <c r="X113" s="87">
        <v>102</v>
      </c>
      <c r="Y113" s="87">
        <v>102</v>
      </c>
      <c r="Z113" s="13" t="s">
        <v>105</v>
      </c>
      <c r="AA113" s="193">
        <v>3</v>
      </c>
      <c r="AB113" s="11">
        <v>3</v>
      </c>
      <c r="AC113" s="11">
        <v>3</v>
      </c>
    </row>
    <row r="114" spans="1:29" ht="30" customHeight="1" x14ac:dyDescent="0.25">
      <c r="A114" s="317"/>
      <c r="B114" s="320"/>
      <c r="C114" s="352"/>
      <c r="D114" s="320"/>
      <c r="E114" s="320"/>
      <c r="F114" s="348"/>
      <c r="G114" s="349"/>
      <c r="H114" s="366"/>
      <c r="I114" s="366"/>
      <c r="J114" s="366"/>
      <c r="K114" s="310" t="s">
        <v>26</v>
      </c>
      <c r="L114" s="190">
        <v>0</v>
      </c>
      <c r="M114" s="190">
        <v>0</v>
      </c>
      <c r="N114" s="190">
        <v>0</v>
      </c>
      <c r="O114" s="190">
        <v>0</v>
      </c>
      <c r="P114" s="273">
        <v>0</v>
      </c>
      <c r="Q114" s="273">
        <v>0</v>
      </c>
      <c r="R114" s="273">
        <v>0</v>
      </c>
      <c r="S114" s="273">
        <v>0</v>
      </c>
      <c r="T114" s="190"/>
      <c r="U114" s="190"/>
      <c r="V114" s="190"/>
      <c r="W114" s="190"/>
      <c r="X114" s="87">
        <v>0</v>
      </c>
      <c r="Y114" s="87">
        <v>0</v>
      </c>
      <c r="Z114" s="13" t="s">
        <v>106</v>
      </c>
      <c r="AA114" s="84">
        <v>4</v>
      </c>
      <c r="AB114" s="11">
        <v>1</v>
      </c>
      <c r="AC114" s="11">
        <v>1</v>
      </c>
    </row>
    <row r="115" spans="1:29" ht="26.25" customHeight="1" thickBot="1" x14ac:dyDescent="0.3">
      <c r="A115" s="318"/>
      <c r="B115" s="321"/>
      <c r="C115" s="353"/>
      <c r="D115" s="321"/>
      <c r="E115" s="321"/>
      <c r="F115" s="348"/>
      <c r="G115" s="349"/>
      <c r="H115" s="366"/>
      <c r="I115" s="366"/>
      <c r="J115" s="366"/>
      <c r="K115" s="16" t="str">
        <f>$K$103</f>
        <v>Iš viso</v>
      </c>
      <c r="L115" s="49">
        <f t="shared" ref="L115:O115" si="73">L113</f>
        <v>2.5</v>
      </c>
      <c r="M115" s="49">
        <f t="shared" si="73"/>
        <v>2.5</v>
      </c>
      <c r="N115" s="49">
        <f t="shared" si="73"/>
        <v>0</v>
      </c>
      <c r="O115" s="49">
        <f t="shared" si="73"/>
        <v>0</v>
      </c>
      <c r="P115" s="49">
        <f>P113</f>
        <v>250</v>
      </c>
      <c r="Q115" s="49">
        <f t="shared" ref="Q115:Y115" si="74">Q113</f>
        <v>2</v>
      </c>
      <c r="R115" s="49">
        <f t="shared" si="74"/>
        <v>0</v>
      </c>
      <c r="S115" s="49">
        <f t="shared" si="74"/>
        <v>248</v>
      </c>
      <c r="T115" s="49"/>
      <c r="U115" s="49"/>
      <c r="V115" s="49"/>
      <c r="W115" s="49"/>
      <c r="X115" s="49">
        <f t="shared" si="74"/>
        <v>102</v>
      </c>
      <c r="Y115" s="49">
        <f t="shared" si="74"/>
        <v>102</v>
      </c>
      <c r="Z115" s="367" t="s">
        <v>16</v>
      </c>
      <c r="AA115" s="367"/>
      <c r="AB115" s="367"/>
      <c r="AC115" s="367"/>
    </row>
    <row r="116" spans="1:29" ht="14.45" customHeight="1" x14ac:dyDescent="0.25">
      <c r="A116" s="105"/>
      <c r="B116" s="113"/>
      <c r="C116" s="172"/>
      <c r="D116" s="106"/>
      <c r="E116" s="108"/>
      <c r="F116" s="348"/>
      <c r="G116" s="349"/>
      <c r="H116" s="366" t="s">
        <v>107</v>
      </c>
      <c r="I116" s="366" t="s">
        <v>131</v>
      </c>
      <c r="J116" s="366" t="s">
        <v>159</v>
      </c>
      <c r="K116" s="514" t="s">
        <v>18</v>
      </c>
      <c r="L116" s="326">
        <v>0</v>
      </c>
      <c r="M116" s="326">
        <v>0</v>
      </c>
      <c r="N116" s="326">
        <v>0</v>
      </c>
      <c r="O116" s="326">
        <v>0</v>
      </c>
      <c r="P116" s="324">
        <v>0</v>
      </c>
      <c r="Q116" s="324">
        <v>0</v>
      </c>
      <c r="R116" s="324">
        <v>0</v>
      </c>
      <c r="S116" s="324">
        <v>0</v>
      </c>
      <c r="T116" s="326"/>
      <c r="U116" s="326"/>
      <c r="V116" s="326"/>
      <c r="W116" s="326"/>
      <c r="X116" s="379">
        <v>0</v>
      </c>
      <c r="Y116" s="379">
        <v>400</v>
      </c>
      <c r="Z116" s="365" t="s">
        <v>108</v>
      </c>
      <c r="AA116" s="371">
        <v>0</v>
      </c>
      <c r="AB116" s="322">
        <v>0</v>
      </c>
      <c r="AC116" s="322">
        <v>1</v>
      </c>
    </row>
    <row r="117" spans="1:29" ht="16.149999999999999" customHeight="1" x14ac:dyDescent="0.25">
      <c r="A117" s="338">
        <v>2</v>
      </c>
      <c r="B117" s="335">
        <v>2</v>
      </c>
      <c r="C117" s="335">
        <v>2</v>
      </c>
      <c r="D117" s="334">
        <v>3</v>
      </c>
      <c r="E117" s="331">
        <v>2</v>
      </c>
      <c r="F117" s="348"/>
      <c r="G117" s="349"/>
      <c r="H117" s="366"/>
      <c r="I117" s="366"/>
      <c r="J117" s="366"/>
      <c r="K117" s="515"/>
      <c r="L117" s="327"/>
      <c r="M117" s="327"/>
      <c r="N117" s="327"/>
      <c r="O117" s="327"/>
      <c r="P117" s="325"/>
      <c r="Q117" s="325"/>
      <c r="R117" s="325"/>
      <c r="S117" s="325"/>
      <c r="T117" s="327"/>
      <c r="U117" s="327"/>
      <c r="V117" s="327"/>
      <c r="W117" s="327"/>
      <c r="X117" s="380"/>
      <c r="Y117" s="380"/>
      <c r="Z117" s="366"/>
      <c r="AA117" s="381"/>
      <c r="AB117" s="323"/>
      <c r="AC117" s="323"/>
    </row>
    <row r="118" spans="1:29" ht="15.75" thickBot="1" x14ac:dyDescent="0.3">
      <c r="A118" s="339"/>
      <c r="B118" s="332"/>
      <c r="C118" s="336"/>
      <c r="D118" s="332"/>
      <c r="E118" s="332"/>
      <c r="F118" s="348"/>
      <c r="G118" s="349"/>
      <c r="H118" s="366"/>
      <c r="I118" s="366"/>
      <c r="J118" s="366"/>
      <c r="K118" s="16" t="str">
        <f>$K$103</f>
        <v>Iš viso</v>
      </c>
      <c r="L118" s="49">
        <f t="shared" ref="L118:O118" si="75">L116</f>
        <v>0</v>
      </c>
      <c r="M118" s="49">
        <f t="shared" si="75"/>
        <v>0</v>
      </c>
      <c r="N118" s="49">
        <f t="shared" si="75"/>
        <v>0</v>
      </c>
      <c r="O118" s="49">
        <f t="shared" si="75"/>
        <v>0</v>
      </c>
      <c r="P118" s="49">
        <f>P116</f>
        <v>0</v>
      </c>
      <c r="Q118" s="49">
        <f t="shared" ref="Q118:Y118" si="76">Q116</f>
        <v>0</v>
      </c>
      <c r="R118" s="49">
        <f t="shared" si="76"/>
        <v>0</v>
      </c>
      <c r="S118" s="49">
        <f t="shared" si="76"/>
        <v>0</v>
      </c>
      <c r="T118" s="49"/>
      <c r="U118" s="49"/>
      <c r="V118" s="49"/>
      <c r="W118" s="49"/>
      <c r="X118" s="49">
        <f t="shared" si="76"/>
        <v>0</v>
      </c>
      <c r="Y118" s="49">
        <f t="shared" si="76"/>
        <v>400</v>
      </c>
      <c r="Z118" s="367" t="s">
        <v>16</v>
      </c>
      <c r="AA118" s="367"/>
      <c r="AB118" s="367"/>
      <c r="AC118" s="367"/>
    </row>
    <row r="119" spans="1:29" ht="17.45" customHeight="1" x14ac:dyDescent="0.25">
      <c r="A119" s="339"/>
      <c r="B119" s="332"/>
      <c r="C119" s="336"/>
      <c r="D119" s="332"/>
      <c r="E119" s="332"/>
      <c r="F119" s="348"/>
      <c r="G119" s="349"/>
      <c r="H119" s="366" t="s">
        <v>111</v>
      </c>
      <c r="I119" s="366" t="s">
        <v>115</v>
      </c>
      <c r="J119" s="366" t="s">
        <v>36</v>
      </c>
      <c r="K119" s="47" t="s">
        <v>18</v>
      </c>
      <c r="L119" s="88">
        <v>1.4</v>
      </c>
      <c r="M119" s="88">
        <v>1.4</v>
      </c>
      <c r="N119" s="88">
        <v>0</v>
      </c>
      <c r="O119" s="88">
        <v>0</v>
      </c>
      <c r="P119" s="274">
        <f>Q119+S119</f>
        <v>5</v>
      </c>
      <c r="Q119" s="274">
        <v>5</v>
      </c>
      <c r="R119" s="274">
        <v>0</v>
      </c>
      <c r="S119" s="274">
        <v>0</v>
      </c>
      <c r="T119" s="88"/>
      <c r="U119" s="88"/>
      <c r="V119" s="88"/>
      <c r="W119" s="88"/>
      <c r="X119" s="88">
        <v>1.5</v>
      </c>
      <c r="Y119" s="88">
        <v>2</v>
      </c>
      <c r="Z119" s="46" t="s">
        <v>112</v>
      </c>
      <c r="AA119" s="194">
        <v>6</v>
      </c>
      <c r="AB119" s="89">
        <v>6</v>
      </c>
      <c r="AC119" s="89">
        <v>6</v>
      </c>
    </row>
    <row r="120" spans="1:29" ht="15.75" thickBot="1" x14ac:dyDescent="0.3">
      <c r="A120" s="339"/>
      <c r="B120" s="332"/>
      <c r="C120" s="336"/>
      <c r="D120" s="332"/>
      <c r="E120" s="332"/>
      <c r="F120" s="348"/>
      <c r="G120" s="349"/>
      <c r="H120" s="368"/>
      <c r="I120" s="368"/>
      <c r="J120" s="368"/>
      <c r="K120" s="16" t="str">
        <f>$K$103</f>
        <v>Iš viso</v>
      </c>
      <c r="L120" s="49">
        <f t="shared" ref="L120:O120" si="77">L119</f>
        <v>1.4</v>
      </c>
      <c r="M120" s="49">
        <f t="shared" si="77"/>
        <v>1.4</v>
      </c>
      <c r="N120" s="49">
        <f t="shared" si="77"/>
        <v>0</v>
      </c>
      <c r="O120" s="49">
        <f t="shared" si="77"/>
        <v>0</v>
      </c>
      <c r="P120" s="49">
        <f>P119</f>
        <v>5</v>
      </c>
      <c r="Q120" s="49">
        <f t="shared" ref="Q120:Y120" si="78">Q119</f>
        <v>5</v>
      </c>
      <c r="R120" s="49">
        <f t="shared" si="78"/>
        <v>0</v>
      </c>
      <c r="S120" s="49">
        <f t="shared" si="78"/>
        <v>0</v>
      </c>
      <c r="T120" s="49"/>
      <c r="U120" s="49"/>
      <c r="V120" s="49"/>
      <c r="W120" s="49"/>
      <c r="X120" s="49">
        <f t="shared" si="78"/>
        <v>1.5</v>
      </c>
      <c r="Y120" s="49">
        <f t="shared" si="78"/>
        <v>2</v>
      </c>
      <c r="Z120" s="367" t="s">
        <v>16</v>
      </c>
      <c r="AA120" s="367"/>
      <c r="AB120" s="367"/>
      <c r="AC120" s="367"/>
    </row>
    <row r="121" spans="1:29" s="1" customFormat="1" ht="22.5" customHeight="1" thickBot="1" x14ac:dyDescent="0.3">
      <c r="A121" s="339"/>
      <c r="B121" s="332"/>
      <c r="C121" s="336"/>
      <c r="D121" s="332"/>
      <c r="E121" s="332"/>
      <c r="F121" s="376" t="s">
        <v>20</v>
      </c>
      <c r="G121" s="376"/>
      <c r="H121" s="377"/>
      <c r="I121" s="377"/>
      <c r="J121" s="378"/>
      <c r="K121" s="158"/>
      <c r="L121" s="142">
        <f t="shared" ref="L121:O121" si="79">SUM(L115+L118+L120)</f>
        <v>3.9</v>
      </c>
      <c r="M121" s="142">
        <f t="shared" si="79"/>
        <v>3.9</v>
      </c>
      <c r="N121" s="142">
        <f t="shared" si="79"/>
        <v>0</v>
      </c>
      <c r="O121" s="142">
        <f t="shared" si="79"/>
        <v>0</v>
      </c>
      <c r="P121" s="142">
        <f>SUM(P115+P118+P120)</f>
        <v>255</v>
      </c>
      <c r="Q121" s="142">
        <f t="shared" ref="Q121:Y121" si="80">SUM(Q115+Q118+Q120)</f>
        <v>7</v>
      </c>
      <c r="R121" s="142">
        <f t="shared" si="80"/>
        <v>0</v>
      </c>
      <c r="S121" s="142">
        <f t="shared" si="80"/>
        <v>248</v>
      </c>
      <c r="T121" s="142"/>
      <c r="U121" s="142"/>
      <c r="V121" s="142"/>
      <c r="W121" s="142"/>
      <c r="X121" s="142">
        <f t="shared" si="80"/>
        <v>103.5</v>
      </c>
      <c r="Y121" s="142">
        <f t="shared" si="80"/>
        <v>504</v>
      </c>
      <c r="Z121" s="373"/>
      <c r="AA121" s="374"/>
      <c r="AB121" s="374"/>
      <c r="AC121" s="375"/>
    </row>
    <row r="122" spans="1:29" x14ac:dyDescent="0.25">
      <c r="A122" s="339"/>
      <c r="B122" s="332"/>
      <c r="C122" s="336"/>
      <c r="D122" s="332"/>
      <c r="E122" s="332"/>
      <c r="F122" s="341" t="s">
        <v>113</v>
      </c>
      <c r="G122" s="342"/>
      <c r="H122" s="365" t="s">
        <v>114</v>
      </c>
      <c r="I122" s="365" t="s">
        <v>61</v>
      </c>
      <c r="J122" s="365" t="s">
        <v>36</v>
      </c>
      <c r="K122" s="98" t="s">
        <v>18</v>
      </c>
      <c r="L122" s="200">
        <v>67</v>
      </c>
      <c r="M122" s="200">
        <v>67</v>
      </c>
      <c r="N122" s="200">
        <v>0</v>
      </c>
      <c r="O122" s="200">
        <v>0</v>
      </c>
      <c r="P122" s="220">
        <f>Q122+S122</f>
        <v>31</v>
      </c>
      <c r="Q122" s="220">
        <f>29.6+1.4</f>
        <v>31</v>
      </c>
      <c r="R122" s="220">
        <v>0</v>
      </c>
      <c r="S122" s="220">
        <v>0</v>
      </c>
      <c r="T122" s="56"/>
      <c r="U122" s="56"/>
      <c r="V122" s="56"/>
      <c r="W122" s="56"/>
      <c r="X122" s="103">
        <v>0</v>
      </c>
      <c r="Y122" s="103">
        <v>40</v>
      </c>
      <c r="Z122" s="369" t="s">
        <v>31</v>
      </c>
      <c r="AA122" s="370">
        <f>12+4</f>
        <v>16</v>
      </c>
      <c r="AB122" s="372">
        <v>16</v>
      </c>
      <c r="AC122" s="372">
        <v>17</v>
      </c>
    </row>
    <row r="123" spans="1:29" x14ac:dyDescent="0.25">
      <c r="A123" s="339"/>
      <c r="B123" s="332"/>
      <c r="C123" s="336"/>
      <c r="D123" s="332"/>
      <c r="E123" s="332"/>
      <c r="F123" s="341"/>
      <c r="G123" s="342"/>
      <c r="H123" s="365"/>
      <c r="I123" s="365"/>
      <c r="J123" s="365"/>
      <c r="K123" s="101" t="s">
        <v>26</v>
      </c>
      <c r="L123" s="199">
        <v>0</v>
      </c>
      <c r="M123" s="199">
        <v>0</v>
      </c>
      <c r="N123" s="199">
        <v>0</v>
      </c>
      <c r="O123" s="199">
        <v>0</v>
      </c>
      <c r="P123" s="219">
        <v>0</v>
      </c>
      <c r="Q123" s="219">
        <v>0</v>
      </c>
      <c r="R123" s="219">
        <v>0</v>
      </c>
      <c r="S123" s="219">
        <v>0</v>
      </c>
      <c r="T123" s="39"/>
      <c r="U123" s="39"/>
      <c r="V123" s="39"/>
      <c r="W123" s="39"/>
      <c r="X123" s="102">
        <v>0</v>
      </c>
      <c r="Y123" s="102">
        <v>16</v>
      </c>
      <c r="Z123" s="365"/>
      <c r="AA123" s="371"/>
      <c r="AB123" s="322"/>
      <c r="AC123" s="322"/>
    </row>
    <row r="124" spans="1:29" ht="15.75" thickBot="1" x14ac:dyDescent="0.3">
      <c r="A124" s="339"/>
      <c r="B124" s="332"/>
      <c r="C124" s="336"/>
      <c r="D124" s="332"/>
      <c r="E124" s="332"/>
      <c r="F124" s="343"/>
      <c r="G124" s="342"/>
      <c r="H124" s="366"/>
      <c r="I124" s="366"/>
      <c r="J124" s="366"/>
      <c r="K124" s="95" t="str">
        <f>$K$103</f>
        <v>Iš viso</v>
      </c>
      <c r="L124" s="173">
        <f t="shared" ref="L124:O124" si="81">SUM(L122:L123)</f>
        <v>67</v>
      </c>
      <c r="M124" s="173">
        <f t="shared" si="81"/>
        <v>67</v>
      </c>
      <c r="N124" s="173">
        <f t="shared" si="81"/>
        <v>0</v>
      </c>
      <c r="O124" s="173">
        <f t="shared" si="81"/>
        <v>0</v>
      </c>
      <c r="P124" s="173">
        <f>SUM(P122:P123)</f>
        <v>31</v>
      </c>
      <c r="Q124" s="173">
        <f t="shared" ref="Q124:Y124" si="82">SUM(Q122:Q123)</f>
        <v>31</v>
      </c>
      <c r="R124" s="173">
        <f t="shared" si="82"/>
        <v>0</v>
      </c>
      <c r="S124" s="173">
        <f t="shared" si="82"/>
        <v>0</v>
      </c>
      <c r="T124" s="173"/>
      <c r="U124" s="173"/>
      <c r="V124" s="173"/>
      <c r="W124" s="173"/>
      <c r="X124" s="173">
        <f t="shared" si="82"/>
        <v>0</v>
      </c>
      <c r="Y124" s="173">
        <f t="shared" si="82"/>
        <v>56</v>
      </c>
      <c r="Z124" s="367" t="s">
        <v>16</v>
      </c>
      <c r="AA124" s="367"/>
      <c r="AB124" s="367"/>
      <c r="AC124" s="367"/>
    </row>
    <row r="125" spans="1:29" x14ac:dyDescent="0.25">
      <c r="A125" s="339"/>
      <c r="B125" s="332"/>
      <c r="C125" s="336"/>
      <c r="D125" s="332"/>
      <c r="E125" s="332"/>
      <c r="F125" s="343"/>
      <c r="G125" s="342"/>
      <c r="H125" s="366" t="s">
        <v>145</v>
      </c>
      <c r="I125" s="366" t="s">
        <v>62</v>
      </c>
      <c r="J125" s="366" t="s">
        <v>36</v>
      </c>
      <c r="K125" s="98" t="s">
        <v>18</v>
      </c>
      <c r="L125" s="198">
        <v>2.7</v>
      </c>
      <c r="M125" s="198">
        <v>2.7</v>
      </c>
      <c r="N125" s="200">
        <v>0</v>
      </c>
      <c r="O125" s="200">
        <v>0</v>
      </c>
      <c r="P125" s="220">
        <f>Q125+R125+S125</f>
        <v>2</v>
      </c>
      <c r="Q125" s="220">
        <v>2</v>
      </c>
      <c r="R125" s="220">
        <v>0</v>
      </c>
      <c r="S125" s="220">
        <v>0</v>
      </c>
      <c r="T125" s="56"/>
      <c r="U125" s="56"/>
      <c r="V125" s="56"/>
      <c r="W125" s="56"/>
      <c r="X125" s="103">
        <v>2.5</v>
      </c>
      <c r="Y125" s="103">
        <v>3</v>
      </c>
      <c r="Z125" s="94" t="s">
        <v>37</v>
      </c>
      <c r="AA125" s="96">
        <v>9</v>
      </c>
      <c r="AB125" s="97">
        <v>9</v>
      </c>
      <c r="AC125" s="97">
        <v>9</v>
      </c>
    </row>
    <row r="126" spans="1:29" ht="15.75" thickBot="1" x14ac:dyDescent="0.3">
      <c r="A126" s="339"/>
      <c r="B126" s="332"/>
      <c r="C126" s="336"/>
      <c r="D126" s="332"/>
      <c r="E126" s="332"/>
      <c r="F126" s="344"/>
      <c r="G126" s="345"/>
      <c r="H126" s="368"/>
      <c r="I126" s="368"/>
      <c r="J126" s="368"/>
      <c r="K126" s="95" t="str">
        <f>$K$103</f>
        <v>Iš viso</v>
      </c>
      <c r="L126" s="55">
        <f t="shared" ref="L126:O126" si="83">L125</f>
        <v>2.7</v>
      </c>
      <c r="M126" s="55">
        <f t="shared" si="83"/>
        <v>2.7</v>
      </c>
      <c r="N126" s="55">
        <f t="shared" si="83"/>
        <v>0</v>
      </c>
      <c r="O126" s="55">
        <f t="shared" si="83"/>
        <v>0</v>
      </c>
      <c r="P126" s="55">
        <f>P125</f>
        <v>2</v>
      </c>
      <c r="Q126" s="55">
        <f t="shared" ref="Q126:Y126" si="84">Q125</f>
        <v>2</v>
      </c>
      <c r="R126" s="55">
        <f t="shared" si="84"/>
        <v>0</v>
      </c>
      <c r="S126" s="55">
        <f t="shared" si="84"/>
        <v>0</v>
      </c>
      <c r="T126" s="55"/>
      <c r="U126" s="55"/>
      <c r="V126" s="55"/>
      <c r="W126" s="55"/>
      <c r="X126" s="55">
        <f t="shared" si="84"/>
        <v>2.5</v>
      </c>
      <c r="Y126" s="55">
        <f t="shared" si="84"/>
        <v>3</v>
      </c>
      <c r="Z126" s="367"/>
      <c r="AA126" s="367"/>
      <c r="AB126" s="367"/>
      <c r="AC126" s="367"/>
    </row>
    <row r="127" spans="1:29" s="1" customFormat="1" ht="15.75" thickBot="1" x14ac:dyDescent="0.3">
      <c r="A127" s="340"/>
      <c r="B127" s="333"/>
      <c r="C127" s="337"/>
      <c r="D127" s="333"/>
      <c r="E127" s="333"/>
      <c r="F127" s="377" t="s">
        <v>166</v>
      </c>
      <c r="G127" s="377"/>
      <c r="H127" s="377"/>
      <c r="I127" s="377"/>
      <c r="J127" s="378"/>
      <c r="K127" s="174"/>
      <c r="L127" s="157">
        <f t="shared" ref="L127:O127" si="85">SUM(L124+L126)</f>
        <v>69.7</v>
      </c>
      <c r="M127" s="157">
        <f t="shared" si="85"/>
        <v>69.7</v>
      </c>
      <c r="N127" s="157">
        <f t="shared" si="85"/>
        <v>0</v>
      </c>
      <c r="O127" s="157">
        <f t="shared" si="85"/>
        <v>0</v>
      </c>
      <c r="P127" s="157">
        <f>SUM(P124+P126)</f>
        <v>33</v>
      </c>
      <c r="Q127" s="157">
        <f t="shared" ref="Q127:Y127" si="86">SUM(Q124+Q126)</f>
        <v>33</v>
      </c>
      <c r="R127" s="157">
        <f t="shared" si="86"/>
        <v>0</v>
      </c>
      <c r="S127" s="157">
        <f t="shared" si="86"/>
        <v>0</v>
      </c>
      <c r="T127" s="157"/>
      <c r="U127" s="157"/>
      <c r="V127" s="157"/>
      <c r="W127" s="157"/>
      <c r="X127" s="157">
        <f t="shared" si="86"/>
        <v>2.5</v>
      </c>
      <c r="Y127" s="157">
        <f t="shared" si="86"/>
        <v>59</v>
      </c>
      <c r="Z127" s="502"/>
      <c r="AA127" s="503"/>
      <c r="AB127" s="503"/>
      <c r="AC127" s="504"/>
    </row>
    <row r="128" spans="1:29" s="1" customFormat="1" ht="16.5" thickBot="1" x14ac:dyDescent="0.3">
      <c r="A128" s="161">
        <v>2</v>
      </c>
      <c r="B128" s="163">
        <v>2</v>
      </c>
      <c r="C128" s="163">
        <v>2</v>
      </c>
      <c r="D128" s="164">
        <v>3</v>
      </c>
      <c r="E128" s="164"/>
      <c r="F128" s="500" t="s">
        <v>173</v>
      </c>
      <c r="G128" s="500"/>
      <c r="H128" s="500"/>
      <c r="I128" s="500"/>
      <c r="J128" s="501"/>
      <c r="K128" s="59"/>
      <c r="L128" s="60">
        <f t="shared" ref="L128:O128" si="87">L121+L127</f>
        <v>73.600000000000009</v>
      </c>
      <c r="M128" s="60">
        <f t="shared" si="87"/>
        <v>73.600000000000009</v>
      </c>
      <c r="N128" s="60">
        <f t="shared" si="87"/>
        <v>0</v>
      </c>
      <c r="O128" s="60">
        <f t="shared" si="87"/>
        <v>0</v>
      </c>
      <c r="P128" s="60">
        <f>P121+P127</f>
        <v>288</v>
      </c>
      <c r="Q128" s="60">
        <f t="shared" ref="Q128:Y128" si="88">Q121+Q127</f>
        <v>40</v>
      </c>
      <c r="R128" s="60">
        <f t="shared" si="88"/>
        <v>0</v>
      </c>
      <c r="S128" s="60">
        <f t="shared" si="88"/>
        <v>248</v>
      </c>
      <c r="T128" s="60"/>
      <c r="U128" s="60"/>
      <c r="V128" s="60"/>
      <c r="W128" s="60"/>
      <c r="X128" s="60">
        <f t="shared" si="88"/>
        <v>106</v>
      </c>
      <c r="Y128" s="60">
        <f t="shared" si="88"/>
        <v>563</v>
      </c>
      <c r="Z128" s="505"/>
      <c r="AA128" s="506"/>
      <c r="AB128" s="506"/>
      <c r="AC128" s="507"/>
    </row>
    <row r="129" spans="1:30" s="63" customFormat="1" ht="16.5" thickBot="1" x14ac:dyDescent="0.3">
      <c r="A129" s="165">
        <v>2</v>
      </c>
      <c r="B129" s="166">
        <v>2</v>
      </c>
      <c r="C129" s="167">
        <v>2</v>
      </c>
      <c r="D129" s="167"/>
      <c r="E129" s="167"/>
      <c r="F129" s="107"/>
      <c r="G129" s="495" t="s">
        <v>167</v>
      </c>
      <c r="H129" s="495"/>
      <c r="I129" s="495"/>
      <c r="J129" s="496"/>
      <c r="K129" s="175"/>
      <c r="L129" s="176">
        <f t="shared" ref="L129:O130" si="89">L128</f>
        <v>73.600000000000009</v>
      </c>
      <c r="M129" s="176">
        <f t="shared" si="89"/>
        <v>73.600000000000009</v>
      </c>
      <c r="N129" s="176">
        <f t="shared" si="89"/>
        <v>0</v>
      </c>
      <c r="O129" s="176">
        <f t="shared" si="89"/>
        <v>0</v>
      </c>
      <c r="P129" s="176">
        <f>P128</f>
        <v>288</v>
      </c>
      <c r="Q129" s="176">
        <f t="shared" ref="Q129:Y130" si="90">Q128</f>
        <v>40</v>
      </c>
      <c r="R129" s="176">
        <f t="shared" si="90"/>
        <v>0</v>
      </c>
      <c r="S129" s="176">
        <f t="shared" si="90"/>
        <v>248</v>
      </c>
      <c r="T129" s="176"/>
      <c r="U129" s="176"/>
      <c r="V129" s="176"/>
      <c r="W129" s="176"/>
      <c r="X129" s="176">
        <f t="shared" si="90"/>
        <v>106</v>
      </c>
      <c r="Y129" s="176">
        <f t="shared" si="90"/>
        <v>563</v>
      </c>
      <c r="Z129" s="508"/>
      <c r="AA129" s="509"/>
      <c r="AB129" s="509"/>
      <c r="AC129" s="510"/>
    </row>
    <row r="130" spans="1:30" s="62" customFormat="1" ht="16.5" thickBot="1" x14ac:dyDescent="0.3">
      <c r="A130" s="165">
        <v>2</v>
      </c>
      <c r="B130" s="167">
        <v>2</v>
      </c>
      <c r="C130" s="168"/>
      <c r="D130" s="168"/>
      <c r="E130" s="168"/>
      <c r="F130" s="110"/>
      <c r="G130" s="110"/>
      <c r="H130" s="110"/>
      <c r="I130" s="497" t="s">
        <v>168</v>
      </c>
      <c r="J130" s="498"/>
      <c r="K130" s="177"/>
      <c r="L130" s="176">
        <f t="shared" si="89"/>
        <v>73.600000000000009</v>
      </c>
      <c r="M130" s="176">
        <f t="shared" si="89"/>
        <v>73.600000000000009</v>
      </c>
      <c r="N130" s="176">
        <f t="shared" si="89"/>
        <v>0</v>
      </c>
      <c r="O130" s="176">
        <f t="shared" si="89"/>
        <v>0</v>
      </c>
      <c r="P130" s="176">
        <f t="shared" ref="P130" si="91">P129</f>
        <v>288</v>
      </c>
      <c r="Q130" s="176">
        <f t="shared" si="90"/>
        <v>40</v>
      </c>
      <c r="R130" s="176">
        <f t="shared" si="90"/>
        <v>0</v>
      </c>
      <c r="S130" s="176">
        <f t="shared" si="90"/>
        <v>248</v>
      </c>
      <c r="T130" s="176"/>
      <c r="U130" s="176"/>
      <c r="V130" s="176"/>
      <c r="W130" s="176"/>
      <c r="X130" s="176">
        <f t="shared" si="90"/>
        <v>106</v>
      </c>
      <c r="Y130" s="176">
        <f t="shared" si="90"/>
        <v>563</v>
      </c>
      <c r="Z130" s="511"/>
      <c r="AA130" s="512"/>
      <c r="AB130" s="512"/>
      <c r="AC130" s="513"/>
    </row>
    <row r="131" spans="1:30" s="62" customFormat="1" ht="17.45" customHeight="1" thickBot="1" x14ac:dyDescent="0.3">
      <c r="A131" s="169">
        <v>2</v>
      </c>
      <c r="B131" s="170"/>
      <c r="C131" s="171"/>
      <c r="D131" s="171"/>
      <c r="E131" s="171"/>
      <c r="F131" s="61"/>
      <c r="G131" s="61"/>
      <c r="H131" s="61"/>
      <c r="I131" s="499" t="s">
        <v>169</v>
      </c>
      <c r="J131" s="499"/>
      <c r="K131" s="178"/>
      <c r="L131" s="179">
        <f t="shared" ref="L131" si="92">L109+L130</f>
        <v>2932.7999999999997</v>
      </c>
      <c r="M131" s="179">
        <f t="shared" ref="M131" si="93">M109+M130</f>
        <v>2775.9</v>
      </c>
      <c r="N131" s="179">
        <f t="shared" ref="N131" si="94">N109+N130</f>
        <v>2071.7000000000003</v>
      </c>
      <c r="O131" s="179">
        <f t="shared" ref="O131" si="95">O109+O130</f>
        <v>156.9</v>
      </c>
      <c r="P131" s="179">
        <f t="shared" ref="P131" si="96">P109+P130</f>
        <v>2982.7</v>
      </c>
      <c r="Q131" s="179">
        <f t="shared" ref="Q131" si="97">Q109+Q130</f>
        <v>2648.8</v>
      </c>
      <c r="R131" s="179">
        <f t="shared" ref="R131" si="98">R109+R130</f>
        <v>1914.3</v>
      </c>
      <c r="S131" s="179">
        <f t="shared" ref="S131" si="99">S109+S130</f>
        <v>333.9</v>
      </c>
      <c r="T131" s="179"/>
      <c r="U131" s="179"/>
      <c r="V131" s="179"/>
      <c r="W131" s="179"/>
      <c r="X131" s="179">
        <f t="shared" ref="X131" si="100">X109+X130</f>
        <v>3153</v>
      </c>
      <c r="Y131" s="179">
        <f t="shared" ref="Y131" si="101">Y109+Y130</f>
        <v>3567.9</v>
      </c>
      <c r="Z131" s="492"/>
      <c r="AA131" s="493"/>
      <c r="AB131" s="493"/>
      <c r="AC131" s="494"/>
    </row>
    <row r="132" spans="1:30" ht="15.75" thickTop="1" x14ac:dyDescent="0.25">
      <c r="A132" s="48"/>
      <c r="P132" s="53"/>
      <c r="T132" s="192"/>
      <c r="U132" s="75"/>
    </row>
    <row r="133" spans="1:30" s="69" customFormat="1" ht="20.45" customHeight="1" x14ac:dyDescent="0.2">
      <c r="A133" s="591" t="s">
        <v>38</v>
      </c>
      <c r="B133" s="592"/>
      <c r="C133" s="592"/>
      <c r="D133" s="592"/>
      <c r="E133" s="592"/>
      <c r="F133" s="592"/>
      <c r="G133" s="592"/>
      <c r="H133" s="592"/>
      <c r="I133" s="592"/>
      <c r="J133" s="592"/>
      <c r="K133" s="592"/>
      <c r="L133" s="592"/>
      <c r="M133" s="592"/>
      <c r="N133" s="592"/>
      <c r="O133" s="592"/>
      <c r="P133" s="592"/>
      <c r="Q133" s="592"/>
      <c r="R133" s="592"/>
      <c r="S133" s="592"/>
      <c r="T133" s="592"/>
      <c r="U133" s="592"/>
      <c r="V133" s="592"/>
      <c r="W133" s="592"/>
      <c r="X133" s="592"/>
      <c r="Y133" s="593"/>
      <c r="Z133" s="68"/>
      <c r="AD133" s="70"/>
    </row>
    <row r="134" spans="1:30" s="65" customFormat="1" ht="83.45" customHeight="1" x14ac:dyDescent="0.2">
      <c r="A134" s="594" t="s">
        <v>39</v>
      </c>
      <c r="B134" s="595"/>
      <c r="C134" s="595"/>
      <c r="D134" s="595"/>
      <c r="E134" s="595"/>
      <c r="F134" s="595"/>
      <c r="G134" s="595"/>
      <c r="H134" s="595"/>
      <c r="I134" s="595"/>
      <c r="J134" s="595"/>
      <c r="K134" s="596"/>
      <c r="L134" s="594" t="s">
        <v>160</v>
      </c>
      <c r="M134" s="595"/>
      <c r="N134" s="595"/>
      <c r="O134" s="596"/>
      <c r="P134" s="594" t="s">
        <v>161</v>
      </c>
      <c r="Q134" s="595"/>
      <c r="R134" s="595"/>
      <c r="S134" s="596"/>
      <c r="T134" s="597" t="s">
        <v>162</v>
      </c>
      <c r="U134" s="598"/>
      <c r="V134" s="598"/>
      <c r="W134" s="599"/>
      <c r="X134" s="67" t="s">
        <v>116</v>
      </c>
      <c r="Y134" s="67" t="s">
        <v>163</v>
      </c>
      <c r="Z134" s="64"/>
      <c r="AD134" s="66"/>
    </row>
    <row r="135" spans="1:30" s="65" customFormat="1" ht="18.600000000000001" customHeight="1" x14ac:dyDescent="0.2">
      <c r="A135" s="600" t="s">
        <v>170</v>
      </c>
      <c r="B135" s="601"/>
      <c r="C135" s="601"/>
      <c r="D135" s="601"/>
      <c r="E135" s="601"/>
      <c r="F135" s="601"/>
      <c r="G135" s="601"/>
      <c r="H135" s="601"/>
      <c r="I135" s="601"/>
      <c r="J135" s="601"/>
      <c r="K135" s="602"/>
      <c r="L135" s="603">
        <f>L137+L138</f>
        <v>2202.6999999999998</v>
      </c>
      <c r="M135" s="604"/>
      <c r="N135" s="604"/>
      <c r="O135" s="605"/>
      <c r="P135" s="603">
        <f>P137+P138</f>
        <v>2275.8000000000002</v>
      </c>
      <c r="Q135" s="606"/>
      <c r="R135" s="606"/>
      <c r="S135" s="607"/>
      <c r="T135" s="603"/>
      <c r="U135" s="606"/>
      <c r="V135" s="606"/>
      <c r="W135" s="607"/>
      <c r="X135" s="86">
        <f>SUM(X136:X138)</f>
        <v>2423.5</v>
      </c>
      <c r="Y135" s="86">
        <f>SUM(Y136:Y138)</f>
        <v>2915.0000000000005</v>
      </c>
      <c r="Z135" s="64"/>
      <c r="AD135" s="66"/>
    </row>
    <row r="136" spans="1:30" s="65" customFormat="1" ht="19.899999999999999" hidden="1" customHeight="1" x14ac:dyDescent="0.2">
      <c r="A136" s="608"/>
      <c r="B136" s="609"/>
      <c r="C136" s="609"/>
      <c r="D136" s="609"/>
      <c r="E136" s="609"/>
      <c r="F136" s="609"/>
      <c r="G136" s="609"/>
      <c r="H136" s="609"/>
      <c r="I136" s="609"/>
      <c r="J136" s="609"/>
      <c r="K136" s="610"/>
      <c r="L136" s="594"/>
      <c r="M136" s="595"/>
      <c r="N136" s="595"/>
      <c r="O136" s="596"/>
      <c r="P136" s="611">
        <v>0</v>
      </c>
      <c r="Q136" s="612"/>
      <c r="R136" s="612"/>
      <c r="S136" s="613"/>
      <c r="T136" s="611">
        <v>0</v>
      </c>
      <c r="U136" s="612"/>
      <c r="V136" s="612"/>
      <c r="W136" s="613"/>
      <c r="X136" s="85">
        <v>0</v>
      </c>
      <c r="Y136" s="85">
        <v>0</v>
      </c>
      <c r="Z136" s="64"/>
      <c r="AD136" s="66"/>
    </row>
    <row r="137" spans="1:30" s="65" customFormat="1" ht="22.9" customHeight="1" x14ac:dyDescent="0.2">
      <c r="A137" s="608" t="s">
        <v>40</v>
      </c>
      <c r="B137" s="609"/>
      <c r="C137" s="609"/>
      <c r="D137" s="609"/>
      <c r="E137" s="609"/>
      <c r="F137" s="609"/>
      <c r="G137" s="609"/>
      <c r="H137" s="609"/>
      <c r="I137" s="609"/>
      <c r="J137" s="609"/>
      <c r="K137" s="610"/>
      <c r="L137" s="611">
        <f>L12+L17+L20+L24+L32+L40+L44+L46+L54+L56+L69+L71+L74+L77+L79+L84+L86+L92+L94+L98+L102+L104+L113+L116+L119+L122+L125</f>
        <v>1903.3999999999999</v>
      </c>
      <c r="M137" s="595"/>
      <c r="N137" s="595"/>
      <c r="O137" s="596"/>
      <c r="P137" s="611">
        <f>P12+P13+P17+P20+P24+P32+P40+P44+P46+P54+P56+P69+P71+P74+P77+P79+P84+P86+P92+P94+P98+P102+P104+P113+P116+P119+P122+P125</f>
        <v>1948.8</v>
      </c>
      <c r="Q137" s="595"/>
      <c r="R137" s="595"/>
      <c r="S137" s="596"/>
      <c r="T137" s="611"/>
      <c r="U137" s="595"/>
      <c r="V137" s="595"/>
      <c r="W137" s="596"/>
      <c r="X137" s="85">
        <f>X12+X13+X17+X20+X24+X32+X40+X44+X46+X54+X56+X69+X71+X74+X77+X79+X84+X86+X92+X94+X98+X102+X104+X113+X116+X119+X122+X125</f>
        <v>2151.6999999999998</v>
      </c>
      <c r="Y137" s="85">
        <f>Y12+Y13+Y17+Y20+Y24+Y32+Y40+Y44+Y46+Y54+Y56+Y69+Y71+Y74+Y77+Y79+Y84+Y86+Y92+Y94+Y98+Y102+Y104+Y113+Y116+Y119+Y122+Y125</f>
        <v>2647.2000000000003</v>
      </c>
      <c r="Z137" s="64"/>
      <c r="AD137" s="66"/>
    </row>
    <row r="138" spans="1:30" s="65" customFormat="1" ht="18.600000000000001" customHeight="1" x14ac:dyDescent="0.2">
      <c r="A138" s="608" t="s">
        <v>43</v>
      </c>
      <c r="B138" s="609"/>
      <c r="C138" s="609"/>
      <c r="D138" s="609"/>
      <c r="E138" s="609"/>
      <c r="F138" s="609"/>
      <c r="G138" s="609"/>
      <c r="H138" s="609"/>
      <c r="I138" s="609"/>
      <c r="J138" s="609"/>
      <c r="K138" s="610"/>
      <c r="L138" s="611">
        <f>L16+L26+L34+L48+L58</f>
        <v>299.3</v>
      </c>
      <c r="M138" s="595"/>
      <c r="N138" s="595"/>
      <c r="O138" s="596"/>
      <c r="P138" s="611">
        <f>P16+P26+P34+P48+P58</f>
        <v>327</v>
      </c>
      <c r="Q138" s="595"/>
      <c r="R138" s="595"/>
      <c r="S138" s="596"/>
      <c r="T138" s="611"/>
      <c r="U138" s="595"/>
      <c r="V138" s="595"/>
      <c r="W138" s="596"/>
      <c r="X138" s="85">
        <f>SUM(X16++X26+X34+X48+X58)</f>
        <v>271.8</v>
      </c>
      <c r="Y138" s="85">
        <f>SUM(Y16++Y26+Y34+Y48+Y58)</f>
        <v>267.8</v>
      </c>
      <c r="Z138" s="64"/>
      <c r="AD138" s="66"/>
    </row>
    <row r="139" spans="1:30" s="65" customFormat="1" ht="22.15" customHeight="1" x14ac:dyDescent="0.2">
      <c r="A139" s="600" t="s">
        <v>171</v>
      </c>
      <c r="B139" s="601"/>
      <c r="C139" s="601"/>
      <c r="D139" s="601"/>
      <c r="E139" s="601"/>
      <c r="F139" s="601"/>
      <c r="G139" s="601"/>
      <c r="H139" s="601"/>
      <c r="I139" s="601"/>
      <c r="J139" s="601"/>
      <c r="K139" s="602"/>
      <c r="L139" s="603">
        <f>L140+L142+L143</f>
        <v>730.10000000000014</v>
      </c>
      <c r="M139" s="604"/>
      <c r="N139" s="604"/>
      <c r="O139" s="605"/>
      <c r="P139" s="603">
        <f>P140+P142+P143</f>
        <v>706.9</v>
      </c>
      <c r="Q139" s="606"/>
      <c r="R139" s="606"/>
      <c r="S139" s="607"/>
      <c r="T139" s="603"/>
      <c r="U139" s="606"/>
      <c r="V139" s="606"/>
      <c r="W139" s="607"/>
      <c r="X139" s="86">
        <f>SUM(X140:X143)</f>
        <v>729.5</v>
      </c>
      <c r="Y139" s="86">
        <f>SUM(Y140:Y143)</f>
        <v>652.90000000000009</v>
      </c>
      <c r="Z139" s="64"/>
      <c r="AD139" s="66"/>
    </row>
    <row r="140" spans="1:30" s="65" customFormat="1" ht="19.149999999999999" customHeight="1" x14ac:dyDescent="0.2">
      <c r="A140" s="608" t="s">
        <v>41</v>
      </c>
      <c r="B140" s="609"/>
      <c r="C140" s="609"/>
      <c r="D140" s="609"/>
      <c r="E140" s="609"/>
      <c r="F140" s="609"/>
      <c r="G140" s="609"/>
      <c r="H140" s="609"/>
      <c r="I140" s="609"/>
      <c r="J140" s="609"/>
      <c r="K140" s="610"/>
      <c r="L140" s="611">
        <f>L14+L18+L53+L64+L87</f>
        <v>121.5</v>
      </c>
      <c r="M140" s="595"/>
      <c r="N140" s="595"/>
      <c r="O140" s="596"/>
      <c r="P140" s="611">
        <f>P14+P18+P53+P64+P87</f>
        <v>81.7</v>
      </c>
      <c r="Q140" s="595"/>
      <c r="R140" s="595"/>
      <c r="S140" s="596"/>
      <c r="T140" s="611"/>
      <c r="U140" s="612"/>
      <c r="V140" s="612"/>
      <c r="W140" s="613"/>
      <c r="X140" s="85">
        <f>SUM(X14+X18+X87+X53+X64)</f>
        <v>4.5999999999999996</v>
      </c>
      <c r="Y140" s="85">
        <f>SUM(Y14+Y18+Y87+Y53+Y64)</f>
        <v>4</v>
      </c>
      <c r="Z140" s="64"/>
      <c r="AD140" s="66"/>
    </row>
    <row r="141" spans="1:30" s="65" customFormat="1" ht="0.6" customHeight="1" x14ac:dyDescent="0.2">
      <c r="A141" s="608"/>
      <c r="B141" s="609"/>
      <c r="C141" s="609"/>
      <c r="D141" s="609"/>
      <c r="E141" s="609"/>
      <c r="F141" s="609"/>
      <c r="G141" s="609"/>
      <c r="H141" s="609"/>
      <c r="I141" s="609"/>
      <c r="J141" s="609"/>
      <c r="K141" s="610"/>
      <c r="L141" s="594"/>
      <c r="M141" s="595"/>
      <c r="N141" s="595"/>
      <c r="O141" s="596"/>
      <c r="P141" s="611"/>
      <c r="Q141" s="612"/>
      <c r="R141" s="612"/>
      <c r="S141" s="613"/>
      <c r="T141" s="611"/>
      <c r="U141" s="612"/>
      <c r="V141" s="612"/>
      <c r="W141" s="613"/>
      <c r="X141" s="85"/>
      <c r="Y141" s="85"/>
      <c r="Z141" s="64"/>
      <c r="AD141" s="66"/>
    </row>
    <row r="142" spans="1:30" s="65" customFormat="1" ht="19.149999999999999" customHeight="1" x14ac:dyDescent="0.2">
      <c r="A142" s="608" t="s">
        <v>42</v>
      </c>
      <c r="B142" s="609"/>
      <c r="C142" s="609"/>
      <c r="D142" s="609"/>
      <c r="E142" s="609"/>
      <c r="F142" s="609"/>
      <c r="G142" s="609"/>
      <c r="H142" s="609"/>
      <c r="I142" s="609"/>
      <c r="J142" s="609"/>
      <c r="K142" s="610"/>
      <c r="L142" s="611">
        <f>L28+L57+L66+L76+L81+L95+L99+L114+L123</f>
        <v>30.799999999999997</v>
      </c>
      <c r="M142" s="595"/>
      <c r="N142" s="595"/>
      <c r="O142" s="596"/>
      <c r="P142" s="611">
        <f>P28+P57+P66+P76+P81+P95+P99+P114+P123</f>
        <v>27.900000000000002</v>
      </c>
      <c r="Q142" s="595"/>
      <c r="R142" s="595"/>
      <c r="S142" s="596"/>
      <c r="T142" s="611"/>
      <c r="U142" s="612"/>
      <c r="V142" s="612"/>
      <c r="W142" s="613"/>
      <c r="X142" s="85">
        <f>X28+X57+X66+X76+X81+X95+X99+X114+X123</f>
        <v>181</v>
      </c>
      <c r="Y142" s="85">
        <f>Y28+Y57+Y66+Y76+Y81+Y95+Y99+Y114+Y123</f>
        <v>100.1</v>
      </c>
      <c r="Z142" s="64"/>
      <c r="AD142" s="66"/>
    </row>
    <row r="143" spans="1:30" s="65" customFormat="1" ht="19.149999999999999" customHeight="1" x14ac:dyDescent="0.2">
      <c r="A143" s="608" t="s">
        <v>117</v>
      </c>
      <c r="B143" s="609"/>
      <c r="C143" s="609"/>
      <c r="D143" s="609"/>
      <c r="E143" s="609"/>
      <c r="F143" s="609"/>
      <c r="G143" s="609"/>
      <c r="H143" s="609"/>
      <c r="I143" s="609"/>
      <c r="J143" s="609"/>
      <c r="K143" s="610"/>
      <c r="L143" s="611">
        <f>L25+L33+L37+L62+L73</f>
        <v>577.80000000000007</v>
      </c>
      <c r="M143" s="595"/>
      <c r="N143" s="595"/>
      <c r="O143" s="596"/>
      <c r="P143" s="611">
        <f>P25+P33+P37+P62+P73</f>
        <v>597.29999999999995</v>
      </c>
      <c r="Q143" s="595"/>
      <c r="R143" s="595"/>
      <c r="S143" s="596"/>
      <c r="T143" s="611"/>
      <c r="U143" s="612"/>
      <c r="V143" s="612"/>
      <c r="W143" s="613"/>
      <c r="X143" s="85">
        <f>SUM(X25+X33+X37+X62+X73)</f>
        <v>543.9</v>
      </c>
      <c r="Y143" s="85">
        <f>SUM(Y25+Y33+Y37+Y62+Y73)</f>
        <v>548.80000000000007</v>
      </c>
      <c r="Z143" s="64"/>
      <c r="AD143" s="66"/>
    </row>
    <row r="144" spans="1:30" s="65" customFormat="1" ht="30" customHeight="1" x14ac:dyDescent="0.2">
      <c r="A144" s="600" t="s">
        <v>172</v>
      </c>
      <c r="B144" s="601"/>
      <c r="C144" s="601"/>
      <c r="D144" s="601"/>
      <c r="E144" s="601"/>
      <c r="F144" s="601"/>
      <c r="G144" s="601"/>
      <c r="H144" s="601"/>
      <c r="I144" s="601"/>
      <c r="J144" s="601"/>
      <c r="K144" s="602"/>
      <c r="L144" s="603">
        <f>L139+L135</f>
        <v>2932.8</v>
      </c>
      <c r="M144" s="604"/>
      <c r="N144" s="604"/>
      <c r="O144" s="605"/>
      <c r="P144" s="603">
        <f>P139+P135</f>
        <v>2982.7000000000003</v>
      </c>
      <c r="Q144" s="606"/>
      <c r="R144" s="606"/>
      <c r="S144" s="607"/>
      <c r="T144" s="603"/>
      <c r="U144" s="606"/>
      <c r="V144" s="606"/>
      <c r="W144" s="607"/>
      <c r="X144" s="86">
        <f>SUM(X139+X135)</f>
        <v>3153</v>
      </c>
      <c r="Y144" s="86">
        <f>SUM(Y139+Y135)</f>
        <v>3567.9000000000005</v>
      </c>
      <c r="Z144" s="64"/>
      <c r="AD144" s="66"/>
    </row>
    <row r="145" spans="1:25" x14ac:dyDescent="0.25">
      <c r="A145" s="48"/>
      <c r="Q145" s="53"/>
      <c r="U145" s="75"/>
      <c r="X145" s="53"/>
      <c r="Y145" s="53"/>
    </row>
    <row r="146" spans="1:25" x14ac:dyDescent="0.25">
      <c r="A146" s="328" t="s">
        <v>175</v>
      </c>
      <c r="B146" s="329"/>
      <c r="C146" s="329"/>
      <c r="D146" s="329"/>
      <c r="E146" s="329"/>
      <c r="F146" s="329"/>
      <c r="G146" s="329"/>
      <c r="H146" s="329"/>
    </row>
    <row r="147" spans="1:25" x14ac:dyDescent="0.25">
      <c r="A147" s="330" t="s">
        <v>176</v>
      </c>
      <c r="B147" s="330"/>
      <c r="C147" s="330"/>
      <c r="D147" s="312" t="s">
        <v>177</v>
      </c>
      <c r="E147" s="312"/>
      <c r="F147" s="312"/>
      <c r="G147" s="312"/>
      <c r="H147" s="312"/>
      <c r="I147" s="312"/>
      <c r="J147" s="2"/>
    </row>
    <row r="148" spans="1:25" x14ac:dyDescent="0.25">
      <c r="A148" s="330" t="s">
        <v>178</v>
      </c>
      <c r="B148" s="330"/>
      <c r="C148" s="330"/>
      <c r="D148" s="312" t="s">
        <v>179</v>
      </c>
      <c r="E148" s="312"/>
      <c r="F148" s="312"/>
      <c r="G148" s="312"/>
      <c r="H148" s="312"/>
      <c r="I148" s="312"/>
      <c r="J148" s="2"/>
    </row>
    <row r="149" spans="1:25" x14ac:dyDescent="0.25">
      <c r="A149" s="311" t="s">
        <v>180</v>
      </c>
      <c r="B149" s="311"/>
      <c r="C149" s="311"/>
      <c r="D149" s="312" t="s">
        <v>181</v>
      </c>
      <c r="E149" s="312"/>
      <c r="F149" s="312"/>
      <c r="G149" s="312"/>
      <c r="H149" s="2"/>
      <c r="I149" s="2"/>
      <c r="J149" s="2"/>
    </row>
    <row r="150" spans="1:25" x14ac:dyDescent="0.25">
      <c r="A150" s="311" t="s">
        <v>182</v>
      </c>
      <c r="B150" s="311"/>
      <c r="C150" s="311"/>
      <c r="D150" s="312" t="s">
        <v>183</v>
      </c>
      <c r="E150" s="312"/>
      <c r="F150" s="312"/>
      <c r="G150" s="312"/>
      <c r="H150" s="2"/>
      <c r="I150" s="2"/>
      <c r="J150" s="2"/>
    </row>
    <row r="151" spans="1:25" x14ac:dyDescent="0.25">
      <c r="A151" s="311" t="s">
        <v>184</v>
      </c>
      <c r="B151" s="311"/>
      <c r="C151" s="311"/>
      <c r="D151" s="312" t="s">
        <v>185</v>
      </c>
      <c r="E151" s="312"/>
      <c r="F151" s="312"/>
      <c r="G151" s="312"/>
      <c r="H151" s="2"/>
      <c r="I151" s="2"/>
      <c r="J151" s="2"/>
    </row>
    <row r="152" spans="1:25" x14ac:dyDescent="0.25">
      <c r="A152" s="311" t="s">
        <v>186</v>
      </c>
      <c r="B152" s="311"/>
      <c r="C152" s="311"/>
      <c r="D152" s="312" t="s">
        <v>187</v>
      </c>
      <c r="E152" s="312"/>
      <c r="F152" s="312"/>
      <c r="G152" s="312"/>
      <c r="H152" s="312"/>
      <c r="I152" s="2"/>
      <c r="J152" s="2"/>
    </row>
    <row r="153" spans="1:25" x14ac:dyDescent="0.25">
      <c r="A153" s="311" t="s">
        <v>188</v>
      </c>
      <c r="B153" s="311"/>
      <c r="C153" s="311"/>
      <c r="D153" s="312" t="s">
        <v>189</v>
      </c>
      <c r="E153" s="312"/>
      <c r="F153" s="312"/>
      <c r="G153" s="312"/>
      <c r="H153" s="312"/>
      <c r="I153" s="2"/>
      <c r="J153" s="2"/>
    </row>
    <row r="154" spans="1:25" x14ac:dyDescent="0.25">
      <c r="A154" s="311" t="s">
        <v>190</v>
      </c>
      <c r="B154" s="311"/>
      <c r="C154" s="311"/>
      <c r="D154" s="312" t="s">
        <v>192</v>
      </c>
      <c r="E154" s="312"/>
      <c r="F154" s="312"/>
      <c r="G154" s="312"/>
      <c r="H154" s="312"/>
      <c r="I154" s="2"/>
      <c r="J154" s="2"/>
    </row>
    <row r="155" spans="1:25" x14ac:dyDescent="0.25">
      <c r="A155" s="311" t="s">
        <v>191</v>
      </c>
      <c r="B155" s="311"/>
      <c r="C155" s="311"/>
      <c r="D155" s="312" t="s">
        <v>193</v>
      </c>
      <c r="E155" s="312"/>
      <c r="F155" s="312"/>
      <c r="G155" s="312"/>
      <c r="H155" s="312"/>
      <c r="I155" s="2"/>
      <c r="J155" s="2"/>
    </row>
    <row r="156" spans="1:25" x14ac:dyDescent="0.25">
      <c r="A156" s="311" t="s">
        <v>194</v>
      </c>
      <c r="B156" s="311"/>
      <c r="C156" s="311"/>
      <c r="D156" s="312" t="s">
        <v>195</v>
      </c>
      <c r="E156" s="312"/>
      <c r="F156" s="312"/>
      <c r="G156" s="312"/>
      <c r="H156" s="312"/>
      <c r="I156" s="2"/>
      <c r="J156" s="2"/>
    </row>
    <row r="157" spans="1:25" x14ac:dyDescent="0.25">
      <c r="A157" s="311" t="s">
        <v>196</v>
      </c>
      <c r="B157" s="311"/>
      <c r="C157" s="311"/>
      <c r="D157" s="312" t="s">
        <v>197</v>
      </c>
      <c r="E157" s="312"/>
      <c r="F157" s="312"/>
      <c r="G157" s="312"/>
      <c r="H157" s="312"/>
      <c r="I157" s="2"/>
      <c r="J157" s="2"/>
    </row>
    <row r="158" spans="1:25" x14ac:dyDescent="0.25">
      <c r="A158" s="311" t="s">
        <v>200</v>
      </c>
      <c r="B158" s="311"/>
      <c r="C158" s="311"/>
      <c r="D158" s="312" t="s">
        <v>201</v>
      </c>
      <c r="E158" s="312"/>
      <c r="F158" s="312"/>
      <c r="G158" s="312"/>
      <c r="H158" s="312"/>
      <c r="I158" s="2"/>
      <c r="J158" s="2"/>
    </row>
    <row r="159" spans="1:25" x14ac:dyDescent="0.25">
      <c r="A159" s="311" t="s">
        <v>204</v>
      </c>
      <c r="B159" s="311"/>
      <c r="C159" s="311"/>
      <c r="D159" s="309" t="s">
        <v>205</v>
      </c>
      <c r="E159" s="309"/>
      <c r="F159" s="309"/>
      <c r="G159" s="309"/>
      <c r="H159" s="309"/>
      <c r="I159" s="2"/>
      <c r="J159" s="2"/>
    </row>
    <row r="160" spans="1:25" x14ac:dyDescent="0.25">
      <c r="A160" s="311" t="s">
        <v>206</v>
      </c>
      <c r="B160" s="311"/>
      <c r="C160" s="311"/>
      <c r="D160" s="312" t="s">
        <v>207</v>
      </c>
      <c r="E160" s="312"/>
      <c r="F160" s="312"/>
      <c r="G160" s="312"/>
      <c r="H160" s="312"/>
      <c r="I160" s="2"/>
      <c r="J160" s="2"/>
    </row>
    <row r="161" spans="1:10" x14ac:dyDescent="0.25">
      <c r="A161" s="2"/>
      <c r="C161" s="2"/>
      <c r="D161" s="2"/>
      <c r="E161" s="2"/>
      <c r="F161" s="91"/>
      <c r="G161" s="2"/>
      <c r="H161" s="2"/>
      <c r="I161" s="2"/>
      <c r="J161" s="2"/>
    </row>
  </sheetData>
  <mergeCells count="405">
    <mergeCell ref="D10:AC10"/>
    <mergeCell ref="C9:AC9"/>
    <mergeCell ref="A141:K141"/>
    <mergeCell ref="L141:O141"/>
    <mergeCell ref="P141:S141"/>
    <mergeCell ref="T141:W141"/>
    <mergeCell ref="A143:K143"/>
    <mergeCell ref="L143:O143"/>
    <mergeCell ref="P143:S143"/>
    <mergeCell ref="T143:W143"/>
    <mergeCell ref="A144:K144"/>
    <mergeCell ref="L144:O144"/>
    <mergeCell ref="P144:S144"/>
    <mergeCell ref="T144:W144"/>
    <mergeCell ref="A142:K142"/>
    <mergeCell ref="L142:O142"/>
    <mergeCell ref="P142:S142"/>
    <mergeCell ref="T142:W142"/>
    <mergeCell ref="A139:K139"/>
    <mergeCell ref="L139:O139"/>
    <mergeCell ref="P139:S139"/>
    <mergeCell ref="T139:W139"/>
    <mergeCell ref="A140:K140"/>
    <mergeCell ref="L140:O140"/>
    <mergeCell ref="P140:S140"/>
    <mergeCell ref="T140:W140"/>
    <mergeCell ref="A136:K136"/>
    <mergeCell ref="L136:O136"/>
    <mergeCell ref="P136:S136"/>
    <mergeCell ref="T136:W136"/>
    <mergeCell ref="A137:K137"/>
    <mergeCell ref="L137:O137"/>
    <mergeCell ref="P137:S137"/>
    <mergeCell ref="T137:W137"/>
    <mergeCell ref="A138:K138"/>
    <mergeCell ref="L138:O138"/>
    <mergeCell ref="P138:S138"/>
    <mergeCell ref="T138:W138"/>
    <mergeCell ref="A133:Y133"/>
    <mergeCell ref="A134:K134"/>
    <mergeCell ref="L134:O134"/>
    <mergeCell ref="P134:S134"/>
    <mergeCell ref="T134:W134"/>
    <mergeCell ref="A135:K135"/>
    <mergeCell ref="L135:O135"/>
    <mergeCell ref="P135:S135"/>
    <mergeCell ref="T135:W135"/>
    <mergeCell ref="X1:AC5"/>
    <mergeCell ref="A3:W3"/>
    <mergeCell ref="A4:W4"/>
    <mergeCell ref="A5:W5"/>
    <mergeCell ref="A6:A8"/>
    <mergeCell ref="B6:B8"/>
    <mergeCell ref="C6:C8"/>
    <mergeCell ref="D6:D8"/>
    <mergeCell ref="T6:W6"/>
    <mergeCell ref="X6:X8"/>
    <mergeCell ref="Y6:Y8"/>
    <mergeCell ref="Z6:AC6"/>
    <mergeCell ref="L7:L8"/>
    <mergeCell ref="M7:N7"/>
    <mergeCell ref="O7:O8"/>
    <mergeCell ref="P7:P8"/>
    <mergeCell ref="Q7:R7"/>
    <mergeCell ref="S7:S8"/>
    <mergeCell ref="L6:O6"/>
    <mergeCell ref="P6:S6"/>
    <mergeCell ref="C2:W2"/>
    <mergeCell ref="T7:T8"/>
    <mergeCell ref="U7:V7"/>
    <mergeCell ref="W7:W8"/>
    <mergeCell ref="Z7:Z8"/>
    <mergeCell ref="AA7:AC7"/>
    <mergeCell ref="H6:H8"/>
    <mergeCell ref="I6:I8"/>
    <mergeCell ref="J6:J8"/>
    <mergeCell ref="K6:K8"/>
    <mergeCell ref="E6:E8"/>
    <mergeCell ref="F6:G8"/>
    <mergeCell ref="F11:AC11"/>
    <mergeCell ref="H12:H15"/>
    <mergeCell ref="I12:I15"/>
    <mergeCell ref="J12:J15"/>
    <mergeCell ref="I30:I36"/>
    <mergeCell ref="J30:J36"/>
    <mergeCell ref="H30:H36"/>
    <mergeCell ref="Z33:Z34"/>
    <mergeCell ref="AC37:AC39"/>
    <mergeCell ref="AA33:AA34"/>
    <mergeCell ref="AB33:AB34"/>
    <mergeCell ref="H37:H42"/>
    <mergeCell ref="I37:I42"/>
    <mergeCell ref="AC33:AC34"/>
    <mergeCell ref="K30:K32"/>
    <mergeCell ref="N37:N39"/>
    <mergeCell ref="O37:O39"/>
    <mergeCell ref="P37:P39"/>
    <mergeCell ref="Q37:Q39"/>
    <mergeCell ref="R37:R39"/>
    <mergeCell ref="R40:R41"/>
    <mergeCell ref="S40:S41"/>
    <mergeCell ref="H16:H19"/>
    <mergeCell ref="I16:I19"/>
    <mergeCell ref="J16:J19"/>
    <mergeCell ref="Z19:AC19"/>
    <mergeCell ref="H24:H29"/>
    <mergeCell ref="I24:I29"/>
    <mergeCell ref="J24:J29"/>
    <mergeCell ref="Z29:AC29"/>
    <mergeCell ref="Z26:Z27"/>
    <mergeCell ref="AA26:AA27"/>
    <mergeCell ref="AB26:AB27"/>
    <mergeCell ref="AC26:AC27"/>
    <mergeCell ref="Z23:AC23"/>
    <mergeCell ref="H20:H23"/>
    <mergeCell ref="I20:I23"/>
    <mergeCell ref="J20:J23"/>
    <mergeCell ref="F44:G67"/>
    <mergeCell ref="F68:K68"/>
    <mergeCell ref="Z68:AC68"/>
    <mergeCell ref="H64:H67"/>
    <mergeCell ref="I64:I67"/>
    <mergeCell ref="J64:J67"/>
    <mergeCell ref="Z64:Z66"/>
    <mergeCell ref="AA64:AA66"/>
    <mergeCell ref="AB64:AB66"/>
    <mergeCell ref="Z61:AC61"/>
    <mergeCell ref="H62:H63"/>
    <mergeCell ref="I62:I63"/>
    <mergeCell ref="J62:J63"/>
    <mergeCell ref="Z63:AC63"/>
    <mergeCell ref="J46:J49"/>
    <mergeCell ref="Z49:AC49"/>
    <mergeCell ref="H44:H45"/>
    <mergeCell ref="AA73:AA74"/>
    <mergeCell ref="AB73:AB74"/>
    <mergeCell ref="Z70:AC70"/>
    <mergeCell ref="H71:H72"/>
    <mergeCell ref="I71:I72"/>
    <mergeCell ref="J71:J72"/>
    <mergeCell ref="Z72:AC72"/>
    <mergeCell ref="AC64:AC66"/>
    <mergeCell ref="Z67:AC67"/>
    <mergeCell ref="F69:G80"/>
    <mergeCell ref="F83:K83"/>
    <mergeCell ref="H84:H85"/>
    <mergeCell ref="I84:I85"/>
    <mergeCell ref="J84:J85"/>
    <mergeCell ref="H79:H80"/>
    <mergeCell ref="I79:I80"/>
    <mergeCell ref="J79:J80"/>
    <mergeCell ref="Z80:AC80"/>
    <mergeCell ref="Z83:AC83"/>
    <mergeCell ref="AC73:AC74"/>
    <mergeCell ref="Z75:AC75"/>
    <mergeCell ref="H76:H78"/>
    <mergeCell ref="I76:I78"/>
    <mergeCell ref="J76:J78"/>
    <mergeCell ref="Z76:Z77"/>
    <mergeCell ref="AA76:AA77"/>
    <mergeCell ref="AB76:AB77"/>
    <mergeCell ref="AC76:AC77"/>
    <mergeCell ref="Z78:AC78"/>
    <mergeCell ref="H73:H75"/>
    <mergeCell ref="I73:I75"/>
    <mergeCell ref="J73:J75"/>
    <mergeCell ref="Z73:Z74"/>
    <mergeCell ref="Z97:AC97"/>
    <mergeCell ref="Z91:AC91"/>
    <mergeCell ref="Z93:AC93"/>
    <mergeCell ref="Z88:AC88"/>
    <mergeCell ref="H98:H100"/>
    <mergeCell ref="I98:I100"/>
    <mergeCell ref="J98:J100"/>
    <mergeCell ref="Z100:AC100"/>
    <mergeCell ref="H92:H93"/>
    <mergeCell ref="I92:I93"/>
    <mergeCell ref="J92:J93"/>
    <mergeCell ref="F97:K97"/>
    <mergeCell ref="H94:H96"/>
    <mergeCell ref="I94:I96"/>
    <mergeCell ref="J94:J96"/>
    <mergeCell ref="Z96:AC96"/>
    <mergeCell ref="F84:G93"/>
    <mergeCell ref="Z85:AC85"/>
    <mergeCell ref="H86:H88"/>
    <mergeCell ref="I86:I88"/>
    <mergeCell ref="J86:J88"/>
    <mergeCell ref="H89:H91"/>
    <mergeCell ref="I89:I91"/>
    <mergeCell ref="J89:J91"/>
    <mergeCell ref="C99:C102"/>
    <mergeCell ref="Z101:AC101"/>
    <mergeCell ref="F98:G100"/>
    <mergeCell ref="G101:K101"/>
    <mergeCell ref="H102:H103"/>
    <mergeCell ref="I102:I103"/>
    <mergeCell ref="J102:J103"/>
    <mergeCell ref="Z103:AC103"/>
    <mergeCell ref="H104:H105"/>
    <mergeCell ref="Z120:AC120"/>
    <mergeCell ref="H119:H120"/>
    <mergeCell ref="I119:I120"/>
    <mergeCell ref="J119:J120"/>
    <mergeCell ref="N116:N117"/>
    <mergeCell ref="O116:O117"/>
    <mergeCell ref="P116:P117"/>
    <mergeCell ref="Q116:Q117"/>
    <mergeCell ref="R116:R117"/>
    <mergeCell ref="H116:H118"/>
    <mergeCell ref="I116:I118"/>
    <mergeCell ref="J116:J118"/>
    <mergeCell ref="K116:K117"/>
    <mergeCell ref="L116:L117"/>
    <mergeCell ref="V116:V117"/>
    <mergeCell ref="W116:W117"/>
    <mergeCell ref="X116:X117"/>
    <mergeCell ref="M116:M117"/>
    <mergeCell ref="Z131:AC131"/>
    <mergeCell ref="G129:J129"/>
    <mergeCell ref="I130:J130"/>
    <mergeCell ref="I131:J131"/>
    <mergeCell ref="F127:J127"/>
    <mergeCell ref="F128:J128"/>
    <mergeCell ref="Z127:AC127"/>
    <mergeCell ref="Z128:AC128"/>
    <mergeCell ref="Z129:AC129"/>
    <mergeCell ref="Z130:AC130"/>
    <mergeCell ref="E16:E42"/>
    <mergeCell ref="E46:E68"/>
    <mergeCell ref="Z47:Z48"/>
    <mergeCell ref="AA47:AA48"/>
    <mergeCell ref="AB47:AB48"/>
    <mergeCell ref="AC47:AC48"/>
    <mergeCell ref="Z57:Z58"/>
    <mergeCell ref="AA57:AA58"/>
    <mergeCell ref="AB57:AB58"/>
    <mergeCell ref="AC57:AC58"/>
    <mergeCell ref="Z36:AC36"/>
    <mergeCell ref="AC53:AC54"/>
    <mergeCell ref="I44:I45"/>
    <mergeCell ref="J44:J45"/>
    <mergeCell ref="Z45:AC45"/>
    <mergeCell ref="Z43:AC43"/>
    <mergeCell ref="AC40:AC41"/>
    <mergeCell ref="F12:G42"/>
    <mergeCell ref="Y40:Y41"/>
    <mergeCell ref="Z42:AC42"/>
    <mergeCell ref="T40:T41"/>
    <mergeCell ref="U40:U41"/>
    <mergeCell ref="V40:V41"/>
    <mergeCell ref="Z40:Z41"/>
    <mergeCell ref="AA53:AA54"/>
    <mergeCell ref="AB53:AB54"/>
    <mergeCell ref="Z55:AC55"/>
    <mergeCell ref="AA40:AA41"/>
    <mergeCell ref="AB40:AB41"/>
    <mergeCell ref="Z20:Z21"/>
    <mergeCell ref="AA20:AA21"/>
    <mergeCell ref="AB20:AB21"/>
    <mergeCell ref="AC20:AC21"/>
    <mergeCell ref="AA37:AA39"/>
    <mergeCell ref="AB37:AB39"/>
    <mergeCell ref="H46:H49"/>
    <mergeCell ref="I46:I49"/>
    <mergeCell ref="Z15:AC15"/>
    <mergeCell ref="W40:W41"/>
    <mergeCell ref="X40:X41"/>
    <mergeCell ref="Z53:Z54"/>
    <mergeCell ref="J56:J61"/>
    <mergeCell ref="I56:I61"/>
    <mergeCell ref="H56:H61"/>
    <mergeCell ref="F43:K43"/>
    <mergeCell ref="Z37:Z39"/>
    <mergeCell ref="V37:V39"/>
    <mergeCell ref="W37:W39"/>
    <mergeCell ref="X37:X39"/>
    <mergeCell ref="M37:M39"/>
    <mergeCell ref="J37:J42"/>
    <mergeCell ref="K37:K39"/>
    <mergeCell ref="L37:L39"/>
    <mergeCell ref="U37:U39"/>
    <mergeCell ref="P40:P41"/>
    <mergeCell ref="Q40:Q41"/>
    <mergeCell ref="Y37:Y39"/>
    <mergeCell ref="K40:K41"/>
    <mergeCell ref="L40:L41"/>
    <mergeCell ref="H69:H70"/>
    <mergeCell ref="I69:I70"/>
    <mergeCell ref="J69:J70"/>
    <mergeCell ref="E87:E97"/>
    <mergeCell ref="D87:D97"/>
    <mergeCell ref="C87:C97"/>
    <mergeCell ref="B87:B97"/>
    <mergeCell ref="I53:I55"/>
    <mergeCell ref="H53:H55"/>
    <mergeCell ref="J53:J55"/>
    <mergeCell ref="D46:D68"/>
    <mergeCell ref="C46:C68"/>
    <mergeCell ref="E69:E72"/>
    <mergeCell ref="D69:D72"/>
    <mergeCell ref="C69:C72"/>
    <mergeCell ref="B69:B72"/>
    <mergeCell ref="B74:B85"/>
    <mergeCell ref="D74:D85"/>
    <mergeCell ref="C74:C85"/>
    <mergeCell ref="E74:E85"/>
    <mergeCell ref="B46:B68"/>
    <mergeCell ref="H81:H82"/>
    <mergeCell ref="I81:I82"/>
    <mergeCell ref="J81:J82"/>
    <mergeCell ref="B99:B102"/>
    <mergeCell ref="E104:E105"/>
    <mergeCell ref="D104:D105"/>
    <mergeCell ref="C104:C105"/>
    <mergeCell ref="B104:B105"/>
    <mergeCell ref="F112:AC112"/>
    <mergeCell ref="H113:H115"/>
    <mergeCell ref="I113:I115"/>
    <mergeCell ref="J113:J115"/>
    <mergeCell ref="Z115:AC115"/>
    <mergeCell ref="D108:K108"/>
    <mergeCell ref="C109:K109"/>
    <mergeCell ref="Z107:AC107"/>
    <mergeCell ref="C110:AC110"/>
    <mergeCell ref="D111:AC111"/>
    <mergeCell ref="F107:K107"/>
    <mergeCell ref="I104:I105"/>
    <mergeCell ref="J104:J105"/>
    <mergeCell ref="Z105:AC105"/>
    <mergeCell ref="F102:G105"/>
    <mergeCell ref="G106:K106"/>
    <mergeCell ref="Z106:AC106"/>
    <mergeCell ref="E99:E102"/>
    <mergeCell ref="D99:D102"/>
    <mergeCell ref="AD16:AD19"/>
    <mergeCell ref="M40:M41"/>
    <mergeCell ref="N40:N41"/>
    <mergeCell ref="O40:O41"/>
    <mergeCell ref="S37:S39"/>
    <mergeCell ref="T37:T39"/>
    <mergeCell ref="J122:J124"/>
    <mergeCell ref="Z124:AC124"/>
    <mergeCell ref="H125:H126"/>
    <mergeCell ref="I125:I126"/>
    <mergeCell ref="J125:J126"/>
    <mergeCell ref="Z126:AC126"/>
    <mergeCell ref="Z122:Z123"/>
    <mergeCell ref="AA122:AA123"/>
    <mergeCell ref="AB122:AB123"/>
    <mergeCell ref="AC122:AC123"/>
    <mergeCell ref="H122:H124"/>
    <mergeCell ref="I122:I124"/>
    <mergeCell ref="Z121:AC121"/>
    <mergeCell ref="F121:J121"/>
    <mergeCell ref="Y116:Y117"/>
    <mergeCell ref="Z118:AC118"/>
    <mergeCell ref="Z116:Z117"/>
    <mergeCell ref="AA116:AA117"/>
    <mergeCell ref="A154:C154"/>
    <mergeCell ref="A155:C155"/>
    <mergeCell ref="D154:H154"/>
    <mergeCell ref="D155:H155"/>
    <mergeCell ref="A146:H146"/>
    <mergeCell ref="A147:C147"/>
    <mergeCell ref="D147:I147"/>
    <mergeCell ref="A148:C148"/>
    <mergeCell ref="D148:I148"/>
    <mergeCell ref="A149:C149"/>
    <mergeCell ref="D149:G149"/>
    <mergeCell ref="A150:C150"/>
    <mergeCell ref="D150:G150"/>
    <mergeCell ref="Z82:AC82"/>
    <mergeCell ref="A151:C151"/>
    <mergeCell ref="D151:G151"/>
    <mergeCell ref="A152:C152"/>
    <mergeCell ref="A153:C153"/>
    <mergeCell ref="D153:H153"/>
    <mergeCell ref="D152:H152"/>
    <mergeCell ref="A113:A115"/>
    <mergeCell ref="B113:B115"/>
    <mergeCell ref="AB116:AB117"/>
    <mergeCell ref="AC116:AC117"/>
    <mergeCell ref="S116:S117"/>
    <mergeCell ref="T116:T117"/>
    <mergeCell ref="U116:U117"/>
    <mergeCell ref="E117:E127"/>
    <mergeCell ref="D117:D127"/>
    <mergeCell ref="C117:C127"/>
    <mergeCell ref="B117:B127"/>
    <mergeCell ref="A117:A127"/>
    <mergeCell ref="F122:G126"/>
    <mergeCell ref="F113:G120"/>
    <mergeCell ref="E113:E115"/>
    <mergeCell ref="D113:D115"/>
    <mergeCell ref="C113:C115"/>
    <mergeCell ref="A158:C158"/>
    <mergeCell ref="D158:H158"/>
    <mergeCell ref="A159:C159"/>
    <mergeCell ref="A160:C160"/>
    <mergeCell ref="D160:H160"/>
    <mergeCell ref="A156:C156"/>
    <mergeCell ref="D156:H156"/>
    <mergeCell ref="A157:C157"/>
    <mergeCell ref="D157:H157"/>
  </mergeCells>
  <pageMargins left="0.7" right="0.7" top="0.75" bottom="0.75" header="0.3" footer="0.3"/>
  <pageSetup paperSize="9" scale="54" fitToHeight="0" orientation="landscape" r:id="rId1"/>
  <ignoredErrors>
    <ignoredError sqref="P67" formula="1"/>
    <ignoredError sqref="O36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 SVP 2022-2024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Asta Baškevičienė</dc:creator>
  <cp:lastModifiedBy>Vilma Kavaliova</cp:lastModifiedBy>
  <cp:lastPrinted>2022-02-04T07:43:20Z</cp:lastPrinted>
  <dcterms:created xsi:type="dcterms:W3CDTF">2017-10-10T13:17:26Z</dcterms:created>
  <dcterms:modified xsi:type="dcterms:W3CDTF">2022-02-04T07:43:52Z</dcterms:modified>
</cp:coreProperties>
</file>