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kavaliova\Desktop\2022-2024 SVP projektas_2022-01-27\"/>
    </mc:Choice>
  </mc:AlternateContent>
  <xr:revisionPtr revIDLastSave="0" documentId="8_{DDE85546-FAB3-4CA9-B5A5-5E4F813214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grama - 01" sheetId="1" r:id="rId1"/>
  </sheets>
  <definedNames>
    <definedName name="_xlnm.Print_Titles" localSheetId="0">'Programa - 01'!$5:$7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7" i="1" l="1"/>
  <c r="R108" i="1" s="1"/>
  <c r="Q107" i="1"/>
  <c r="Q108" i="1" s="1"/>
  <c r="P107" i="1"/>
  <c r="P108" i="1" s="1"/>
  <c r="O107" i="1"/>
  <c r="O108" i="1" s="1"/>
  <c r="M98" i="1" l="1"/>
  <c r="M99" i="1" s="1"/>
  <c r="L98" i="1"/>
  <c r="L99" i="1" s="1"/>
  <c r="K98" i="1"/>
  <c r="K99" i="1" s="1"/>
  <c r="N92" i="1"/>
  <c r="N93" i="1" s="1"/>
  <c r="M92" i="1"/>
  <c r="M93" i="1" s="1"/>
  <c r="L92" i="1"/>
  <c r="L93" i="1" s="1"/>
  <c r="K92" i="1"/>
  <c r="K93" i="1" s="1"/>
  <c r="N98" i="1"/>
  <c r="N99" i="1" s="1"/>
  <c r="O136" i="1"/>
  <c r="K137" i="1"/>
  <c r="K142" i="1"/>
  <c r="K141" i="1"/>
  <c r="K139" i="1"/>
  <c r="K138" i="1"/>
  <c r="K136" i="1"/>
  <c r="K135" i="1"/>
  <c r="O137" i="1"/>
  <c r="O138" i="1"/>
  <c r="O139" i="1"/>
  <c r="O141" i="1"/>
  <c r="O142" i="1"/>
  <c r="N27" i="1"/>
  <c r="N34" i="1" s="1"/>
  <c r="M27" i="1"/>
  <c r="M34" i="1" s="1"/>
  <c r="L27" i="1"/>
  <c r="L34" i="1" s="1"/>
  <c r="K27" i="1"/>
  <c r="K34" i="1" s="1"/>
  <c r="N124" i="1"/>
  <c r="N128" i="1" s="1"/>
  <c r="M124" i="1"/>
  <c r="M128" i="1" s="1"/>
  <c r="L124" i="1"/>
  <c r="L128" i="1" s="1"/>
  <c r="K124" i="1"/>
  <c r="K128" i="1" s="1"/>
  <c r="N57" i="1"/>
  <c r="M57" i="1"/>
  <c r="L57" i="1"/>
  <c r="K57" i="1"/>
  <c r="N52" i="1"/>
  <c r="M52" i="1"/>
  <c r="L52" i="1"/>
  <c r="K52" i="1"/>
  <c r="W121" i="1"/>
  <c r="X121" i="1"/>
  <c r="O123" i="1"/>
  <c r="P123" i="1"/>
  <c r="Q123" i="1"/>
  <c r="Q124" i="1" s="1"/>
  <c r="R123" i="1"/>
  <c r="W123" i="1"/>
  <c r="X123" i="1"/>
  <c r="O126" i="1"/>
  <c r="O127" i="1" s="1"/>
  <c r="P126" i="1"/>
  <c r="P127" i="1" s="1"/>
  <c r="Q126" i="1"/>
  <c r="Q127" i="1" s="1"/>
  <c r="R126" i="1"/>
  <c r="R127" i="1" s="1"/>
  <c r="W126" i="1"/>
  <c r="W127" i="1" s="1"/>
  <c r="X126" i="1"/>
  <c r="X127" i="1" s="1"/>
  <c r="W136" i="1"/>
  <c r="X136" i="1"/>
  <c r="W137" i="1"/>
  <c r="X137" i="1"/>
  <c r="W138" i="1"/>
  <c r="X138" i="1"/>
  <c r="W139" i="1"/>
  <c r="X139" i="1"/>
  <c r="W141" i="1"/>
  <c r="X141" i="1"/>
  <c r="W142" i="1"/>
  <c r="X142" i="1"/>
  <c r="K60" i="1" l="1"/>
  <c r="K118" i="1" s="1"/>
  <c r="K129" i="1" s="1"/>
  <c r="K130" i="1" s="1"/>
  <c r="K140" i="1"/>
  <c r="N60" i="1"/>
  <c r="N118" i="1" s="1"/>
  <c r="N129" i="1" s="1"/>
  <c r="N130" i="1" s="1"/>
  <c r="M60" i="1"/>
  <c r="M118" i="1" s="1"/>
  <c r="M129" i="1" s="1"/>
  <c r="M130" i="1" s="1"/>
  <c r="L60" i="1"/>
  <c r="L118" i="1" s="1"/>
  <c r="L129" i="1" s="1"/>
  <c r="L130" i="1" s="1"/>
  <c r="W124" i="1"/>
  <c r="W128" i="1" s="1"/>
  <c r="O140" i="1"/>
  <c r="K134" i="1"/>
  <c r="O124" i="1"/>
  <c r="O128" i="1" s="1"/>
  <c r="X124" i="1"/>
  <c r="X128" i="1" s="1"/>
  <c r="P124" i="1"/>
  <c r="P128" i="1" s="1"/>
  <c r="R124" i="1"/>
  <c r="R128" i="1" s="1"/>
  <c r="X140" i="1"/>
  <c r="W140" i="1"/>
  <c r="Q128" i="1"/>
  <c r="P103" i="1"/>
  <c r="P104" i="1" s="1"/>
  <c r="Q103" i="1"/>
  <c r="Q104" i="1" s="1"/>
  <c r="R103" i="1"/>
  <c r="R104" i="1" s="1"/>
  <c r="P98" i="1"/>
  <c r="P99" i="1" s="1"/>
  <c r="Q98" i="1"/>
  <c r="Q99" i="1" s="1"/>
  <c r="R98" i="1"/>
  <c r="R99" i="1" s="1"/>
  <c r="P92" i="1"/>
  <c r="Q92" i="1"/>
  <c r="R92" i="1"/>
  <c r="P88" i="1"/>
  <c r="Q88" i="1"/>
  <c r="R88" i="1"/>
  <c r="P86" i="1"/>
  <c r="Q86" i="1"/>
  <c r="R86" i="1"/>
  <c r="P84" i="1"/>
  <c r="Q84" i="1"/>
  <c r="R84" i="1"/>
  <c r="P82" i="1"/>
  <c r="Q82" i="1"/>
  <c r="R82" i="1"/>
  <c r="P80" i="1"/>
  <c r="Q80" i="1"/>
  <c r="R80" i="1"/>
  <c r="P78" i="1"/>
  <c r="Q78" i="1"/>
  <c r="R78" i="1"/>
  <c r="P76" i="1"/>
  <c r="Q76" i="1"/>
  <c r="R76" i="1"/>
  <c r="P74" i="1"/>
  <c r="Q74" i="1"/>
  <c r="R74" i="1"/>
  <c r="P72" i="1"/>
  <c r="Q72" i="1"/>
  <c r="R72" i="1"/>
  <c r="P68" i="1"/>
  <c r="Q68" i="1"/>
  <c r="R68" i="1"/>
  <c r="P66" i="1"/>
  <c r="Q66" i="1"/>
  <c r="R66" i="1"/>
  <c r="P64" i="1"/>
  <c r="Q64" i="1"/>
  <c r="R64" i="1"/>
  <c r="P62" i="1"/>
  <c r="Q62" i="1"/>
  <c r="R62" i="1"/>
  <c r="P59" i="1"/>
  <c r="Q59" i="1"/>
  <c r="R59" i="1"/>
  <c r="P57" i="1"/>
  <c r="Q57" i="1"/>
  <c r="R57" i="1"/>
  <c r="P54" i="1"/>
  <c r="Q54" i="1"/>
  <c r="R54" i="1"/>
  <c r="P52" i="1"/>
  <c r="Q52" i="1"/>
  <c r="R52" i="1"/>
  <c r="P38" i="1"/>
  <c r="P39" i="1" s="1"/>
  <c r="P40" i="1" s="1"/>
  <c r="P41" i="1" s="1"/>
  <c r="Q38" i="1"/>
  <c r="Q39" i="1" s="1"/>
  <c r="Q40" i="1" s="1"/>
  <c r="Q41" i="1" s="1"/>
  <c r="R38" i="1"/>
  <c r="R39" i="1" s="1"/>
  <c r="R40" i="1" s="1"/>
  <c r="R41" i="1" s="1"/>
  <c r="P31" i="1"/>
  <c r="P32" i="1" s="1"/>
  <c r="P33" i="1" s="1"/>
  <c r="Q31" i="1"/>
  <c r="Q32" i="1" s="1"/>
  <c r="Q33" i="1" s="1"/>
  <c r="R31" i="1"/>
  <c r="R32" i="1" s="1"/>
  <c r="R33" i="1" s="1"/>
  <c r="P25" i="1"/>
  <c r="P26" i="1" s="1"/>
  <c r="Q25" i="1"/>
  <c r="Q26" i="1" s="1"/>
  <c r="R25" i="1"/>
  <c r="R26" i="1" s="1"/>
  <c r="P22" i="1"/>
  <c r="Q22" i="1"/>
  <c r="R22" i="1"/>
  <c r="P12" i="1"/>
  <c r="P13" i="1" s="1"/>
  <c r="P14" i="1" s="1"/>
  <c r="P15" i="1" s="1"/>
  <c r="Q12" i="1"/>
  <c r="Q13" i="1" s="1"/>
  <c r="Q14" i="1" s="1"/>
  <c r="Q15" i="1" s="1"/>
  <c r="R12" i="1"/>
  <c r="R13" i="1" s="1"/>
  <c r="R14" i="1" s="1"/>
  <c r="R15" i="1" s="1"/>
  <c r="O38" i="1"/>
  <c r="O39" i="1" s="1"/>
  <c r="O40" i="1" s="1"/>
  <c r="O41" i="1" s="1"/>
  <c r="W38" i="1"/>
  <c r="W39" i="1" s="1"/>
  <c r="W40" i="1" s="1"/>
  <c r="W41" i="1" s="1"/>
  <c r="X38" i="1"/>
  <c r="X39" i="1" s="1"/>
  <c r="X40" i="1" s="1"/>
  <c r="X41" i="1" s="1"/>
  <c r="O31" i="1"/>
  <c r="O32" i="1" s="1"/>
  <c r="O33" i="1" s="1"/>
  <c r="W31" i="1"/>
  <c r="W32" i="1" s="1"/>
  <c r="W33" i="1" s="1"/>
  <c r="X31" i="1"/>
  <c r="X32" i="1" s="1"/>
  <c r="X33" i="1" s="1"/>
  <c r="O25" i="1"/>
  <c r="O26" i="1" s="1"/>
  <c r="W25" i="1"/>
  <c r="W26" i="1" s="1"/>
  <c r="X25" i="1"/>
  <c r="X26" i="1" s="1"/>
  <c r="O22" i="1"/>
  <c r="W21" i="1"/>
  <c r="W22" i="1" s="1"/>
  <c r="X21" i="1"/>
  <c r="X22" i="1" s="1"/>
  <c r="O12" i="1"/>
  <c r="O13" i="1" s="1"/>
  <c r="O14" i="1" s="1"/>
  <c r="O15" i="1" s="1"/>
  <c r="W12" i="1"/>
  <c r="W13" i="1" s="1"/>
  <c r="W14" i="1" s="1"/>
  <c r="W15" i="1" s="1"/>
  <c r="X12" i="1"/>
  <c r="X13" i="1" s="1"/>
  <c r="X14" i="1" s="1"/>
  <c r="X15" i="1" s="1"/>
  <c r="W107" i="1"/>
  <c r="W108" i="1" s="1"/>
  <c r="X107" i="1"/>
  <c r="X108" i="1" s="1"/>
  <c r="O103" i="1"/>
  <c r="O104" i="1" s="1"/>
  <c r="W103" i="1"/>
  <c r="W104" i="1" s="1"/>
  <c r="X103" i="1"/>
  <c r="X104" i="1" s="1"/>
  <c r="O98" i="1"/>
  <c r="O99" i="1" s="1"/>
  <c r="W98" i="1"/>
  <c r="W99" i="1" s="1"/>
  <c r="X98" i="1"/>
  <c r="X99" i="1" s="1"/>
  <c r="X92" i="1"/>
  <c r="W92" i="1"/>
  <c r="O92" i="1"/>
  <c r="X88" i="1"/>
  <c r="W88" i="1"/>
  <c r="O88" i="1"/>
  <c r="X86" i="1"/>
  <c r="W86" i="1"/>
  <c r="O86" i="1"/>
  <c r="X84" i="1"/>
  <c r="W84" i="1"/>
  <c r="O84" i="1"/>
  <c r="X82" i="1"/>
  <c r="W82" i="1"/>
  <c r="O82" i="1"/>
  <c r="X80" i="1"/>
  <c r="W80" i="1"/>
  <c r="O80" i="1"/>
  <c r="X78" i="1"/>
  <c r="W78" i="1"/>
  <c r="O78" i="1"/>
  <c r="X76" i="1"/>
  <c r="W76" i="1"/>
  <c r="O76" i="1"/>
  <c r="X74" i="1"/>
  <c r="W74" i="1"/>
  <c r="O74" i="1"/>
  <c r="X72" i="1"/>
  <c r="W72" i="1"/>
  <c r="O72" i="1"/>
  <c r="X68" i="1"/>
  <c r="W68" i="1"/>
  <c r="O68" i="1"/>
  <c r="X66" i="1"/>
  <c r="W66" i="1"/>
  <c r="O66" i="1"/>
  <c r="X64" i="1"/>
  <c r="W64" i="1"/>
  <c r="O64" i="1"/>
  <c r="X62" i="1"/>
  <c r="W62" i="1"/>
  <c r="O62" i="1"/>
  <c r="X59" i="1"/>
  <c r="W59" i="1"/>
  <c r="O59" i="1"/>
  <c r="X57" i="1"/>
  <c r="W57" i="1"/>
  <c r="O57" i="1"/>
  <c r="X54" i="1"/>
  <c r="W54" i="1"/>
  <c r="O54" i="1"/>
  <c r="X52" i="1"/>
  <c r="W52" i="1"/>
  <c r="O52" i="1"/>
  <c r="K143" i="1" l="1"/>
  <c r="O60" i="1"/>
  <c r="R27" i="1"/>
  <c r="R34" i="1" s="1"/>
  <c r="O93" i="1"/>
  <c r="O135" i="1" s="1"/>
  <c r="O134" i="1" s="1"/>
  <c r="O143" i="1" s="1"/>
  <c r="Q60" i="1"/>
  <c r="P93" i="1"/>
  <c r="P60" i="1"/>
  <c r="R93" i="1"/>
  <c r="Q93" i="1"/>
  <c r="R60" i="1"/>
  <c r="P27" i="1"/>
  <c r="P34" i="1" s="1"/>
  <c r="Q27" i="1"/>
  <c r="Q34" i="1" s="1"/>
  <c r="O27" i="1"/>
  <c r="O34" i="1" s="1"/>
  <c r="W27" i="1"/>
  <c r="W34" i="1" s="1"/>
  <c r="X27" i="1"/>
  <c r="X34" i="1" s="1"/>
  <c r="W93" i="1"/>
  <c r="W135" i="1" s="1"/>
  <c r="W134" i="1" s="1"/>
  <c r="X93" i="1"/>
  <c r="X135" i="1" s="1"/>
  <c r="X134" i="1" s="1"/>
  <c r="W60" i="1"/>
  <c r="X60" i="1"/>
  <c r="R118" i="1" l="1"/>
  <c r="R129" i="1" s="1"/>
  <c r="R130" i="1" s="1"/>
  <c r="Q118" i="1"/>
  <c r="Q129" i="1" s="1"/>
  <c r="Q130" i="1" s="1"/>
  <c r="P118" i="1"/>
  <c r="P129" i="1" s="1"/>
  <c r="P130" i="1" s="1"/>
  <c r="O118" i="1"/>
  <c r="O129" i="1" s="1"/>
  <c r="O130" i="1" s="1"/>
  <c r="W46" i="1"/>
  <c r="W47" i="1" s="1"/>
  <c r="W118" i="1" s="1"/>
  <c r="W129" i="1" s="1"/>
  <c r="W130" i="1" s="1"/>
  <c r="X46" i="1"/>
  <c r="X47" i="1" s="1"/>
  <c r="X118" i="1" s="1"/>
  <c r="X129" i="1" s="1"/>
  <c r="X130" i="1" s="1"/>
  <c r="X143" i="1" l="1"/>
  <c r="W143" i="1" l="1"/>
</calcChain>
</file>

<file path=xl/sharedStrings.xml><?xml version="1.0" encoding="utf-8"?>
<sst xmlns="http://schemas.openxmlformats.org/spreadsheetml/2006/main" count="382" uniqueCount="205">
  <si>
    <t>TIKSLŲ, UŽDAVINIŲ, PRIEMONIŲ, VEIKLŲ, VEIKLŲ IŠLAIDŲ IR PRODUKTŲ KRITERIJŲ SUVESTINĖ</t>
  </si>
  <si>
    <t>Programos kodas</t>
  </si>
  <si>
    <t>Prioriteto kodas</t>
  </si>
  <si>
    <t>Strateginio tikslo kodas</t>
  </si>
  <si>
    <t>Uždavinio kodas</t>
  </si>
  <si>
    <t>Priemonės kodas</t>
  </si>
  <si>
    <t>Pavadinimas</t>
  </si>
  <si>
    <t>Veiklos kodas</t>
  </si>
  <si>
    <t>Veiklos pavadinimas</t>
  </si>
  <si>
    <t>Finansavimo šaltinis</t>
  </si>
  <si>
    <t>Veiklos rodiklis</t>
  </si>
  <si>
    <t>Iš viso</t>
  </si>
  <si>
    <t>Išlaidoms</t>
  </si>
  <si>
    <t>Turtui įsigyti ir finansiniams įsipareigojimams vykdyti</t>
  </si>
  <si>
    <t>Planas</t>
  </si>
  <si>
    <t>Iš jų darbo užmokesčiui</t>
  </si>
  <si>
    <t/>
  </si>
  <si>
    <t>Janina Kobozeva</t>
  </si>
  <si>
    <t>SBB</t>
  </si>
  <si>
    <t>Viso:</t>
  </si>
  <si>
    <t>Iš viso priemonei:</t>
  </si>
  <si>
    <t>Iš viso uždaviniui:</t>
  </si>
  <si>
    <t>Iš viso tikslui:</t>
  </si>
  <si>
    <t>3.1.1.1.1</t>
  </si>
  <si>
    <t>SPP</t>
  </si>
  <si>
    <t>SVA</t>
  </si>
  <si>
    <t>VBL</t>
  </si>
  <si>
    <t>Pasirašytų paskolų sutarčių, skaičius</t>
  </si>
  <si>
    <t>Tatjana Pokoniečnaja</t>
  </si>
  <si>
    <t>Edita Vaičiūnienė</t>
  </si>
  <si>
    <t>SBV</t>
  </si>
  <si>
    <t>Raimondas Žičkus</t>
  </si>
  <si>
    <t>Iš viso programai:</t>
  </si>
  <si>
    <t>Finansavimo šaltinių suvestinė</t>
  </si>
  <si>
    <t>Finansavimo šaltiniai</t>
  </si>
  <si>
    <t>SAVIVALDYBĖS  LĖŠOS, IŠ VISO:</t>
  </si>
  <si>
    <t>KITI ŠALTINIAI, IŠ VISO:</t>
  </si>
  <si>
    <t>IŠ VISO:</t>
  </si>
  <si>
    <t>Valstybės biudžeto specialioji tikslinė dotacija SBV</t>
  </si>
  <si>
    <t>Savivaldybės biudžeto lėšos SBB</t>
  </si>
  <si>
    <t>Europos Sąjungos paramos lėšos ESF</t>
  </si>
  <si>
    <t>Specialiųjų programų lėšos SPP</t>
  </si>
  <si>
    <t>Lina Lukauskaitė</t>
  </si>
  <si>
    <t>Veiklos vykdytojas</t>
  </si>
  <si>
    <t>2022-ieji metai</t>
  </si>
  <si>
    <t>Danguolė Seselskytė</t>
  </si>
  <si>
    <t>2022-ųjų metų lėšų projek- tas</t>
  </si>
  <si>
    <t>Kristina Šatūnienė</t>
  </si>
  <si>
    <t>Valstybės biudžeto (pavedimų) lėšos VBL</t>
  </si>
  <si>
    <t>Savivaldybės biudžeto lėšos, kompensuotos iš tarptautinių finansinės paramos mechanizmų SBE</t>
  </si>
  <si>
    <t>Jolanta Kičiatovienė</t>
  </si>
  <si>
    <t>Kontrolės postų skaičius</t>
  </si>
  <si>
    <t>Sigitas Šveikauskas</t>
  </si>
  <si>
    <t>2023-ųjų metų lėšų projektas (tūkst. Eur.)</t>
  </si>
  <si>
    <t>2023-ieji metai</t>
  </si>
  <si>
    <t xml:space="preserve">3.3.6.2. Viešosios tvarkos organizavimas ir vykdymas </t>
  </si>
  <si>
    <t xml:space="preserve">3.3.6.1. Nusikalstamų veikų ir teisės pažeidimų prevencijos programos įgyvendinimas </t>
  </si>
  <si>
    <t>3.3.6.1.1</t>
  </si>
  <si>
    <t>3.3.6.1.2</t>
  </si>
  <si>
    <t>3.3.6.2.1</t>
  </si>
  <si>
    <t xml:space="preserve">3.3.5.1. Neringos savivaldybės tarybos darbo organizavimo užtikrinimas </t>
  </si>
  <si>
    <t>3.3.5.1.1</t>
  </si>
  <si>
    <t xml:space="preserve">3.3.5. Organizuoti efektyvų savivaldybės administracijos jai pavaldžių įstaigų valdymą bei valstybinių funkcijų vykdymą </t>
  </si>
  <si>
    <t>3.3.5.2.1</t>
  </si>
  <si>
    <t xml:space="preserve">3.3.5.2. Efektyvus Neringos savivaldybės administracijos darbo organizavimas </t>
  </si>
  <si>
    <t>3.3.5.2.2</t>
  </si>
  <si>
    <t>3.3.5.2.2. Administracijos direktoriaus rezervas</t>
  </si>
  <si>
    <t>3.3.5.2.3</t>
  </si>
  <si>
    <t xml:space="preserve">3.3.5.3. Valstybinių (valstybės perduotų savivaldybei) funkcijų vykdymas </t>
  </si>
  <si>
    <t>3.3.5.3.1</t>
  </si>
  <si>
    <t xml:space="preserve">3.3.5.3.1. Gyventojų registro tvarkymas ir duomenų teikimas valstybės registrams </t>
  </si>
  <si>
    <t>Administracijos direktoriaus rezervo lėšų administravimas, proc.</t>
  </si>
  <si>
    <t>3.3.5.3.2</t>
  </si>
  <si>
    <t xml:space="preserve"> 3.3.5.3.2. Civilinės būklės aktų registravimas </t>
  </si>
  <si>
    <t>3.3.5.3.3</t>
  </si>
  <si>
    <t xml:space="preserve">3.3.5.3.3. Gyvenamosios vietos deklaravimo ir gyvenamosios vietos neturinčių asmenų apskaitos duomenų tvarkymas </t>
  </si>
  <si>
    <t>3.3.5.3.4</t>
  </si>
  <si>
    <t xml:space="preserve">3.3.5.3.4. Savivaldybėms priskirtų archyvinių dokumentų tvarkymas </t>
  </si>
  <si>
    <t>3.3.5.3.5</t>
  </si>
  <si>
    <t xml:space="preserve">3.3.5.3.5. Civilinės saugos organizavimas </t>
  </si>
  <si>
    <t>3.3.5.3.6</t>
  </si>
  <si>
    <t>Edita Norkevičiūtė</t>
  </si>
  <si>
    <t>3.3.5.3.7</t>
  </si>
  <si>
    <t>3.3.5.3.8</t>
  </si>
  <si>
    <t>3.3.5.3.9</t>
  </si>
  <si>
    <t>Viktorija Butvytytė-Bedalienė</t>
  </si>
  <si>
    <t xml:space="preserve">3.3.5.3.9. Valstybės garantuojamos pirminės teisinės pagalbos teikimas  </t>
  </si>
  <si>
    <t>3.3.5.3.10</t>
  </si>
  <si>
    <t>3.3.5.3.12</t>
  </si>
  <si>
    <t>3.3.5.3.11</t>
  </si>
  <si>
    <t>3.3.5.3.13</t>
  </si>
  <si>
    <t>3.3.5.3.14.</t>
  </si>
  <si>
    <t xml:space="preserve">3.3.5.6. Neringos savivaldybės Kontrolės ir audito tarnybos darbo organizavimo užtikrinimas </t>
  </si>
  <si>
    <t>3.3.5.6.1</t>
  </si>
  <si>
    <t>3.3.5.3.6. Dalyvavimas mobilizacijos vykdyme ir įgyvendinime</t>
  </si>
  <si>
    <t>3.3.5.3.8. Valstybinės kalbos vartojimo ir taisyklingumo kontrolės užtikrinimas</t>
  </si>
  <si>
    <t>3.3.5.3.7. Savivaldybės erdvinių duomenų rinkinio tvarkymas</t>
  </si>
  <si>
    <t xml:space="preserve">3.3.5.3.10. Jaunimo teisių apsaugos užtikrinimas </t>
  </si>
  <si>
    <t>3.3.5.3.11. Duomenų teikimas suteiktos valstybės pagalbos registrui</t>
  </si>
  <si>
    <t xml:space="preserve">3.3.5.3.14. Juodkrantės priešgaisrinės gelbėjimo tarnybos veiklos organizavimas </t>
  </si>
  <si>
    <t>3.3.5.3.12. Žemės ūkio funkcijų vykdymas</t>
  </si>
  <si>
    <t>3.3.5.4. Biudžetinės įstaigos ,,Paslaugos Neringai" veiklos organizavimas</t>
  </si>
  <si>
    <t>3.3.5.4.1.</t>
  </si>
  <si>
    <t>3.3.5.4.1. Biudžetinės įstaigos ,,Paslaugos Neringai" veiklos organizavimas užtikrinant kontrolės postų darbą</t>
  </si>
  <si>
    <t>3.3.5.2.4</t>
  </si>
  <si>
    <t>3.3.5.2.4. Savivaldybės komunikacijos procesų ir ryšių su visuomene užtikrinimas</t>
  </si>
  <si>
    <t xml:space="preserve">3.3.5.5. Viešųjų paslaugų kokybės gerinimas </t>
  </si>
  <si>
    <t>3.3.5.5.1</t>
  </si>
  <si>
    <t xml:space="preserve">2.2. Užtikrinti kultūrai, sportui ir gyvenimui patrauklios aplinkos kūrimą </t>
  </si>
  <si>
    <t>2.2.2. Pritraukti nuolatos gyvenančius ir dirbančius gyventojus į savivaldybę</t>
  </si>
  <si>
    <t>3.1. Technologinės pažangos vystymas</t>
  </si>
  <si>
    <t>3.1.1. Vykdyti elektroninių viešųjų ir administracinių paslaugų ir informacinių technologijų diegimą savivaldybės įstaigose ir organizacijose, biudžetinėse įstaigose</t>
  </si>
  <si>
    <t>3.1.1.1. Pažangios, tolygios ir prieinamos informacinių ir ryšių technologijų infrastruktūros sukūrimas</t>
  </si>
  <si>
    <t>3.1.1.2. Teikiamų paslaugų skaitmenizavimo vykdymas</t>
  </si>
  <si>
    <t>3.1.2. Padidinti gyventojų įsitraukimą į savivaldybės procesus</t>
  </si>
  <si>
    <t>3.1.2.1. Informacinių technologijų valdymo ir raštingumo didinimo priemonių įgyvendinimas</t>
  </si>
  <si>
    <t>3.1.2.1.1</t>
  </si>
  <si>
    <t>3.2. Viešųjų paslaugų kokybės gerinimas</t>
  </si>
  <si>
    <t>3.2.2. Padidinti įvairių savivaldybės sektorių tinklaveiką</t>
  </si>
  <si>
    <t>3.2.2.2. Efektyvios įvairių sektorių darbuotojų kvalifikacijos didinimo ir kompetencijų ugdymo priemonių sistemos sukūrimas</t>
  </si>
  <si>
    <t>3.2.2.2.1</t>
  </si>
  <si>
    <t>3.3. Kurti žaliosios savivaldybės modelį</t>
  </si>
  <si>
    <t>2023-ųjų metų lėšų projek- tas</t>
  </si>
  <si>
    <t>Informacinių technologijų veiklos ir plėtros įgyvendinimas, proc.</t>
  </si>
  <si>
    <t>Kompiuterizuotų ir saugių darbo vietų skaičius</t>
  </si>
  <si>
    <t>Kelionės į darbą išlaidų kompensavimas, darbuotojų skaičius</t>
  </si>
  <si>
    <t>Atlikti gyventojų nuomonės tyrimai</t>
  </si>
  <si>
    <t>Lina Pusvaškytė</t>
  </si>
  <si>
    <t>Finansinių įsipareigojimų įvykdymas, proc.</t>
  </si>
  <si>
    <t>3.3.5.3.13. Savivaldybei priskirtos valstybinės žemės ir kito valstybės turto valdymo, naudojimo ir disponavimo juo patikėjimo teise užtikrinimas.</t>
  </si>
  <si>
    <t xml:space="preserve">3.3.6. Organizuoti ir įgyvendinti viešojo saugumo ir nusikalstamumo prevencijos užtikrinimo priemones </t>
  </si>
  <si>
    <t>Darbuotojų dalyvavusių mokymuose dalis, proc.</t>
  </si>
  <si>
    <t xml:space="preserve">3.3.5.1.1. Neringos savivaldybės tarybos finansinio, ūkinio ir materialinio aptarnavimo užtikrinimas </t>
  </si>
  <si>
    <t xml:space="preserve">3.3.5.2.1. Neringos savivaldybės administracijos valstybės tarnautojų ir darbuotojų darbo organizavimas </t>
  </si>
  <si>
    <t xml:space="preserve"> 3.3.5.6.1. Neringos savivaldybės Kontrolės ir audito tarnybos finansinio, ūkinio ir materialinio aptarnavimo užtikrinimas</t>
  </si>
  <si>
    <t>3.2.2.2.1. Neringos savivaldybės institucijų ir įstaigų darbuotojų kvalifikacijos kėlimo organizavimas</t>
  </si>
  <si>
    <t xml:space="preserve"> 3.3.5.5.1. Viešojo valdymo ir administracinės naštos mažinimo priemonių įgyvendinimas</t>
  </si>
  <si>
    <t>3.1.1.1.1. Informacinių ir ryšių technologijų veiklos ir plėtros savivaldybės institucijose ir administracijoje užtikrinimas</t>
  </si>
  <si>
    <t>3.1.2.1.1. Informacinių technologijų valdymo ir raštingumo veiklos organizavimas</t>
  </si>
  <si>
    <t xml:space="preserve">3.3.6.1.1. Nusikalstamų veikų prevencijos programų įgyvendinimas </t>
  </si>
  <si>
    <t>3.3.6.1.2. Korupcijos prevencijos programų įgyvendinimas</t>
  </si>
  <si>
    <t>3.3.6.2.1. Viešosios tvarkos užtikrinimo priemonių įgyvendinimas</t>
  </si>
  <si>
    <t>Viešojo valdymo tobulinimo priemonių skaičius</t>
  </si>
  <si>
    <t>Administracinės naštos mažinimo priemonių skaičius</t>
  </si>
  <si>
    <t>Bendros infrastruktūros sukūrimas ir palaikymas</t>
  </si>
  <si>
    <t>Skaitmenizuotų paslaugų skaičius</t>
  </si>
  <si>
    <t>Atvirų duomenų paketo sukūrimas ir jo palaikymas</t>
  </si>
  <si>
    <t>Dalyvavusių mokymuose skaičius</t>
  </si>
  <si>
    <t>Atliktų auditų skaičius</t>
  </si>
  <si>
    <t>Įgyvendintų nusikalstamų veikų prevencijos programų skaičius</t>
  </si>
  <si>
    <t>Įgyvendintų korupcijos prevencijos programų skaičius</t>
  </si>
  <si>
    <t>Įgyvendintų viešosios tvarkos priemonių skaičius</t>
  </si>
  <si>
    <t>Ankstesnių metų biudžeto lėšos SVA</t>
  </si>
  <si>
    <t>Patrauklios aplinkos gyvenimui ir poilsiui kūrimas</t>
  </si>
  <si>
    <t>Efektyvus Neringos savivaldybės valdymas</t>
  </si>
  <si>
    <t>01. Savivaldybės valdymo programa , 01</t>
  </si>
  <si>
    <t>2.2.2.1. Rėmimo ir motyvavimo programos sukūrimas specialistams, siekiant juos pritraukti ir išlaikyti</t>
  </si>
  <si>
    <t>2.2.2.1.1.</t>
  </si>
  <si>
    <t>2.2.2.1.1. Rėmimo ir motyvavimo programos sukūrimas</t>
  </si>
  <si>
    <t>3.1.1.2.1.</t>
  </si>
  <si>
    <t>3.1.1.2.1. Neringos savivaldybės teikiamų paslaugų skaitmenizavimas</t>
  </si>
  <si>
    <t>Kristina Jasaitienė</t>
  </si>
  <si>
    <t xml:space="preserve">3.3.5.7.1 </t>
  </si>
  <si>
    <t>Rugilė Šimkutė</t>
  </si>
  <si>
    <t>Įstaigų, įvykdžiusių lygių galimybių matavimą, skaičius</t>
  </si>
  <si>
    <t>Administracijos skyrių, kuriuose duomenys skiriami pagal lytį, skaičius</t>
  </si>
  <si>
    <t>3.3.5.7.1. Lygių galimybių ir lyčių lygybės užtikrinimas Neringos savivaldybėje</t>
  </si>
  <si>
    <t xml:space="preserve">3.3.5.7. Lygių galimybių ir lyčių lygybės principų įgyvendinimas </t>
  </si>
  <si>
    <t>Paruoštų informacinių pranešimų apie lygias galimybes ir lyčių lygybę skaičius</t>
  </si>
  <si>
    <t>2022 - 2024 METŲ STRATEGINIO VEIKLOS PLANO</t>
  </si>
  <si>
    <t>Asignavimai 2021-iesiems metams (tūkst. Eur)</t>
  </si>
  <si>
    <t>Lėšų poreikis biudžetiniams 2022-iesiems metams (tūkst. Eur)</t>
  </si>
  <si>
    <t>2023-ųjų metų skirti asignavimai (tūkst. Eur.)</t>
  </si>
  <si>
    <t>2024-ųjų metų lėšų projektas (tūkst. Eur.)</t>
  </si>
  <si>
    <t>2024-ieji metai</t>
  </si>
  <si>
    <t>Vida Baltokienė</t>
  </si>
  <si>
    <t>Valstybės garantuojamos pirminės teisinės pagalbos suteikimas, vnt.</t>
  </si>
  <si>
    <t>Kontrolės ir audito tarnybos darbo organizavimo užtikrinimas, proc.</t>
  </si>
  <si>
    <t>Įgyvendintų veiklų skaičius</t>
  </si>
  <si>
    <t>Įgyvendintų priemonių skaičius</t>
  </si>
  <si>
    <t>Neringos savivaldybės tarybos narių skaičius</t>
  </si>
  <si>
    <t>Neringos savivaldybės administracijos pareigybių skaičius</t>
  </si>
  <si>
    <t>Valstybinės kalbos vartojimo ir taisyklingumo patikrinimų skaičius</t>
  </si>
  <si>
    <t>Asignavimai 2021-iesiems metams  tūkst. Eur</t>
  </si>
  <si>
    <t>Lėšų poreikis biudžetiniams 2022-iesiems metams tūkst. Eur</t>
  </si>
  <si>
    <t>2022-ųjų metų skirti asignavimai tūkst. Eur</t>
  </si>
  <si>
    <t>Tvarkomų registrų skaičius</t>
  </si>
  <si>
    <t>Įregistruotų civilinės būklės aktų įrašų ir išduotų įrašų skaičius</t>
  </si>
  <si>
    <t>Gyvenamosios vietos deklaracijų, pateiktų ne internetu, ir išduotų pažymų skaičius</t>
  </si>
  <si>
    <t>Likviduotų įmonių ilgai saugomų dokumentų skaičius</t>
  </si>
  <si>
    <t>Pasirašytų sutarčių skaičius</t>
  </si>
  <si>
    <t>Postų skaičius</t>
  </si>
  <si>
    <t>Darbuotojų skaičius</t>
  </si>
  <si>
    <t>Tarnybos veiklos užtikrinimas, proc.</t>
  </si>
  <si>
    <t>Kontrolės postų veiklos užtikrinimas, proc.</t>
  </si>
  <si>
    <t>Valstybės turto vienetai</t>
  </si>
  <si>
    <t>Registrų skaičius</t>
  </si>
  <si>
    <t>3.3.5.2.3. Savivaldybės finansinių įsipareigojimų vykdymas ir žalos atlyginimas</t>
  </si>
  <si>
    <t>Paruoštų viešinamų žinučių skaičius</t>
  </si>
  <si>
    <t>Parengtų ir suderintų savivaldybės mobilizacijos planų skaičius</t>
  </si>
  <si>
    <t>Perspėjimo sistemos įjungimų skaičius</t>
  </si>
  <si>
    <t>Atliktų civilinės saugos būklės patikrinimų skaičius</t>
  </si>
  <si>
    <t>Suorganizuotų civilinės saugos pratybų skaičius</t>
  </si>
  <si>
    <t xml:space="preserve">Neringos savivaldybės
2022–2024 metų strateginio veiklos plano
2 priedas                                                                                                       </t>
  </si>
  <si>
    <t>Žydrūnė Janauskienė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</si>
</sst>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indexed="8"/>
      <name val="Calibri"/>
      <family val="2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6"/>
      <color indexed="8"/>
      <name val="Times New Roman"/>
      <family val="1"/>
      <charset val="186"/>
    </font>
    <font>
      <b/>
      <sz val="18"/>
      <color indexed="8"/>
      <name val="Times New Roman"/>
      <family val="1"/>
      <charset val="186"/>
    </font>
    <font>
      <b/>
      <sz val="18"/>
      <name val="Times New Roman"/>
      <family val="1"/>
      <charset val="186"/>
    </font>
    <font>
      <sz val="18"/>
      <color indexed="8"/>
      <name val="Times New Roman"/>
      <family val="1"/>
      <charset val="186"/>
    </font>
    <font>
      <sz val="15"/>
      <color indexed="8"/>
      <name val="Times New Roman"/>
      <family val="1"/>
      <charset val="186"/>
    </font>
    <font>
      <sz val="18"/>
      <name val="Times New Roman"/>
      <family val="1"/>
      <charset val="186"/>
    </font>
    <font>
      <b/>
      <sz val="16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5"/>
      <color rgb="FFFF0000"/>
      <name val="Times New Roman"/>
      <family val="1"/>
      <charset val="186"/>
    </font>
    <font>
      <sz val="15"/>
      <name val="Times New Roman"/>
      <family val="1"/>
      <charset val="186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9D08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14">
    <xf numFmtId="0" fontId="0" fillId="0" borderId="0" xfId="0"/>
    <xf numFmtId="0" fontId="25" fillId="0" borderId="0" xfId="0" applyFont="1"/>
    <xf numFmtId="0" fontId="25" fillId="0" borderId="0" xfId="0" applyFont="1" applyAlignment="1">
      <alignment wrapText="1"/>
    </xf>
    <xf numFmtId="0" fontId="20" fillId="33" borderId="21" xfId="0" applyFont="1" applyFill="1" applyBorder="1" applyAlignment="1">
      <alignment horizontal="center" vertical="center" textRotation="90" wrapText="1"/>
    </xf>
    <xf numFmtId="0" fontId="20" fillId="33" borderId="26" xfId="0" applyFont="1" applyFill="1" applyBorder="1" applyAlignment="1">
      <alignment horizontal="center" vertical="center" textRotation="90" wrapText="1"/>
    </xf>
    <xf numFmtId="0" fontId="23" fillId="34" borderId="21" xfId="0" applyFont="1" applyFill="1" applyBorder="1" applyAlignment="1">
      <alignment horizontal="left" vertical="center" wrapText="1"/>
    </xf>
    <xf numFmtId="0" fontId="21" fillId="35" borderId="21" xfId="0" applyFont="1" applyFill="1" applyBorder="1" applyAlignment="1">
      <alignment horizontal="left" vertical="center"/>
    </xf>
    <xf numFmtId="0" fontId="21" fillId="36" borderId="21" xfId="0" applyFont="1" applyFill="1" applyBorder="1" applyAlignment="1">
      <alignment horizontal="left" vertical="center"/>
    </xf>
    <xf numFmtId="0" fontId="22" fillId="0" borderId="21" xfId="0" applyFont="1" applyBorder="1" applyAlignment="1">
      <alignment horizontal="left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1" xfId="0" applyNumberFormat="1" applyFont="1" applyBorder="1" applyAlignment="1">
      <alignment horizontal="center" vertical="center" wrapText="1"/>
    </xf>
    <xf numFmtId="0" fontId="19" fillId="37" borderId="29" xfId="0" applyFont="1" applyFill="1" applyBorder="1" applyAlignment="1">
      <alignment horizontal="center" vertical="center"/>
    </xf>
    <xf numFmtId="0" fontId="19" fillId="37" borderId="33" xfId="0" applyFont="1" applyFill="1" applyBorder="1" applyAlignment="1">
      <alignment horizontal="center" vertical="center"/>
    </xf>
    <xf numFmtId="0" fontId="21" fillId="39" borderId="23" xfId="0" applyFont="1" applyFill="1" applyBorder="1" applyAlignment="1">
      <alignment horizontal="center" vertical="center"/>
    </xf>
    <xf numFmtId="0" fontId="19" fillId="37" borderId="35" xfId="0" applyFont="1" applyFill="1" applyBorder="1" applyAlignment="1">
      <alignment horizontal="center" vertical="center"/>
    </xf>
    <xf numFmtId="0" fontId="19" fillId="37" borderId="36" xfId="0" applyFont="1" applyFill="1" applyBorder="1" applyAlignment="1">
      <alignment horizontal="center" vertical="center"/>
    </xf>
    <xf numFmtId="0" fontId="19" fillId="37" borderId="37" xfId="0" applyFont="1" applyFill="1" applyBorder="1" applyAlignment="1">
      <alignment horizontal="center" vertical="center"/>
    </xf>
    <xf numFmtId="0" fontId="21" fillId="0" borderId="15" xfId="0" applyFont="1" applyBorder="1" applyAlignment="1">
      <alignment horizontal="center" vertical="center" wrapText="1"/>
    </xf>
    <xf numFmtId="0" fontId="20" fillId="34" borderId="21" xfId="0" applyFont="1" applyFill="1" applyBorder="1" applyAlignment="1">
      <alignment horizontal="center" vertical="center" wrapText="1"/>
    </xf>
    <xf numFmtId="0" fontId="19" fillId="38" borderId="40" xfId="0" applyFont="1" applyFill="1" applyBorder="1" applyAlignment="1">
      <alignment horizontal="center" vertical="center"/>
    </xf>
    <xf numFmtId="0" fontId="19" fillId="40" borderId="35" xfId="0" applyFont="1" applyFill="1" applyBorder="1" applyAlignment="1">
      <alignment horizontal="center" vertical="center"/>
    </xf>
    <xf numFmtId="0" fontId="19" fillId="40" borderId="36" xfId="0" applyFont="1" applyFill="1" applyBorder="1" applyAlignment="1">
      <alignment horizontal="center" vertical="center"/>
    </xf>
    <xf numFmtId="0" fontId="22" fillId="0" borderId="21" xfId="0" applyFont="1" applyBorder="1" applyAlignment="1">
      <alignment vertical="center" wrapText="1"/>
    </xf>
    <xf numFmtId="0" fontId="23" fillId="0" borderId="21" xfId="0" applyNumberFormat="1" applyFont="1" applyBorder="1" applyAlignment="1">
      <alignment horizontal="center" vertical="center" wrapText="1"/>
    </xf>
    <xf numFmtId="0" fontId="19" fillId="37" borderId="40" xfId="0" applyFont="1" applyFill="1" applyBorder="1" applyAlignment="1">
      <alignment horizontal="center" vertical="center"/>
    </xf>
    <xf numFmtId="0" fontId="21" fillId="0" borderId="21" xfId="0" applyNumberFormat="1" applyFont="1" applyFill="1" applyBorder="1" applyAlignment="1">
      <alignment horizontal="center" vertical="center" wrapText="1"/>
    </xf>
    <xf numFmtId="0" fontId="22" fillId="39" borderId="23" xfId="0" applyFont="1" applyFill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/>
    </xf>
    <xf numFmtId="0" fontId="22" fillId="0" borderId="16" xfId="0" applyFont="1" applyBorder="1" applyAlignment="1">
      <alignment horizontal="left" vertical="center" wrapText="1"/>
    </xf>
    <xf numFmtId="0" fontId="21" fillId="0" borderId="23" xfId="0" applyNumberFormat="1" applyFont="1" applyBorder="1" applyAlignment="1">
      <alignment horizontal="center" vertical="center" wrapText="1"/>
    </xf>
    <xf numFmtId="0" fontId="21" fillId="0" borderId="15" xfId="0" applyNumberFormat="1" applyFont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left" vertical="center" wrapText="1"/>
    </xf>
    <xf numFmtId="0" fontId="22" fillId="0" borderId="51" xfId="0" applyFont="1" applyBorder="1" applyAlignment="1">
      <alignment horizontal="left" vertical="center" wrapText="1"/>
    </xf>
    <xf numFmtId="0" fontId="21" fillId="0" borderId="51" xfId="0" applyNumberFormat="1" applyFont="1" applyBorder="1" applyAlignment="1">
      <alignment horizontal="center" vertical="center" wrapText="1"/>
    </xf>
    <xf numFmtId="0" fontId="22" fillId="0" borderId="54" xfId="0" applyFont="1" applyBorder="1" applyAlignment="1">
      <alignment horizontal="left" vertical="center" wrapText="1"/>
    </xf>
    <xf numFmtId="0" fontId="21" fillId="0" borderId="54" xfId="0" applyNumberFormat="1" applyFont="1" applyBorder="1" applyAlignment="1">
      <alignment horizontal="center" vertical="center" wrapText="1"/>
    </xf>
    <xf numFmtId="0" fontId="22" fillId="0" borderId="54" xfId="0" applyFont="1" applyBorder="1" applyAlignment="1">
      <alignment vertical="center" wrapText="1"/>
    </xf>
    <xf numFmtId="0" fontId="23" fillId="0" borderId="54" xfId="0" applyNumberFormat="1" applyFont="1" applyBorder="1" applyAlignment="1">
      <alignment horizontal="center" vertical="center" wrapText="1"/>
    </xf>
    <xf numFmtId="0" fontId="23" fillId="0" borderId="51" xfId="0" applyNumberFormat="1" applyFont="1" applyBorder="1" applyAlignment="1">
      <alignment horizontal="center" vertical="center" wrapText="1"/>
    </xf>
    <xf numFmtId="0" fontId="22" fillId="0" borderId="15" xfId="0" applyFont="1" applyFill="1" applyBorder="1" applyAlignment="1">
      <alignment horizontal="left" vertical="center" wrapText="1"/>
    </xf>
    <xf numFmtId="0" fontId="23" fillId="0" borderId="15" xfId="0" applyNumberFormat="1" applyFont="1" applyFill="1" applyBorder="1" applyAlignment="1">
      <alignment horizontal="center" vertical="center" wrapText="1"/>
    </xf>
    <xf numFmtId="0" fontId="20" fillId="34" borderId="15" xfId="0" applyFont="1" applyFill="1" applyBorder="1" applyAlignment="1">
      <alignment horizontal="center" vertical="center" textRotation="90" wrapText="1"/>
    </xf>
    <xf numFmtId="49" fontId="20" fillId="34" borderId="15" xfId="0" applyNumberFormat="1" applyFont="1" applyFill="1" applyBorder="1" applyAlignment="1">
      <alignment horizontal="center" vertical="center" textRotation="90" wrapText="1"/>
    </xf>
    <xf numFmtId="0" fontId="23" fillId="34" borderId="42" xfId="0" applyFont="1" applyFill="1" applyBorder="1" applyAlignment="1">
      <alignment horizontal="center" vertical="center" wrapText="1"/>
    </xf>
    <xf numFmtId="0" fontId="23" fillId="34" borderId="15" xfId="0" applyFont="1" applyFill="1" applyBorder="1" applyAlignment="1">
      <alignment horizontal="center" vertical="center" wrapText="1"/>
    </xf>
    <xf numFmtId="0" fontId="21" fillId="34" borderId="21" xfId="0" applyFont="1" applyFill="1" applyBorder="1" applyAlignment="1">
      <alignment horizontal="left" vertical="center"/>
    </xf>
    <xf numFmtId="0" fontId="19" fillId="34" borderId="0" xfId="0" applyFont="1" applyFill="1" applyBorder="1" applyAlignment="1">
      <alignment horizontal="center" vertical="center"/>
    </xf>
    <xf numFmtId="0" fontId="19" fillId="34" borderId="56" xfId="0" applyFont="1" applyFill="1" applyBorder="1" applyAlignment="1">
      <alignment horizontal="center" vertical="center"/>
    </xf>
    <xf numFmtId="0" fontId="19" fillId="34" borderId="57" xfId="0" applyFont="1" applyFill="1" applyBorder="1" applyAlignment="1">
      <alignment horizontal="center" vertical="center"/>
    </xf>
    <xf numFmtId="164" fontId="21" fillId="0" borderId="21" xfId="0" applyNumberFormat="1" applyFont="1" applyFill="1" applyBorder="1" applyAlignment="1">
      <alignment horizontal="center" vertical="center" wrapText="1"/>
    </xf>
    <xf numFmtId="164" fontId="19" fillId="37" borderId="29" xfId="0" applyNumberFormat="1" applyFont="1" applyFill="1" applyBorder="1" applyAlignment="1">
      <alignment horizontal="center" vertical="center"/>
    </xf>
    <xf numFmtId="164" fontId="19" fillId="38" borderId="29" xfId="0" applyNumberFormat="1" applyFont="1" applyFill="1" applyBorder="1" applyAlignment="1">
      <alignment horizontal="center" vertical="center"/>
    </xf>
    <xf numFmtId="164" fontId="19" fillId="36" borderId="21" xfId="0" applyNumberFormat="1" applyFont="1" applyFill="1" applyBorder="1" applyAlignment="1">
      <alignment horizontal="center" vertical="center"/>
    </xf>
    <xf numFmtId="164" fontId="21" fillId="0" borderId="21" xfId="0" applyNumberFormat="1" applyFont="1" applyBorder="1" applyAlignment="1">
      <alignment horizontal="center" vertical="center" wrapText="1"/>
    </xf>
    <xf numFmtId="164" fontId="19" fillId="37" borderId="33" xfId="0" applyNumberFormat="1" applyFont="1" applyFill="1" applyBorder="1" applyAlignment="1">
      <alignment horizontal="center" vertical="center"/>
    </xf>
    <xf numFmtId="164" fontId="21" fillId="39" borderId="23" xfId="0" applyNumberFormat="1" applyFont="1" applyFill="1" applyBorder="1" applyAlignment="1">
      <alignment horizontal="center" vertical="center"/>
    </xf>
    <xf numFmtId="164" fontId="19" fillId="37" borderId="36" xfId="0" applyNumberFormat="1" applyFont="1" applyFill="1" applyBorder="1" applyAlignment="1">
      <alignment horizontal="center" vertical="center"/>
    </xf>
    <xf numFmtId="164" fontId="21" fillId="0" borderId="15" xfId="0" applyNumberFormat="1" applyFont="1" applyBorder="1" applyAlignment="1">
      <alignment horizontal="center" vertical="center" wrapText="1"/>
    </xf>
    <xf numFmtId="164" fontId="21" fillId="41" borderId="23" xfId="0" applyNumberFormat="1" applyFont="1" applyFill="1" applyBorder="1" applyAlignment="1">
      <alignment horizontal="center" vertical="center"/>
    </xf>
    <xf numFmtId="164" fontId="19" fillId="40" borderId="36" xfId="0" applyNumberFormat="1" applyFont="1" applyFill="1" applyBorder="1" applyAlignment="1">
      <alignment horizontal="center" vertical="center"/>
    </xf>
    <xf numFmtId="164" fontId="19" fillId="38" borderId="40" xfId="0" applyNumberFormat="1" applyFont="1" applyFill="1" applyBorder="1" applyAlignment="1">
      <alignment horizontal="center" vertical="center"/>
    </xf>
    <xf numFmtId="164" fontId="19" fillId="37" borderId="40" xfId="0" applyNumberFormat="1" applyFont="1" applyFill="1" applyBorder="1" applyAlignment="1">
      <alignment horizontal="center" vertical="center"/>
    </xf>
    <xf numFmtId="164" fontId="20" fillId="34" borderId="21" xfId="0" applyNumberFormat="1" applyFont="1" applyFill="1" applyBorder="1" applyAlignment="1">
      <alignment horizontal="center" vertical="center" wrapText="1"/>
    </xf>
    <xf numFmtId="164" fontId="18" fillId="0" borderId="21" xfId="0" applyNumberFormat="1" applyFont="1" applyBorder="1" applyAlignment="1">
      <alignment horizontal="center" vertical="center" wrapText="1"/>
    </xf>
    <xf numFmtId="164" fontId="23" fillId="0" borderId="21" xfId="0" applyNumberFormat="1" applyFont="1" applyFill="1" applyBorder="1" applyAlignment="1">
      <alignment horizontal="center" vertical="center" wrapText="1"/>
    </xf>
    <xf numFmtId="164" fontId="23" fillId="0" borderId="21" xfId="0" applyNumberFormat="1" applyFont="1" applyBorder="1" applyAlignment="1">
      <alignment horizontal="center" vertical="center" wrapText="1"/>
    </xf>
    <xf numFmtId="164" fontId="21" fillId="0" borderId="23" xfId="0" applyNumberFormat="1" applyFont="1" applyFill="1" applyBorder="1" applyAlignment="1">
      <alignment horizontal="center" vertical="center"/>
    </xf>
    <xf numFmtId="164" fontId="21" fillId="41" borderId="15" xfId="0" applyNumberFormat="1" applyFont="1" applyFill="1" applyBorder="1" applyAlignment="1">
      <alignment horizontal="center" vertical="center" wrapText="1"/>
    </xf>
    <xf numFmtId="164" fontId="21" fillId="41" borderId="21" xfId="0" applyNumberFormat="1" applyFont="1" applyFill="1" applyBorder="1" applyAlignment="1">
      <alignment horizontal="center" vertical="center" wrapText="1"/>
    </xf>
    <xf numFmtId="0" fontId="23" fillId="34" borderId="15" xfId="0" applyFont="1" applyFill="1" applyBorder="1" applyAlignment="1">
      <alignment horizontal="left" vertical="center" wrapText="1"/>
    </xf>
    <xf numFmtId="0" fontId="21" fillId="35" borderId="15" xfId="0" applyFont="1" applyFill="1" applyBorder="1" applyAlignment="1">
      <alignment horizontal="left" vertical="center"/>
    </xf>
    <xf numFmtId="0" fontId="19" fillId="38" borderId="38" xfId="0" applyFont="1" applyFill="1" applyBorder="1" applyAlignment="1">
      <alignment horizontal="right" vertical="center"/>
    </xf>
    <xf numFmtId="0" fontId="19" fillId="38" borderId="10" xfId="0" applyFont="1" applyFill="1" applyBorder="1" applyAlignment="1">
      <alignment horizontal="right" vertical="center"/>
    </xf>
    <xf numFmtId="164" fontId="19" fillId="36" borderId="15" xfId="0" applyNumberFormat="1" applyFont="1" applyFill="1" applyBorder="1" applyAlignment="1">
      <alignment horizontal="center" vertical="center"/>
    </xf>
    <xf numFmtId="0" fontId="19" fillId="38" borderId="38" xfId="0" applyFont="1" applyFill="1" applyBorder="1" applyAlignment="1">
      <alignment horizontal="center" vertical="center"/>
    </xf>
    <xf numFmtId="0" fontId="19" fillId="38" borderId="10" xfId="0" applyFont="1" applyFill="1" applyBorder="1" applyAlignment="1">
      <alignment horizontal="center" vertical="center"/>
    </xf>
    <xf numFmtId="0" fontId="19" fillId="38" borderId="39" xfId="0" applyFont="1" applyFill="1" applyBorder="1" applyAlignment="1">
      <alignment horizontal="center" vertical="center"/>
    </xf>
    <xf numFmtId="0" fontId="19" fillId="40" borderId="29" xfId="0" applyFont="1" applyFill="1" applyBorder="1" applyAlignment="1">
      <alignment horizontal="center" vertical="center"/>
    </xf>
    <xf numFmtId="164" fontId="19" fillId="40" borderId="29" xfId="0" applyNumberFormat="1" applyFont="1" applyFill="1" applyBorder="1" applyAlignment="1">
      <alignment horizontal="center" vertical="center"/>
    </xf>
    <xf numFmtId="0" fontId="21" fillId="41" borderId="21" xfId="0" applyFont="1" applyFill="1" applyBorder="1" applyAlignment="1">
      <alignment horizontal="center" vertical="center"/>
    </xf>
    <xf numFmtId="0" fontId="21" fillId="41" borderId="25" xfId="0" applyFont="1" applyFill="1" applyBorder="1" applyAlignment="1">
      <alignment horizontal="center" vertical="center"/>
    </xf>
    <xf numFmtId="0" fontId="21" fillId="40" borderId="10" xfId="0" applyFont="1" applyFill="1" applyBorder="1" applyAlignment="1">
      <alignment horizontal="center" vertical="center"/>
    </xf>
    <xf numFmtId="0" fontId="19" fillId="40" borderId="30" xfId="0" applyFont="1" applyFill="1" applyBorder="1" applyAlignment="1">
      <alignment horizontal="center" vertical="center"/>
    </xf>
    <xf numFmtId="0" fontId="22" fillId="40" borderId="38" xfId="0" applyFont="1" applyFill="1" applyBorder="1" applyAlignment="1">
      <alignment horizontal="left" vertical="center" wrapText="1"/>
    </xf>
    <xf numFmtId="0" fontId="22" fillId="41" borderId="25" xfId="0" applyFont="1" applyFill="1" applyBorder="1" applyAlignment="1">
      <alignment horizontal="left" vertical="center" wrapText="1"/>
    </xf>
    <xf numFmtId="2" fontId="19" fillId="37" borderId="29" xfId="0" applyNumberFormat="1" applyFont="1" applyFill="1" applyBorder="1" applyAlignment="1">
      <alignment horizontal="center" vertical="center"/>
    </xf>
    <xf numFmtId="2" fontId="19" fillId="37" borderId="33" xfId="0" applyNumberFormat="1" applyFont="1" applyFill="1" applyBorder="1" applyAlignment="1">
      <alignment horizontal="center" vertical="center"/>
    </xf>
    <xf numFmtId="2" fontId="19" fillId="38" borderId="40" xfId="0" applyNumberFormat="1" applyFont="1" applyFill="1" applyBorder="1" applyAlignment="1">
      <alignment horizontal="center" vertical="center"/>
    </xf>
    <xf numFmtId="2" fontId="19" fillId="36" borderId="15" xfId="0" applyNumberFormat="1" applyFont="1" applyFill="1" applyBorder="1" applyAlignment="1">
      <alignment horizontal="center" vertical="center"/>
    </xf>
    <xf numFmtId="2" fontId="20" fillId="34" borderId="21" xfId="0" applyNumberFormat="1" applyFont="1" applyFill="1" applyBorder="1" applyAlignment="1">
      <alignment horizontal="center" vertical="center" wrapText="1"/>
    </xf>
    <xf numFmtId="164" fontId="21" fillId="41" borderId="16" xfId="0" applyNumberFormat="1" applyFont="1" applyFill="1" applyBorder="1" applyAlignment="1">
      <alignment horizontal="center" vertical="center"/>
    </xf>
    <xf numFmtId="0" fontId="21" fillId="41" borderId="16" xfId="0" applyFont="1" applyFill="1" applyBorder="1" applyAlignment="1">
      <alignment horizontal="center" vertical="center"/>
    </xf>
    <xf numFmtId="0" fontId="21" fillId="41" borderId="52" xfId="0" applyFont="1" applyFill="1" applyBorder="1" applyAlignment="1">
      <alignment horizontal="center" vertical="center"/>
    </xf>
    <xf numFmtId="164" fontId="21" fillId="0" borderId="16" xfId="0" applyNumberFormat="1" applyFont="1" applyFill="1" applyBorder="1" applyAlignment="1">
      <alignment horizontal="center" vertical="center"/>
    </xf>
    <xf numFmtId="0" fontId="19" fillId="40" borderId="52" xfId="0" applyFont="1" applyFill="1" applyBorder="1" applyAlignment="1">
      <alignment horizontal="center" vertical="center"/>
    </xf>
    <xf numFmtId="0" fontId="19" fillId="40" borderId="63" xfId="0" applyFont="1" applyFill="1" applyBorder="1" applyAlignment="1">
      <alignment horizontal="center" vertical="center"/>
    </xf>
    <xf numFmtId="0" fontId="22" fillId="41" borderId="21" xfId="0" applyFont="1" applyFill="1" applyBorder="1" applyAlignment="1">
      <alignment horizontal="left" vertical="center" wrapText="1"/>
    </xf>
    <xf numFmtId="0" fontId="21" fillId="0" borderId="36" xfId="0" applyNumberFormat="1" applyFont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/>
    </xf>
    <xf numFmtId="164" fontId="19" fillId="38" borderId="35" xfId="0" applyNumberFormat="1" applyFont="1" applyFill="1" applyBorder="1" applyAlignment="1">
      <alignment horizontal="center" vertical="center"/>
    </xf>
    <xf numFmtId="164" fontId="19" fillId="38" borderId="36" xfId="0" applyNumberFormat="1" applyFont="1" applyFill="1" applyBorder="1" applyAlignment="1">
      <alignment horizontal="center" vertical="center"/>
    </xf>
    <xf numFmtId="164" fontId="19" fillId="38" borderId="37" xfId="0" applyNumberFormat="1" applyFont="1" applyFill="1" applyBorder="1" applyAlignment="1">
      <alignment horizontal="center" vertical="center"/>
    </xf>
    <xf numFmtId="0" fontId="20" fillId="34" borderId="28" xfId="0" applyFont="1" applyFill="1" applyBorder="1" applyAlignment="1">
      <alignment horizontal="center" vertical="center" wrapText="1"/>
    </xf>
    <xf numFmtId="164" fontId="21" fillId="0" borderId="14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2" fillId="41" borderId="14" xfId="0" applyFont="1" applyFill="1" applyBorder="1" applyAlignment="1">
      <alignment horizontal="center" vertical="center"/>
    </xf>
    <xf numFmtId="0" fontId="22" fillId="41" borderId="16" xfId="0" applyFont="1" applyFill="1" applyBorder="1" applyAlignment="1">
      <alignment horizontal="center" vertical="center"/>
    </xf>
    <xf numFmtId="0" fontId="22" fillId="41" borderId="52" xfId="0" applyFont="1" applyFill="1" applyBorder="1" applyAlignment="1">
      <alignment horizontal="center" vertical="center"/>
    </xf>
    <xf numFmtId="164" fontId="21" fillId="41" borderId="14" xfId="0" applyNumberFormat="1" applyFont="1" applyFill="1" applyBorder="1" applyAlignment="1">
      <alignment horizontal="center" vertical="center"/>
    </xf>
    <xf numFmtId="164" fontId="21" fillId="41" borderId="16" xfId="0" applyNumberFormat="1" applyFont="1" applyFill="1" applyBorder="1" applyAlignment="1">
      <alignment horizontal="center" vertical="center"/>
    </xf>
    <xf numFmtId="164" fontId="21" fillId="41" borderId="52" xfId="0" applyNumberFormat="1" applyFont="1" applyFill="1" applyBorder="1" applyAlignment="1">
      <alignment horizontal="center" vertical="center"/>
    </xf>
    <xf numFmtId="164" fontId="21" fillId="41" borderId="57" xfId="0" applyNumberFormat="1" applyFont="1" applyFill="1" applyBorder="1" applyAlignment="1">
      <alignment horizontal="center" vertical="center"/>
    </xf>
    <xf numFmtId="164" fontId="21" fillId="41" borderId="60" xfId="0" applyNumberFormat="1" applyFont="1" applyFill="1" applyBorder="1" applyAlignment="1">
      <alignment horizontal="center" vertical="center"/>
    </xf>
    <xf numFmtId="164" fontId="21" fillId="41" borderId="61" xfId="0" applyNumberFormat="1" applyFont="1" applyFill="1" applyBorder="1" applyAlignment="1">
      <alignment horizontal="center" vertical="center"/>
    </xf>
    <xf numFmtId="0" fontId="21" fillId="41" borderId="23" xfId="0" applyFont="1" applyFill="1" applyBorder="1" applyAlignment="1">
      <alignment horizontal="center" vertical="center"/>
    </xf>
    <xf numFmtId="0" fontId="21" fillId="41" borderId="16" xfId="0" applyFont="1" applyFill="1" applyBorder="1" applyAlignment="1">
      <alignment horizontal="center" vertical="center"/>
    </xf>
    <xf numFmtId="0" fontId="22" fillId="41" borderId="62" xfId="0" applyFont="1" applyFill="1" applyBorder="1" applyAlignment="1">
      <alignment horizontal="left" vertical="center" wrapText="1"/>
    </xf>
    <xf numFmtId="0" fontId="22" fillId="41" borderId="60" xfId="0" applyFont="1" applyFill="1" applyBorder="1" applyAlignment="1">
      <alignment horizontal="left" vertical="center" wrapText="1"/>
    </xf>
    <xf numFmtId="0" fontId="22" fillId="41" borderId="23" xfId="0" applyFont="1" applyFill="1" applyBorder="1" applyAlignment="1">
      <alignment horizontal="left" vertical="center" wrapText="1"/>
    </xf>
    <xf numFmtId="0" fontId="22" fillId="41" borderId="16" xfId="0" applyFont="1" applyFill="1" applyBorder="1" applyAlignment="1">
      <alignment horizontal="left" vertical="center" wrapText="1"/>
    </xf>
    <xf numFmtId="0" fontId="22" fillId="41" borderId="52" xfId="0" applyFont="1" applyFill="1" applyBorder="1" applyAlignment="1">
      <alignment horizontal="left" vertical="center" wrapText="1"/>
    </xf>
    <xf numFmtId="0" fontId="21" fillId="41" borderId="52" xfId="0" applyFont="1" applyFill="1" applyBorder="1" applyAlignment="1">
      <alignment horizontal="center" vertical="center"/>
    </xf>
    <xf numFmtId="0" fontId="19" fillId="41" borderId="53" xfId="0" applyFont="1" applyFill="1" applyBorder="1" applyAlignment="1">
      <alignment horizontal="center" vertical="center"/>
    </xf>
    <xf numFmtId="0" fontId="19" fillId="41" borderId="49" xfId="0" applyFont="1" applyFill="1" applyBorder="1" applyAlignment="1">
      <alignment horizontal="center" vertical="center"/>
    </xf>
    <xf numFmtId="0" fontId="19" fillId="41" borderId="50" xfId="0" applyFont="1" applyFill="1" applyBorder="1" applyAlignment="1">
      <alignment horizontal="center" vertical="center"/>
    </xf>
    <xf numFmtId="0" fontId="19" fillId="41" borderId="14" xfId="0" applyFont="1" applyFill="1" applyBorder="1" applyAlignment="1">
      <alignment horizontal="center" vertical="center"/>
    </xf>
    <xf numFmtId="0" fontId="19" fillId="41" borderId="16" xfId="0" applyFont="1" applyFill="1" applyBorder="1" applyAlignment="1">
      <alignment horizontal="center" vertical="center"/>
    </xf>
    <xf numFmtId="0" fontId="19" fillId="41" borderId="52" xfId="0" applyFont="1" applyFill="1" applyBorder="1" applyAlignment="1">
      <alignment horizontal="center" vertical="center"/>
    </xf>
    <xf numFmtId="0" fontId="21" fillId="35" borderId="23" xfId="0" applyFont="1" applyFill="1" applyBorder="1" applyAlignment="1">
      <alignment horizontal="center" vertical="center"/>
    </xf>
    <xf numFmtId="0" fontId="21" fillId="35" borderId="16" xfId="0" applyFont="1" applyFill="1" applyBorder="1" applyAlignment="1">
      <alignment horizontal="center" vertical="center"/>
    </xf>
    <xf numFmtId="0" fontId="21" fillId="35" borderId="15" xfId="0" applyFont="1" applyFill="1" applyBorder="1" applyAlignment="1">
      <alignment horizontal="center" vertical="center"/>
    </xf>
    <xf numFmtId="0" fontId="21" fillId="36" borderId="23" xfId="0" applyFont="1" applyFill="1" applyBorder="1" applyAlignment="1">
      <alignment horizontal="left" vertical="center"/>
    </xf>
    <xf numFmtId="0" fontId="21" fillId="36" borderId="16" xfId="0" applyFont="1" applyFill="1" applyBorder="1" applyAlignment="1">
      <alignment horizontal="left" vertical="center"/>
    </xf>
    <xf numFmtId="0" fontId="21" fillId="36" borderId="15" xfId="0" applyFont="1" applyFill="1" applyBorder="1" applyAlignment="1">
      <alignment horizontal="left" vertical="center"/>
    </xf>
    <xf numFmtId="0" fontId="22" fillId="0" borderId="23" xfId="0" applyFont="1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center" vertical="center" wrapText="1"/>
    </xf>
    <xf numFmtId="0" fontId="22" fillId="0" borderId="15" xfId="0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horizontal="left" vertical="center" wrapText="1"/>
    </xf>
    <xf numFmtId="0" fontId="22" fillId="0" borderId="16" xfId="0" applyFont="1" applyFill="1" applyBorder="1" applyAlignment="1">
      <alignment horizontal="left" vertical="center" wrapText="1"/>
    </xf>
    <xf numFmtId="0" fontId="22" fillId="0" borderId="49" xfId="0" applyFont="1" applyFill="1" applyBorder="1" applyAlignment="1">
      <alignment horizontal="left" vertical="center" wrapText="1"/>
    </xf>
    <xf numFmtId="0" fontId="22" fillId="0" borderId="34" xfId="0" applyFont="1" applyFill="1" applyBorder="1" applyAlignment="1">
      <alignment horizontal="left" vertical="center" wrapText="1"/>
    </xf>
    <xf numFmtId="0" fontId="19" fillId="36" borderId="43" xfId="0" applyFont="1" applyFill="1" applyBorder="1" applyAlignment="1">
      <alignment horizontal="center" vertical="center"/>
    </xf>
    <xf numFmtId="0" fontId="19" fillId="36" borderId="32" xfId="0" applyFont="1" applyFill="1" applyBorder="1" applyAlignment="1">
      <alignment horizontal="center" vertical="center"/>
    </xf>
    <xf numFmtId="0" fontId="19" fillId="36" borderId="44" xfId="0" applyFont="1" applyFill="1" applyBorder="1" applyAlignment="1">
      <alignment horizontal="center" vertical="center"/>
    </xf>
    <xf numFmtId="0" fontId="23" fillId="34" borderId="23" xfId="0" applyFont="1" applyFill="1" applyBorder="1" applyAlignment="1">
      <alignment horizontal="left" vertical="center" wrapText="1"/>
    </xf>
    <xf numFmtId="0" fontId="23" fillId="34" borderId="16" xfId="0" applyFont="1" applyFill="1" applyBorder="1" applyAlignment="1">
      <alignment horizontal="left" vertical="center" wrapText="1"/>
    </xf>
    <xf numFmtId="0" fontId="23" fillId="34" borderId="15" xfId="0" applyFont="1" applyFill="1" applyBorder="1" applyAlignment="1">
      <alignment horizontal="left" vertical="center" wrapText="1"/>
    </xf>
    <xf numFmtId="0" fontId="21" fillId="35" borderId="23" xfId="0" applyFont="1" applyFill="1" applyBorder="1" applyAlignment="1">
      <alignment horizontal="left" vertical="center"/>
    </xf>
    <xf numFmtId="0" fontId="21" fillId="35" borderId="16" xfId="0" applyFont="1" applyFill="1" applyBorder="1" applyAlignment="1">
      <alignment horizontal="left" vertical="center"/>
    </xf>
    <xf numFmtId="0" fontId="21" fillId="35" borderId="15" xfId="0" applyFont="1" applyFill="1" applyBorder="1" applyAlignment="1">
      <alignment horizontal="left" vertical="center"/>
    </xf>
    <xf numFmtId="0" fontId="22" fillId="0" borderId="23" xfId="0" applyFont="1" applyBorder="1" applyAlignment="1">
      <alignment horizontal="left" vertical="center" wrapText="1"/>
    </xf>
    <xf numFmtId="0" fontId="22" fillId="0" borderId="16" xfId="0" applyFont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/>
    </xf>
    <xf numFmtId="0" fontId="19" fillId="37" borderId="30" xfId="0" applyFont="1" applyFill="1" applyBorder="1" applyAlignment="1">
      <alignment horizontal="center" vertical="center"/>
    </xf>
    <xf numFmtId="0" fontId="19" fillId="37" borderId="32" xfId="0" applyFont="1" applyFill="1" applyBorder="1" applyAlignment="1">
      <alignment horizontal="center" vertical="center"/>
    </xf>
    <xf numFmtId="0" fontId="19" fillId="37" borderId="31" xfId="0" applyFont="1" applyFill="1" applyBorder="1" applyAlignment="1">
      <alignment horizontal="center" vertical="center"/>
    </xf>
    <xf numFmtId="0" fontId="21" fillId="35" borderId="17" xfId="0" applyFont="1" applyFill="1" applyBorder="1" applyAlignment="1">
      <alignment horizontal="left" vertical="center"/>
    </xf>
    <xf numFmtId="0" fontId="21" fillId="35" borderId="19" xfId="0" applyFont="1" applyFill="1" applyBorder="1" applyAlignment="1">
      <alignment horizontal="left" vertical="center"/>
    </xf>
    <xf numFmtId="0" fontId="21" fillId="35" borderId="18" xfId="0" applyFont="1" applyFill="1" applyBorder="1" applyAlignment="1">
      <alignment horizontal="left" vertical="center"/>
    </xf>
    <xf numFmtId="0" fontId="21" fillId="36" borderId="24" xfId="0" applyFont="1" applyFill="1" applyBorder="1" applyAlignment="1">
      <alignment horizontal="left" vertical="center"/>
    </xf>
    <xf numFmtId="0" fontId="21" fillId="36" borderId="28" xfId="0" applyFont="1" applyFill="1" applyBorder="1" applyAlignment="1">
      <alignment horizontal="left" vertical="center"/>
    </xf>
    <xf numFmtId="0" fontId="21" fillId="36" borderId="25" xfId="0" applyFont="1" applyFill="1" applyBorder="1" applyAlignment="1">
      <alignment horizontal="left" vertical="center"/>
    </xf>
    <xf numFmtId="0" fontId="19" fillId="38" borderId="30" xfId="0" applyFont="1" applyFill="1" applyBorder="1" applyAlignment="1">
      <alignment horizontal="right" vertical="center"/>
    </xf>
    <xf numFmtId="0" fontId="19" fillId="38" borderId="32" xfId="0" applyFont="1" applyFill="1" applyBorder="1" applyAlignment="1">
      <alignment horizontal="right" vertical="center"/>
    </xf>
    <xf numFmtId="0" fontId="19" fillId="38" borderId="31" xfId="0" applyFont="1" applyFill="1" applyBorder="1" applyAlignment="1">
      <alignment horizontal="right" vertical="center"/>
    </xf>
    <xf numFmtId="0" fontId="22" fillId="41" borderId="14" xfId="0" applyFont="1" applyFill="1" applyBorder="1" applyAlignment="1">
      <alignment horizontal="left" vertical="center" wrapText="1"/>
    </xf>
    <xf numFmtId="164" fontId="21" fillId="0" borderId="53" xfId="0" applyNumberFormat="1" applyFont="1" applyBorder="1" applyAlignment="1">
      <alignment horizontal="center" vertical="center" wrapText="1"/>
    </xf>
    <xf numFmtId="164" fontId="21" fillId="0" borderId="50" xfId="0" applyNumberFormat="1" applyFont="1" applyBorder="1" applyAlignment="1">
      <alignment horizontal="center" vertical="center" wrapText="1"/>
    </xf>
    <xf numFmtId="0" fontId="19" fillId="34" borderId="17" xfId="0" applyFont="1" applyFill="1" applyBorder="1" applyAlignment="1">
      <alignment horizontal="right" vertical="center" wrapText="1"/>
    </xf>
    <xf numFmtId="0" fontId="19" fillId="34" borderId="19" xfId="0" applyFont="1" applyFill="1" applyBorder="1" applyAlignment="1">
      <alignment horizontal="right" vertical="center" wrapText="1"/>
    </xf>
    <xf numFmtId="0" fontId="19" fillId="34" borderId="18" xfId="0" applyFont="1" applyFill="1" applyBorder="1" applyAlignment="1">
      <alignment horizontal="right" vertical="center" wrapText="1"/>
    </xf>
    <xf numFmtId="0" fontId="21" fillId="36" borderId="34" xfId="0" applyFont="1" applyFill="1" applyBorder="1" applyAlignment="1">
      <alignment horizontal="left" vertical="center"/>
    </xf>
    <xf numFmtId="0" fontId="21" fillId="36" borderId="41" xfId="0" applyFont="1" applyFill="1" applyBorder="1" applyAlignment="1">
      <alignment horizontal="left" vertical="center"/>
    </xf>
    <xf numFmtId="0" fontId="21" fillId="36" borderId="42" xfId="0" applyFont="1" applyFill="1" applyBorder="1" applyAlignment="1">
      <alignment horizontal="left" vertical="center"/>
    </xf>
    <xf numFmtId="164" fontId="21" fillId="0" borderId="23" xfId="0" applyNumberFormat="1" applyFont="1" applyBorder="1" applyAlignment="1">
      <alignment horizontal="center" vertical="center" wrapText="1"/>
    </xf>
    <xf numFmtId="164" fontId="21" fillId="0" borderId="52" xfId="0" applyNumberFormat="1" applyFont="1" applyBorder="1" applyAlignment="1">
      <alignment horizontal="center" vertical="center" wrapText="1"/>
    </xf>
    <xf numFmtId="0" fontId="19" fillId="38" borderId="10" xfId="0" applyFont="1" applyFill="1" applyBorder="1" applyAlignment="1">
      <alignment horizontal="right" vertical="center"/>
    </xf>
    <xf numFmtId="0" fontId="19" fillId="38" borderId="39" xfId="0" applyFont="1" applyFill="1" applyBorder="1" applyAlignment="1">
      <alignment horizontal="right" vertical="center"/>
    </xf>
    <xf numFmtId="0" fontId="22" fillId="41" borderId="53" xfId="0" applyFont="1" applyFill="1" applyBorder="1" applyAlignment="1">
      <alignment horizontal="left" vertical="center"/>
    </xf>
    <xf numFmtId="0" fontId="22" fillId="41" borderId="49" xfId="0" applyFont="1" applyFill="1" applyBorder="1" applyAlignment="1">
      <alignment horizontal="left" vertical="center"/>
    </xf>
    <xf numFmtId="0" fontId="22" fillId="41" borderId="50" xfId="0" applyFont="1" applyFill="1" applyBorder="1" applyAlignment="1">
      <alignment horizontal="left" vertical="center"/>
    </xf>
    <xf numFmtId="0" fontId="21" fillId="41" borderId="53" xfId="0" applyFont="1" applyFill="1" applyBorder="1" applyAlignment="1">
      <alignment horizontal="center" vertical="center"/>
    </xf>
    <xf numFmtId="0" fontId="21" fillId="41" borderId="49" xfId="0" applyFont="1" applyFill="1" applyBorder="1" applyAlignment="1">
      <alignment horizontal="center" vertical="center"/>
    </xf>
    <xf numFmtId="0" fontId="21" fillId="41" borderId="50" xfId="0" applyFont="1" applyFill="1" applyBorder="1" applyAlignment="1">
      <alignment horizontal="center" vertical="center"/>
    </xf>
    <xf numFmtId="0" fontId="19" fillId="38" borderId="30" xfId="0" applyFont="1" applyFill="1" applyBorder="1" applyAlignment="1">
      <alignment horizontal="center" vertical="center"/>
    </xf>
    <xf numFmtId="0" fontId="19" fillId="38" borderId="32" xfId="0" applyFont="1" applyFill="1" applyBorder="1" applyAlignment="1">
      <alignment horizontal="center" vertical="center"/>
    </xf>
    <xf numFmtId="0" fontId="19" fillId="38" borderId="31" xfId="0" applyFont="1" applyFill="1" applyBorder="1" applyAlignment="1">
      <alignment horizontal="center" vertical="center"/>
    </xf>
    <xf numFmtId="0" fontId="21" fillId="34" borderId="32" xfId="0" applyFont="1" applyFill="1" applyBorder="1" applyAlignment="1">
      <alignment horizontal="left" vertical="center"/>
    </xf>
    <xf numFmtId="0" fontId="25" fillId="0" borderId="32" xfId="0" applyFont="1" applyBorder="1" applyAlignment="1">
      <alignment horizontal="left" vertical="center"/>
    </xf>
    <xf numFmtId="0" fontId="20" fillId="33" borderId="17" xfId="0" applyFont="1" applyFill="1" applyBorder="1" applyAlignment="1">
      <alignment horizontal="center" vertical="center" wrapText="1"/>
    </xf>
    <xf numFmtId="0" fontId="20" fillId="33" borderId="19" xfId="0" applyFont="1" applyFill="1" applyBorder="1" applyAlignment="1">
      <alignment horizontal="center" vertical="center" wrapText="1"/>
    </xf>
    <xf numFmtId="0" fontId="20" fillId="33" borderId="18" xfId="0" applyFont="1" applyFill="1" applyBorder="1" applyAlignment="1">
      <alignment horizontal="center" vertical="center" wrapText="1"/>
    </xf>
    <xf numFmtId="0" fontId="20" fillId="33" borderId="24" xfId="0" applyFont="1" applyFill="1" applyBorder="1" applyAlignment="1">
      <alignment horizontal="center" vertical="center" wrapText="1"/>
    </xf>
    <xf numFmtId="0" fontId="20" fillId="33" borderId="25" xfId="0" applyFont="1" applyFill="1" applyBorder="1" applyAlignment="1">
      <alignment horizontal="center" vertical="center" wrapText="1"/>
    </xf>
    <xf numFmtId="0" fontId="19" fillId="36" borderId="24" xfId="0" applyFont="1" applyFill="1" applyBorder="1" applyAlignment="1">
      <alignment horizontal="right" vertical="center"/>
    </xf>
    <xf numFmtId="0" fontId="19" fillId="36" borderId="28" xfId="0" applyFont="1" applyFill="1" applyBorder="1" applyAlignment="1">
      <alignment horizontal="right" vertical="center"/>
    </xf>
    <xf numFmtId="0" fontId="19" fillId="36" borderId="25" xfId="0" applyFont="1" applyFill="1" applyBorder="1" applyAlignment="1">
      <alignment horizontal="right" vertical="center"/>
    </xf>
    <xf numFmtId="0" fontId="24" fillId="33" borderId="23" xfId="0" applyFont="1" applyFill="1" applyBorder="1" applyAlignment="1">
      <alignment horizontal="center" textRotation="90" wrapText="1"/>
    </xf>
    <xf numFmtId="0" fontId="24" fillId="33" borderId="15" xfId="0" applyFont="1" applyFill="1" applyBorder="1" applyAlignment="1">
      <alignment horizontal="center" textRotation="90" wrapText="1"/>
    </xf>
    <xf numFmtId="0" fontId="20" fillId="33" borderId="11" xfId="0" applyFont="1" applyFill="1" applyBorder="1" applyAlignment="1">
      <alignment horizontal="center" vertical="center" textRotation="90" wrapText="1"/>
    </xf>
    <xf numFmtId="0" fontId="20" fillId="33" borderId="13" xfId="0" applyFont="1" applyFill="1" applyBorder="1" applyAlignment="1">
      <alignment horizontal="center" vertical="center" textRotation="90" wrapText="1"/>
    </xf>
    <xf numFmtId="0" fontId="20" fillId="33" borderId="12" xfId="0" applyFont="1" applyFill="1" applyBorder="1" applyAlignment="1">
      <alignment horizontal="center" vertical="center" textRotation="90" wrapText="1"/>
    </xf>
    <xf numFmtId="0" fontId="20" fillId="33" borderId="14" xfId="0" applyFont="1" applyFill="1" applyBorder="1" applyAlignment="1">
      <alignment horizontal="center" vertical="center" textRotation="90" wrapText="1"/>
    </xf>
    <xf numFmtId="0" fontId="20" fillId="33" borderId="16" xfId="0" applyFont="1" applyFill="1" applyBorder="1" applyAlignment="1">
      <alignment horizontal="center" vertical="center" textRotation="90" wrapText="1"/>
    </xf>
    <xf numFmtId="0" fontId="20" fillId="33" borderId="15" xfId="0" applyFont="1" applyFill="1" applyBorder="1" applyAlignment="1">
      <alignment horizontal="center" vertical="center" textRotation="90" wrapText="1"/>
    </xf>
    <xf numFmtId="0" fontId="23" fillId="34" borderId="55" xfId="0" applyFont="1" applyFill="1" applyBorder="1" applyAlignment="1">
      <alignment horizontal="left" vertical="center" wrapText="1"/>
    </xf>
    <xf numFmtId="0" fontId="25" fillId="0" borderId="47" xfId="0" applyFont="1" applyBorder="1" applyAlignment="1">
      <alignment horizontal="left" vertical="center" wrapText="1"/>
    </xf>
    <xf numFmtId="49" fontId="20" fillId="33" borderId="14" xfId="0" applyNumberFormat="1" applyFont="1" applyFill="1" applyBorder="1" applyAlignment="1">
      <alignment horizontal="center" vertical="center" textRotation="90" wrapText="1"/>
    </xf>
    <xf numFmtId="49" fontId="20" fillId="33" borderId="16" xfId="0" applyNumberFormat="1" applyFont="1" applyFill="1" applyBorder="1" applyAlignment="1">
      <alignment horizontal="center" vertical="center" textRotation="90" wrapText="1"/>
    </xf>
    <xf numFmtId="49" fontId="20" fillId="33" borderId="15" xfId="0" applyNumberFormat="1" applyFont="1" applyFill="1" applyBorder="1" applyAlignment="1">
      <alignment horizontal="center" vertical="center" textRotation="90" wrapText="1"/>
    </xf>
    <xf numFmtId="0" fontId="20" fillId="33" borderId="14" xfId="0" applyFont="1" applyFill="1" applyBorder="1" applyAlignment="1">
      <alignment horizontal="center" vertical="center" wrapText="1"/>
    </xf>
    <xf numFmtId="0" fontId="20" fillId="33" borderId="16" xfId="0" applyFont="1" applyFill="1" applyBorder="1" applyAlignment="1">
      <alignment horizontal="center" vertical="center" wrapText="1"/>
    </xf>
    <xf numFmtId="0" fontId="20" fillId="33" borderId="15" xfId="0" applyFont="1" applyFill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top" wrapText="1"/>
    </xf>
    <xf numFmtId="0" fontId="20" fillId="33" borderId="23" xfId="0" applyFont="1" applyFill="1" applyBorder="1" applyAlignment="1">
      <alignment horizontal="center" vertical="center" wrapText="1"/>
    </xf>
    <xf numFmtId="0" fontId="20" fillId="33" borderId="28" xfId="0" applyFont="1" applyFill="1" applyBorder="1" applyAlignment="1">
      <alignment horizontal="center" vertical="center" wrapText="1"/>
    </xf>
    <xf numFmtId="0" fontId="20" fillId="33" borderId="27" xfId="0" applyFont="1" applyFill="1" applyBorder="1" applyAlignment="1">
      <alignment horizontal="center" vertical="center" wrapText="1"/>
    </xf>
    <xf numFmtId="0" fontId="20" fillId="33" borderId="23" xfId="0" applyFont="1" applyFill="1" applyBorder="1" applyAlignment="1">
      <alignment horizontal="center" vertical="center" textRotation="90" wrapText="1"/>
    </xf>
    <xf numFmtId="0" fontId="24" fillId="33" borderId="23" xfId="0" applyFont="1" applyFill="1" applyBorder="1" applyAlignment="1">
      <alignment horizontal="center" vertical="center" textRotation="90" wrapText="1"/>
    </xf>
    <xf numFmtId="0" fontId="24" fillId="33" borderId="15" xfId="0" applyFont="1" applyFill="1" applyBorder="1" applyAlignment="1">
      <alignment horizontal="center" vertical="center" textRotation="90" wrapText="1"/>
    </xf>
    <xf numFmtId="0" fontId="22" fillId="0" borderId="15" xfId="0" applyFont="1" applyFill="1" applyBorder="1" applyAlignment="1">
      <alignment horizontal="left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164" fontId="21" fillId="0" borderId="23" xfId="0" applyNumberFormat="1" applyFont="1" applyFill="1" applyBorder="1" applyAlignment="1">
      <alignment horizontal="center" vertical="center" wrapText="1"/>
    </xf>
    <xf numFmtId="164" fontId="21" fillId="0" borderId="16" xfId="0" applyNumberFormat="1" applyFont="1" applyFill="1" applyBorder="1" applyAlignment="1">
      <alignment horizontal="center" vertical="center" wrapText="1"/>
    </xf>
    <xf numFmtId="164" fontId="21" fillId="0" borderId="52" xfId="0" applyNumberFormat="1" applyFont="1" applyFill="1" applyBorder="1" applyAlignment="1">
      <alignment horizontal="center" vertical="center" wrapText="1"/>
    </xf>
    <xf numFmtId="0" fontId="19" fillId="36" borderId="17" xfId="0" applyFont="1" applyFill="1" applyBorder="1" applyAlignment="1">
      <alignment horizontal="center" vertical="center"/>
    </xf>
    <xf numFmtId="0" fontId="19" fillId="36" borderId="19" xfId="0" applyFont="1" applyFill="1" applyBorder="1" applyAlignment="1">
      <alignment horizontal="center" vertical="center"/>
    </xf>
    <xf numFmtId="0" fontId="19" fillId="36" borderId="18" xfId="0" applyFont="1" applyFill="1" applyBorder="1" applyAlignment="1">
      <alignment horizontal="center" vertical="center"/>
    </xf>
    <xf numFmtId="0" fontId="19" fillId="37" borderId="38" xfId="0" applyFont="1" applyFill="1" applyBorder="1" applyAlignment="1">
      <alignment horizontal="center" vertical="center"/>
    </xf>
    <xf numFmtId="0" fontId="19" fillId="37" borderId="10" xfId="0" applyFont="1" applyFill="1" applyBorder="1" applyAlignment="1">
      <alignment horizontal="center" vertical="center"/>
    </xf>
    <xf numFmtId="0" fontId="19" fillId="37" borderId="39" xfId="0" applyFont="1" applyFill="1" applyBorder="1" applyAlignment="1">
      <alignment horizontal="center" vertical="center"/>
    </xf>
    <xf numFmtId="0" fontId="27" fillId="0" borderId="23" xfId="0" applyFont="1" applyBorder="1" applyAlignment="1">
      <alignment horizontal="left" vertical="center" wrapText="1"/>
    </xf>
    <xf numFmtId="0" fontId="27" fillId="0" borderId="15" xfId="0" applyFont="1" applyBorder="1" applyAlignment="1">
      <alignment horizontal="left" vertical="center" wrapText="1"/>
    </xf>
    <xf numFmtId="0" fontId="0" fillId="0" borderId="52" xfId="0" applyBorder="1" applyAlignment="1">
      <alignment horizontal="center" vertical="center" wrapText="1"/>
    </xf>
    <xf numFmtId="0" fontId="21" fillId="0" borderId="14" xfId="0" applyNumberFormat="1" applyFont="1" applyBorder="1" applyAlignment="1">
      <alignment horizontal="center" vertical="center" wrapText="1"/>
    </xf>
    <xf numFmtId="164" fontId="21" fillId="0" borderId="14" xfId="0" applyNumberFormat="1" applyFont="1" applyFill="1" applyBorder="1" applyAlignment="1">
      <alignment horizontal="center" vertical="center" wrapText="1"/>
    </xf>
    <xf numFmtId="0" fontId="19" fillId="37" borderId="45" xfId="0" applyFont="1" applyFill="1" applyBorder="1" applyAlignment="1">
      <alignment horizontal="center" vertical="center"/>
    </xf>
    <xf numFmtId="0" fontId="19" fillId="37" borderId="19" xfId="0" applyFont="1" applyFill="1" applyBorder="1" applyAlignment="1">
      <alignment horizontal="center" vertical="center"/>
    </xf>
    <xf numFmtId="0" fontId="19" fillId="37" borderId="20" xfId="0" applyFont="1" applyFill="1" applyBorder="1" applyAlignment="1">
      <alignment horizontal="center" vertical="center"/>
    </xf>
    <xf numFmtId="0" fontId="19" fillId="38" borderId="58" xfId="0" applyFont="1" applyFill="1" applyBorder="1" applyAlignment="1">
      <alignment horizontal="center" vertical="center"/>
    </xf>
    <xf numFmtId="0" fontId="19" fillId="38" borderId="56" xfId="0" applyFont="1" applyFill="1" applyBorder="1" applyAlignment="1">
      <alignment horizontal="center" vertical="center"/>
    </xf>
    <xf numFmtId="0" fontId="19" fillId="38" borderId="59" xfId="0" applyFont="1" applyFill="1" applyBorder="1" applyAlignment="1">
      <alignment horizontal="center" vertical="center"/>
    </xf>
    <xf numFmtId="0" fontId="19" fillId="37" borderId="46" xfId="0" applyFont="1" applyFill="1" applyBorder="1" applyAlignment="1">
      <alignment horizontal="center" vertical="center"/>
    </xf>
    <xf numFmtId="0" fontId="19" fillId="37" borderId="47" xfId="0" applyFont="1" applyFill="1" applyBorder="1" applyAlignment="1">
      <alignment horizontal="center" vertical="center"/>
    </xf>
    <xf numFmtId="0" fontId="19" fillId="37" borderId="48" xfId="0" applyFont="1" applyFill="1" applyBorder="1" applyAlignment="1">
      <alignment horizontal="center" vertical="center"/>
    </xf>
    <xf numFmtId="0" fontId="22" fillId="0" borderId="22" xfId="0" applyFont="1" applyBorder="1" applyAlignment="1">
      <alignment horizontal="left" vertical="center" wrapText="1"/>
    </xf>
    <xf numFmtId="0" fontId="22" fillId="0" borderId="34" xfId="0" applyFont="1" applyBorder="1" applyAlignment="1">
      <alignment horizontal="left" vertical="center" wrapText="1"/>
    </xf>
    <xf numFmtId="0" fontId="22" fillId="41" borderId="21" xfId="0" applyFont="1" applyFill="1" applyBorder="1" applyAlignment="1">
      <alignment horizontal="center" vertical="center" wrapText="1"/>
    </xf>
    <xf numFmtId="0" fontId="22" fillId="41" borderId="15" xfId="0" applyFont="1" applyFill="1" applyBorder="1" applyAlignment="1">
      <alignment horizontal="left" vertical="center" wrapText="1"/>
    </xf>
    <xf numFmtId="0" fontId="22" fillId="41" borderId="22" xfId="0" applyFont="1" applyFill="1" applyBorder="1" applyAlignment="1">
      <alignment horizontal="left" vertical="center" wrapText="1"/>
    </xf>
    <xf numFmtId="0" fontId="22" fillId="41" borderId="49" xfId="0" applyFont="1" applyFill="1" applyBorder="1" applyAlignment="1">
      <alignment horizontal="left" vertical="center" wrapText="1"/>
    </xf>
    <xf numFmtId="0" fontId="22" fillId="41" borderId="34" xfId="0" applyFont="1" applyFill="1" applyBorder="1" applyAlignment="1">
      <alignment horizontal="left" vertical="center" wrapText="1"/>
    </xf>
    <xf numFmtId="164" fontId="21" fillId="0" borderId="49" xfId="0" applyNumberFormat="1" applyFont="1" applyBorder="1" applyAlignment="1">
      <alignment horizontal="center" vertical="center" wrapText="1"/>
    </xf>
    <xf numFmtId="164" fontId="20" fillId="34" borderId="24" xfId="0" applyNumberFormat="1" applyFont="1" applyFill="1" applyBorder="1" applyAlignment="1">
      <alignment horizontal="center" vertical="center" wrapText="1"/>
    </xf>
    <xf numFmtId="0" fontId="20" fillId="34" borderId="28" xfId="0" applyFont="1" applyFill="1" applyBorder="1" applyAlignment="1">
      <alignment horizontal="center" vertical="center" wrapText="1"/>
    </xf>
    <xf numFmtId="0" fontId="20" fillId="34" borderId="25" xfId="0" applyFont="1" applyFill="1" applyBorder="1" applyAlignment="1">
      <alignment horizontal="center" vertical="center" wrapText="1"/>
    </xf>
    <xf numFmtId="0" fontId="20" fillId="34" borderId="24" xfId="0" applyFont="1" applyFill="1" applyBorder="1" applyAlignment="1">
      <alignment horizontal="center" vertical="center" wrapText="1"/>
    </xf>
    <xf numFmtId="164" fontId="18" fillId="0" borderId="24" xfId="0" applyNumberFormat="1" applyFont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9" fillId="34" borderId="34" xfId="0" applyFont="1" applyFill="1" applyBorder="1" applyAlignment="1">
      <alignment horizontal="right" vertical="center" wrapText="1"/>
    </xf>
    <xf numFmtId="0" fontId="19" fillId="34" borderId="41" xfId="0" applyFont="1" applyFill="1" applyBorder="1" applyAlignment="1">
      <alignment horizontal="right" vertical="center" wrapText="1"/>
    </xf>
    <xf numFmtId="0" fontId="19" fillId="34" borderId="42" xfId="0" applyFont="1" applyFill="1" applyBorder="1" applyAlignment="1">
      <alignment horizontal="right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8" fillId="0" borderId="28" xfId="0" applyFont="1" applyBorder="1" applyAlignment="1">
      <alignment horizontal="left" vertical="center" wrapText="1"/>
    </xf>
    <xf numFmtId="0" fontId="18" fillId="0" borderId="25" xfId="0" applyFont="1" applyBorder="1" applyAlignment="1">
      <alignment horizontal="left" vertical="center" wrapText="1"/>
    </xf>
    <xf numFmtId="0" fontId="19" fillId="34" borderId="24" xfId="0" applyFont="1" applyFill="1" applyBorder="1" applyAlignment="1">
      <alignment horizontal="right" vertical="center" wrapText="1"/>
    </xf>
    <xf numFmtId="0" fontId="19" fillId="34" borderId="28" xfId="0" applyFont="1" applyFill="1" applyBorder="1" applyAlignment="1">
      <alignment horizontal="right" vertical="center" wrapText="1"/>
    </xf>
    <xf numFmtId="0" fontId="19" fillId="34" borderId="25" xfId="0" applyFont="1" applyFill="1" applyBorder="1" applyAlignment="1">
      <alignment horizontal="right" vertical="center" wrapText="1"/>
    </xf>
    <xf numFmtId="164" fontId="18" fillId="0" borderId="28" xfId="0" applyNumberFormat="1" applyFont="1" applyBorder="1" applyAlignment="1">
      <alignment horizontal="center" vertical="center" wrapText="1"/>
    </xf>
    <xf numFmtId="164" fontId="18" fillId="0" borderId="25" xfId="0" applyNumberFormat="1" applyFont="1" applyBorder="1" applyAlignment="1">
      <alignment horizontal="center" vertical="center" wrapText="1"/>
    </xf>
    <xf numFmtId="164" fontId="20" fillId="34" borderId="28" xfId="0" applyNumberFormat="1" applyFont="1" applyFill="1" applyBorder="1" applyAlignment="1">
      <alignment horizontal="center" vertical="center" wrapText="1"/>
    </xf>
    <xf numFmtId="164" fontId="20" fillId="34" borderId="25" xfId="0" applyNumberFormat="1" applyFont="1" applyFill="1" applyBorder="1" applyAlignment="1">
      <alignment horizontal="center" vertical="center" wrapText="1"/>
    </xf>
    <xf numFmtId="0" fontId="19" fillId="37" borderId="59" xfId="0" applyFont="1" applyFill="1" applyBorder="1" applyAlignment="1">
      <alignment horizontal="center" vertical="center"/>
    </xf>
    <xf numFmtId="0" fontId="19" fillId="37" borderId="58" xfId="0" applyFont="1" applyFill="1" applyBorder="1" applyAlignment="1">
      <alignment horizontal="center" vertical="center"/>
    </xf>
    <xf numFmtId="0" fontId="19" fillId="37" borderId="56" xfId="0" applyFont="1" applyFill="1" applyBorder="1" applyAlignment="1">
      <alignment horizontal="center" vertical="center"/>
    </xf>
    <xf numFmtId="0" fontId="27" fillId="0" borderId="16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1" fillId="0" borderId="49" xfId="0" applyFont="1" applyBorder="1" applyAlignment="1">
      <alignment horizontal="center" vertical="center" wrapText="1"/>
    </xf>
    <xf numFmtId="0" fontId="19" fillId="38" borderId="38" xfId="0" applyFont="1" applyFill="1" applyBorder="1" applyAlignment="1">
      <alignment horizontal="right" vertical="center"/>
    </xf>
    <xf numFmtId="0" fontId="19" fillId="37" borderId="30" xfId="0" applyFont="1" applyFill="1" applyBorder="1" applyAlignment="1">
      <alignment horizontal="right" vertical="center"/>
    </xf>
    <xf numFmtId="0" fontId="19" fillId="37" borderId="32" xfId="0" applyFont="1" applyFill="1" applyBorder="1" applyAlignment="1">
      <alignment horizontal="right" vertical="center"/>
    </xf>
    <xf numFmtId="0" fontId="19" fillId="37" borderId="31" xfId="0" applyFont="1" applyFill="1" applyBorder="1" applyAlignment="1">
      <alignment horizontal="right" vertical="center"/>
    </xf>
    <xf numFmtId="0" fontId="19" fillId="36" borderId="41" xfId="0" applyFont="1" applyFill="1" applyBorder="1" applyAlignment="1">
      <alignment horizontal="right" vertical="center"/>
    </xf>
    <xf numFmtId="0" fontId="19" fillId="36" borderId="42" xfId="0" applyFont="1" applyFill="1" applyBorder="1" applyAlignment="1">
      <alignment horizontal="right" vertical="center"/>
    </xf>
    <xf numFmtId="0" fontId="19" fillId="36" borderId="34" xfId="0" applyFont="1" applyFill="1" applyBorder="1" applyAlignment="1">
      <alignment horizontal="center" vertical="center"/>
    </xf>
    <xf numFmtId="0" fontId="19" fillId="36" borderId="41" xfId="0" applyFont="1" applyFill="1" applyBorder="1" applyAlignment="1">
      <alignment horizontal="center" vertical="center"/>
    </xf>
    <xf numFmtId="0" fontId="19" fillId="36" borderId="42" xfId="0" applyFont="1" applyFill="1" applyBorder="1" applyAlignment="1">
      <alignment horizontal="center" vertical="center"/>
    </xf>
    <xf numFmtId="0" fontId="21" fillId="0" borderId="23" xfId="0" applyNumberFormat="1" applyFont="1" applyFill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23" xfId="0" applyNumberFormat="1" applyFont="1" applyBorder="1" applyAlignment="1">
      <alignment horizontal="center" vertical="center" wrapText="1"/>
    </xf>
    <xf numFmtId="0" fontId="21" fillId="0" borderId="15" xfId="0" applyNumberFormat="1" applyFont="1" applyBorder="1" applyAlignment="1">
      <alignment horizontal="center" vertical="center" wrapText="1"/>
    </xf>
    <xf numFmtId="0" fontId="22" fillId="0" borderId="23" xfId="0" applyFont="1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20" fillId="34" borderId="28" xfId="0" applyFont="1" applyFill="1" applyBorder="1" applyAlignment="1">
      <alignment horizontal="center" vertical="center" textRotation="90" wrapText="1"/>
    </xf>
    <xf numFmtId="0" fontId="24" fillId="34" borderId="28" xfId="0" applyFont="1" applyFill="1" applyBorder="1" applyAlignment="1">
      <alignment horizontal="center" vertical="center" textRotation="90" wrapText="1"/>
    </xf>
    <xf numFmtId="0" fontId="24" fillId="34" borderId="28" xfId="0" applyFont="1" applyFill="1" applyBorder="1" applyAlignment="1">
      <alignment horizontal="center" textRotation="90" wrapText="1"/>
    </xf>
    <xf numFmtId="0" fontId="20" fillId="34" borderId="25" xfId="0" applyFont="1" applyFill="1" applyBorder="1" applyAlignment="1">
      <alignment horizontal="center" vertical="center" textRotation="90" wrapText="1"/>
    </xf>
  </cellXfs>
  <cellStyles count="42">
    <cellStyle name="1 antraštė" xfId="2" builtinId="16" customBuiltin="1"/>
    <cellStyle name="2 antraštė" xfId="3" builtinId="17" customBuiltin="1"/>
    <cellStyle name="20% – paryškinimas 1" xfId="19" builtinId="30" customBuiltin="1"/>
    <cellStyle name="20% – paryškinimas 2" xfId="23" builtinId="34" customBuiltin="1"/>
    <cellStyle name="20% – paryškinimas 3" xfId="27" builtinId="38" customBuiltin="1"/>
    <cellStyle name="20% – paryškinimas 4" xfId="31" builtinId="42" customBuiltin="1"/>
    <cellStyle name="20% – paryškinimas 5" xfId="35" builtinId="46" customBuiltin="1"/>
    <cellStyle name="20% – paryškinimas 6" xfId="39" builtinId="50" customBuiltin="1"/>
    <cellStyle name="3 antraštė" xfId="4" builtinId="18" customBuiltin="1"/>
    <cellStyle name="4 antraštė" xfId="5" builtinId="19" customBuiltin="1"/>
    <cellStyle name="40% – paryškinimas 1" xfId="20" builtinId="31" customBuiltin="1"/>
    <cellStyle name="40% – paryškinimas 2" xfId="24" builtinId="35" customBuiltin="1"/>
    <cellStyle name="40% – paryškinimas 3" xfId="28" builtinId="39" customBuiltin="1"/>
    <cellStyle name="40% – paryškinimas 4" xfId="32" builtinId="43" customBuiltin="1"/>
    <cellStyle name="40% – paryškinimas 5" xfId="36" builtinId="47" customBuiltin="1"/>
    <cellStyle name="40% – paryškinimas 6" xfId="40" builtinId="51" customBuiltin="1"/>
    <cellStyle name="60% – paryškinimas 1" xfId="21" builtinId="32" customBuiltin="1"/>
    <cellStyle name="60% – paryškinimas 2" xfId="25" builtinId="36" customBuiltin="1"/>
    <cellStyle name="60% – paryškinimas 3" xfId="29" builtinId="40" customBuiltin="1"/>
    <cellStyle name="60% – paryškinimas 4" xfId="33" builtinId="44" customBuiltin="1"/>
    <cellStyle name="60% – paryškinimas 5" xfId="37" builtinId="48" customBuiltin="1"/>
    <cellStyle name="60% – paryškinimas 6" xfId="41" builtinId="52" customBuiltin="1"/>
    <cellStyle name="Aiškinamasis tekstas" xfId="16" builtinId="53" customBuiltin="1"/>
    <cellStyle name="Blogas" xfId="7" builtinId="27" customBuiltin="1"/>
    <cellStyle name="Geras" xfId="6" builtinId="26" customBuiltin="1"/>
    <cellStyle name="Įprastas" xfId="0" builtinId="0" customBuiltin="1"/>
    <cellStyle name="Įspėjimo tekstas" xfId="14" builtinId="11" customBuiltin="1"/>
    <cellStyle name="Išvestis" xfId="10" builtinId="21" customBuiltin="1"/>
    <cellStyle name="Įvestis" xfId="9" builtinId="20" customBuiltin="1"/>
    <cellStyle name="Neutralus" xfId="8" builtinId="28" customBuiltin="1"/>
    <cellStyle name="Paryškinimas 1" xfId="18" builtinId="29" customBuiltin="1"/>
    <cellStyle name="Paryškinimas 2" xfId="22" builtinId="33" customBuiltin="1"/>
    <cellStyle name="Paryškinimas 3" xfId="26" builtinId="37" customBuiltin="1"/>
    <cellStyle name="Paryškinimas 4" xfId="30" builtinId="41" customBuiltin="1"/>
    <cellStyle name="Paryškinimas 5" xfId="34" builtinId="45" customBuiltin="1"/>
    <cellStyle name="Paryškinimas 6" xfId="38" builtinId="49" customBuiltin="1"/>
    <cellStyle name="Pastaba" xfId="15" builtinId="10" customBuiltin="1"/>
    <cellStyle name="Pavadinimas" xfId="1" builtinId="15" customBuiltin="1"/>
    <cellStyle name="Skaičiavimas" xfId="11" builtinId="22" customBuiltin="1"/>
    <cellStyle name="Suma" xfId="17" builtinId="25" customBuiltin="1"/>
    <cellStyle name="Susietas langelis" xfId="12" builtinId="24" customBuiltin="1"/>
    <cellStyle name="Tikrinimo langelis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43"/>
  <sheetViews>
    <sheetView showGridLines="0" tabSelected="1" zoomScale="50" zoomScaleNormal="50" workbookViewId="0">
      <selection activeCell="R1" sqref="R1"/>
    </sheetView>
  </sheetViews>
  <sheetFormatPr defaultColWidth="9.5703125" defaultRowHeight="14.45" customHeight="1" x14ac:dyDescent="0.25"/>
  <cols>
    <col min="1" max="2" width="4.42578125" style="1" customWidth="1"/>
    <col min="3" max="3" width="4.5703125" style="1" customWidth="1"/>
    <col min="4" max="4" width="5.7109375" style="1" customWidth="1"/>
    <col min="5" max="5" width="4" style="1" customWidth="1"/>
    <col min="6" max="6" width="36.42578125" style="2" customWidth="1"/>
    <col min="7" max="7" width="15.28515625" style="1" customWidth="1"/>
    <col min="8" max="8" width="45.28515625" style="1" customWidth="1"/>
    <col min="9" max="9" width="32.42578125" style="1" customWidth="1"/>
    <col min="10" max="10" width="12.42578125" style="1" customWidth="1"/>
    <col min="11" max="11" width="13.42578125" style="1" customWidth="1"/>
    <col min="12" max="13" width="13.140625" style="1" customWidth="1"/>
    <col min="14" max="14" width="12.85546875" style="1" customWidth="1"/>
    <col min="15" max="15" width="13.140625" style="1" customWidth="1"/>
    <col min="16" max="16" width="12.42578125" style="1" customWidth="1"/>
    <col min="17" max="17" width="12" style="1" customWidth="1"/>
    <col min="18" max="18" width="14.42578125" style="1" customWidth="1"/>
    <col min="19" max="19" width="11.85546875" style="1" customWidth="1"/>
    <col min="20" max="20" width="11" style="1" customWidth="1"/>
    <col min="21" max="21" width="17" style="1" customWidth="1"/>
    <col min="22" max="22" width="15.5703125" style="1" customWidth="1"/>
    <col min="23" max="24" width="11.28515625" style="1" customWidth="1"/>
    <col min="25" max="25" width="45.7109375" style="2" customWidth="1"/>
    <col min="26" max="28" width="10.42578125" style="1" customWidth="1"/>
    <col min="29" max="16384" width="9.5703125" style="1"/>
  </cols>
  <sheetData>
    <row r="1" spans="1:28" ht="113.25" customHeight="1" x14ac:dyDescent="0.25">
      <c r="W1" s="218" t="s">
        <v>203</v>
      </c>
      <c r="X1" s="218"/>
      <c r="Y1" s="218"/>
      <c r="Z1" s="218"/>
      <c r="AA1" s="218"/>
      <c r="AB1" s="218"/>
    </row>
    <row r="2" spans="1:28" ht="23.1" customHeight="1" x14ac:dyDescent="0.3">
      <c r="A2" s="220" t="s">
        <v>169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18"/>
      <c r="X2" s="218"/>
      <c r="Y2" s="218"/>
      <c r="Z2" s="218"/>
      <c r="AA2" s="218"/>
      <c r="AB2" s="218"/>
    </row>
    <row r="3" spans="1:28" ht="22.5" customHeight="1" x14ac:dyDescent="0.25">
      <c r="A3" s="221" t="s">
        <v>155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18"/>
      <c r="X3" s="218"/>
      <c r="Y3" s="218"/>
      <c r="Z3" s="218"/>
      <c r="AA3" s="218"/>
      <c r="AB3" s="218"/>
    </row>
    <row r="4" spans="1:28" ht="36" customHeight="1" thickBot="1" x14ac:dyDescent="0.3">
      <c r="A4" s="222" t="s">
        <v>0</v>
      </c>
      <c r="B4" s="222"/>
      <c r="C4" s="222"/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19"/>
      <c r="X4" s="219"/>
      <c r="Y4" s="219"/>
      <c r="Z4" s="219"/>
      <c r="AA4" s="219"/>
      <c r="AB4" s="219"/>
    </row>
    <row r="5" spans="1:28" ht="114" customHeight="1" x14ac:dyDescent="0.25">
      <c r="A5" s="202" t="s">
        <v>1</v>
      </c>
      <c r="B5" s="205" t="s">
        <v>2</v>
      </c>
      <c r="C5" s="205" t="s">
        <v>3</v>
      </c>
      <c r="D5" s="210" t="s">
        <v>4</v>
      </c>
      <c r="E5" s="210" t="s">
        <v>5</v>
      </c>
      <c r="F5" s="213" t="s">
        <v>6</v>
      </c>
      <c r="G5" s="213" t="s">
        <v>7</v>
      </c>
      <c r="H5" s="213" t="s">
        <v>8</v>
      </c>
      <c r="I5" s="213" t="s">
        <v>43</v>
      </c>
      <c r="J5" s="205" t="s">
        <v>9</v>
      </c>
      <c r="K5" s="192" t="s">
        <v>170</v>
      </c>
      <c r="L5" s="193"/>
      <c r="M5" s="193"/>
      <c r="N5" s="194"/>
      <c r="O5" s="192" t="s">
        <v>171</v>
      </c>
      <c r="P5" s="193"/>
      <c r="Q5" s="193"/>
      <c r="R5" s="194"/>
      <c r="S5" s="192" t="s">
        <v>172</v>
      </c>
      <c r="T5" s="193"/>
      <c r="U5" s="193"/>
      <c r="V5" s="194"/>
      <c r="W5" s="205" t="s">
        <v>53</v>
      </c>
      <c r="X5" s="205" t="s">
        <v>173</v>
      </c>
      <c r="Y5" s="192" t="s">
        <v>10</v>
      </c>
      <c r="Z5" s="193"/>
      <c r="AA5" s="193"/>
      <c r="AB5" s="194"/>
    </row>
    <row r="6" spans="1:28" ht="23.1" customHeight="1" x14ac:dyDescent="0.25">
      <c r="A6" s="203"/>
      <c r="B6" s="206"/>
      <c r="C6" s="206"/>
      <c r="D6" s="211"/>
      <c r="E6" s="211"/>
      <c r="F6" s="214"/>
      <c r="G6" s="214"/>
      <c r="H6" s="214"/>
      <c r="I6" s="214"/>
      <c r="J6" s="206"/>
      <c r="K6" s="226" t="s">
        <v>11</v>
      </c>
      <c r="L6" s="195" t="s">
        <v>12</v>
      </c>
      <c r="M6" s="196"/>
      <c r="N6" s="226" t="s">
        <v>13</v>
      </c>
      <c r="O6" s="226" t="s">
        <v>11</v>
      </c>
      <c r="P6" s="195" t="s">
        <v>12</v>
      </c>
      <c r="Q6" s="196"/>
      <c r="R6" s="227" t="s">
        <v>13</v>
      </c>
      <c r="S6" s="226" t="s">
        <v>11</v>
      </c>
      <c r="T6" s="195" t="s">
        <v>12</v>
      </c>
      <c r="U6" s="196"/>
      <c r="V6" s="200" t="s">
        <v>13</v>
      </c>
      <c r="W6" s="206"/>
      <c r="X6" s="206"/>
      <c r="Y6" s="223" t="s">
        <v>6</v>
      </c>
      <c r="Z6" s="195" t="s">
        <v>14</v>
      </c>
      <c r="AA6" s="224"/>
      <c r="AB6" s="225"/>
    </row>
    <row r="7" spans="1:28" ht="115.5" customHeight="1" x14ac:dyDescent="0.25">
      <c r="A7" s="204"/>
      <c r="B7" s="207"/>
      <c r="C7" s="207"/>
      <c r="D7" s="212"/>
      <c r="E7" s="212"/>
      <c r="F7" s="215"/>
      <c r="G7" s="215"/>
      <c r="H7" s="215"/>
      <c r="I7" s="215"/>
      <c r="J7" s="207"/>
      <c r="K7" s="207"/>
      <c r="L7" s="3" t="s">
        <v>11</v>
      </c>
      <c r="M7" s="3" t="s">
        <v>15</v>
      </c>
      <c r="N7" s="207"/>
      <c r="O7" s="207"/>
      <c r="P7" s="3" t="s">
        <v>11</v>
      </c>
      <c r="Q7" s="3" t="s">
        <v>15</v>
      </c>
      <c r="R7" s="228"/>
      <c r="S7" s="207"/>
      <c r="T7" s="3" t="s">
        <v>11</v>
      </c>
      <c r="U7" s="3" t="s">
        <v>15</v>
      </c>
      <c r="V7" s="201"/>
      <c r="W7" s="207"/>
      <c r="X7" s="207"/>
      <c r="Y7" s="215"/>
      <c r="Z7" s="3" t="s">
        <v>44</v>
      </c>
      <c r="AA7" s="3" t="s">
        <v>54</v>
      </c>
      <c r="AB7" s="4" t="s">
        <v>174</v>
      </c>
    </row>
    <row r="8" spans="1:28" ht="24" customHeight="1" thickBot="1" x14ac:dyDescent="0.3">
      <c r="A8" s="44">
        <v>1</v>
      </c>
      <c r="B8" s="45">
        <v>2</v>
      </c>
      <c r="C8" s="42"/>
      <c r="D8" s="43"/>
      <c r="E8" s="43"/>
      <c r="F8" s="208" t="s">
        <v>153</v>
      </c>
      <c r="G8" s="209"/>
      <c r="H8" s="209"/>
      <c r="I8" s="103"/>
      <c r="J8" s="310"/>
      <c r="K8" s="310"/>
      <c r="L8" s="310"/>
      <c r="M8" s="310"/>
      <c r="N8" s="310"/>
      <c r="O8" s="310"/>
      <c r="P8" s="310"/>
      <c r="Q8" s="310"/>
      <c r="R8" s="311"/>
      <c r="S8" s="310"/>
      <c r="T8" s="310"/>
      <c r="U8" s="310"/>
      <c r="V8" s="312"/>
      <c r="W8" s="310"/>
      <c r="X8" s="310"/>
      <c r="Y8" s="103"/>
      <c r="Z8" s="310"/>
      <c r="AA8" s="310"/>
      <c r="AB8" s="313"/>
    </row>
    <row r="9" spans="1:28" ht="24.95" customHeight="1" x14ac:dyDescent="0.25">
      <c r="A9" s="5">
        <v>1</v>
      </c>
      <c r="B9" s="6">
        <v>2</v>
      </c>
      <c r="C9" s="6">
        <v>2</v>
      </c>
      <c r="D9" s="6" t="s">
        <v>16</v>
      </c>
      <c r="E9" s="6" t="s">
        <v>16</v>
      </c>
      <c r="F9" s="159" t="s">
        <v>108</v>
      </c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1"/>
    </row>
    <row r="10" spans="1:28" ht="24.95" customHeight="1" x14ac:dyDescent="0.25">
      <c r="A10" s="5">
        <v>1</v>
      </c>
      <c r="B10" s="6">
        <v>2</v>
      </c>
      <c r="C10" s="6">
        <v>2</v>
      </c>
      <c r="D10" s="7">
        <v>2</v>
      </c>
      <c r="E10" s="7" t="s">
        <v>16</v>
      </c>
      <c r="F10" s="162" t="s">
        <v>109</v>
      </c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  <c r="Z10" s="163"/>
      <c r="AA10" s="163"/>
      <c r="AB10" s="164"/>
    </row>
    <row r="11" spans="1:28" ht="45" customHeight="1" thickBot="1" x14ac:dyDescent="0.3">
      <c r="A11" s="147">
        <v>1</v>
      </c>
      <c r="B11" s="150">
        <v>2</v>
      </c>
      <c r="C11" s="150">
        <v>2</v>
      </c>
      <c r="D11" s="134">
        <v>2</v>
      </c>
      <c r="E11" s="153">
        <v>1</v>
      </c>
      <c r="F11" s="153" t="s">
        <v>156</v>
      </c>
      <c r="G11" s="153" t="s">
        <v>157</v>
      </c>
      <c r="H11" s="153" t="s">
        <v>158</v>
      </c>
      <c r="I11" s="140" t="s">
        <v>161</v>
      </c>
      <c r="J11" s="9" t="s">
        <v>18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/>
      <c r="T11" s="54"/>
      <c r="U11" s="54"/>
      <c r="V11" s="54"/>
      <c r="W11" s="50">
        <v>2</v>
      </c>
      <c r="X11" s="50">
        <v>0</v>
      </c>
      <c r="Y11" s="27" t="s">
        <v>179</v>
      </c>
      <c r="Z11" s="30">
        <v>0</v>
      </c>
      <c r="AA11" s="30">
        <v>1</v>
      </c>
      <c r="AB11" s="34">
        <v>1</v>
      </c>
    </row>
    <row r="12" spans="1:28" ht="45" customHeight="1" thickBot="1" x14ac:dyDescent="0.3">
      <c r="A12" s="148"/>
      <c r="B12" s="151"/>
      <c r="C12" s="151"/>
      <c r="D12" s="135"/>
      <c r="E12" s="154"/>
      <c r="F12" s="154"/>
      <c r="G12" s="155"/>
      <c r="H12" s="155"/>
      <c r="I12" s="229"/>
      <c r="J12" s="11" t="s">
        <v>19</v>
      </c>
      <c r="K12" s="51">
        <v>0</v>
      </c>
      <c r="L12" s="51">
        <v>0</v>
      </c>
      <c r="M12" s="51">
        <v>0</v>
      </c>
      <c r="N12" s="51">
        <v>0</v>
      </c>
      <c r="O12" s="51">
        <f t="shared" ref="O12:X15" si="0">O11</f>
        <v>0</v>
      </c>
      <c r="P12" s="51">
        <f t="shared" si="0"/>
        <v>0</v>
      </c>
      <c r="Q12" s="51">
        <f t="shared" si="0"/>
        <v>0</v>
      </c>
      <c r="R12" s="51">
        <f t="shared" si="0"/>
        <v>0</v>
      </c>
      <c r="S12" s="51"/>
      <c r="T12" s="51"/>
      <c r="U12" s="51"/>
      <c r="V12" s="51"/>
      <c r="W12" s="51">
        <f t="shared" si="0"/>
        <v>2</v>
      </c>
      <c r="X12" s="51">
        <f t="shared" si="0"/>
        <v>0</v>
      </c>
      <c r="Y12" s="156" t="s">
        <v>16</v>
      </c>
      <c r="Z12" s="157"/>
      <c r="AA12" s="157"/>
      <c r="AB12" s="158"/>
    </row>
    <row r="13" spans="1:28" ht="45" customHeight="1" thickBot="1" x14ac:dyDescent="0.3">
      <c r="A13" s="149"/>
      <c r="B13" s="152"/>
      <c r="C13" s="152"/>
      <c r="D13" s="136"/>
      <c r="E13" s="155"/>
      <c r="F13" s="155"/>
      <c r="G13" s="165" t="s">
        <v>20</v>
      </c>
      <c r="H13" s="166"/>
      <c r="I13" s="166"/>
      <c r="J13" s="167"/>
      <c r="K13" s="52">
        <v>0</v>
      </c>
      <c r="L13" s="52">
        <v>0</v>
      </c>
      <c r="M13" s="52">
        <v>0</v>
      </c>
      <c r="N13" s="52">
        <v>0</v>
      </c>
      <c r="O13" s="52">
        <f t="shared" si="0"/>
        <v>0</v>
      </c>
      <c r="P13" s="52">
        <f t="shared" si="0"/>
        <v>0</v>
      </c>
      <c r="Q13" s="52">
        <f t="shared" si="0"/>
        <v>0</v>
      </c>
      <c r="R13" s="52">
        <f t="shared" si="0"/>
        <v>0</v>
      </c>
      <c r="S13" s="52"/>
      <c r="T13" s="52"/>
      <c r="U13" s="52"/>
      <c r="V13" s="52"/>
      <c r="W13" s="52">
        <f t="shared" si="0"/>
        <v>2</v>
      </c>
      <c r="X13" s="52">
        <f t="shared" si="0"/>
        <v>0</v>
      </c>
      <c r="Y13" s="187" t="s">
        <v>16</v>
      </c>
      <c r="Z13" s="188"/>
      <c r="AA13" s="188"/>
      <c r="AB13" s="189"/>
    </row>
    <row r="14" spans="1:28" ht="45" customHeight="1" thickBot="1" x14ac:dyDescent="0.3">
      <c r="A14" s="5">
        <v>1</v>
      </c>
      <c r="B14" s="6">
        <v>2</v>
      </c>
      <c r="C14" s="6">
        <v>2</v>
      </c>
      <c r="D14" s="7">
        <v>2</v>
      </c>
      <c r="E14" s="197" t="s">
        <v>21</v>
      </c>
      <c r="F14" s="198"/>
      <c r="G14" s="198"/>
      <c r="H14" s="198"/>
      <c r="I14" s="198"/>
      <c r="J14" s="199"/>
      <c r="K14" s="53">
        <v>0</v>
      </c>
      <c r="L14" s="53">
        <v>0</v>
      </c>
      <c r="M14" s="53">
        <v>0</v>
      </c>
      <c r="N14" s="53">
        <v>0</v>
      </c>
      <c r="O14" s="53">
        <f t="shared" si="0"/>
        <v>0</v>
      </c>
      <c r="P14" s="53">
        <f t="shared" si="0"/>
        <v>0</v>
      </c>
      <c r="Q14" s="53">
        <f t="shared" si="0"/>
        <v>0</v>
      </c>
      <c r="R14" s="53">
        <f t="shared" si="0"/>
        <v>0</v>
      </c>
      <c r="S14" s="53"/>
      <c r="T14" s="53"/>
      <c r="U14" s="53"/>
      <c r="V14" s="53"/>
      <c r="W14" s="53">
        <f t="shared" si="0"/>
        <v>2</v>
      </c>
      <c r="X14" s="53">
        <f t="shared" si="0"/>
        <v>0</v>
      </c>
      <c r="Y14" s="144" t="s">
        <v>16</v>
      </c>
      <c r="Z14" s="145"/>
      <c r="AA14" s="145"/>
      <c r="AB14" s="146"/>
    </row>
    <row r="15" spans="1:28" ht="45" customHeight="1" thickBot="1" x14ac:dyDescent="0.3">
      <c r="A15" s="5">
        <v>1</v>
      </c>
      <c r="B15" s="6">
        <v>2</v>
      </c>
      <c r="C15" s="6">
        <v>2</v>
      </c>
      <c r="D15" s="156" t="s">
        <v>22</v>
      </c>
      <c r="E15" s="157"/>
      <c r="F15" s="157"/>
      <c r="G15" s="157"/>
      <c r="H15" s="157"/>
      <c r="I15" s="157"/>
      <c r="J15" s="158"/>
      <c r="K15" s="51">
        <v>0</v>
      </c>
      <c r="L15" s="51">
        <v>0</v>
      </c>
      <c r="M15" s="51">
        <v>0</v>
      </c>
      <c r="N15" s="51">
        <v>0</v>
      </c>
      <c r="O15" s="51">
        <f t="shared" si="0"/>
        <v>0</v>
      </c>
      <c r="P15" s="51">
        <f t="shared" si="0"/>
        <v>0</v>
      </c>
      <c r="Q15" s="51">
        <f t="shared" si="0"/>
        <v>0</v>
      </c>
      <c r="R15" s="51">
        <f t="shared" si="0"/>
        <v>0</v>
      </c>
      <c r="S15" s="51"/>
      <c r="T15" s="51"/>
      <c r="U15" s="51"/>
      <c r="V15" s="51"/>
      <c r="W15" s="51">
        <f t="shared" si="0"/>
        <v>2</v>
      </c>
      <c r="X15" s="51">
        <f t="shared" si="0"/>
        <v>0</v>
      </c>
      <c r="Y15" s="156" t="s">
        <v>16</v>
      </c>
      <c r="Z15" s="157"/>
      <c r="AA15" s="157"/>
      <c r="AB15" s="158"/>
    </row>
    <row r="16" spans="1:28" ht="24.95" customHeight="1" x14ac:dyDescent="0.25">
      <c r="A16" s="5">
        <v>1</v>
      </c>
      <c r="B16" s="6">
        <v>3</v>
      </c>
      <c r="C16" s="6">
        <v>1</v>
      </c>
      <c r="D16" s="6" t="s">
        <v>16</v>
      </c>
      <c r="E16" s="6" t="s">
        <v>16</v>
      </c>
      <c r="F16" s="159" t="s">
        <v>110</v>
      </c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  <c r="AB16" s="161"/>
    </row>
    <row r="17" spans="1:28" ht="24.95" customHeight="1" x14ac:dyDescent="0.25">
      <c r="A17" s="5">
        <v>1</v>
      </c>
      <c r="B17" s="6">
        <v>3</v>
      </c>
      <c r="C17" s="6">
        <v>1</v>
      </c>
      <c r="D17" s="7">
        <v>1</v>
      </c>
      <c r="E17" s="7" t="s">
        <v>16</v>
      </c>
      <c r="F17" s="162" t="s">
        <v>111</v>
      </c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4"/>
    </row>
    <row r="18" spans="1:28" ht="81" customHeight="1" x14ac:dyDescent="0.25">
      <c r="A18" s="147">
        <v>1</v>
      </c>
      <c r="B18" s="150">
        <v>3</v>
      </c>
      <c r="C18" s="150">
        <v>1</v>
      </c>
      <c r="D18" s="134">
        <v>1</v>
      </c>
      <c r="E18" s="153">
        <v>1</v>
      </c>
      <c r="F18" s="153" t="s">
        <v>112</v>
      </c>
      <c r="G18" s="153" t="s">
        <v>23</v>
      </c>
      <c r="H18" s="140" t="s">
        <v>137</v>
      </c>
      <c r="I18" s="140" t="s">
        <v>28</v>
      </c>
      <c r="J18" s="230" t="s">
        <v>18</v>
      </c>
      <c r="K18" s="177">
        <v>130</v>
      </c>
      <c r="L18" s="234">
        <v>89</v>
      </c>
      <c r="M18" s="234">
        <v>0</v>
      </c>
      <c r="N18" s="234">
        <v>41</v>
      </c>
      <c r="O18" s="234">
        <v>162.19999999999999</v>
      </c>
      <c r="P18" s="177">
        <v>129.69999999999999</v>
      </c>
      <c r="Q18" s="177">
        <v>0</v>
      </c>
      <c r="R18" s="177">
        <v>32.5</v>
      </c>
      <c r="S18" s="177"/>
      <c r="T18" s="177"/>
      <c r="U18" s="177"/>
      <c r="V18" s="177"/>
      <c r="W18" s="177">
        <v>170</v>
      </c>
      <c r="X18" s="177">
        <v>170</v>
      </c>
      <c r="Y18" s="8" t="s">
        <v>123</v>
      </c>
      <c r="Z18" s="10">
        <v>100</v>
      </c>
      <c r="AA18" s="10">
        <v>100</v>
      </c>
      <c r="AB18" s="10">
        <v>100</v>
      </c>
    </row>
    <row r="19" spans="1:28" ht="85.5" customHeight="1" x14ac:dyDescent="0.25">
      <c r="A19" s="148"/>
      <c r="B19" s="151"/>
      <c r="C19" s="151"/>
      <c r="D19" s="135"/>
      <c r="E19" s="154"/>
      <c r="F19" s="154"/>
      <c r="G19" s="154"/>
      <c r="H19" s="141"/>
      <c r="I19" s="141"/>
      <c r="J19" s="231"/>
      <c r="K19" s="233"/>
      <c r="L19" s="235"/>
      <c r="M19" s="235"/>
      <c r="N19" s="235"/>
      <c r="O19" s="235"/>
      <c r="P19" s="233"/>
      <c r="Q19" s="233"/>
      <c r="R19" s="233"/>
      <c r="S19" s="233"/>
      <c r="T19" s="233"/>
      <c r="U19" s="233"/>
      <c r="V19" s="233"/>
      <c r="W19" s="233"/>
      <c r="X19" s="233"/>
      <c r="Y19" s="8" t="s">
        <v>144</v>
      </c>
      <c r="Z19" s="10">
        <v>0</v>
      </c>
      <c r="AA19" s="10">
        <v>1</v>
      </c>
      <c r="AB19" s="10">
        <v>1</v>
      </c>
    </row>
    <row r="20" spans="1:28" ht="114" customHeight="1" thickBot="1" x14ac:dyDescent="0.3">
      <c r="A20" s="148"/>
      <c r="B20" s="151"/>
      <c r="C20" s="151"/>
      <c r="D20" s="135"/>
      <c r="E20" s="154"/>
      <c r="F20" s="154"/>
      <c r="G20" s="154"/>
      <c r="H20" s="141"/>
      <c r="I20" s="141"/>
      <c r="J20" s="232"/>
      <c r="K20" s="178"/>
      <c r="L20" s="236"/>
      <c r="M20" s="236"/>
      <c r="N20" s="236"/>
      <c r="O20" s="236"/>
      <c r="P20" s="178"/>
      <c r="Q20" s="178"/>
      <c r="R20" s="178"/>
      <c r="S20" s="178"/>
      <c r="T20" s="178"/>
      <c r="U20" s="178"/>
      <c r="V20" s="178"/>
      <c r="W20" s="178"/>
      <c r="X20" s="178"/>
      <c r="Y20" s="33" t="s">
        <v>124</v>
      </c>
      <c r="Z20" s="34">
        <v>70</v>
      </c>
      <c r="AA20" s="34">
        <v>70</v>
      </c>
      <c r="AB20" s="34">
        <v>70</v>
      </c>
    </row>
    <row r="21" spans="1:28" ht="45" customHeight="1" thickBot="1" x14ac:dyDescent="0.3">
      <c r="A21" s="148"/>
      <c r="B21" s="151"/>
      <c r="C21" s="151"/>
      <c r="D21" s="135"/>
      <c r="E21" s="154"/>
      <c r="F21" s="154"/>
      <c r="G21" s="155"/>
      <c r="H21" s="229"/>
      <c r="I21" s="229"/>
      <c r="J21" s="11" t="s">
        <v>19</v>
      </c>
      <c r="K21" s="51">
        <v>130</v>
      </c>
      <c r="L21" s="51">
        <v>89</v>
      </c>
      <c r="M21" s="51">
        <v>0</v>
      </c>
      <c r="N21" s="51">
        <v>41</v>
      </c>
      <c r="O21" s="51">
        <v>162.19999999999999</v>
      </c>
      <c r="P21" s="51">
        <v>129.69999999999999</v>
      </c>
      <c r="Q21" s="51">
        <v>0</v>
      </c>
      <c r="R21" s="51">
        <v>32.5</v>
      </c>
      <c r="S21" s="51"/>
      <c r="T21" s="51"/>
      <c r="U21" s="51"/>
      <c r="V21" s="51"/>
      <c r="W21" s="51">
        <f t="shared" ref="W21:X21" si="1">W18</f>
        <v>170</v>
      </c>
      <c r="X21" s="51">
        <f t="shared" si="1"/>
        <v>170</v>
      </c>
      <c r="Y21" s="156" t="s">
        <v>16</v>
      </c>
      <c r="Z21" s="157"/>
      <c r="AA21" s="157"/>
      <c r="AB21" s="158"/>
    </row>
    <row r="22" spans="1:28" ht="45" customHeight="1" thickBot="1" x14ac:dyDescent="0.3">
      <c r="A22" s="149"/>
      <c r="B22" s="152"/>
      <c r="C22" s="152"/>
      <c r="D22" s="136"/>
      <c r="E22" s="155"/>
      <c r="F22" s="155"/>
      <c r="G22" s="165" t="s">
        <v>20</v>
      </c>
      <c r="H22" s="166"/>
      <c r="I22" s="166"/>
      <c r="J22" s="167"/>
      <c r="K22" s="52">
        <v>130</v>
      </c>
      <c r="L22" s="52">
        <v>89</v>
      </c>
      <c r="M22" s="52">
        <v>0</v>
      </c>
      <c r="N22" s="52">
        <v>41</v>
      </c>
      <c r="O22" s="52">
        <f t="shared" ref="O22:X22" si="2">O21</f>
        <v>162.19999999999999</v>
      </c>
      <c r="P22" s="52">
        <f t="shared" si="2"/>
        <v>129.69999999999999</v>
      </c>
      <c r="Q22" s="52">
        <f t="shared" si="2"/>
        <v>0</v>
      </c>
      <c r="R22" s="52">
        <f t="shared" si="2"/>
        <v>32.5</v>
      </c>
      <c r="S22" s="52"/>
      <c r="T22" s="52"/>
      <c r="U22" s="52"/>
      <c r="V22" s="52"/>
      <c r="W22" s="52">
        <f t="shared" si="2"/>
        <v>170</v>
      </c>
      <c r="X22" s="52">
        <f t="shared" si="2"/>
        <v>170</v>
      </c>
      <c r="Y22" s="187" t="s">
        <v>16</v>
      </c>
      <c r="Z22" s="188"/>
      <c r="AA22" s="188"/>
      <c r="AB22" s="189"/>
    </row>
    <row r="23" spans="1:28" ht="45" customHeight="1" x14ac:dyDescent="0.25">
      <c r="A23" s="147">
        <v>1</v>
      </c>
      <c r="B23" s="150">
        <v>3</v>
      </c>
      <c r="C23" s="150">
        <v>1</v>
      </c>
      <c r="D23" s="134">
        <v>1</v>
      </c>
      <c r="E23" s="153">
        <v>2</v>
      </c>
      <c r="F23" s="153" t="s">
        <v>113</v>
      </c>
      <c r="G23" s="153" t="s">
        <v>159</v>
      </c>
      <c r="H23" s="153" t="s">
        <v>160</v>
      </c>
      <c r="I23" s="153" t="s">
        <v>28</v>
      </c>
      <c r="J23" s="216" t="s">
        <v>18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/>
      <c r="T23" s="169"/>
      <c r="U23" s="169"/>
      <c r="V23" s="169"/>
      <c r="W23" s="169">
        <v>2</v>
      </c>
      <c r="X23" s="169">
        <v>3</v>
      </c>
      <c r="Y23" s="35" t="s">
        <v>145</v>
      </c>
      <c r="Z23" s="36">
        <v>1</v>
      </c>
      <c r="AA23" s="36">
        <v>1</v>
      </c>
      <c r="AB23" s="36">
        <v>1</v>
      </c>
    </row>
    <row r="24" spans="1:28" ht="45" customHeight="1" thickBot="1" x14ac:dyDescent="0.3">
      <c r="A24" s="148"/>
      <c r="B24" s="151"/>
      <c r="C24" s="151"/>
      <c r="D24" s="135"/>
      <c r="E24" s="154"/>
      <c r="F24" s="154"/>
      <c r="G24" s="154"/>
      <c r="H24" s="154"/>
      <c r="I24" s="154"/>
      <c r="J24" s="217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33" t="s">
        <v>146</v>
      </c>
      <c r="Z24" s="34">
        <v>1</v>
      </c>
      <c r="AA24" s="34">
        <v>1</v>
      </c>
      <c r="AB24" s="34">
        <v>1</v>
      </c>
    </row>
    <row r="25" spans="1:28" ht="45" customHeight="1" thickBot="1" x14ac:dyDescent="0.3">
      <c r="A25" s="148"/>
      <c r="B25" s="151"/>
      <c r="C25" s="151"/>
      <c r="D25" s="135"/>
      <c r="E25" s="154"/>
      <c r="F25" s="154"/>
      <c r="G25" s="155"/>
      <c r="H25" s="155"/>
      <c r="I25" s="155"/>
      <c r="J25" s="11" t="s">
        <v>19</v>
      </c>
      <c r="K25" s="51">
        <v>0</v>
      </c>
      <c r="L25" s="51">
        <v>0</v>
      </c>
      <c r="M25" s="51">
        <v>0</v>
      </c>
      <c r="N25" s="51">
        <v>0</v>
      </c>
      <c r="O25" s="51">
        <f t="shared" ref="O25:X25" si="3">O23</f>
        <v>0</v>
      </c>
      <c r="P25" s="51">
        <f t="shared" si="3"/>
        <v>0</v>
      </c>
      <c r="Q25" s="51">
        <f t="shared" si="3"/>
        <v>0</v>
      </c>
      <c r="R25" s="51">
        <f t="shared" si="3"/>
        <v>0</v>
      </c>
      <c r="S25" s="51"/>
      <c r="T25" s="51"/>
      <c r="U25" s="51"/>
      <c r="V25" s="51"/>
      <c r="W25" s="51">
        <f t="shared" si="3"/>
        <v>2</v>
      </c>
      <c r="X25" s="51">
        <f t="shared" si="3"/>
        <v>3</v>
      </c>
      <c r="Y25" s="156" t="s">
        <v>16</v>
      </c>
      <c r="Z25" s="157"/>
      <c r="AA25" s="157"/>
      <c r="AB25" s="158"/>
    </row>
    <row r="26" spans="1:28" ht="45" customHeight="1" thickBot="1" x14ac:dyDescent="0.3">
      <c r="A26" s="149"/>
      <c r="B26" s="152"/>
      <c r="C26" s="152"/>
      <c r="D26" s="136"/>
      <c r="E26" s="155"/>
      <c r="F26" s="155"/>
      <c r="G26" s="165" t="s">
        <v>20</v>
      </c>
      <c r="H26" s="166"/>
      <c r="I26" s="166"/>
      <c r="J26" s="167"/>
      <c r="K26" s="52">
        <v>0</v>
      </c>
      <c r="L26" s="52">
        <v>0</v>
      </c>
      <c r="M26" s="52">
        <v>0</v>
      </c>
      <c r="N26" s="52">
        <v>0</v>
      </c>
      <c r="O26" s="52">
        <f t="shared" ref="O26:X26" si="4">O25</f>
        <v>0</v>
      </c>
      <c r="P26" s="52">
        <f t="shared" si="4"/>
        <v>0</v>
      </c>
      <c r="Q26" s="52">
        <f t="shared" si="4"/>
        <v>0</v>
      </c>
      <c r="R26" s="52">
        <f t="shared" si="4"/>
        <v>0</v>
      </c>
      <c r="S26" s="52"/>
      <c r="T26" s="52"/>
      <c r="U26" s="52"/>
      <c r="V26" s="52"/>
      <c r="W26" s="52">
        <f t="shared" si="4"/>
        <v>2</v>
      </c>
      <c r="X26" s="52">
        <f t="shared" si="4"/>
        <v>3</v>
      </c>
      <c r="Y26" s="187" t="s">
        <v>16</v>
      </c>
      <c r="Z26" s="188"/>
      <c r="AA26" s="188"/>
      <c r="AB26" s="189"/>
    </row>
    <row r="27" spans="1:28" ht="45" customHeight="1" thickBot="1" x14ac:dyDescent="0.3">
      <c r="A27" s="5">
        <v>1</v>
      </c>
      <c r="B27" s="6">
        <v>3</v>
      </c>
      <c r="C27" s="6">
        <v>1</v>
      </c>
      <c r="D27" s="7">
        <v>1</v>
      </c>
      <c r="E27" s="197" t="s">
        <v>21</v>
      </c>
      <c r="F27" s="198"/>
      <c r="G27" s="198"/>
      <c r="H27" s="198"/>
      <c r="I27" s="198"/>
      <c r="J27" s="199"/>
      <c r="K27" s="53">
        <f>SUM(K22+K26)</f>
        <v>130</v>
      </c>
      <c r="L27" s="53">
        <f>SUM(L22+L26)</f>
        <v>89</v>
      </c>
      <c r="M27" s="53">
        <f>SUM(M22+M26)</f>
        <v>0</v>
      </c>
      <c r="N27" s="53">
        <f>SUM(N22+N26)</f>
        <v>41</v>
      </c>
      <c r="O27" s="53">
        <f t="shared" ref="O27:X27" si="5">O22+O26</f>
        <v>162.19999999999999</v>
      </c>
      <c r="P27" s="53">
        <f t="shared" si="5"/>
        <v>129.69999999999999</v>
      </c>
      <c r="Q27" s="53">
        <f t="shared" si="5"/>
        <v>0</v>
      </c>
      <c r="R27" s="53">
        <f t="shared" si="5"/>
        <v>32.5</v>
      </c>
      <c r="S27" s="53"/>
      <c r="T27" s="53"/>
      <c r="U27" s="53"/>
      <c r="V27" s="53"/>
      <c r="W27" s="53">
        <f t="shared" si="5"/>
        <v>172</v>
      </c>
      <c r="X27" s="53">
        <f t="shared" si="5"/>
        <v>173</v>
      </c>
      <c r="Y27" s="144" t="s">
        <v>16</v>
      </c>
      <c r="Z27" s="145"/>
      <c r="AA27" s="145"/>
      <c r="AB27" s="146"/>
    </row>
    <row r="28" spans="1:28" ht="24.95" customHeight="1" x14ac:dyDescent="0.25">
      <c r="A28" s="5">
        <v>1</v>
      </c>
      <c r="B28" s="6">
        <v>3</v>
      </c>
      <c r="C28" s="6">
        <v>1</v>
      </c>
      <c r="D28" s="7">
        <v>2</v>
      </c>
      <c r="E28" s="7" t="s">
        <v>16</v>
      </c>
      <c r="F28" s="174" t="s">
        <v>114</v>
      </c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6"/>
    </row>
    <row r="29" spans="1:28" ht="45" customHeight="1" x14ac:dyDescent="0.25">
      <c r="A29" s="147">
        <v>1</v>
      </c>
      <c r="B29" s="150">
        <v>3</v>
      </c>
      <c r="C29" s="150">
        <v>1</v>
      </c>
      <c r="D29" s="134">
        <v>2</v>
      </c>
      <c r="E29" s="153">
        <v>1</v>
      </c>
      <c r="F29" s="153" t="s">
        <v>115</v>
      </c>
      <c r="G29" s="153" t="s">
        <v>116</v>
      </c>
      <c r="H29" s="153" t="s">
        <v>138</v>
      </c>
      <c r="I29" s="153" t="s">
        <v>28</v>
      </c>
      <c r="J29" s="230" t="s">
        <v>18</v>
      </c>
      <c r="K29" s="177">
        <v>0</v>
      </c>
      <c r="L29" s="177">
        <v>0</v>
      </c>
      <c r="M29" s="177">
        <v>0</v>
      </c>
      <c r="N29" s="177">
        <v>0</v>
      </c>
      <c r="O29" s="177">
        <v>0</v>
      </c>
      <c r="P29" s="177">
        <v>0</v>
      </c>
      <c r="Q29" s="177">
        <v>0</v>
      </c>
      <c r="R29" s="177">
        <v>0</v>
      </c>
      <c r="S29" s="177"/>
      <c r="T29" s="177"/>
      <c r="U29" s="177"/>
      <c r="V29" s="177"/>
      <c r="W29" s="177">
        <v>2</v>
      </c>
      <c r="X29" s="177">
        <v>3</v>
      </c>
      <c r="Y29" s="8" t="s">
        <v>179</v>
      </c>
      <c r="Z29" s="10">
        <v>1</v>
      </c>
      <c r="AA29" s="10">
        <v>1</v>
      </c>
      <c r="AB29" s="10">
        <v>1</v>
      </c>
    </row>
    <row r="30" spans="1:28" ht="45" customHeight="1" thickBot="1" x14ac:dyDescent="0.3">
      <c r="A30" s="148"/>
      <c r="B30" s="151"/>
      <c r="C30" s="151"/>
      <c r="D30" s="135"/>
      <c r="E30" s="154"/>
      <c r="F30" s="154"/>
      <c r="G30" s="154"/>
      <c r="H30" s="154"/>
      <c r="I30" s="154"/>
      <c r="J30" s="232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33" t="s">
        <v>147</v>
      </c>
      <c r="Z30" s="34">
        <v>100</v>
      </c>
      <c r="AA30" s="34">
        <v>100</v>
      </c>
      <c r="AB30" s="34">
        <v>100</v>
      </c>
    </row>
    <row r="31" spans="1:28" ht="45" customHeight="1" thickBot="1" x14ac:dyDescent="0.3">
      <c r="A31" s="148"/>
      <c r="B31" s="151"/>
      <c r="C31" s="151"/>
      <c r="D31" s="135"/>
      <c r="E31" s="154"/>
      <c r="F31" s="154"/>
      <c r="G31" s="155"/>
      <c r="H31" s="155"/>
      <c r="I31" s="155"/>
      <c r="J31" s="11" t="s">
        <v>19</v>
      </c>
      <c r="K31" s="51">
        <v>0</v>
      </c>
      <c r="L31" s="51">
        <v>0</v>
      </c>
      <c r="M31" s="51">
        <v>0</v>
      </c>
      <c r="N31" s="51">
        <v>0</v>
      </c>
      <c r="O31" s="51">
        <f t="shared" ref="O31:X31" si="6">O29</f>
        <v>0</v>
      </c>
      <c r="P31" s="51">
        <f t="shared" si="6"/>
        <v>0</v>
      </c>
      <c r="Q31" s="51">
        <f t="shared" si="6"/>
        <v>0</v>
      </c>
      <c r="R31" s="51">
        <f t="shared" si="6"/>
        <v>0</v>
      </c>
      <c r="S31" s="51"/>
      <c r="T31" s="51"/>
      <c r="U31" s="51"/>
      <c r="V31" s="51"/>
      <c r="W31" s="51">
        <f t="shared" si="6"/>
        <v>2</v>
      </c>
      <c r="X31" s="51">
        <f t="shared" si="6"/>
        <v>3</v>
      </c>
      <c r="Y31" s="156" t="s">
        <v>16</v>
      </c>
      <c r="Z31" s="157"/>
      <c r="AA31" s="157"/>
      <c r="AB31" s="158"/>
    </row>
    <row r="32" spans="1:28" ht="45" customHeight="1" thickBot="1" x14ac:dyDescent="0.3">
      <c r="A32" s="149"/>
      <c r="B32" s="152"/>
      <c r="C32" s="152"/>
      <c r="D32" s="136"/>
      <c r="E32" s="155"/>
      <c r="F32" s="155"/>
      <c r="G32" s="165" t="s">
        <v>20</v>
      </c>
      <c r="H32" s="166"/>
      <c r="I32" s="166"/>
      <c r="J32" s="167"/>
      <c r="K32" s="52">
        <v>0</v>
      </c>
      <c r="L32" s="52">
        <v>0</v>
      </c>
      <c r="M32" s="52">
        <v>0</v>
      </c>
      <c r="N32" s="52">
        <v>0</v>
      </c>
      <c r="O32" s="52">
        <f t="shared" ref="O32:X33" si="7">O31</f>
        <v>0</v>
      </c>
      <c r="P32" s="52">
        <f t="shared" si="7"/>
        <v>0</v>
      </c>
      <c r="Q32" s="52">
        <f t="shared" si="7"/>
        <v>0</v>
      </c>
      <c r="R32" s="52">
        <f t="shared" si="7"/>
        <v>0</v>
      </c>
      <c r="S32" s="52"/>
      <c r="T32" s="52"/>
      <c r="U32" s="52"/>
      <c r="V32" s="52"/>
      <c r="W32" s="52">
        <f t="shared" si="7"/>
        <v>2</v>
      </c>
      <c r="X32" s="52">
        <f t="shared" si="7"/>
        <v>3</v>
      </c>
      <c r="Y32" s="187" t="s">
        <v>16</v>
      </c>
      <c r="Z32" s="188"/>
      <c r="AA32" s="188"/>
      <c r="AB32" s="189"/>
    </row>
    <row r="33" spans="1:28" ht="45" customHeight="1" thickBot="1" x14ac:dyDescent="0.3">
      <c r="A33" s="5">
        <v>1</v>
      </c>
      <c r="B33" s="6">
        <v>3</v>
      </c>
      <c r="C33" s="6">
        <v>1</v>
      </c>
      <c r="D33" s="7">
        <v>2</v>
      </c>
      <c r="E33" s="197" t="s">
        <v>21</v>
      </c>
      <c r="F33" s="198"/>
      <c r="G33" s="198"/>
      <c r="H33" s="198"/>
      <c r="I33" s="198"/>
      <c r="J33" s="199"/>
      <c r="K33" s="53">
        <v>0</v>
      </c>
      <c r="L33" s="53">
        <v>0</v>
      </c>
      <c r="M33" s="53">
        <v>0</v>
      </c>
      <c r="N33" s="53">
        <v>0</v>
      </c>
      <c r="O33" s="53">
        <f t="shared" si="7"/>
        <v>0</v>
      </c>
      <c r="P33" s="53">
        <f t="shared" si="7"/>
        <v>0</v>
      </c>
      <c r="Q33" s="53">
        <f t="shared" si="7"/>
        <v>0</v>
      </c>
      <c r="R33" s="53">
        <f t="shared" si="7"/>
        <v>0</v>
      </c>
      <c r="S33" s="53"/>
      <c r="T33" s="53"/>
      <c r="U33" s="53"/>
      <c r="V33" s="53"/>
      <c r="W33" s="53">
        <f t="shared" si="7"/>
        <v>2</v>
      </c>
      <c r="X33" s="53">
        <f t="shared" si="7"/>
        <v>3</v>
      </c>
      <c r="Y33" s="144" t="s">
        <v>16</v>
      </c>
      <c r="Z33" s="145"/>
      <c r="AA33" s="145"/>
      <c r="AB33" s="146"/>
    </row>
    <row r="34" spans="1:28" ht="45" customHeight="1" thickBot="1" x14ac:dyDescent="0.3">
      <c r="A34" s="5">
        <v>1</v>
      </c>
      <c r="B34" s="6">
        <v>3</v>
      </c>
      <c r="C34" s="6">
        <v>1</v>
      </c>
      <c r="D34" s="156" t="s">
        <v>22</v>
      </c>
      <c r="E34" s="157"/>
      <c r="F34" s="157"/>
      <c r="G34" s="157"/>
      <c r="H34" s="157"/>
      <c r="I34" s="157"/>
      <c r="J34" s="158"/>
      <c r="K34" s="51">
        <f>SUM(K27+K33)</f>
        <v>130</v>
      </c>
      <c r="L34" s="51">
        <f>SUM(L27+L33)</f>
        <v>89</v>
      </c>
      <c r="M34" s="51">
        <f>SUM(M27+M33)</f>
        <v>0</v>
      </c>
      <c r="N34" s="51">
        <f>SUM(N27+N33)</f>
        <v>41</v>
      </c>
      <c r="O34" s="51">
        <f t="shared" ref="O34:X34" si="8">O27+O33</f>
        <v>162.19999999999999</v>
      </c>
      <c r="P34" s="51">
        <f t="shared" si="8"/>
        <v>129.69999999999999</v>
      </c>
      <c r="Q34" s="51">
        <f t="shared" si="8"/>
        <v>0</v>
      </c>
      <c r="R34" s="51">
        <f t="shared" si="8"/>
        <v>32.5</v>
      </c>
      <c r="S34" s="51"/>
      <c r="T34" s="51"/>
      <c r="U34" s="51"/>
      <c r="V34" s="51"/>
      <c r="W34" s="51">
        <f t="shared" si="8"/>
        <v>174</v>
      </c>
      <c r="X34" s="51">
        <f t="shared" si="8"/>
        <v>176</v>
      </c>
      <c r="Y34" s="156" t="s">
        <v>16</v>
      </c>
      <c r="Z34" s="157"/>
      <c r="AA34" s="157"/>
      <c r="AB34" s="158"/>
    </row>
    <row r="35" spans="1:28" ht="24.95" customHeight="1" x14ac:dyDescent="0.25">
      <c r="A35" s="5">
        <v>1</v>
      </c>
      <c r="B35" s="6">
        <v>3</v>
      </c>
      <c r="C35" s="6">
        <v>2</v>
      </c>
      <c r="D35" s="6" t="s">
        <v>16</v>
      </c>
      <c r="E35" s="6" t="s">
        <v>16</v>
      </c>
      <c r="F35" s="159" t="s">
        <v>117</v>
      </c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1"/>
    </row>
    <row r="36" spans="1:28" ht="24.95" customHeight="1" x14ac:dyDescent="0.25">
      <c r="A36" s="5">
        <v>1</v>
      </c>
      <c r="B36" s="6">
        <v>3</v>
      </c>
      <c r="C36" s="6">
        <v>2</v>
      </c>
      <c r="D36" s="7">
        <v>2</v>
      </c>
      <c r="E36" s="7" t="s">
        <v>16</v>
      </c>
      <c r="F36" s="162" t="s">
        <v>118</v>
      </c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4"/>
    </row>
    <row r="37" spans="1:28" ht="45" customHeight="1" thickBot="1" x14ac:dyDescent="0.3">
      <c r="A37" s="147">
        <v>1</v>
      </c>
      <c r="B37" s="150">
        <v>3</v>
      </c>
      <c r="C37" s="150">
        <v>2</v>
      </c>
      <c r="D37" s="134">
        <v>2</v>
      </c>
      <c r="E37" s="153">
        <v>2</v>
      </c>
      <c r="F37" s="153" t="s">
        <v>119</v>
      </c>
      <c r="G37" s="153" t="s">
        <v>120</v>
      </c>
      <c r="H37" s="153" t="s">
        <v>135</v>
      </c>
      <c r="I37" s="153" t="s">
        <v>85</v>
      </c>
      <c r="J37" s="9" t="s">
        <v>18</v>
      </c>
      <c r="K37" s="54">
        <v>0</v>
      </c>
      <c r="L37" s="54">
        <v>0</v>
      </c>
      <c r="M37" s="54">
        <v>0</v>
      </c>
      <c r="N37" s="54">
        <v>0</v>
      </c>
      <c r="O37" s="54">
        <v>4.5</v>
      </c>
      <c r="P37" s="54">
        <v>4.5</v>
      </c>
      <c r="Q37" s="54">
        <v>0</v>
      </c>
      <c r="R37" s="54">
        <v>0</v>
      </c>
      <c r="S37" s="54"/>
      <c r="T37" s="54"/>
      <c r="U37" s="54"/>
      <c r="V37" s="54"/>
      <c r="W37" s="54">
        <v>5</v>
      </c>
      <c r="X37" s="54">
        <v>5</v>
      </c>
      <c r="Y37" s="8" t="s">
        <v>131</v>
      </c>
      <c r="Z37" s="10">
        <v>25</v>
      </c>
      <c r="AA37" s="10">
        <v>30</v>
      </c>
      <c r="AB37" s="10">
        <v>35</v>
      </c>
    </row>
    <row r="38" spans="1:28" ht="45" customHeight="1" thickBot="1" x14ac:dyDescent="0.3">
      <c r="A38" s="148"/>
      <c r="B38" s="151"/>
      <c r="C38" s="151"/>
      <c r="D38" s="135"/>
      <c r="E38" s="154"/>
      <c r="F38" s="154"/>
      <c r="G38" s="155"/>
      <c r="H38" s="155"/>
      <c r="I38" s="155"/>
      <c r="J38" s="11" t="s">
        <v>19</v>
      </c>
      <c r="K38" s="51">
        <v>0</v>
      </c>
      <c r="L38" s="51">
        <v>0</v>
      </c>
      <c r="M38" s="51">
        <v>0</v>
      </c>
      <c r="N38" s="51">
        <v>0</v>
      </c>
      <c r="O38" s="51">
        <f t="shared" ref="O38:X41" si="9">O37</f>
        <v>4.5</v>
      </c>
      <c r="P38" s="51">
        <f t="shared" si="9"/>
        <v>4.5</v>
      </c>
      <c r="Q38" s="51">
        <f t="shared" si="9"/>
        <v>0</v>
      </c>
      <c r="R38" s="51">
        <f t="shared" si="9"/>
        <v>0</v>
      </c>
      <c r="S38" s="51"/>
      <c r="T38" s="51"/>
      <c r="U38" s="51"/>
      <c r="V38" s="51"/>
      <c r="W38" s="51">
        <f t="shared" si="9"/>
        <v>5</v>
      </c>
      <c r="X38" s="51">
        <f t="shared" si="9"/>
        <v>5</v>
      </c>
      <c r="Y38" s="156" t="s">
        <v>16</v>
      </c>
      <c r="Z38" s="157"/>
      <c r="AA38" s="157"/>
      <c r="AB38" s="158"/>
    </row>
    <row r="39" spans="1:28" ht="45" customHeight="1" thickBot="1" x14ac:dyDescent="0.3">
      <c r="A39" s="149"/>
      <c r="B39" s="152"/>
      <c r="C39" s="152"/>
      <c r="D39" s="136"/>
      <c r="E39" s="155"/>
      <c r="F39" s="155"/>
      <c r="G39" s="165" t="s">
        <v>20</v>
      </c>
      <c r="H39" s="166"/>
      <c r="I39" s="166"/>
      <c r="J39" s="167"/>
      <c r="K39" s="52">
        <v>0</v>
      </c>
      <c r="L39" s="52">
        <v>0</v>
      </c>
      <c r="M39" s="52">
        <v>0</v>
      </c>
      <c r="N39" s="52">
        <v>0</v>
      </c>
      <c r="O39" s="52">
        <f t="shared" si="9"/>
        <v>4.5</v>
      </c>
      <c r="P39" s="52">
        <f t="shared" si="9"/>
        <v>4.5</v>
      </c>
      <c r="Q39" s="52">
        <f t="shared" si="9"/>
        <v>0</v>
      </c>
      <c r="R39" s="52">
        <f t="shared" si="9"/>
        <v>0</v>
      </c>
      <c r="S39" s="52"/>
      <c r="T39" s="52"/>
      <c r="U39" s="52"/>
      <c r="V39" s="52"/>
      <c r="W39" s="52">
        <f t="shared" si="9"/>
        <v>5</v>
      </c>
      <c r="X39" s="52">
        <f t="shared" si="9"/>
        <v>5</v>
      </c>
      <c r="Y39" s="187" t="s">
        <v>16</v>
      </c>
      <c r="Z39" s="188"/>
      <c r="AA39" s="188"/>
      <c r="AB39" s="189"/>
    </row>
    <row r="40" spans="1:28" ht="45" customHeight="1" thickBot="1" x14ac:dyDescent="0.3">
      <c r="A40" s="5">
        <v>1</v>
      </c>
      <c r="B40" s="6">
        <v>3</v>
      </c>
      <c r="C40" s="6">
        <v>2</v>
      </c>
      <c r="D40" s="7">
        <v>2</v>
      </c>
      <c r="E40" s="197" t="s">
        <v>21</v>
      </c>
      <c r="F40" s="198"/>
      <c r="G40" s="198"/>
      <c r="H40" s="198"/>
      <c r="I40" s="198"/>
      <c r="J40" s="199"/>
      <c r="K40" s="53">
        <v>0</v>
      </c>
      <c r="L40" s="53">
        <v>0</v>
      </c>
      <c r="M40" s="53">
        <v>0</v>
      </c>
      <c r="N40" s="53">
        <v>0</v>
      </c>
      <c r="O40" s="53">
        <f t="shared" si="9"/>
        <v>4.5</v>
      </c>
      <c r="P40" s="53">
        <f t="shared" si="9"/>
        <v>4.5</v>
      </c>
      <c r="Q40" s="53">
        <f t="shared" si="9"/>
        <v>0</v>
      </c>
      <c r="R40" s="53">
        <f t="shared" si="9"/>
        <v>0</v>
      </c>
      <c r="S40" s="53"/>
      <c r="T40" s="53"/>
      <c r="U40" s="53"/>
      <c r="V40" s="53"/>
      <c r="W40" s="53">
        <f t="shared" si="9"/>
        <v>5</v>
      </c>
      <c r="X40" s="53">
        <f t="shared" si="9"/>
        <v>5</v>
      </c>
      <c r="Y40" s="237" t="s">
        <v>16</v>
      </c>
      <c r="Z40" s="238"/>
      <c r="AA40" s="238"/>
      <c r="AB40" s="239"/>
    </row>
    <row r="41" spans="1:28" ht="45" customHeight="1" thickBot="1" x14ac:dyDescent="0.3">
      <c r="A41" s="5">
        <v>1</v>
      </c>
      <c r="B41" s="6">
        <v>3</v>
      </c>
      <c r="C41" s="6">
        <v>2</v>
      </c>
      <c r="D41" s="156" t="s">
        <v>22</v>
      </c>
      <c r="E41" s="157"/>
      <c r="F41" s="157"/>
      <c r="G41" s="157"/>
      <c r="H41" s="157"/>
      <c r="I41" s="157"/>
      <c r="J41" s="158"/>
      <c r="K41" s="51">
        <v>0</v>
      </c>
      <c r="L41" s="51">
        <v>0</v>
      </c>
      <c r="M41" s="51">
        <v>0</v>
      </c>
      <c r="N41" s="51">
        <v>0</v>
      </c>
      <c r="O41" s="51">
        <f t="shared" si="9"/>
        <v>4.5</v>
      </c>
      <c r="P41" s="51">
        <f t="shared" si="9"/>
        <v>4.5</v>
      </c>
      <c r="Q41" s="51">
        <f t="shared" si="9"/>
        <v>0</v>
      </c>
      <c r="R41" s="51">
        <f t="shared" si="9"/>
        <v>0</v>
      </c>
      <c r="S41" s="51"/>
      <c r="T41" s="51"/>
      <c r="U41" s="51"/>
      <c r="V41" s="51"/>
      <c r="W41" s="51">
        <f t="shared" si="9"/>
        <v>5</v>
      </c>
      <c r="X41" s="51">
        <f t="shared" si="9"/>
        <v>5</v>
      </c>
      <c r="Y41" s="156" t="s">
        <v>16</v>
      </c>
      <c r="Z41" s="157"/>
      <c r="AA41" s="157"/>
      <c r="AB41" s="158"/>
    </row>
    <row r="42" spans="1:28" ht="27.75" customHeight="1" thickBot="1" x14ac:dyDescent="0.3">
      <c r="A42" s="5">
        <v>1</v>
      </c>
      <c r="B42" s="46">
        <v>3</v>
      </c>
      <c r="C42" s="46"/>
      <c r="D42" s="47"/>
      <c r="E42" s="47"/>
      <c r="F42" s="190" t="s">
        <v>154</v>
      </c>
      <c r="G42" s="191"/>
      <c r="H42" s="191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9"/>
    </row>
    <row r="43" spans="1:28" ht="24.95" customHeight="1" x14ac:dyDescent="0.25">
      <c r="A43" s="5">
        <v>1</v>
      </c>
      <c r="B43" s="6">
        <v>3</v>
      </c>
      <c r="C43" s="6">
        <v>3</v>
      </c>
      <c r="D43" s="6" t="s">
        <v>16</v>
      </c>
      <c r="E43" s="6" t="s">
        <v>16</v>
      </c>
      <c r="F43" s="159" t="s">
        <v>121</v>
      </c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1"/>
    </row>
    <row r="44" spans="1:28" ht="24.95" customHeight="1" x14ac:dyDescent="0.25">
      <c r="A44" s="5">
        <v>1</v>
      </c>
      <c r="B44" s="6">
        <v>3</v>
      </c>
      <c r="C44" s="6">
        <v>3</v>
      </c>
      <c r="D44" s="7">
        <v>5</v>
      </c>
      <c r="E44" s="7" t="s">
        <v>16</v>
      </c>
      <c r="F44" s="162" t="s">
        <v>62</v>
      </c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4"/>
    </row>
    <row r="45" spans="1:28" ht="228" customHeight="1" thickBot="1" x14ac:dyDescent="0.3">
      <c r="A45" s="147">
        <v>1</v>
      </c>
      <c r="B45" s="150">
        <v>3</v>
      </c>
      <c r="C45" s="150">
        <v>3</v>
      </c>
      <c r="D45" s="134">
        <v>5</v>
      </c>
      <c r="E45" s="153">
        <v>1</v>
      </c>
      <c r="F45" s="153" t="s">
        <v>60</v>
      </c>
      <c r="G45" s="153" t="s">
        <v>61</v>
      </c>
      <c r="H45" s="153" t="s">
        <v>132</v>
      </c>
      <c r="I45" s="153" t="s">
        <v>161</v>
      </c>
      <c r="J45" s="9" t="s">
        <v>18</v>
      </c>
      <c r="K45" s="54">
        <v>250</v>
      </c>
      <c r="L45" s="54">
        <v>250</v>
      </c>
      <c r="M45" s="54">
        <v>139.5</v>
      </c>
      <c r="N45" s="54">
        <v>0</v>
      </c>
      <c r="O45" s="65">
        <v>307.60000000000002</v>
      </c>
      <c r="P45" s="65">
        <v>307.60000000000002</v>
      </c>
      <c r="Q45" s="65">
        <v>177.1</v>
      </c>
      <c r="R45" s="54">
        <v>0</v>
      </c>
      <c r="S45" s="54"/>
      <c r="T45" s="54"/>
      <c r="U45" s="54"/>
      <c r="V45" s="54"/>
      <c r="W45" s="50">
        <v>310</v>
      </c>
      <c r="X45" s="50">
        <v>310</v>
      </c>
      <c r="Y45" s="8" t="s">
        <v>180</v>
      </c>
      <c r="Z45" s="10">
        <v>15</v>
      </c>
      <c r="AA45" s="10">
        <v>15</v>
      </c>
      <c r="AB45" s="10">
        <v>15</v>
      </c>
    </row>
    <row r="46" spans="1:28" ht="45" customHeight="1" thickBot="1" x14ac:dyDescent="0.3">
      <c r="A46" s="148"/>
      <c r="B46" s="151"/>
      <c r="C46" s="151"/>
      <c r="D46" s="135"/>
      <c r="E46" s="154"/>
      <c r="F46" s="154"/>
      <c r="G46" s="155"/>
      <c r="H46" s="155"/>
      <c r="I46" s="155"/>
      <c r="J46" s="11" t="s">
        <v>19</v>
      </c>
      <c r="K46" s="51">
        <v>250</v>
      </c>
      <c r="L46" s="51">
        <v>250</v>
      </c>
      <c r="M46" s="51">
        <v>139.5</v>
      </c>
      <c r="N46" s="51">
        <v>0</v>
      </c>
      <c r="O46" s="51">
        <v>307.60000000000002</v>
      </c>
      <c r="P46" s="51">
        <v>307.60000000000002</v>
      </c>
      <c r="Q46" s="51">
        <v>174.5</v>
      </c>
      <c r="R46" s="51">
        <v>0</v>
      </c>
      <c r="S46" s="51"/>
      <c r="T46" s="51"/>
      <c r="U46" s="51"/>
      <c r="V46" s="51"/>
      <c r="W46" s="51">
        <f t="shared" ref="W46:X46" si="10">W45</f>
        <v>310</v>
      </c>
      <c r="X46" s="51">
        <f t="shared" si="10"/>
        <v>310</v>
      </c>
      <c r="Y46" s="156" t="s">
        <v>16</v>
      </c>
      <c r="Z46" s="157"/>
      <c r="AA46" s="157"/>
      <c r="AB46" s="158"/>
    </row>
    <row r="47" spans="1:28" ht="45" customHeight="1" thickBot="1" x14ac:dyDescent="0.3">
      <c r="A47" s="149"/>
      <c r="B47" s="152"/>
      <c r="C47" s="152"/>
      <c r="D47" s="136"/>
      <c r="E47" s="155"/>
      <c r="F47" s="155"/>
      <c r="G47" s="165" t="s">
        <v>20</v>
      </c>
      <c r="H47" s="166"/>
      <c r="I47" s="166"/>
      <c r="J47" s="167"/>
      <c r="K47" s="52">
        <v>250</v>
      </c>
      <c r="L47" s="52">
        <v>250</v>
      </c>
      <c r="M47" s="52">
        <v>139.5</v>
      </c>
      <c r="N47" s="52">
        <v>0</v>
      </c>
      <c r="O47" s="52">
        <v>307.60000000000002</v>
      </c>
      <c r="P47" s="52">
        <v>307.60000000000002</v>
      </c>
      <c r="Q47" s="52">
        <v>174.5</v>
      </c>
      <c r="R47" s="52">
        <v>0</v>
      </c>
      <c r="S47" s="52"/>
      <c r="T47" s="52"/>
      <c r="U47" s="52"/>
      <c r="V47" s="52"/>
      <c r="W47" s="52">
        <f t="shared" ref="W47:X47" si="11">W46</f>
        <v>310</v>
      </c>
      <c r="X47" s="52">
        <f t="shared" si="11"/>
        <v>310</v>
      </c>
      <c r="Y47" s="187" t="s">
        <v>16</v>
      </c>
      <c r="Z47" s="188"/>
      <c r="AA47" s="188"/>
      <c r="AB47" s="189"/>
    </row>
    <row r="48" spans="1:28" ht="97.5" customHeight="1" x14ac:dyDescent="0.25">
      <c r="A48" s="147">
        <v>1</v>
      </c>
      <c r="B48" s="150">
        <v>3</v>
      </c>
      <c r="C48" s="150">
        <v>3</v>
      </c>
      <c r="D48" s="134">
        <v>5</v>
      </c>
      <c r="E48" s="153">
        <v>2</v>
      </c>
      <c r="F48" s="153" t="s">
        <v>64</v>
      </c>
      <c r="G48" s="153" t="s">
        <v>63</v>
      </c>
      <c r="H48" s="153" t="s">
        <v>133</v>
      </c>
      <c r="I48" s="153" t="s">
        <v>161</v>
      </c>
      <c r="J48" s="9" t="s">
        <v>18</v>
      </c>
      <c r="K48" s="10">
        <v>1524.4</v>
      </c>
      <c r="L48" s="10">
        <v>1524.4</v>
      </c>
      <c r="M48" s="10">
        <v>1294.3</v>
      </c>
      <c r="N48" s="54">
        <v>0</v>
      </c>
      <c r="O48" s="65">
        <v>1890.1</v>
      </c>
      <c r="P48" s="65">
        <v>1840.1</v>
      </c>
      <c r="Q48" s="65">
        <v>1551.1</v>
      </c>
      <c r="R48" s="65">
        <v>50</v>
      </c>
      <c r="S48" s="54"/>
      <c r="T48" s="54"/>
      <c r="U48" s="54"/>
      <c r="V48" s="54"/>
      <c r="W48" s="54">
        <v>1700</v>
      </c>
      <c r="X48" s="54">
        <v>1800</v>
      </c>
      <c r="Y48" s="37" t="s">
        <v>181</v>
      </c>
      <c r="Z48" s="10">
        <v>70</v>
      </c>
      <c r="AA48" s="10">
        <v>70</v>
      </c>
      <c r="AB48" s="10">
        <v>70</v>
      </c>
    </row>
    <row r="49" spans="1:28" ht="117" customHeight="1" x14ac:dyDescent="0.25">
      <c r="A49" s="148"/>
      <c r="B49" s="151"/>
      <c r="C49" s="151"/>
      <c r="D49" s="135"/>
      <c r="E49" s="154"/>
      <c r="F49" s="154"/>
      <c r="G49" s="154"/>
      <c r="H49" s="154"/>
      <c r="I49" s="154"/>
      <c r="J49" s="9" t="s">
        <v>24</v>
      </c>
      <c r="K49" s="50">
        <v>178.5</v>
      </c>
      <c r="L49" s="50">
        <v>158.5</v>
      </c>
      <c r="M49" s="50">
        <v>0</v>
      </c>
      <c r="N49" s="50">
        <v>20</v>
      </c>
      <c r="O49" s="65">
        <v>155</v>
      </c>
      <c r="P49" s="65">
        <v>125</v>
      </c>
      <c r="Q49" s="50">
        <v>0</v>
      </c>
      <c r="R49" s="50">
        <v>30</v>
      </c>
      <c r="S49" s="69"/>
      <c r="T49" s="69"/>
      <c r="U49" s="69"/>
      <c r="V49" s="69"/>
      <c r="W49" s="54">
        <v>0</v>
      </c>
      <c r="X49" s="54">
        <v>0</v>
      </c>
      <c r="Y49" s="22" t="s">
        <v>125</v>
      </c>
      <c r="Z49" s="10">
        <v>16</v>
      </c>
      <c r="AA49" s="10">
        <v>18</v>
      </c>
      <c r="AB49" s="10">
        <v>20</v>
      </c>
    </row>
    <row r="50" spans="1:28" ht="141" customHeight="1" x14ac:dyDescent="0.25">
      <c r="A50" s="148"/>
      <c r="B50" s="151"/>
      <c r="C50" s="151"/>
      <c r="D50" s="135"/>
      <c r="E50" s="154"/>
      <c r="F50" s="154"/>
      <c r="G50" s="154"/>
      <c r="H50" s="154"/>
      <c r="I50" s="154"/>
      <c r="J50" s="9" t="s">
        <v>25</v>
      </c>
      <c r="K50" s="54">
        <v>45.9</v>
      </c>
      <c r="L50" s="54">
        <v>35.700000000000003</v>
      </c>
      <c r="M50" s="54">
        <v>0.5</v>
      </c>
      <c r="N50" s="54">
        <v>10.199999999999999</v>
      </c>
      <c r="O50" s="65">
        <v>19.600000000000001</v>
      </c>
      <c r="P50" s="65">
        <v>19.600000000000001</v>
      </c>
      <c r="Q50" s="50">
        <v>0</v>
      </c>
      <c r="R50" s="65">
        <v>0</v>
      </c>
      <c r="S50" s="69"/>
      <c r="T50" s="69"/>
      <c r="U50" s="69"/>
      <c r="V50" s="69"/>
      <c r="W50" s="54">
        <v>0</v>
      </c>
      <c r="X50" s="54">
        <v>0</v>
      </c>
      <c r="Y50" s="308" t="s">
        <v>126</v>
      </c>
      <c r="Z50" s="306">
        <v>0</v>
      </c>
      <c r="AA50" s="306">
        <v>1</v>
      </c>
      <c r="AB50" s="306">
        <v>0</v>
      </c>
    </row>
    <row r="51" spans="1:28" ht="246" customHeight="1" thickBot="1" x14ac:dyDescent="0.3">
      <c r="A51" s="148"/>
      <c r="B51" s="151"/>
      <c r="C51" s="151"/>
      <c r="D51" s="135"/>
      <c r="E51" s="154"/>
      <c r="F51" s="154"/>
      <c r="G51" s="154"/>
      <c r="H51" s="154"/>
      <c r="I51" s="154"/>
      <c r="J51" s="9" t="s">
        <v>26</v>
      </c>
      <c r="K51" s="54">
        <v>19</v>
      </c>
      <c r="L51" s="54">
        <v>19</v>
      </c>
      <c r="M51" s="54">
        <v>18.7</v>
      </c>
      <c r="N51" s="54">
        <v>0</v>
      </c>
      <c r="O51" s="65">
        <v>0</v>
      </c>
      <c r="P51" s="65">
        <v>0</v>
      </c>
      <c r="Q51" s="65">
        <v>0</v>
      </c>
      <c r="R51" s="50">
        <v>0</v>
      </c>
      <c r="S51" s="54"/>
      <c r="T51" s="54"/>
      <c r="U51" s="54"/>
      <c r="V51" s="54"/>
      <c r="W51" s="54">
        <v>0</v>
      </c>
      <c r="X51" s="54">
        <v>0</v>
      </c>
      <c r="Y51" s="309"/>
      <c r="Z51" s="245"/>
      <c r="AA51" s="245"/>
      <c r="AB51" s="245"/>
    </row>
    <row r="52" spans="1:28" ht="45" customHeight="1" thickBot="1" x14ac:dyDescent="0.3">
      <c r="A52" s="148"/>
      <c r="B52" s="151"/>
      <c r="C52" s="151"/>
      <c r="D52" s="135"/>
      <c r="E52" s="154"/>
      <c r="F52" s="154"/>
      <c r="G52" s="155"/>
      <c r="H52" s="155"/>
      <c r="I52" s="155"/>
      <c r="J52" s="11" t="s">
        <v>19</v>
      </c>
      <c r="K52" s="51">
        <f>SUM(K48+K49+K50+K51)</f>
        <v>1767.8000000000002</v>
      </c>
      <c r="L52" s="51">
        <f>SUM(L48+L49+L50+L51)</f>
        <v>1737.6000000000001</v>
      </c>
      <c r="M52" s="51">
        <f>SUM(M48+M49+M50+M51)</f>
        <v>1313.5</v>
      </c>
      <c r="N52" s="51">
        <f>SUM(N48+N49+N50+N51)</f>
        <v>30.2</v>
      </c>
      <c r="O52" s="51">
        <f t="shared" ref="O52:X52" si="12">SUM(O48:O51)</f>
        <v>2064.6999999999998</v>
      </c>
      <c r="P52" s="51">
        <f t="shared" si="12"/>
        <v>1984.6999999999998</v>
      </c>
      <c r="Q52" s="51">
        <f t="shared" si="12"/>
        <v>1551.1</v>
      </c>
      <c r="R52" s="51">
        <f t="shared" si="12"/>
        <v>80</v>
      </c>
      <c r="S52" s="51"/>
      <c r="T52" s="51"/>
      <c r="U52" s="51"/>
      <c r="V52" s="51"/>
      <c r="W52" s="51">
        <f t="shared" si="12"/>
        <v>1700</v>
      </c>
      <c r="X52" s="51">
        <f t="shared" si="12"/>
        <v>1800</v>
      </c>
      <c r="Y52" s="156" t="s">
        <v>16</v>
      </c>
      <c r="Z52" s="157"/>
      <c r="AA52" s="157"/>
      <c r="AB52" s="289"/>
    </row>
    <row r="53" spans="1:28" ht="90" customHeight="1" thickBot="1" x14ac:dyDescent="0.3">
      <c r="A53" s="148"/>
      <c r="B53" s="151"/>
      <c r="C53" s="151"/>
      <c r="D53" s="135"/>
      <c r="E53" s="154"/>
      <c r="F53" s="154"/>
      <c r="G53" s="153" t="s">
        <v>65</v>
      </c>
      <c r="H53" s="153" t="s">
        <v>66</v>
      </c>
      <c r="I53" s="140" t="s">
        <v>31</v>
      </c>
      <c r="J53" s="9" t="s">
        <v>18</v>
      </c>
      <c r="K53" s="54">
        <v>25</v>
      </c>
      <c r="L53" s="54">
        <v>21.3</v>
      </c>
      <c r="M53" s="54">
        <v>0</v>
      </c>
      <c r="N53" s="54">
        <v>3.7</v>
      </c>
      <c r="O53" s="66">
        <v>25</v>
      </c>
      <c r="P53" s="66">
        <v>25</v>
      </c>
      <c r="Q53" s="54">
        <v>0</v>
      </c>
      <c r="R53" s="54">
        <v>0</v>
      </c>
      <c r="S53" s="54"/>
      <c r="T53" s="54"/>
      <c r="U53" s="54"/>
      <c r="V53" s="54"/>
      <c r="W53" s="54">
        <v>25</v>
      </c>
      <c r="X53" s="54">
        <v>25</v>
      </c>
      <c r="Y53" s="8" t="s">
        <v>71</v>
      </c>
      <c r="Z53" s="10">
        <v>100</v>
      </c>
      <c r="AA53" s="10">
        <v>100</v>
      </c>
      <c r="AB53" s="10">
        <v>100</v>
      </c>
    </row>
    <row r="54" spans="1:28" ht="45" customHeight="1" thickBot="1" x14ac:dyDescent="0.3">
      <c r="A54" s="148"/>
      <c r="B54" s="151"/>
      <c r="C54" s="151"/>
      <c r="D54" s="135"/>
      <c r="E54" s="154"/>
      <c r="F54" s="154"/>
      <c r="G54" s="155"/>
      <c r="H54" s="155"/>
      <c r="I54" s="229"/>
      <c r="J54" s="11" t="s">
        <v>19</v>
      </c>
      <c r="K54" s="51">
        <v>25</v>
      </c>
      <c r="L54" s="51">
        <v>21.3</v>
      </c>
      <c r="M54" s="51">
        <v>0</v>
      </c>
      <c r="N54" s="51">
        <v>3.7</v>
      </c>
      <c r="O54" s="51">
        <f t="shared" ref="O54:X54" si="13">O53</f>
        <v>25</v>
      </c>
      <c r="P54" s="51">
        <f t="shared" si="13"/>
        <v>25</v>
      </c>
      <c r="Q54" s="51">
        <f t="shared" si="13"/>
        <v>0</v>
      </c>
      <c r="R54" s="51">
        <f t="shared" si="13"/>
        <v>0</v>
      </c>
      <c r="S54" s="51"/>
      <c r="T54" s="51"/>
      <c r="U54" s="51"/>
      <c r="V54" s="51"/>
      <c r="W54" s="51">
        <f t="shared" si="13"/>
        <v>25</v>
      </c>
      <c r="X54" s="51">
        <f t="shared" si="13"/>
        <v>25</v>
      </c>
      <c r="Y54" s="156" t="s">
        <v>16</v>
      </c>
      <c r="Z54" s="157"/>
      <c r="AA54" s="157"/>
      <c r="AB54" s="242"/>
    </row>
    <row r="55" spans="1:28" ht="45" customHeight="1" x14ac:dyDescent="0.25">
      <c r="A55" s="148"/>
      <c r="B55" s="151"/>
      <c r="C55" s="151"/>
      <c r="D55" s="135"/>
      <c r="E55" s="154"/>
      <c r="F55" s="154"/>
      <c r="G55" s="153" t="s">
        <v>67</v>
      </c>
      <c r="H55" s="153" t="s">
        <v>197</v>
      </c>
      <c r="I55" s="153" t="s">
        <v>17</v>
      </c>
      <c r="J55" s="9" t="s">
        <v>18</v>
      </c>
      <c r="K55" s="54">
        <v>90.7</v>
      </c>
      <c r="L55" s="54">
        <v>90.7</v>
      </c>
      <c r="M55" s="54">
        <v>0</v>
      </c>
      <c r="N55" s="54">
        <v>0</v>
      </c>
      <c r="O55" s="66">
        <v>89.1</v>
      </c>
      <c r="P55" s="66">
        <v>89.1</v>
      </c>
      <c r="Q55" s="54">
        <v>0</v>
      </c>
      <c r="R55" s="54">
        <v>0</v>
      </c>
      <c r="S55" s="54"/>
      <c r="T55" s="54"/>
      <c r="U55" s="54"/>
      <c r="V55" s="54"/>
      <c r="W55" s="65">
        <v>87.1</v>
      </c>
      <c r="X55" s="65">
        <v>87.1</v>
      </c>
      <c r="Y55" s="32" t="s">
        <v>27</v>
      </c>
      <c r="Z55" s="25">
        <v>1</v>
      </c>
      <c r="AA55" s="25">
        <v>0</v>
      </c>
      <c r="AB55" s="25">
        <v>0</v>
      </c>
    </row>
    <row r="56" spans="1:28" ht="45" customHeight="1" thickBot="1" x14ac:dyDescent="0.3">
      <c r="A56" s="148"/>
      <c r="B56" s="151"/>
      <c r="C56" s="151"/>
      <c r="D56" s="135"/>
      <c r="E56" s="154"/>
      <c r="F56" s="154"/>
      <c r="G56" s="154"/>
      <c r="H56" s="154"/>
      <c r="I56" s="154"/>
      <c r="J56" s="9" t="s">
        <v>25</v>
      </c>
      <c r="K56" s="54">
        <v>1084.2</v>
      </c>
      <c r="L56" s="54">
        <v>0</v>
      </c>
      <c r="M56" s="54">
        <v>0</v>
      </c>
      <c r="N56" s="54">
        <v>1084.2</v>
      </c>
      <c r="O56" s="66">
        <v>118.5</v>
      </c>
      <c r="P56" s="54">
        <v>0</v>
      </c>
      <c r="Q56" s="54">
        <v>0</v>
      </c>
      <c r="R56" s="66">
        <v>118.5</v>
      </c>
      <c r="S56" s="54"/>
      <c r="T56" s="54"/>
      <c r="U56" s="54"/>
      <c r="V56" s="54"/>
      <c r="W56" s="65">
        <v>0</v>
      </c>
      <c r="X56" s="65">
        <v>0</v>
      </c>
      <c r="Y56" s="40" t="s">
        <v>128</v>
      </c>
      <c r="Z56" s="41">
        <v>100</v>
      </c>
      <c r="AA56" s="41">
        <v>100</v>
      </c>
      <c r="AB56" s="41">
        <v>100</v>
      </c>
    </row>
    <row r="57" spans="1:28" ht="45" customHeight="1" x14ac:dyDescent="0.25">
      <c r="A57" s="148"/>
      <c r="B57" s="151"/>
      <c r="C57" s="151"/>
      <c r="D57" s="135"/>
      <c r="E57" s="154"/>
      <c r="F57" s="154"/>
      <c r="G57" s="155"/>
      <c r="H57" s="155"/>
      <c r="I57" s="155"/>
      <c r="J57" s="12" t="s">
        <v>19</v>
      </c>
      <c r="K57" s="55">
        <f>SUM(K55+K56)</f>
        <v>1174.9000000000001</v>
      </c>
      <c r="L57" s="55">
        <f>SUM(L55+L56)</f>
        <v>90.7</v>
      </c>
      <c r="M57" s="55">
        <f>SUM(M55+M56)</f>
        <v>0</v>
      </c>
      <c r="N57" s="55">
        <f>SUM(N55+N56)</f>
        <v>1084.2</v>
      </c>
      <c r="O57" s="55">
        <f t="shared" ref="O57:X57" si="14">SUM(O55:O56)</f>
        <v>207.6</v>
      </c>
      <c r="P57" s="55">
        <f t="shared" si="14"/>
        <v>89.1</v>
      </c>
      <c r="Q57" s="55">
        <f t="shared" si="14"/>
        <v>0</v>
      </c>
      <c r="R57" s="55">
        <f t="shared" si="14"/>
        <v>118.5</v>
      </c>
      <c r="S57" s="55"/>
      <c r="T57" s="55"/>
      <c r="U57" s="55"/>
      <c r="V57" s="55"/>
      <c r="W57" s="55">
        <f t="shared" si="14"/>
        <v>87.1</v>
      </c>
      <c r="X57" s="55">
        <f t="shared" si="14"/>
        <v>87.1</v>
      </c>
      <c r="Y57" s="248" t="s">
        <v>16</v>
      </c>
      <c r="Z57" s="249"/>
      <c r="AA57" s="249"/>
      <c r="AB57" s="250"/>
    </row>
    <row r="58" spans="1:28" ht="187.5" customHeight="1" thickBot="1" x14ac:dyDescent="0.3">
      <c r="A58" s="148"/>
      <c r="B58" s="151"/>
      <c r="C58" s="151"/>
      <c r="D58" s="135"/>
      <c r="E58" s="154"/>
      <c r="F58" s="154"/>
      <c r="G58" s="140" t="s">
        <v>104</v>
      </c>
      <c r="H58" s="140" t="s">
        <v>105</v>
      </c>
      <c r="I58" s="140" t="s">
        <v>127</v>
      </c>
      <c r="J58" s="9" t="s">
        <v>18</v>
      </c>
      <c r="K58" s="54">
        <v>30</v>
      </c>
      <c r="L58" s="54">
        <v>30</v>
      </c>
      <c r="M58" s="54">
        <v>0</v>
      </c>
      <c r="N58" s="54">
        <v>0</v>
      </c>
      <c r="O58" s="66">
        <v>53</v>
      </c>
      <c r="P58" s="66">
        <v>53</v>
      </c>
      <c r="Q58" s="54">
        <v>0</v>
      </c>
      <c r="R58" s="54">
        <v>0</v>
      </c>
      <c r="S58" s="54"/>
      <c r="T58" s="54"/>
      <c r="U58" s="54"/>
      <c r="V58" s="54"/>
      <c r="W58" s="66">
        <v>61</v>
      </c>
      <c r="X58" s="66">
        <v>61</v>
      </c>
      <c r="Y58" s="8" t="s">
        <v>198</v>
      </c>
      <c r="Z58" s="10">
        <v>70</v>
      </c>
      <c r="AA58" s="10">
        <v>78</v>
      </c>
      <c r="AB58" s="10">
        <v>85</v>
      </c>
    </row>
    <row r="59" spans="1:28" ht="45" customHeight="1" thickBot="1" x14ac:dyDescent="0.3">
      <c r="A59" s="148"/>
      <c r="B59" s="151"/>
      <c r="C59" s="151"/>
      <c r="D59" s="135"/>
      <c r="E59" s="154"/>
      <c r="F59" s="154"/>
      <c r="G59" s="229"/>
      <c r="H59" s="229"/>
      <c r="I59" s="229"/>
      <c r="J59" s="11" t="s">
        <v>19</v>
      </c>
      <c r="K59" s="51">
        <v>30</v>
      </c>
      <c r="L59" s="51">
        <v>30</v>
      </c>
      <c r="M59" s="51">
        <v>0</v>
      </c>
      <c r="N59" s="51">
        <v>0</v>
      </c>
      <c r="O59" s="51">
        <f t="shared" ref="O59:X59" si="15">O58</f>
        <v>53</v>
      </c>
      <c r="P59" s="51">
        <f t="shared" si="15"/>
        <v>53</v>
      </c>
      <c r="Q59" s="51">
        <f t="shared" si="15"/>
        <v>0</v>
      </c>
      <c r="R59" s="51">
        <f t="shared" si="15"/>
        <v>0</v>
      </c>
      <c r="S59" s="51"/>
      <c r="T59" s="51"/>
      <c r="U59" s="51"/>
      <c r="V59" s="51"/>
      <c r="W59" s="51">
        <f t="shared" si="15"/>
        <v>61</v>
      </c>
      <c r="X59" s="51">
        <f t="shared" si="15"/>
        <v>61</v>
      </c>
      <c r="Y59" s="156" t="s">
        <v>16</v>
      </c>
      <c r="Z59" s="157"/>
      <c r="AA59" s="157"/>
      <c r="AB59" s="158"/>
    </row>
    <row r="60" spans="1:28" ht="45" customHeight="1" thickBot="1" x14ac:dyDescent="0.3">
      <c r="A60" s="149"/>
      <c r="B60" s="152"/>
      <c r="C60" s="152"/>
      <c r="D60" s="136"/>
      <c r="E60" s="155"/>
      <c r="F60" s="155"/>
      <c r="G60" s="165" t="s">
        <v>20</v>
      </c>
      <c r="H60" s="166"/>
      <c r="I60" s="166"/>
      <c r="J60" s="167"/>
      <c r="K60" s="52">
        <f>SUM(K52+K54+K57+K59)</f>
        <v>2997.7000000000003</v>
      </c>
      <c r="L60" s="52">
        <f>SUM(L52+L54+L57+L59)</f>
        <v>1879.6000000000001</v>
      </c>
      <c r="M60" s="52">
        <f>SUM(M52+M54+M57+M59)</f>
        <v>1313.5</v>
      </c>
      <c r="N60" s="52">
        <f>SUM(N52+N54+N57+N59)</f>
        <v>1118.1000000000001</v>
      </c>
      <c r="O60" s="52">
        <f>O52+O54+O57+O59</f>
        <v>2350.2999999999997</v>
      </c>
      <c r="P60" s="52">
        <f t="shared" ref="P60:R60" si="16">P52+P54+P57+P59</f>
        <v>2151.7999999999997</v>
      </c>
      <c r="Q60" s="52">
        <f t="shared" si="16"/>
        <v>1551.1</v>
      </c>
      <c r="R60" s="52">
        <f t="shared" si="16"/>
        <v>198.5</v>
      </c>
      <c r="S60" s="52"/>
      <c r="T60" s="52"/>
      <c r="U60" s="52"/>
      <c r="V60" s="52"/>
      <c r="W60" s="52">
        <f t="shared" ref="W60:X60" si="17">SUM(W52+W54+W57+W59)</f>
        <v>1873.1</v>
      </c>
      <c r="X60" s="52">
        <f t="shared" si="17"/>
        <v>1973.1</v>
      </c>
      <c r="Y60" s="187" t="s">
        <v>16</v>
      </c>
      <c r="Z60" s="188"/>
      <c r="AA60" s="188"/>
      <c r="AB60" s="189"/>
    </row>
    <row r="61" spans="1:28" ht="67.5" customHeight="1" thickBot="1" x14ac:dyDescent="0.3">
      <c r="A61" s="147">
        <v>1</v>
      </c>
      <c r="B61" s="150">
        <v>3</v>
      </c>
      <c r="C61" s="150">
        <v>3</v>
      </c>
      <c r="D61" s="134">
        <v>5</v>
      </c>
      <c r="E61" s="153">
        <v>3</v>
      </c>
      <c r="F61" s="153" t="s">
        <v>68</v>
      </c>
      <c r="G61" s="153" t="s">
        <v>69</v>
      </c>
      <c r="H61" s="153" t="s">
        <v>70</v>
      </c>
      <c r="I61" s="153" t="s">
        <v>29</v>
      </c>
      <c r="J61" s="9" t="s">
        <v>30</v>
      </c>
      <c r="K61" s="54">
        <v>0.1</v>
      </c>
      <c r="L61" s="54">
        <v>0.1</v>
      </c>
      <c r="M61" s="54">
        <v>0</v>
      </c>
      <c r="N61" s="54">
        <v>0</v>
      </c>
      <c r="O61" s="54">
        <v>0.1</v>
      </c>
      <c r="P61" s="54">
        <v>0.1</v>
      </c>
      <c r="Q61" s="54">
        <v>0</v>
      </c>
      <c r="R61" s="54">
        <v>0</v>
      </c>
      <c r="S61" s="54"/>
      <c r="T61" s="54"/>
      <c r="U61" s="54"/>
      <c r="V61" s="54"/>
      <c r="W61" s="54">
        <v>1</v>
      </c>
      <c r="X61" s="54">
        <v>1</v>
      </c>
      <c r="Y61" s="8" t="s">
        <v>186</v>
      </c>
      <c r="Z61" s="10">
        <v>1</v>
      </c>
      <c r="AA61" s="10">
        <v>1</v>
      </c>
      <c r="AB61" s="98">
        <v>1</v>
      </c>
    </row>
    <row r="62" spans="1:28" ht="45" customHeight="1" thickBot="1" x14ac:dyDescent="0.3">
      <c r="A62" s="148"/>
      <c r="B62" s="151"/>
      <c r="C62" s="151"/>
      <c r="D62" s="135"/>
      <c r="E62" s="154"/>
      <c r="F62" s="154"/>
      <c r="G62" s="155"/>
      <c r="H62" s="155"/>
      <c r="I62" s="155"/>
      <c r="J62" s="11" t="s">
        <v>19</v>
      </c>
      <c r="K62" s="11">
        <v>0.1</v>
      </c>
      <c r="L62" s="11">
        <v>0.1</v>
      </c>
      <c r="M62" s="51">
        <v>0</v>
      </c>
      <c r="N62" s="51">
        <v>0</v>
      </c>
      <c r="O62" s="51">
        <f t="shared" ref="O62:X62" si="18">O61</f>
        <v>0.1</v>
      </c>
      <c r="P62" s="51">
        <f t="shared" si="18"/>
        <v>0.1</v>
      </c>
      <c r="Q62" s="51">
        <f t="shared" si="18"/>
        <v>0</v>
      </c>
      <c r="R62" s="51">
        <f t="shared" si="18"/>
        <v>0</v>
      </c>
      <c r="S62" s="51"/>
      <c r="T62" s="51"/>
      <c r="U62" s="51"/>
      <c r="V62" s="51"/>
      <c r="W62" s="51">
        <f t="shared" si="18"/>
        <v>1</v>
      </c>
      <c r="X62" s="51">
        <f t="shared" si="18"/>
        <v>1</v>
      </c>
      <c r="Y62" s="156" t="s">
        <v>16</v>
      </c>
      <c r="Z62" s="157"/>
      <c r="AA62" s="157"/>
      <c r="AB62" s="158"/>
    </row>
    <row r="63" spans="1:28" ht="45" customHeight="1" thickBot="1" x14ac:dyDescent="0.3">
      <c r="A63" s="148"/>
      <c r="B63" s="151"/>
      <c r="C63" s="151"/>
      <c r="D63" s="135"/>
      <c r="E63" s="154"/>
      <c r="F63" s="154"/>
      <c r="G63" s="153" t="s">
        <v>72</v>
      </c>
      <c r="H63" s="153" t="s">
        <v>73</v>
      </c>
      <c r="I63" s="153" t="s">
        <v>29</v>
      </c>
      <c r="J63" s="9" t="s">
        <v>30</v>
      </c>
      <c r="K63" s="10">
        <v>15.9</v>
      </c>
      <c r="L63" s="10">
        <v>15.9</v>
      </c>
      <c r="M63" s="10">
        <v>15.7</v>
      </c>
      <c r="N63" s="54">
        <v>0</v>
      </c>
      <c r="O63" s="54">
        <v>16.5</v>
      </c>
      <c r="P63" s="54">
        <v>16.5</v>
      </c>
      <c r="Q63" s="50">
        <v>16.3</v>
      </c>
      <c r="R63" s="54">
        <v>0</v>
      </c>
      <c r="S63" s="54"/>
      <c r="T63" s="54"/>
      <c r="U63" s="54"/>
      <c r="V63" s="54"/>
      <c r="W63" s="54">
        <v>20</v>
      </c>
      <c r="X63" s="54">
        <v>20</v>
      </c>
      <c r="Y63" s="8" t="s">
        <v>187</v>
      </c>
      <c r="Z63" s="10">
        <v>300</v>
      </c>
      <c r="AA63" s="10">
        <v>310</v>
      </c>
      <c r="AB63" s="10">
        <v>320</v>
      </c>
    </row>
    <row r="64" spans="1:28" ht="45" customHeight="1" thickBot="1" x14ac:dyDescent="0.3">
      <c r="A64" s="148"/>
      <c r="B64" s="151"/>
      <c r="C64" s="151"/>
      <c r="D64" s="135"/>
      <c r="E64" s="154"/>
      <c r="F64" s="154"/>
      <c r="G64" s="155"/>
      <c r="H64" s="155"/>
      <c r="I64" s="155"/>
      <c r="J64" s="11" t="s">
        <v>19</v>
      </c>
      <c r="K64" s="11">
        <v>15.9</v>
      </c>
      <c r="L64" s="11">
        <v>15.9</v>
      </c>
      <c r="M64" s="11">
        <v>15.7</v>
      </c>
      <c r="N64" s="51">
        <v>0</v>
      </c>
      <c r="O64" s="51">
        <f t="shared" ref="O64:X64" si="19">O63</f>
        <v>16.5</v>
      </c>
      <c r="P64" s="51">
        <f t="shared" si="19"/>
        <v>16.5</v>
      </c>
      <c r="Q64" s="51">
        <f t="shared" si="19"/>
        <v>16.3</v>
      </c>
      <c r="R64" s="51">
        <f t="shared" si="19"/>
        <v>0</v>
      </c>
      <c r="S64" s="51"/>
      <c r="T64" s="51"/>
      <c r="U64" s="51"/>
      <c r="V64" s="51"/>
      <c r="W64" s="51">
        <f t="shared" si="19"/>
        <v>20</v>
      </c>
      <c r="X64" s="51">
        <f t="shared" si="19"/>
        <v>20</v>
      </c>
      <c r="Y64" s="156" t="s">
        <v>16</v>
      </c>
      <c r="Z64" s="157"/>
      <c r="AA64" s="157"/>
      <c r="AB64" s="158"/>
    </row>
    <row r="65" spans="1:28" ht="60" customHeight="1" thickBot="1" x14ac:dyDescent="0.3">
      <c r="A65" s="148"/>
      <c r="B65" s="151"/>
      <c r="C65" s="151"/>
      <c r="D65" s="135"/>
      <c r="E65" s="154"/>
      <c r="F65" s="154"/>
      <c r="G65" s="153" t="s">
        <v>74</v>
      </c>
      <c r="H65" s="153" t="s">
        <v>75</v>
      </c>
      <c r="I65" s="153" t="s">
        <v>29</v>
      </c>
      <c r="J65" s="9" t="s">
        <v>30</v>
      </c>
      <c r="K65" s="10">
        <v>0.9</v>
      </c>
      <c r="L65" s="10">
        <v>0.9</v>
      </c>
      <c r="M65" s="10">
        <v>0.9</v>
      </c>
      <c r="N65" s="54">
        <v>0</v>
      </c>
      <c r="O65" s="54">
        <v>0.7</v>
      </c>
      <c r="P65" s="54">
        <v>0.7</v>
      </c>
      <c r="Q65" s="50">
        <v>0.7</v>
      </c>
      <c r="R65" s="54">
        <v>0</v>
      </c>
      <c r="S65" s="54"/>
      <c r="T65" s="54"/>
      <c r="U65" s="54"/>
      <c r="V65" s="54"/>
      <c r="W65" s="54">
        <v>2</v>
      </c>
      <c r="X65" s="54">
        <v>2</v>
      </c>
      <c r="Y65" s="8" t="s">
        <v>188</v>
      </c>
      <c r="Z65" s="10">
        <v>1000</v>
      </c>
      <c r="AA65" s="10">
        <v>1100</v>
      </c>
      <c r="AB65" s="10">
        <v>1200</v>
      </c>
    </row>
    <row r="66" spans="1:28" ht="45" customHeight="1" thickBot="1" x14ac:dyDescent="0.3">
      <c r="A66" s="148"/>
      <c r="B66" s="151"/>
      <c r="C66" s="151"/>
      <c r="D66" s="135"/>
      <c r="E66" s="154"/>
      <c r="F66" s="154"/>
      <c r="G66" s="155"/>
      <c r="H66" s="155"/>
      <c r="I66" s="155"/>
      <c r="J66" s="11" t="s">
        <v>19</v>
      </c>
      <c r="K66" s="11">
        <v>0.9</v>
      </c>
      <c r="L66" s="11">
        <v>0.9</v>
      </c>
      <c r="M66" s="11">
        <v>0.9</v>
      </c>
      <c r="N66" s="51">
        <v>0</v>
      </c>
      <c r="O66" s="51">
        <f t="shared" ref="O66:R66" si="20">O65</f>
        <v>0.7</v>
      </c>
      <c r="P66" s="51">
        <f t="shared" si="20"/>
        <v>0.7</v>
      </c>
      <c r="Q66" s="51">
        <f t="shared" si="20"/>
        <v>0.7</v>
      </c>
      <c r="R66" s="51">
        <f t="shared" si="20"/>
        <v>0</v>
      </c>
      <c r="S66" s="51"/>
      <c r="T66" s="51"/>
      <c r="U66" s="51"/>
      <c r="V66" s="51"/>
      <c r="W66" s="51">
        <f t="shared" ref="W66:X66" si="21">W65</f>
        <v>2</v>
      </c>
      <c r="X66" s="51">
        <f t="shared" si="21"/>
        <v>2</v>
      </c>
      <c r="Y66" s="156" t="s">
        <v>16</v>
      </c>
      <c r="Z66" s="157"/>
      <c r="AA66" s="157"/>
      <c r="AB66" s="158"/>
    </row>
    <row r="67" spans="1:28" ht="45" customHeight="1" thickBot="1" x14ac:dyDescent="0.3">
      <c r="A67" s="148"/>
      <c r="B67" s="151"/>
      <c r="C67" s="151"/>
      <c r="D67" s="135"/>
      <c r="E67" s="154"/>
      <c r="F67" s="154"/>
      <c r="G67" s="153" t="s">
        <v>76</v>
      </c>
      <c r="H67" s="153" t="s">
        <v>77</v>
      </c>
      <c r="I67" s="153" t="s">
        <v>29</v>
      </c>
      <c r="J67" s="9" t="s">
        <v>30</v>
      </c>
      <c r="K67" s="54">
        <v>2</v>
      </c>
      <c r="L67" s="54">
        <v>2</v>
      </c>
      <c r="M67" s="54">
        <v>1.8</v>
      </c>
      <c r="N67" s="54">
        <v>0</v>
      </c>
      <c r="O67" s="54">
        <v>2.1</v>
      </c>
      <c r="P67" s="54">
        <v>2.1</v>
      </c>
      <c r="Q67" s="50">
        <v>1.9</v>
      </c>
      <c r="R67" s="54">
        <v>0</v>
      </c>
      <c r="S67" s="54"/>
      <c r="T67" s="54"/>
      <c r="U67" s="54"/>
      <c r="V67" s="54"/>
      <c r="W67" s="54">
        <v>2</v>
      </c>
      <c r="X67" s="54">
        <v>2</v>
      </c>
      <c r="Y67" s="8" t="s">
        <v>189</v>
      </c>
      <c r="Z67" s="10">
        <v>35</v>
      </c>
      <c r="AA67" s="10">
        <v>36</v>
      </c>
      <c r="AB67" s="10">
        <v>37</v>
      </c>
    </row>
    <row r="68" spans="1:28" ht="45" customHeight="1" thickBot="1" x14ac:dyDescent="0.3">
      <c r="A68" s="148"/>
      <c r="B68" s="151"/>
      <c r="C68" s="151"/>
      <c r="D68" s="135"/>
      <c r="E68" s="154"/>
      <c r="F68" s="154"/>
      <c r="G68" s="155"/>
      <c r="H68" s="155"/>
      <c r="I68" s="155"/>
      <c r="J68" s="11" t="s">
        <v>19</v>
      </c>
      <c r="K68" s="51">
        <v>2</v>
      </c>
      <c r="L68" s="51">
        <v>2</v>
      </c>
      <c r="M68" s="11">
        <v>1.8</v>
      </c>
      <c r="N68" s="51">
        <v>0</v>
      </c>
      <c r="O68" s="51">
        <f t="shared" ref="O68:X68" si="22">O67</f>
        <v>2.1</v>
      </c>
      <c r="P68" s="51">
        <f t="shared" si="22"/>
        <v>2.1</v>
      </c>
      <c r="Q68" s="51">
        <f t="shared" si="22"/>
        <v>1.9</v>
      </c>
      <c r="R68" s="51">
        <f t="shared" si="22"/>
        <v>0</v>
      </c>
      <c r="S68" s="51"/>
      <c r="T68" s="51"/>
      <c r="U68" s="51"/>
      <c r="V68" s="51"/>
      <c r="W68" s="51">
        <f t="shared" si="22"/>
        <v>2</v>
      </c>
      <c r="X68" s="51">
        <f t="shared" si="22"/>
        <v>2</v>
      </c>
      <c r="Y68" s="290" t="s">
        <v>16</v>
      </c>
      <c r="Z68" s="291"/>
      <c r="AA68" s="291"/>
      <c r="AB68" s="289"/>
    </row>
    <row r="69" spans="1:28" ht="45" customHeight="1" x14ac:dyDescent="0.25">
      <c r="A69" s="148"/>
      <c r="B69" s="151"/>
      <c r="C69" s="151"/>
      <c r="D69" s="135"/>
      <c r="E69" s="154"/>
      <c r="F69" s="154"/>
      <c r="G69" s="153" t="s">
        <v>78</v>
      </c>
      <c r="H69" s="153" t="s">
        <v>79</v>
      </c>
      <c r="I69" s="153" t="s">
        <v>31</v>
      </c>
      <c r="J69" s="107" t="s">
        <v>30</v>
      </c>
      <c r="K69" s="246">
        <v>20.399999999999999</v>
      </c>
      <c r="L69" s="246">
        <v>20.399999999999999</v>
      </c>
      <c r="M69" s="246">
        <v>16.2</v>
      </c>
      <c r="N69" s="104">
        <v>0</v>
      </c>
      <c r="O69" s="104">
        <v>21.5</v>
      </c>
      <c r="P69" s="104">
        <v>21.5</v>
      </c>
      <c r="Q69" s="247">
        <v>17.2</v>
      </c>
      <c r="R69" s="104">
        <v>0</v>
      </c>
      <c r="S69" s="104"/>
      <c r="T69" s="104"/>
      <c r="U69" s="104"/>
      <c r="V69" s="104"/>
      <c r="W69" s="104">
        <v>22</v>
      </c>
      <c r="X69" s="104">
        <v>23</v>
      </c>
      <c r="Y69" s="8" t="s">
        <v>200</v>
      </c>
      <c r="Z69" s="10">
        <v>2</v>
      </c>
      <c r="AA69" s="10">
        <v>2</v>
      </c>
      <c r="AB69" s="10">
        <v>2</v>
      </c>
    </row>
    <row r="70" spans="1:28" ht="45" customHeight="1" x14ac:dyDescent="0.25">
      <c r="A70" s="148"/>
      <c r="B70" s="151"/>
      <c r="C70" s="151"/>
      <c r="D70" s="135"/>
      <c r="E70" s="154"/>
      <c r="F70" s="154"/>
      <c r="G70" s="154"/>
      <c r="H70" s="154"/>
      <c r="I70" s="154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8" t="s">
        <v>202</v>
      </c>
      <c r="Z70" s="10">
        <v>1</v>
      </c>
      <c r="AA70" s="10">
        <v>1</v>
      </c>
      <c r="AB70" s="10">
        <v>1</v>
      </c>
    </row>
    <row r="71" spans="1:28" ht="45" customHeight="1" thickBot="1" x14ac:dyDescent="0.3">
      <c r="A71" s="148"/>
      <c r="B71" s="151"/>
      <c r="C71" s="151"/>
      <c r="D71" s="135"/>
      <c r="E71" s="154"/>
      <c r="F71" s="154"/>
      <c r="G71" s="154"/>
      <c r="H71" s="154"/>
      <c r="I71" s="154"/>
      <c r="J71" s="245"/>
      <c r="K71" s="245"/>
      <c r="L71" s="245"/>
      <c r="M71" s="245"/>
      <c r="N71" s="245"/>
      <c r="O71" s="245"/>
      <c r="P71" s="245"/>
      <c r="Q71" s="245"/>
      <c r="R71" s="245"/>
      <c r="S71" s="245"/>
      <c r="T71" s="245"/>
      <c r="U71" s="245"/>
      <c r="V71" s="245"/>
      <c r="W71" s="245"/>
      <c r="X71" s="245"/>
      <c r="Y71" s="8" t="s">
        <v>201</v>
      </c>
      <c r="Z71" s="10">
        <v>2</v>
      </c>
      <c r="AA71" s="10">
        <v>2</v>
      </c>
      <c r="AB71" s="10">
        <v>2</v>
      </c>
    </row>
    <row r="72" spans="1:28" ht="45" customHeight="1" thickBot="1" x14ac:dyDescent="0.3">
      <c r="A72" s="148"/>
      <c r="B72" s="151"/>
      <c r="C72" s="151"/>
      <c r="D72" s="135"/>
      <c r="E72" s="154"/>
      <c r="F72" s="154"/>
      <c r="G72" s="155"/>
      <c r="H72" s="155"/>
      <c r="I72" s="155"/>
      <c r="J72" s="11" t="s">
        <v>19</v>
      </c>
      <c r="K72" s="11">
        <v>20.399999999999999</v>
      </c>
      <c r="L72" s="11">
        <v>20.399999999999999</v>
      </c>
      <c r="M72" s="11">
        <v>16.2</v>
      </c>
      <c r="N72" s="51">
        <v>0</v>
      </c>
      <c r="O72" s="51">
        <f t="shared" ref="O72:X72" si="23">O69</f>
        <v>21.5</v>
      </c>
      <c r="P72" s="51">
        <f t="shared" si="23"/>
        <v>21.5</v>
      </c>
      <c r="Q72" s="51">
        <f t="shared" si="23"/>
        <v>17.2</v>
      </c>
      <c r="R72" s="51">
        <f t="shared" si="23"/>
        <v>0</v>
      </c>
      <c r="S72" s="51"/>
      <c r="T72" s="51"/>
      <c r="U72" s="51"/>
      <c r="V72" s="51"/>
      <c r="W72" s="51">
        <f t="shared" si="23"/>
        <v>22</v>
      </c>
      <c r="X72" s="51">
        <f t="shared" si="23"/>
        <v>23</v>
      </c>
      <c r="Y72" s="240" t="s">
        <v>16</v>
      </c>
      <c r="Z72" s="241"/>
      <c r="AA72" s="241"/>
      <c r="AB72" s="242"/>
    </row>
    <row r="73" spans="1:28" ht="45" customHeight="1" thickBot="1" x14ac:dyDescent="0.3">
      <c r="A73" s="148"/>
      <c r="B73" s="151"/>
      <c r="C73" s="151"/>
      <c r="D73" s="135"/>
      <c r="E73" s="154"/>
      <c r="F73" s="154"/>
      <c r="G73" s="153" t="s">
        <v>80</v>
      </c>
      <c r="H73" s="153" t="s">
        <v>94</v>
      </c>
      <c r="I73" s="243" t="s">
        <v>31</v>
      </c>
      <c r="J73" s="9" t="s">
        <v>30</v>
      </c>
      <c r="K73" s="10">
        <v>12.1</v>
      </c>
      <c r="L73" s="10">
        <v>12.1</v>
      </c>
      <c r="M73" s="10">
        <v>10.6</v>
      </c>
      <c r="N73" s="54">
        <v>0</v>
      </c>
      <c r="O73" s="54">
        <v>13</v>
      </c>
      <c r="P73" s="54">
        <v>13</v>
      </c>
      <c r="Q73" s="50">
        <v>11.4</v>
      </c>
      <c r="R73" s="54">
        <v>0</v>
      </c>
      <c r="S73" s="54"/>
      <c r="T73" s="54"/>
      <c r="U73" s="54"/>
      <c r="V73" s="54"/>
      <c r="W73" s="54">
        <v>13</v>
      </c>
      <c r="X73" s="54">
        <v>14</v>
      </c>
      <c r="Y73" s="8" t="s">
        <v>199</v>
      </c>
      <c r="Z73" s="10">
        <v>1</v>
      </c>
      <c r="AA73" s="10">
        <v>1</v>
      </c>
      <c r="AB73" s="10">
        <v>1</v>
      </c>
    </row>
    <row r="74" spans="1:28" ht="45" customHeight="1" thickBot="1" x14ac:dyDescent="0.3">
      <c r="A74" s="148"/>
      <c r="B74" s="151"/>
      <c r="C74" s="151"/>
      <c r="D74" s="135"/>
      <c r="E74" s="154"/>
      <c r="F74" s="154"/>
      <c r="G74" s="155"/>
      <c r="H74" s="155"/>
      <c r="I74" s="244"/>
      <c r="J74" s="11" t="s">
        <v>19</v>
      </c>
      <c r="K74" s="11">
        <v>12.1</v>
      </c>
      <c r="L74" s="11">
        <v>12.1</v>
      </c>
      <c r="M74" s="11">
        <v>10.6</v>
      </c>
      <c r="N74" s="51">
        <v>0</v>
      </c>
      <c r="O74" s="51">
        <f t="shared" ref="O74:X74" si="24">O73</f>
        <v>13</v>
      </c>
      <c r="P74" s="51">
        <f t="shared" si="24"/>
        <v>13</v>
      </c>
      <c r="Q74" s="51">
        <f t="shared" si="24"/>
        <v>11.4</v>
      </c>
      <c r="R74" s="51">
        <f t="shared" si="24"/>
        <v>0</v>
      </c>
      <c r="S74" s="51"/>
      <c r="T74" s="51"/>
      <c r="U74" s="51"/>
      <c r="V74" s="51"/>
      <c r="W74" s="51">
        <f t="shared" si="24"/>
        <v>13</v>
      </c>
      <c r="X74" s="51">
        <f t="shared" si="24"/>
        <v>14</v>
      </c>
      <c r="Y74" s="156" t="s">
        <v>16</v>
      </c>
      <c r="Z74" s="157"/>
      <c r="AA74" s="157"/>
      <c r="AB74" s="158"/>
    </row>
    <row r="75" spans="1:28" ht="45" customHeight="1" thickBot="1" x14ac:dyDescent="0.3">
      <c r="A75" s="148"/>
      <c r="B75" s="151"/>
      <c r="C75" s="151"/>
      <c r="D75" s="135"/>
      <c r="E75" s="154"/>
      <c r="F75" s="154"/>
      <c r="G75" s="153" t="s">
        <v>82</v>
      </c>
      <c r="H75" s="153" t="s">
        <v>96</v>
      </c>
      <c r="I75" s="153" t="s">
        <v>42</v>
      </c>
      <c r="J75" s="9" t="s">
        <v>30</v>
      </c>
      <c r="K75" s="10">
        <v>10.199999999999999</v>
      </c>
      <c r="L75" s="10">
        <v>10.199999999999999</v>
      </c>
      <c r="M75" s="54">
        <v>0</v>
      </c>
      <c r="N75" s="54">
        <v>0</v>
      </c>
      <c r="O75" s="54">
        <v>2.2999999999999998</v>
      </c>
      <c r="P75" s="54">
        <v>2.2999999999999998</v>
      </c>
      <c r="Q75" s="54">
        <v>0</v>
      </c>
      <c r="R75" s="54">
        <v>0</v>
      </c>
      <c r="S75" s="54"/>
      <c r="T75" s="54"/>
      <c r="U75" s="54"/>
      <c r="V75" s="54"/>
      <c r="W75" s="54">
        <v>12</v>
      </c>
      <c r="X75" s="54">
        <v>13</v>
      </c>
      <c r="Y75" s="8" t="s">
        <v>190</v>
      </c>
      <c r="Z75" s="10">
        <v>1</v>
      </c>
      <c r="AA75" s="10">
        <v>1</v>
      </c>
      <c r="AB75" s="10">
        <v>1</v>
      </c>
    </row>
    <row r="76" spans="1:28" ht="45" customHeight="1" thickBot="1" x14ac:dyDescent="0.3">
      <c r="A76" s="148"/>
      <c r="B76" s="151"/>
      <c r="C76" s="151"/>
      <c r="D76" s="135"/>
      <c r="E76" s="154"/>
      <c r="F76" s="154"/>
      <c r="G76" s="155"/>
      <c r="H76" s="155"/>
      <c r="I76" s="155"/>
      <c r="J76" s="11" t="s">
        <v>19</v>
      </c>
      <c r="K76" s="11">
        <v>10.199999999999999</v>
      </c>
      <c r="L76" s="11">
        <v>10.199999999999999</v>
      </c>
      <c r="M76" s="51">
        <v>0</v>
      </c>
      <c r="N76" s="51">
        <v>0</v>
      </c>
      <c r="O76" s="51">
        <f t="shared" ref="O76:R76" si="25">O75</f>
        <v>2.2999999999999998</v>
      </c>
      <c r="P76" s="51">
        <f t="shared" si="25"/>
        <v>2.2999999999999998</v>
      </c>
      <c r="Q76" s="51">
        <f t="shared" si="25"/>
        <v>0</v>
      </c>
      <c r="R76" s="51">
        <f t="shared" si="25"/>
        <v>0</v>
      </c>
      <c r="S76" s="51"/>
      <c r="T76" s="51"/>
      <c r="U76" s="51"/>
      <c r="V76" s="51"/>
      <c r="W76" s="51">
        <f>W75</f>
        <v>12</v>
      </c>
      <c r="X76" s="51">
        <f t="shared" ref="X76" si="26">X75</f>
        <v>13</v>
      </c>
      <c r="Y76" s="156" t="s">
        <v>16</v>
      </c>
      <c r="Z76" s="157"/>
      <c r="AA76" s="157"/>
      <c r="AB76" s="158"/>
    </row>
    <row r="77" spans="1:28" ht="69" customHeight="1" thickBot="1" x14ac:dyDescent="0.3">
      <c r="A77" s="148"/>
      <c r="B77" s="151"/>
      <c r="C77" s="151"/>
      <c r="D77" s="135"/>
      <c r="E77" s="154"/>
      <c r="F77" s="154"/>
      <c r="G77" s="153" t="s">
        <v>83</v>
      </c>
      <c r="H77" s="153" t="s">
        <v>95</v>
      </c>
      <c r="I77" s="153" t="s">
        <v>81</v>
      </c>
      <c r="J77" s="9" t="s">
        <v>30</v>
      </c>
      <c r="K77" s="54">
        <v>8.1</v>
      </c>
      <c r="L77" s="54">
        <v>8.1</v>
      </c>
      <c r="M77" s="54">
        <v>8</v>
      </c>
      <c r="N77" s="54">
        <v>0</v>
      </c>
      <c r="O77" s="54">
        <v>8.3000000000000007</v>
      </c>
      <c r="P77" s="54">
        <v>8.3000000000000007</v>
      </c>
      <c r="Q77" s="50">
        <v>8.1999999999999993</v>
      </c>
      <c r="R77" s="54">
        <v>0</v>
      </c>
      <c r="S77" s="54"/>
      <c r="T77" s="54"/>
      <c r="U77" s="54"/>
      <c r="V77" s="54"/>
      <c r="W77" s="54">
        <v>10</v>
      </c>
      <c r="X77" s="54">
        <v>11</v>
      </c>
      <c r="Y77" s="8" t="s">
        <v>182</v>
      </c>
      <c r="Z77" s="10">
        <v>1</v>
      </c>
      <c r="AA77" s="10">
        <v>2</v>
      </c>
      <c r="AB77" s="10">
        <v>2</v>
      </c>
    </row>
    <row r="78" spans="1:28" ht="45" customHeight="1" thickBot="1" x14ac:dyDescent="0.3">
      <c r="A78" s="148"/>
      <c r="B78" s="151"/>
      <c r="C78" s="151"/>
      <c r="D78" s="135"/>
      <c r="E78" s="154"/>
      <c r="F78" s="154"/>
      <c r="G78" s="155"/>
      <c r="H78" s="155"/>
      <c r="I78" s="155"/>
      <c r="J78" s="11" t="s">
        <v>19</v>
      </c>
      <c r="K78" s="11">
        <v>8.1</v>
      </c>
      <c r="L78" s="11">
        <v>8.1</v>
      </c>
      <c r="M78" s="51">
        <v>8</v>
      </c>
      <c r="N78" s="51">
        <v>0</v>
      </c>
      <c r="O78" s="51">
        <f t="shared" ref="O78:X78" si="27">O77</f>
        <v>8.3000000000000007</v>
      </c>
      <c r="P78" s="51">
        <f t="shared" si="27"/>
        <v>8.3000000000000007</v>
      </c>
      <c r="Q78" s="51">
        <f t="shared" si="27"/>
        <v>8.1999999999999993</v>
      </c>
      <c r="R78" s="51">
        <f t="shared" si="27"/>
        <v>0</v>
      </c>
      <c r="S78" s="51"/>
      <c r="T78" s="51"/>
      <c r="U78" s="51"/>
      <c r="V78" s="51"/>
      <c r="W78" s="51">
        <f t="shared" si="27"/>
        <v>10</v>
      </c>
      <c r="X78" s="51">
        <f t="shared" si="27"/>
        <v>11</v>
      </c>
      <c r="Y78" s="156" t="s">
        <v>16</v>
      </c>
      <c r="Z78" s="157"/>
      <c r="AA78" s="157"/>
      <c r="AB78" s="158"/>
    </row>
    <row r="79" spans="1:28" ht="45" customHeight="1" thickBot="1" x14ac:dyDescent="0.3">
      <c r="A79" s="148"/>
      <c r="B79" s="151"/>
      <c r="C79" s="151"/>
      <c r="D79" s="135"/>
      <c r="E79" s="154"/>
      <c r="F79" s="154"/>
      <c r="G79" s="153" t="s">
        <v>84</v>
      </c>
      <c r="H79" s="153" t="s">
        <v>86</v>
      </c>
      <c r="I79" s="153" t="s">
        <v>85</v>
      </c>
      <c r="J79" s="9" t="s">
        <v>30</v>
      </c>
      <c r="K79" s="10">
        <v>0.3</v>
      </c>
      <c r="L79" s="10">
        <v>0.3</v>
      </c>
      <c r="M79" s="10">
        <v>0.3</v>
      </c>
      <c r="N79" s="54">
        <v>0</v>
      </c>
      <c r="O79" s="54">
        <v>0.2</v>
      </c>
      <c r="P79" s="54">
        <v>0.2</v>
      </c>
      <c r="Q79" s="50">
        <v>0.2</v>
      </c>
      <c r="R79" s="54">
        <v>0</v>
      </c>
      <c r="S79" s="54"/>
      <c r="T79" s="54"/>
      <c r="U79" s="54"/>
      <c r="V79" s="54"/>
      <c r="W79" s="54">
        <v>1</v>
      </c>
      <c r="X79" s="54">
        <v>1</v>
      </c>
      <c r="Y79" s="8" t="s">
        <v>176</v>
      </c>
      <c r="Z79" s="10">
        <v>5</v>
      </c>
      <c r="AA79" s="10">
        <v>6</v>
      </c>
      <c r="AB79" s="10">
        <v>7</v>
      </c>
    </row>
    <row r="80" spans="1:28" ht="45" customHeight="1" thickBot="1" x14ac:dyDescent="0.3">
      <c r="A80" s="148"/>
      <c r="B80" s="151"/>
      <c r="C80" s="151"/>
      <c r="D80" s="135"/>
      <c r="E80" s="154"/>
      <c r="F80" s="154"/>
      <c r="G80" s="155"/>
      <c r="H80" s="155"/>
      <c r="I80" s="155"/>
      <c r="J80" s="11" t="s">
        <v>19</v>
      </c>
      <c r="K80" s="11">
        <v>0.3</v>
      </c>
      <c r="L80" s="11">
        <v>0.3</v>
      </c>
      <c r="M80" s="11">
        <v>0.3</v>
      </c>
      <c r="N80" s="51">
        <v>0</v>
      </c>
      <c r="O80" s="51">
        <f t="shared" ref="O80:X80" si="28">O79</f>
        <v>0.2</v>
      </c>
      <c r="P80" s="51">
        <f t="shared" si="28"/>
        <v>0.2</v>
      </c>
      <c r="Q80" s="51">
        <f t="shared" si="28"/>
        <v>0.2</v>
      </c>
      <c r="R80" s="51">
        <f t="shared" si="28"/>
        <v>0</v>
      </c>
      <c r="S80" s="51"/>
      <c r="T80" s="51"/>
      <c r="U80" s="51"/>
      <c r="V80" s="51"/>
      <c r="W80" s="51">
        <f t="shared" si="28"/>
        <v>1</v>
      </c>
      <c r="X80" s="51">
        <f t="shared" si="28"/>
        <v>1</v>
      </c>
      <c r="Y80" s="156" t="s">
        <v>16</v>
      </c>
      <c r="Z80" s="157"/>
      <c r="AA80" s="157"/>
      <c r="AB80" s="158"/>
    </row>
    <row r="81" spans="1:28" ht="45" customHeight="1" thickBot="1" x14ac:dyDescent="0.3">
      <c r="A81" s="148"/>
      <c r="B81" s="151"/>
      <c r="C81" s="151"/>
      <c r="D81" s="135"/>
      <c r="E81" s="154"/>
      <c r="F81" s="154"/>
      <c r="G81" s="153" t="s">
        <v>87</v>
      </c>
      <c r="H81" s="153" t="s">
        <v>97</v>
      </c>
      <c r="I81" s="153" t="s">
        <v>204</v>
      </c>
      <c r="J81" s="9" t="s">
        <v>30</v>
      </c>
      <c r="K81" s="10">
        <v>15.3</v>
      </c>
      <c r="L81" s="10">
        <v>15.3</v>
      </c>
      <c r="M81" s="10">
        <v>14.2</v>
      </c>
      <c r="N81" s="54">
        <v>0</v>
      </c>
      <c r="O81" s="54">
        <v>19.100000000000001</v>
      </c>
      <c r="P81" s="54">
        <v>19.100000000000001</v>
      </c>
      <c r="Q81" s="50">
        <v>17.2</v>
      </c>
      <c r="R81" s="54">
        <v>0</v>
      </c>
      <c r="S81" s="54"/>
      <c r="T81" s="54"/>
      <c r="U81" s="54"/>
      <c r="V81" s="54"/>
      <c r="W81" s="54">
        <v>16</v>
      </c>
      <c r="X81" s="54">
        <v>17</v>
      </c>
      <c r="Y81" s="8" t="s">
        <v>178</v>
      </c>
      <c r="Z81" s="10">
        <v>9</v>
      </c>
      <c r="AA81" s="10">
        <v>9</v>
      </c>
      <c r="AB81" s="10">
        <v>9</v>
      </c>
    </row>
    <row r="82" spans="1:28" ht="45" customHeight="1" thickBot="1" x14ac:dyDescent="0.3">
      <c r="A82" s="148"/>
      <c r="B82" s="151"/>
      <c r="C82" s="151"/>
      <c r="D82" s="135"/>
      <c r="E82" s="154"/>
      <c r="F82" s="154"/>
      <c r="G82" s="155"/>
      <c r="H82" s="155"/>
      <c r="I82" s="155"/>
      <c r="J82" s="11" t="s">
        <v>19</v>
      </c>
      <c r="K82" s="11">
        <v>15.3</v>
      </c>
      <c r="L82" s="11">
        <v>15.3</v>
      </c>
      <c r="M82" s="11">
        <v>14.2</v>
      </c>
      <c r="N82" s="51">
        <v>0</v>
      </c>
      <c r="O82" s="51">
        <f t="shared" ref="O82:X82" si="29">O81</f>
        <v>19.100000000000001</v>
      </c>
      <c r="P82" s="51">
        <f t="shared" si="29"/>
        <v>19.100000000000001</v>
      </c>
      <c r="Q82" s="51">
        <f t="shared" si="29"/>
        <v>17.2</v>
      </c>
      <c r="R82" s="51">
        <f t="shared" si="29"/>
        <v>0</v>
      </c>
      <c r="S82" s="51"/>
      <c r="T82" s="51"/>
      <c r="U82" s="51"/>
      <c r="V82" s="51"/>
      <c r="W82" s="51">
        <f t="shared" si="29"/>
        <v>16</v>
      </c>
      <c r="X82" s="51">
        <f t="shared" si="29"/>
        <v>17</v>
      </c>
      <c r="Y82" s="156" t="s">
        <v>16</v>
      </c>
      <c r="Z82" s="157"/>
      <c r="AA82" s="157"/>
      <c r="AB82" s="158"/>
    </row>
    <row r="83" spans="1:28" ht="45" customHeight="1" thickBot="1" x14ac:dyDescent="0.3">
      <c r="A83" s="148"/>
      <c r="B83" s="151"/>
      <c r="C83" s="151"/>
      <c r="D83" s="135"/>
      <c r="E83" s="154"/>
      <c r="F83" s="154"/>
      <c r="G83" s="153" t="s">
        <v>89</v>
      </c>
      <c r="H83" s="153" t="s">
        <v>98</v>
      </c>
      <c r="I83" s="140" t="s">
        <v>17</v>
      </c>
      <c r="J83" s="9" t="s">
        <v>30</v>
      </c>
      <c r="K83" s="10">
        <v>0.3</v>
      </c>
      <c r="L83" s="10">
        <v>0.3</v>
      </c>
      <c r="M83" s="10">
        <v>0.3</v>
      </c>
      <c r="N83" s="54">
        <v>0</v>
      </c>
      <c r="O83" s="54">
        <v>0.3</v>
      </c>
      <c r="P83" s="54">
        <v>0.3</v>
      </c>
      <c r="Q83" s="50">
        <v>0.3</v>
      </c>
      <c r="R83" s="54">
        <v>0</v>
      </c>
      <c r="S83" s="54"/>
      <c r="T83" s="54"/>
      <c r="U83" s="54"/>
      <c r="V83" s="54"/>
      <c r="W83" s="54">
        <v>1</v>
      </c>
      <c r="X83" s="54">
        <v>1</v>
      </c>
      <c r="Y83" s="8" t="s">
        <v>196</v>
      </c>
      <c r="Z83" s="10">
        <v>1</v>
      </c>
      <c r="AA83" s="10">
        <v>1</v>
      </c>
      <c r="AB83" s="10">
        <v>1</v>
      </c>
    </row>
    <row r="84" spans="1:28" ht="45" customHeight="1" x14ac:dyDescent="0.25">
      <c r="A84" s="148"/>
      <c r="B84" s="151"/>
      <c r="C84" s="151"/>
      <c r="D84" s="135"/>
      <c r="E84" s="154"/>
      <c r="F84" s="154"/>
      <c r="G84" s="155"/>
      <c r="H84" s="155"/>
      <c r="I84" s="229"/>
      <c r="J84" s="12" t="s">
        <v>19</v>
      </c>
      <c r="K84" s="12">
        <v>0.3</v>
      </c>
      <c r="L84" s="12">
        <v>0.3</v>
      </c>
      <c r="M84" s="12">
        <v>0.3</v>
      </c>
      <c r="N84" s="55">
        <v>0</v>
      </c>
      <c r="O84" s="55">
        <f t="shared" ref="O84:X84" si="30">O83</f>
        <v>0.3</v>
      </c>
      <c r="P84" s="55">
        <f t="shared" si="30"/>
        <v>0.3</v>
      </c>
      <c r="Q84" s="55">
        <f t="shared" si="30"/>
        <v>0.3</v>
      </c>
      <c r="R84" s="55">
        <f t="shared" si="30"/>
        <v>0</v>
      </c>
      <c r="S84" s="55"/>
      <c r="T84" s="55"/>
      <c r="U84" s="55"/>
      <c r="V84" s="55"/>
      <c r="W84" s="55">
        <f t="shared" si="30"/>
        <v>1</v>
      </c>
      <c r="X84" s="55">
        <f t="shared" si="30"/>
        <v>1</v>
      </c>
      <c r="Y84" s="248" t="s">
        <v>16</v>
      </c>
      <c r="Z84" s="249"/>
      <c r="AA84" s="249"/>
      <c r="AB84" s="250"/>
    </row>
    <row r="85" spans="1:28" ht="45" customHeight="1" thickBot="1" x14ac:dyDescent="0.3">
      <c r="A85" s="148"/>
      <c r="B85" s="151"/>
      <c r="C85" s="151"/>
      <c r="D85" s="135"/>
      <c r="E85" s="154"/>
      <c r="F85" s="154"/>
      <c r="G85" s="29"/>
      <c r="H85" s="153" t="s">
        <v>100</v>
      </c>
      <c r="I85" s="257" t="s">
        <v>17</v>
      </c>
      <c r="J85" s="13" t="s">
        <v>30</v>
      </c>
      <c r="K85" s="13">
        <v>5.3</v>
      </c>
      <c r="L85" s="13">
        <v>5.3</v>
      </c>
      <c r="M85" s="56">
        <v>0</v>
      </c>
      <c r="N85" s="56">
        <v>0</v>
      </c>
      <c r="O85" s="56">
        <v>5.2</v>
      </c>
      <c r="P85" s="56">
        <v>5.2</v>
      </c>
      <c r="Q85" s="67">
        <v>0</v>
      </c>
      <c r="R85" s="56">
        <v>0</v>
      </c>
      <c r="S85" s="56"/>
      <c r="T85" s="56"/>
      <c r="U85" s="59"/>
      <c r="V85" s="56"/>
      <c r="W85" s="56">
        <v>7</v>
      </c>
      <c r="X85" s="56">
        <v>8</v>
      </c>
      <c r="Y85" s="26" t="s">
        <v>190</v>
      </c>
      <c r="Z85" s="13">
        <v>1</v>
      </c>
      <c r="AA85" s="13">
        <v>1</v>
      </c>
      <c r="AB85" s="13">
        <v>1</v>
      </c>
    </row>
    <row r="86" spans="1:28" ht="45" customHeight="1" thickBot="1" x14ac:dyDescent="0.3">
      <c r="A86" s="148"/>
      <c r="B86" s="151"/>
      <c r="C86" s="151"/>
      <c r="D86" s="135"/>
      <c r="E86" s="154"/>
      <c r="F86" s="154"/>
      <c r="G86" s="29" t="s">
        <v>88</v>
      </c>
      <c r="H86" s="155"/>
      <c r="I86" s="258"/>
      <c r="J86" s="14" t="s">
        <v>19</v>
      </c>
      <c r="K86" s="15">
        <v>5.3</v>
      </c>
      <c r="L86" s="15">
        <v>5.3</v>
      </c>
      <c r="M86" s="57">
        <v>0</v>
      </c>
      <c r="N86" s="57">
        <v>0</v>
      </c>
      <c r="O86" s="57">
        <f t="shared" ref="O86:X86" si="31">O85</f>
        <v>5.2</v>
      </c>
      <c r="P86" s="57">
        <f t="shared" si="31"/>
        <v>5.2</v>
      </c>
      <c r="Q86" s="57">
        <f t="shared" si="31"/>
        <v>0</v>
      </c>
      <c r="R86" s="57">
        <f t="shared" si="31"/>
        <v>0</v>
      </c>
      <c r="S86" s="57"/>
      <c r="T86" s="57"/>
      <c r="U86" s="57"/>
      <c r="V86" s="57"/>
      <c r="W86" s="57">
        <f t="shared" si="31"/>
        <v>7</v>
      </c>
      <c r="X86" s="57">
        <f t="shared" si="31"/>
        <v>8</v>
      </c>
      <c r="Y86" s="15"/>
      <c r="Z86" s="15"/>
      <c r="AA86" s="15"/>
      <c r="AB86" s="16"/>
    </row>
    <row r="87" spans="1:28" ht="45" customHeight="1" thickBot="1" x14ac:dyDescent="0.3">
      <c r="A87" s="148"/>
      <c r="B87" s="151"/>
      <c r="C87" s="151"/>
      <c r="D87" s="135"/>
      <c r="E87" s="154"/>
      <c r="F87" s="154"/>
      <c r="G87" s="153" t="s">
        <v>90</v>
      </c>
      <c r="H87" s="153" t="s">
        <v>129</v>
      </c>
      <c r="I87" s="153" t="s">
        <v>17</v>
      </c>
      <c r="J87" s="17" t="s">
        <v>30</v>
      </c>
      <c r="K87" s="58">
        <v>0</v>
      </c>
      <c r="L87" s="58">
        <v>0</v>
      </c>
      <c r="M87" s="58">
        <v>0</v>
      </c>
      <c r="N87" s="58">
        <v>0</v>
      </c>
      <c r="O87" s="58">
        <v>0.2</v>
      </c>
      <c r="P87" s="58">
        <v>0.2</v>
      </c>
      <c r="Q87" s="58">
        <v>0.2</v>
      </c>
      <c r="R87" s="58">
        <v>0</v>
      </c>
      <c r="S87" s="68"/>
      <c r="T87" s="68"/>
      <c r="U87" s="58"/>
      <c r="V87" s="58"/>
      <c r="W87" s="58">
        <v>1</v>
      </c>
      <c r="X87" s="58">
        <v>1</v>
      </c>
      <c r="Y87" s="28" t="s">
        <v>195</v>
      </c>
      <c r="Z87" s="31">
        <v>0</v>
      </c>
      <c r="AA87" s="31">
        <v>0</v>
      </c>
      <c r="AB87" s="31">
        <v>0</v>
      </c>
    </row>
    <row r="88" spans="1:28" ht="66" customHeight="1" x14ac:dyDescent="0.25">
      <c r="A88" s="148"/>
      <c r="B88" s="151"/>
      <c r="C88" s="151"/>
      <c r="D88" s="135"/>
      <c r="E88" s="154"/>
      <c r="F88" s="154"/>
      <c r="G88" s="154"/>
      <c r="H88" s="154"/>
      <c r="I88" s="154"/>
      <c r="J88" s="12" t="s">
        <v>19</v>
      </c>
      <c r="K88" s="87">
        <v>0</v>
      </c>
      <c r="L88" s="87">
        <v>0</v>
      </c>
      <c r="M88" s="87">
        <v>0</v>
      </c>
      <c r="N88" s="87">
        <v>0</v>
      </c>
      <c r="O88" s="55">
        <f t="shared" ref="O88:X88" si="32">O87</f>
        <v>0.2</v>
      </c>
      <c r="P88" s="55">
        <f t="shared" si="32"/>
        <v>0.2</v>
      </c>
      <c r="Q88" s="55">
        <f t="shared" si="32"/>
        <v>0.2</v>
      </c>
      <c r="R88" s="55">
        <f t="shared" si="32"/>
        <v>0</v>
      </c>
      <c r="S88" s="55"/>
      <c r="T88" s="55"/>
      <c r="U88" s="55"/>
      <c r="V88" s="55"/>
      <c r="W88" s="55">
        <f t="shared" si="32"/>
        <v>1</v>
      </c>
      <c r="X88" s="55">
        <f t="shared" si="32"/>
        <v>1</v>
      </c>
      <c r="Y88" s="248" t="s">
        <v>16</v>
      </c>
      <c r="Z88" s="249"/>
      <c r="AA88" s="249"/>
      <c r="AB88" s="250"/>
    </row>
    <row r="89" spans="1:28" ht="63" customHeight="1" x14ac:dyDescent="0.25">
      <c r="A89" s="148"/>
      <c r="B89" s="151"/>
      <c r="C89" s="151"/>
      <c r="D89" s="135"/>
      <c r="E89" s="154"/>
      <c r="F89" s="154"/>
      <c r="G89" s="259" t="s">
        <v>91</v>
      </c>
      <c r="H89" s="121" t="s">
        <v>99</v>
      </c>
      <c r="I89" s="261" t="s">
        <v>45</v>
      </c>
      <c r="J89" s="99" t="s">
        <v>30</v>
      </c>
      <c r="K89" s="99">
        <v>138.6</v>
      </c>
      <c r="L89" s="99">
        <v>138.6</v>
      </c>
      <c r="M89" s="99">
        <v>129.19999999999999</v>
      </c>
      <c r="N89" s="67">
        <v>0</v>
      </c>
      <c r="O89" s="67">
        <v>152.6</v>
      </c>
      <c r="P89" s="67">
        <v>152.6</v>
      </c>
      <c r="Q89" s="67">
        <v>139.4</v>
      </c>
      <c r="R89" s="67">
        <v>0</v>
      </c>
      <c r="S89" s="59"/>
      <c r="T89" s="59"/>
      <c r="U89" s="59"/>
      <c r="V89" s="59"/>
      <c r="W89" s="59">
        <v>180</v>
      </c>
      <c r="X89" s="59">
        <v>140</v>
      </c>
      <c r="Y89" s="97" t="s">
        <v>191</v>
      </c>
      <c r="Z89" s="80">
        <v>1</v>
      </c>
      <c r="AA89" s="80">
        <v>1</v>
      </c>
      <c r="AB89" s="80">
        <v>1</v>
      </c>
    </row>
    <row r="90" spans="1:28" ht="63" customHeight="1" x14ac:dyDescent="0.25">
      <c r="A90" s="148"/>
      <c r="B90" s="151"/>
      <c r="C90" s="151"/>
      <c r="D90" s="135"/>
      <c r="E90" s="154"/>
      <c r="F90" s="154"/>
      <c r="G90" s="259"/>
      <c r="H90" s="122"/>
      <c r="I90" s="262"/>
      <c r="J90" s="92"/>
      <c r="K90" s="92"/>
      <c r="L90" s="92"/>
      <c r="M90" s="92"/>
      <c r="N90" s="91"/>
      <c r="O90" s="91"/>
      <c r="P90" s="91"/>
      <c r="Q90" s="94"/>
      <c r="R90" s="91"/>
      <c r="S90" s="91"/>
      <c r="T90" s="91"/>
      <c r="U90" s="91"/>
      <c r="V90" s="91"/>
      <c r="W90" s="91"/>
      <c r="X90" s="91"/>
      <c r="Y90" s="97" t="s">
        <v>192</v>
      </c>
      <c r="Z90" s="80">
        <v>9</v>
      </c>
      <c r="AA90" s="80">
        <v>9</v>
      </c>
      <c r="AB90" s="80">
        <v>9</v>
      </c>
    </row>
    <row r="91" spans="1:28" ht="63" customHeight="1" thickBot="1" x14ac:dyDescent="0.3">
      <c r="A91" s="148"/>
      <c r="B91" s="151"/>
      <c r="C91" s="151"/>
      <c r="D91" s="135"/>
      <c r="E91" s="154"/>
      <c r="F91" s="154"/>
      <c r="G91" s="259"/>
      <c r="H91" s="122"/>
      <c r="I91" s="262"/>
      <c r="J91" s="93"/>
      <c r="K91" s="92"/>
      <c r="L91" s="92"/>
      <c r="M91" s="92"/>
      <c r="N91" s="91"/>
      <c r="O91" s="91"/>
      <c r="P91" s="91"/>
      <c r="Q91" s="94"/>
      <c r="R91" s="91"/>
      <c r="S91" s="91"/>
      <c r="T91" s="91"/>
      <c r="U91" s="91"/>
      <c r="V91" s="91"/>
      <c r="W91" s="91"/>
      <c r="X91" s="91"/>
      <c r="Y91" s="97" t="s">
        <v>193</v>
      </c>
      <c r="Z91" s="80">
        <v>100</v>
      </c>
      <c r="AA91" s="80">
        <v>100</v>
      </c>
      <c r="AB91" s="80">
        <v>100</v>
      </c>
    </row>
    <row r="92" spans="1:28" ht="66" customHeight="1" thickBot="1" x14ac:dyDescent="0.3">
      <c r="A92" s="148"/>
      <c r="B92" s="151"/>
      <c r="C92" s="151"/>
      <c r="D92" s="135"/>
      <c r="E92" s="154"/>
      <c r="F92" s="154"/>
      <c r="G92" s="259"/>
      <c r="H92" s="260"/>
      <c r="I92" s="263"/>
      <c r="J92" s="20" t="s">
        <v>19</v>
      </c>
      <c r="K92" s="21">
        <f>SUM(K89)</f>
        <v>138.6</v>
      </c>
      <c r="L92" s="21">
        <f>SUM(L89)</f>
        <v>138.6</v>
      </c>
      <c r="M92" s="21">
        <f>SUM(M89)</f>
        <v>129.19999999999999</v>
      </c>
      <c r="N92" s="60">
        <f>SUM(N89)</f>
        <v>0</v>
      </c>
      <c r="O92" s="60">
        <f>O89</f>
        <v>152.6</v>
      </c>
      <c r="P92" s="60">
        <f>P89</f>
        <v>152.6</v>
      </c>
      <c r="Q92" s="60">
        <f>Q89</f>
        <v>139.4</v>
      </c>
      <c r="R92" s="60">
        <f>R89</f>
        <v>0</v>
      </c>
      <c r="S92" s="60"/>
      <c r="T92" s="60"/>
      <c r="U92" s="60"/>
      <c r="V92" s="60"/>
      <c r="W92" s="60">
        <f>W89</f>
        <v>180</v>
      </c>
      <c r="X92" s="60">
        <f>X89</f>
        <v>140</v>
      </c>
      <c r="Y92" s="95"/>
      <c r="Z92" s="95"/>
      <c r="AA92" s="95"/>
      <c r="AB92" s="96"/>
    </row>
    <row r="93" spans="1:28" ht="45" customHeight="1" thickBot="1" x14ac:dyDescent="0.3">
      <c r="A93" s="149"/>
      <c r="B93" s="152"/>
      <c r="C93" s="152"/>
      <c r="D93" s="136"/>
      <c r="E93" s="155"/>
      <c r="F93" s="155"/>
      <c r="G93" s="295" t="s">
        <v>20</v>
      </c>
      <c r="H93" s="179"/>
      <c r="I93" s="179"/>
      <c r="J93" s="180"/>
      <c r="K93" s="88">
        <f>SUM(K62+K64+K66+K68+K72+K74+K76+K78+K80+K82+K84+K86+K88+K92)</f>
        <v>229.49999999999997</v>
      </c>
      <c r="L93" s="88">
        <f>SUM(L62+L64+L66+L68+L72+L74+L76+L78+L80+L82+L84+L86+L88+L92)</f>
        <v>229.49999999999997</v>
      </c>
      <c r="M93" s="88">
        <f>SUM(M62+M64+M66+M68+M72+M74+M76+M78+M80+M82+M84+M86+M88+M92)</f>
        <v>197.2</v>
      </c>
      <c r="N93" s="61">
        <f>SUM(N62+N64+N66+N68+N72+N74+N76+N78+N80+N82+N84+N86+N88+N92)</f>
        <v>0</v>
      </c>
      <c r="O93" s="61">
        <f>O62+O64+O66+O68+O72+O74+O76+O78+O80+O82+O84+O86+O88+O92</f>
        <v>242.10000000000002</v>
      </c>
      <c r="P93" s="61">
        <f>P62+P64+P66+P68+P72+P74+P76+P78+P80+P82+P84+P86+P88+P92</f>
        <v>242.10000000000002</v>
      </c>
      <c r="Q93" s="61">
        <f>Q62+Q64+Q66+Q68+Q72+Q74+Q76+Q78+Q80+Q82+Q84+Q86+Q88+Q92</f>
        <v>213</v>
      </c>
      <c r="R93" s="61">
        <f>R62+R64+R66+R68+R72+R74+R76+R78+R80+R82+R84+R86+R88+R92</f>
        <v>0</v>
      </c>
      <c r="S93" s="100"/>
      <c r="T93" s="101"/>
      <c r="U93" s="101"/>
      <c r="V93" s="102"/>
      <c r="W93" s="61">
        <f>SUM(W62+W64+W66+W68+W72+W74+W76+W78+W80+W82+W84+W86+W88+W92)</f>
        <v>288</v>
      </c>
      <c r="X93" s="61">
        <f>SUM(X62+X64+X66+X68+X72+X74+X76+X78+X80+X82+X84+X86+X88+X92)</f>
        <v>254</v>
      </c>
      <c r="Y93" s="187" t="s">
        <v>16</v>
      </c>
      <c r="Z93" s="188"/>
      <c r="AA93" s="188"/>
      <c r="AB93" s="189"/>
    </row>
    <row r="94" spans="1:28" ht="76.5" customHeight="1" x14ac:dyDescent="0.25">
      <c r="A94" s="148">
        <v>1</v>
      </c>
      <c r="B94" s="151">
        <v>3</v>
      </c>
      <c r="C94" s="151">
        <v>3</v>
      </c>
      <c r="D94" s="135">
        <v>5</v>
      </c>
      <c r="E94" s="154">
        <v>4</v>
      </c>
      <c r="F94" s="292" t="s">
        <v>101</v>
      </c>
      <c r="G94" s="153" t="s">
        <v>102</v>
      </c>
      <c r="H94" s="243" t="s">
        <v>103</v>
      </c>
      <c r="I94" s="153" t="s">
        <v>45</v>
      </c>
      <c r="J94" s="107" t="s">
        <v>18</v>
      </c>
      <c r="K94" s="104">
        <v>342.7</v>
      </c>
      <c r="L94" s="104">
        <v>342.7</v>
      </c>
      <c r="M94" s="104">
        <v>225.7</v>
      </c>
      <c r="N94" s="104">
        <v>0</v>
      </c>
      <c r="O94" s="104">
        <v>262.5</v>
      </c>
      <c r="P94" s="104">
        <v>262.5</v>
      </c>
      <c r="Q94" s="104">
        <v>244.8</v>
      </c>
      <c r="R94" s="104">
        <v>0</v>
      </c>
      <c r="S94" s="104"/>
      <c r="T94" s="104"/>
      <c r="U94" s="104"/>
      <c r="V94" s="104"/>
      <c r="W94" s="104">
        <v>350</v>
      </c>
      <c r="X94" s="104">
        <v>350</v>
      </c>
      <c r="Y94" s="27" t="s">
        <v>51</v>
      </c>
      <c r="Z94" s="30">
        <v>2</v>
      </c>
      <c r="AA94" s="30">
        <v>2</v>
      </c>
      <c r="AB94" s="30">
        <v>2</v>
      </c>
    </row>
    <row r="95" spans="1:28" ht="79.5" customHeight="1" x14ac:dyDescent="0.25">
      <c r="A95" s="148"/>
      <c r="B95" s="151"/>
      <c r="C95" s="151"/>
      <c r="D95" s="135"/>
      <c r="E95" s="154"/>
      <c r="F95" s="292"/>
      <c r="G95" s="154"/>
      <c r="H95" s="292"/>
      <c r="I95" s="154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8" t="s">
        <v>192</v>
      </c>
      <c r="Z95" s="10">
        <v>15</v>
      </c>
      <c r="AA95" s="10">
        <v>15</v>
      </c>
      <c r="AB95" s="10">
        <v>15</v>
      </c>
    </row>
    <row r="96" spans="1:28" ht="33" customHeight="1" x14ac:dyDescent="0.25">
      <c r="A96" s="148"/>
      <c r="B96" s="151"/>
      <c r="C96" s="151"/>
      <c r="D96" s="135"/>
      <c r="E96" s="154"/>
      <c r="F96" s="292"/>
      <c r="G96" s="154"/>
      <c r="H96" s="292"/>
      <c r="I96" s="154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53" t="s">
        <v>194</v>
      </c>
      <c r="Z96" s="304">
        <v>100</v>
      </c>
      <c r="AA96" s="306">
        <v>100</v>
      </c>
      <c r="AB96" s="306">
        <v>100</v>
      </c>
    </row>
    <row r="97" spans="1:28" ht="49.5" customHeight="1" x14ac:dyDescent="0.25">
      <c r="A97" s="148"/>
      <c r="B97" s="151"/>
      <c r="C97" s="151"/>
      <c r="D97" s="135"/>
      <c r="E97" s="154"/>
      <c r="F97" s="292"/>
      <c r="G97" s="154"/>
      <c r="H97" s="292"/>
      <c r="I97" s="154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06"/>
      <c r="Y97" s="155"/>
      <c r="Z97" s="305"/>
      <c r="AA97" s="307"/>
      <c r="AB97" s="307"/>
    </row>
    <row r="98" spans="1:28" ht="45" customHeight="1" thickBot="1" x14ac:dyDescent="0.3">
      <c r="A98" s="148"/>
      <c r="B98" s="151"/>
      <c r="C98" s="151"/>
      <c r="D98" s="135"/>
      <c r="E98" s="154"/>
      <c r="F98" s="292"/>
      <c r="G98" s="155"/>
      <c r="H98" s="244"/>
      <c r="I98" s="155"/>
      <c r="J98" s="24" t="s">
        <v>19</v>
      </c>
      <c r="K98" s="62">
        <f>SUM(K94:K97)</f>
        <v>342.7</v>
      </c>
      <c r="L98" s="62">
        <f>SUM(L94:L97)</f>
        <v>342.7</v>
      </c>
      <c r="M98" s="62">
        <f>SUM(M94:M97)</f>
        <v>225.7</v>
      </c>
      <c r="N98" s="62">
        <f>SUM(N94:N97)</f>
        <v>0</v>
      </c>
      <c r="O98" s="62">
        <f t="shared" ref="O98:X98" si="33">SUM(O94:O97)</f>
        <v>262.5</v>
      </c>
      <c r="P98" s="62">
        <f t="shared" si="33"/>
        <v>262.5</v>
      </c>
      <c r="Q98" s="62">
        <f t="shared" si="33"/>
        <v>244.8</v>
      </c>
      <c r="R98" s="62">
        <f t="shared" si="33"/>
        <v>0</v>
      </c>
      <c r="S98" s="62"/>
      <c r="T98" s="62"/>
      <c r="U98" s="62"/>
      <c r="V98" s="62"/>
      <c r="W98" s="62">
        <f t="shared" si="33"/>
        <v>350</v>
      </c>
      <c r="X98" s="62">
        <f t="shared" si="33"/>
        <v>350</v>
      </c>
      <c r="Y98" s="254" t="s">
        <v>16</v>
      </c>
      <c r="Z98" s="255"/>
      <c r="AA98" s="255"/>
      <c r="AB98" s="256"/>
    </row>
    <row r="99" spans="1:28" ht="45" customHeight="1" thickBot="1" x14ac:dyDescent="0.3">
      <c r="A99" s="149"/>
      <c r="B99" s="152"/>
      <c r="C99" s="152"/>
      <c r="D99" s="136"/>
      <c r="E99" s="155"/>
      <c r="F99" s="244"/>
      <c r="G99" s="165" t="s">
        <v>20</v>
      </c>
      <c r="H99" s="166"/>
      <c r="I99" s="166"/>
      <c r="J99" s="167"/>
      <c r="K99" s="52">
        <f>SUM(K98)</f>
        <v>342.7</v>
      </c>
      <c r="L99" s="52">
        <f>SUM(L98)</f>
        <v>342.7</v>
      </c>
      <c r="M99" s="52">
        <f>SUM(M98)</f>
        <v>225.7</v>
      </c>
      <c r="N99" s="52">
        <f>SUM(N98)</f>
        <v>0</v>
      </c>
      <c r="O99" s="52">
        <f t="shared" ref="O99:X99" si="34">O98</f>
        <v>262.5</v>
      </c>
      <c r="P99" s="52">
        <f t="shared" si="34"/>
        <v>262.5</v>
      </c>
      <c r="Q99" s="52">
        <f t="shared" si="34"/>
        <v>244.8</v>
      </c>
      <c r="R99" s="52">
        <f t="shared" si="34"/>
        <v>0</v>
      </c>
      <c r="S99" s="52"/>
      <c r="T99" s="52"/>
      <c r="U99" s="52"/>
      <c r="V99" s="52"/>
      <c r="W99" s="52">
        <f t="shared" si="34"/>
        <v>350</v>
      </c>
      <c r="X99" s="52">
        <f t="shared" si="34"/>
        <v>350</v>
      </c>
      <c r="Y99" s="187" t="s">
        <v>16</v>
      </c>
      <c r="Z99" s="188"/>
      <c r="AA99" s="188"/>
      <c r="AB99" s="189"/>
    </row>
    <row r="100" spans="1:28" ht="45" customHeight="1" x14ac:dyDescent="0.25">
      <c r="A100" s="147">
        <v>1</v>
      </c>
      <c r="B100" s="150">
        <v>3</v>
      </c>
      <c r="C100" s="150">
        <v>3</v>
      </c>
      <c r="D100" s="134">
        <v>5</v>
      </c>
      <c r="E100" s="140">
        <v>5</v>
      </c>
      <c r="F100" s="140" t="s">
        <v>106</v>
      </c>
      <c r="G100" s="140" t="s">
        <v>107</v>
      </c>
      <c r="H100" s="140" t="s">
        <v>136</v>
      </c>
      <c r="I100" s="243" t="s">
        <v>161</v>
      </c>
      <c r="J100" s="216" t="s">
        <v>18</v>
      </c>
      <c r="K100" s="169">
        <v>0</v>
      </c>
      <c r="L100" s="169">
        <v>0</v>
      </c>
      <c r="M100" s="169">
        <v>0</v>
      </c>
      <c r="N100" s="169">
        <v>0</v>
      </c>
      <c r="O100" s="169">
        <v>0</v>
      </c>
      <c r="P100" s="169">
        <v>0</v>
      </c>
      <c r="Q100" s="169">
        <v>0</v>
      </c>
      <c r="R100" s="169">
        <v>0</v>
      </c>
      <c r="S100" s="169"/>
      <c r="T100" s="169"/>
      <c r="U100" s="169"/>
      <c r="V100" s="169"/>
      <c r="W100" s="169">
        <v>2</v>
      </c>
      <c r="X100" s="169">
        <v>2</v>
      </c>
      <c r="Y100" s="35" t="s">
        <v>142</v>
      </c>
      <c r="Z100" s="38">
        <v>0</v>
      </c>
      <c r="AA100" s="38">
        <v>1</v>
      </c>
      <c r="AB100" s="38">
        <v>0</v>
      </c>
    </row>
    <row r="101" spans="1:28" ht="45" customHeight="1" x14ac:dyDescent="0.25">
      <c r="A101" s="148"/>
      <c r="B101" s="151"/>
      <c r="C101" s="151"/>
      <c r="D101" s="135"/>
      <c r="E101" s="141"/>
      <c r="F101" s="141"/>
      <c r="G101" s="141"/>
      <c r="H101" s="141"/>
      <c r="I101" s="292"/>
      <c r="J101" s="294"/>
      <c r="K101" s="264"/>
      <c r="L101" s="264"/>
      <c r="M101" s="264"/>
      <c r="N101" s="264"/>
      <c r="O101" s="264"/>
      <c r="P101" s="264"/>
      <c r="Q101" s="264"/>
      <c r="R101" s="264"/>
      <c r="S101" s="264"/>
      <c r="T101" s="264"/>
      <c r="U101" s="264"/>
      <c r="V101" s="264"/>
      <c r="W101" s="264"/>
      <c r="X101" s="264"/>
      <c r="Y101" s="8" t="s">
        <v>143</v>
      </c>
      <c r="Z101" s="23">
        <v>1</v>
      </c>
      <c r="AA101" s="23">
        <v>1</v>
      </c>
      <c r="AB101" s="23">
        <v>1</v>
      </c>
    </row>
    <row r="102" spans="1:28" ht="45" customHeight="1" thickBot="1" x14ac:dyDescent="0.3">
      <c r="A102" s="148"/>
      <c r="B102" s="151"/>
      <c r="C102" s="151"/>
      <c r="D102" s="135"/>
      <c r="E102" s="141"/>
      <c r="F102" s="141"/>
      <c r="G102" s="141"/>
      <c r="H102" s="141"/>
      <c r="I102" s="292"/>
      <c r="J102" s="217"/>
      <c r="K102" s="170"/>
      <c r="L102" s="170"/>
      <c r="M102" s="170"/>
      <c r="N102" s="170"/>
      <c r="O102" s="170"/>
      <c r="P102" s="170"/>
      <c r="Q102" s="170"/>
      <c r="R102" s="170"/>
      <c r="S102" s="170"/>
      <c r="T102" s="170"/>
      <c r="U102" s="170"/>
      <c r="V102" s="170"/>
      <c r="W102" s="170"/>
      <c r="X102" s="170"/>
      <c r="Y102" s="33" t="s">
        <v>126</v>
      </c>
      <c r="Z102" s="39">
        <v>0</v>
      </c>
      <c r="AA102" s="39">
        <v>1</v>
      </c>
      <c r="AB102" s="39">
        <v>0</v>
      </c>
    </row>
    <row r="103" spans="1:28" ht="45" customHeight="1" thickBot="1" x14ac:dyDescent="0.3">
      <c r="A103" s="148"/>
      <c r="B103" s="151"/>
      <c r="C103" s="151"/>
      <c r="D103" s="135"/>
      <c r="E103" s="141"/>
      <c r="F103" s="141"/>
      <c r="G103" s="229"/>
      <c r="H103" s="229"/>
      <c r="I103" s="244"/>
      <c r="J103" s="11" t="s">
        <v>19</v>
      </c>
      <c r="K103" s="51">
        <v>0</v>
      </c>
      <c r="L103" s="51">
        <v>0</v>
      </c>
      <c r="M103" s="51">
        <v>0</v>
      </c>
      <c r="N103" s="51">
        <v>0</v>
      </c>
      <c r="O103" s="51">
        <f t="shared" ref="O103:X103" si="35">O100</f>
        <v>0</v>
      </c>
      <c r="P103" s="51">
        <f t="shared" si="35"/>
        <v>0</v>
      </c>
      <c r="Q103" s="51">
        <f t="shared" si="35"/>
        <v>0</v>
      </c>
      <c r="R103" s="51">
        <f t="shared" si="35"/>
        <v>0</v>
      </c>
      <c r="S103" s="51"/>
      <c r="T103" s="51"/>
      <c r="U103" s="51"/>
      <c r="V103" s="51"/>
      <c r="W103" s="51">
        <f t="shared" si="35"/>
        <v>2</v>
      </c>
      <c r="X103" s="51">
        <f t="shared" si="35"/>
        <v>2</v>
      </c>
      <c r="Y103" s="156" t="s">
        <v>16</v>
      </c>
      <c r="Z103" s="157"/>
      <c r="AA103" s="157"/>
      <c r="AB103" s="158"/>
    </row>
    <row r="104" spans="1:28" ht="45" customHeight="1" thickBot="1" x14ac:dyDescent="0.3">
      <c r="A104" s="149"/>
      <c r="B104" s="152"/>
      <c r="C104" s="152"/>
      <c r="D104" s="136"/>
      <c r="E104" s="229"/>
      <c r="F104" s="229"/>
      <c r="G104" s="165" t="s">
        <v>20</v>
      </c>
      <c r="H104" s="166"/>
      <c r="I104" s="166"/>
      <c r="J104" s="167"/>
      <c r="K104" s="52">
        <v>0</v>
      </c>
      <c r="L104" s="52">
        <v>0</v>
      </c>
      <c r="M104" s="52">
        <v>0</v>
      </c>
      <c r="N104" s="52">
        <v>0</v>
      </c>
      <c r="O104" s="52">
        <f t="shared" ref="O104:X104" si="36">O103</f>
        <v>0</v>
      </c>
      <c r="P104" s="52">
        <f t="shared" si="36"/>
        <v>0</v>
      </c>
      <c r="Q104" s="52">
        <f t="shared" si="36"/>
        <v>0</v>
      </c>
      <c r="R104" s="52">
        <f t="shared" si="36"/>
        <v>0</v>
      </c>
      <c r="S104" s="52"/>
      <c r="T104" s="52"/>
      <c r="U104" s="52"/>
      <c r="V104" s="52"/>
      <c r="W104" s="52">
        <f t="shared" si="36"/>
        <v>2</v>
      </c>
      <c r="X104" s="52">
        <f t="shared" si="36"/>
        <v>2</v>
      </c>
      <c r="Y104" s="187" t="s">
        <v>16</v>
      </c>
      <c r="Z104" s="188"/>
      <c r="AA104" s="188"/>
      <c r="AB104" s="189"/>
    </row>
    <row r="105" spans="1:28" ht="45" customHeight="1" x14ac:dyDescent="0.25">
      <c r="A105" s="147">
        <v>1</v>
      </c>
      <c r="B105" s="150">
        <v>3</v>
      </c>
      <c r="C105" s="150">
        <v>3</v>
      </c>
      <c r="D105" s="134">
        <v>5</v>
      </c>
      <c r="E105" s="140">
        <v>6</v>
      </c>
      <c r="F105" s="140" t="s">
        <v>92</v>
      </c>
      <c r="G105" s="140" t="s">
        <v>93</v>
      </c>
      <c r="H105" s="140" t="s">
        <v>134</v>
      </c>
      <c r="I105" s="243" t="s">
        <v>50</v>
      </c>
      <c r="J105" s="216" t="s">
        <v>18</v>
      </c>
      <c r="K105" s="169">
        <v>68</v>
      </c>
      <c r="L105" s="169">
        <v>68</v>
      </c>
      <c r="M105" s="169">
        <v>63</v>
      </c>
      <c r="N105" s="169">
        <v>0</v>
      </c>
      <c r="O105" s="169">
        <v>77.2</v>
      </c>
      <c r="P105" s="169">
        <v>76.2</v>
      </c>
      <c r="Q105" s="169">
        <v>71.2</v>
      </c>
      <c r="R105" s="169">
        <v>1</v>
      </c>
      <c r="S105" s="169"/>
      <c r="T105" s="169"/>
      <c r="U105" s="169"/>
      <c r="V105" s="169"/>
      <c r="W105" s="169">
        <v>75</v>
      </c>
      <c r="X105" s="169">
        <v>75</v>
      </c>
      <c r="Y105" s="8" t="s">
        <v>177</v>
      </c>
      <c r="Z105" s="23">
        <v>100</v>
      </c>
      <c r="AA105" s="23">
        <v>100</v>
      </c>
      <c r="AB105" s="23">
        <v>100</v>
      </c>
    </row>
    <row r="106" spans="1:28" ht="79.5" customHeight="1" thickBot="1" x14ac:dyDescent="0.3">
      <c r="A106" s="148"/>
      <c r="B106" s="151"/>
      <c r="C106" s="151"/>
      <c r="D106" s="135"/>
      <c r="E106" s="141"/>
      <c r="F106" s="141"/>
      <c r="G106" s="141"/>
      <c r="H106" s="141"/>
      <c r="I106" s="292"/>
      <c r="J106" s="217"/>
      <c r="K106" s="170"/>
      <c r="L106" s="170"/>
      <c r="M106" s="170"/>
      <c r="N106" s="170"/>
      <c r="O106" s="170"/>
      <c r="P106" s="170"/>
      <c r="Q106" s="170"/>
      <c r="R106" s="170"/>
      <c r="S106" s="170"/>
      <c r="T106" s="170"/>
      <c r="U106" s="170"/>
      <c r="V106" s="170"/>
      <c r="W106" s="170"/>
      <c r="X106" s="170"/>
      <c r="Y106" s="33" t="s">
        <v>148</v>
      </c>
      <c r="Z106" s="39">
        <v>3</v>
      </c>
      <c r="AA106" s="39">
        <v>3</v>
      </c>
      <c r="AB106" s="39">
        <v>3</v>
      </c>
    </row>
    <row r="107" spans="1:28" ht="45" customHeight="1" thickBot="1" x14ac:dyDescent="0.3">
      <c r="A107" s="148"/>
      <c r="B107" s="151"/>
      <c r="C107" s="151"/>
      <c r="D107" s="135"/>
      <c r="E107" s="141"/>
      <c r="F107" s="141"/>
      <c r="G107" s="229"/>
      <c r="H107" s="229"/>
      <c r="I107" s="244"/>
      <c r="J107" s="11" t="s">
        <v>19</v>
      </c>
      <c r="K107" s="51">
        <v>68</v>
      </c>
      <c r="L107" s="51">
        <v>68</v>
      </c>
      <c r="M107" s="51">
        <v>63</v>
      </c>
      <c r="N107" s="51">
        <v>0</v>
      </c>
      <c r="O107" s="51">
        <f>SUM(O105)</f>
        <v>77.2</v>
      </c>
      <c r="P107" s="51">
        <f>SUM(P105)</f>
        <v>76.2</v>
      </c>
      <c r="Q107" s="51">
        <f>SUM(Q105)</f>
        <v>71.2</v>
      </c>
      <c r="R107" s="51">
        <f>SUM(R105)</f>
        <v>1</v>
      </c>
      <c r="S107" s="51"/>
      <c r="T107" s="51"/>
      <c r="U107" s="51"/>
      <c r="V107" s="51"/>
      <c r="W107" s="51">
        <f t="shared" ref="W107:X107" si="37">W105</f>
        <v>75</v>
      </c>
      <c r="X107" s="51">
        <f t="shared" si="37"/>
        <v>75</v>
      </c>
      <c r="Y107" s="156" t="s">
        <v>16</v>
      </c>
      <c r="Z107" s="157"/>
      <c r="AA107" s="157"/>
      <c r="AB107" s="158"/>
    </row>
    <row r="108" spans="1:28" ht="45" customHeight="1" thickBot="1" x14ac:dyDescent="0.3">
      <c r="A108" s="149"/>
      <c r="B108" s="152"/>
      <c r="C108" s="152"/>
      <c r="D108" s="136"/>
      <c r="E108" s="229"/>
      <c r="F108" s="229"/>
      <c r="G108" s="165" t="s">
        <v>20</v>
      </c>
      <c r="H108" s="166"/>
      <c r="I108" s="166"/>
      <c r="J108" s="167"/>
      <c r="K108" s="52">
        <v>68</v>
      </c>
      <c r="L108" s="52">
        <v>68</v>
      </c>
      <c r="M108" s="52">
        <v>63</v>
      </c>
      <c r="N108" s="52">
        <v>0</v>
      </c>
      <c r="O108" s="52">
        <f>SUM(O107)</f>
        <v>77.2</v>
      </c>
      <c r="P108" s="52">
        <f>SUM(P107)</f>
        <v>76.2</v>
      </c>
      <c r="Q108" s="52">
        <f>SUM(Q107)</f>
        <v>71.2</v>
      </c>
      <c r="R108" s="52">
        <f>SUM(R107)</f>
        <v>1</v>
      </c>
      <c r="S108" s="52"/>
      <c r="T108" s="52"/>
      <c r="U108" s="52"/>
      <c r="V108" s="52"/>
      <c r="W108" s="52">
        <f t="shared" ref="W108:X108" si="38">W107</f>
        <v>75</v>
      </c>
      <c r="X108" s="52">
        <f t="shared" si="38"/>
        <v>75</v>
      </c>
      <c r="Y108" s="251" t="s">
        <v>16</v>
      </c>
      <c r="Z108" s="252"/>
      <c r="AA108" s="252"/>
      <c r="AB108" s="253"/>
    </row>
    <row r="109" spans="1:28" ht="66" customHeight="1" x14ac:dyDescent="0.25">
      <c r="A109" s="70"/>
      <c r="B109" s="71"/>
      <c r="C109" s="131">
        <v>3</v>
      </c>
      <c r="D109" s="134">
        <v>5</v>
      </c>
      <c r="E109" s="137">
        <v>7</v>
      </c>
      <c r="F109" s="140" t="s">
        <v>167</v>
      </c>
      <c r="G109" s="108" t="s">
        <v>162</v>
      </c>
      <c r="H109" s="168" t="s">
        <v>166</v>
      </c>
      <c r="I109" s="181" t="s">
        <v>163</v>
      </c>
      <c r="J109" s="184" t="s">
        <v>18</v>
      </c>
      <c r="K109" s="128"/>
      <c r="L109" s="125"/>
      <c r="M109" s="125"/>
      <c r="N109" s="128"/>
      <c r="O109" s="111">
        <v>0</v>
      </c>
      <c r="P109" s="111">
        <v>0</v>
      </c>
      <c r="Q109" s="111">
        <v>0</v>
      </c>
      <c r="R109" s="111">
        <v>0</v>
      </c>
      <c r="S109" s="111"/>
      <c r="T109" s="111"/>
      <c r="U109" s="111"/>
      <c r="V109" s="111"/>
      <c r="W109" s="111">
        <v>0</v>
      </c>
      <c r="X109" s="114">
        <v>0</v>
      </c>
      <c r="Y109" s="85" t="s">
        <v>164</v>
      </c>
      <c r="Z109" s="80">
        <v>0</v>
      </c>
      <c r="AA109" s="80">
        <v>1</v>
      </c>
      <c r="AB109" s="81">
        <v>1</v>
      </c>
    </row>
    <row r="110" spans="1:28" ht="45" customHeight="1" x14ac:dyDescent="0.25">
      <c r="A110" s="70"/>
      <c r="B110" s="71"/>
      <c r="C110" s="132"/>
      <c r="D110" s="135"/>
      <c r="E110" s="138"/>
      <c r="F110" s="141"/>
      <c r="G110" s="109"/>
      <c r="H110" s="122"/>
      <c r="I110" s="182"/>
      <c r="J110" s="185"/>
      <c r="K110" s="129"/>
      <c r="L110" s="126"/>
      <c r="M110" s="126"/>
      <c r="N110" s="129"/>
      <c r="O110" s="112"/>
      <c r="P110" s="112"/>
      <c r="Q110" s="112"/>
      <c r="R110" s="112"/>
      <c r="S110" s="112"/>
      <c r="T110" s="112"/>
      <c r="U110" s="112"/>
      <c r="V110" s="112"/>
      <c r="W110" s="112"/>
      <c r="X110" s="115"/>
      <c r="Y110" s="119" t="s">
        <v>165</v>
      </c>
      <c r="Z110" s="117">
        <v>0</v>
      </c>
      <c r="AA110" s="117">
        <v>1</v>
      </c>
      <c r="AB110" s="117">
        <v>1</v>
      </c>
    </row>
    <row r="111" spans="1:28" ht="28.5" customHeight="1" x14ac:dyDescent="0.25">
      <c r="A111" s="70"/>
      <c r="B111" s="71"/>
      <c r="C111" s="132"/>
      <c r="D111" s="135"/>
      <c r="E111" s="138"/>
      <c r="F111" s="141"/>
      <c r="G111" s="109"/>
      <c r="H111" s="122"/>
      <c r="I111" s="182"/>
      <c r="J111" s="185"/>
      <c r="K111" s="129"/>
      <c r="L111" s="126"/>
      <c r="M111" s="126"/>
      <c r="N111" s="129"/>
      <c r="O111" s="112"/>
      <c r="P111" s="112"/>
      <c r="Q111" s="112"/>
      <c r="R111" s="112"/>
      <c r="S111" s="112"/>
      <c r="T111" s="112"/>
      <c r="U111" s="112"/>
      <c r="V111" s="112"/>
      <c r="W111" s="112"/>
      <c r="X111" s="115"/>
      <c r="Y111" s="120"/>
      <c r="Z111" s="118"/>
      <c r="AA111" s="118"/>
      <c r="AB111" s="118"/>
    </row>
    <row r="112" spans="1:28" ht="33" customHeight="1" x14ac:dyDescent="0.25">
      <c r="A112" s="70"/>
      <c r="B112" s="71"/>
      <c r="C112" s="132"/>
      <c r="D112" s="135"/>
      <c r="E112" s="138"/>
      <c r="F112" s="142"/>
      <c r="G112" s="109"/>
      <c r="H112" s="122"/>
      <c r="I112" s="182"/>
      <c r="J112" s="185"/>
      <c r="K112" s="129"/>
      <c r="L112" s="126"/>
      <c r="M112" s="126"/>
      <c r="N112" s="129"/>
      <c r="O112" s="112"/>
      <c r="P112" s="112"/>
      <c r="Q112" s="112"/>
      <c r="R112" s="112"/>
      <c r="S112" s="112"/>
      <c r="T112" s="112"/>
      <c r="U112" s="112"/>
      <c r="V112" s="112"/>
      <c r="W112" s="112"/>
      <c r="X112" s="115"/>
      <c r="Y112" s="121" t="s">
        <v>168</v>
      </c>
      <c r="Z112" s="117">
        <v>0</v>
      </c>
      <c r="AA112" s="117">
        <v>2</v>
      </c>
      <c r="AB112" s="117">
        <v>2</v>
      </c>
    </row>
    <row r="113" spans="1:28" ht="15" customHeight="1" x14ac:dyDescent="0.25">
      <c r="A113" s="70"/>
      <c r="B113" s="71"/>
      <c r="C113" s="132"/>
      <c r="D113" s="135"/>
      <c r="E113" s="138"/>
      <c r="F113" s="142"/>
      <c r="G113" s="109"/>
      <c r="H113" s="122"/>
      <c r="I113" s="182"/>
      <c r="J113" s="185"/>
      <c r="K113" s="129"/>
      <c r="L113" s="126"/>
      <c r="M113" s="126"/>
      <c r="N113" s="129"/>
      <c r="O113" s="112"/>
      <c r="P113" s="112"/>
      <c r="Q113" s="112"/>
      <c r="R113" s="112"/>
      <c r="S113" s="112"/>
      <c r="T113" s="112"/>
      <c r="U113" s="112"/>
      <c r="V113" s="112"/>
      <c r="W113" s="112"/>
      <c r="X113" s="115"/>
      <c r="Y113" s="122"/>
      <c r="Z113" s="118"/>
      <c r="AA113" s="118"/>
      <c r="AB113" s="118"/>
    </row>
    <row r="114" spans="1:28" ht="13.5" customHeight="1" x14ac:dyDescent="0.25">
      <c r="A114" s="70"/>
      <c r="B114" s="71"/>
      <c r="C114" s="132"/>
      <c r="D114" s="135"/>
      <c r="E114" s="138"/>
      <c r="F114" s="142"/>
      <c r="G114" s="109"/>
      <c r="H114" s="122"/>
      <c r="I114" s="182"/>
      <c r="J114" s="185"/>
      <c r="K114" s="129"/>
      <c r="L114" s="126"/>
      <c r="M114" s="126"/>
      <c r="N114" s="129"/>
      <c r="O114" s="112"/>
      <c r="P114" s="112"/>
      <c r="Q114" s="112"/>
      <c r="R114" s="112"/>
      <c r="S114" s="112"/>
      <c r="T114" s="112"/>
      <c r="U114" s="112"/>
      <c r="V114" s="112"/>
      <c r="W114" s="112"/>
      <c r="X114" s="115"/>
      <c r="Y114" s="122"/>
      <c r="Z114" s="118"/>
      <c r="AA114" s="118"/>
      <c r="AB114" s="118"/>
    </row>
    <row r="115" spans="1:28" ht="10.5" customHeight="1" thickBot="1" x14ac:dyDescent="0.3">
      <c r="A115" s="70"/>
      <c r="B115" s="71"/>
      <c r="C115" s="132"/>
      <c r="D115" s="135"/>
      <c r="E115" s="138"/>
      <c r="F115" s="142"/>
      <c r="G115" s="109"/>
      <c r="H115" s="122"/>
      <c r="I115" s="182"/>
      <c r="J115" s="186"/>
      <c r="K115" s="130"/>
      <c r="L115" s="127"/>
      <c r="M115" s="127"/>
      <c r="N115" s="130"/>
      <c r="O115" s="113"/>
      <c r="P115" s="113"/>
      <c r="Q115" s="113"/>
      <c r="R115" s="113"/>
      <c r="S115" s="113"/>
      <c r="T115" s="113"/>
      <c r="U115" s="113"/>
      <c r="V115" s="113"/>
      <c r="W115" s="113"/>
      <c r="X115" s="116"/>
      <c r="Y115" s="123"/>
      <c r="Z115" s="124"/>
      <c r="AA115" s="124"/>
      <c r="AB115" s="124"/>
    </row>
    <row r="116" spans="1:28" ht="45" customHeight="1" thickBot="1" x14ac:dyDescent="0.3">
      <c r="A116" s="70"/>
      <c r="B116" s="71"/>
      <c r="C116" s="132"/>
      <c r="D116" s="135"/>
      <c r="E116" s="138"/>
      <c r="F116" s="142"/>
      <c r="G116" s="110"/>
      <c r="H116" s="123"/>
      <c r="I116" s="183"/>
      <c r="J116" s="83" t="s">
        <v>19</v>
      </c>
      <c r="K116" s="78"/>
      <c r="L116" s="78"/>
      <c r="M116" s="78"/>
      <c r="N116" s="78"/>
      <c r="O116" s="79">
        <v>0</v>
      </c>
      <c r="P116" s="79">
        <v>0</v>
      </c>
      <c r="Q116" s="79">
        <v>0</v>
      </c>
      <c r="R116" s="79">
        <v>0</v>
      </c>
      <c r="S116" s="79"/>
      <c r="T116" s="79"/>
      <c r="U116" s="79"/>
      <c r="V116" s="79"/>
      <c r="W116" s="79">
        <v>0</v>
      </c>
      <c r="X116" s="79">
        <v>0</v>
      </c>
      <c r="Y116" s="84"/>
      <c r="Z116" s="82"/>
      <c r="AA116" s="82"/>
      <c r="AB116" s="82"/>
    </row>
    <row r="117" spans="1:28" ht="45" customHeight="1" thickBot="1" x14ac:dyDescent="0.3">
      <c r="A117" s="70"/>
      <c r="B117" s="71"/>
      <c r="C117" s="133"/>
      <c r="D117" s="136"/>
      <c r="E117" s="139"/>
      <c r="F117" s="143"/>
      <c r="G117" s="72"/>
      <c r="H117" s="73"/>
      <c r="I117" s="179" t="s">
        <v>20</v>
      </c>
      <c r="J117" s="180"/>
      <c r="K117" s="75"/>
      <c r="L117" s="19"/>
      <c r="M117" s="19"/>
      <c r="N117" s="19"/>
      <c r="O117" s="61">
        <v>0</v>
      </c>
      <c r="P117" s="61">
        <v>0</v>
      </c>
      <c r="Q117" s="61">
        <v>0</v>
      </c>
      <c r="R117" s="61">
        <v>0</v>
      </c>
      <c r="S117" s="61"/>
      <c r="T117" s="61"/>
      <c r="U117" s="61"/>
      <c r="V117" s="61"/>
      <c r="W117" s="61">
        <v>0</v>
      </c>
      <c r="X117" s="61">
        <v>0</v>
      </c>
      <c r="Y117" s="75"/>
      <c r="Z117" s="76"/>
      <c r="AA117" s="76"/>
      <c r="AB117" s="77"/>
    </row>
    <row r="118" spans="1:28" ht="45" customHeight="1" x14ac:dyDescent="0.25">
      <c r="A118" s="5">
        <v>1</v>
      </c>
      <c r="B118" s="6">
        <v>3</v>
      </c>
      <c r="C118" s="6">
        <v>3</v>
      </c>
      <c r="D118" s="7">
        <v>5</v>
      </c>
      <c r="E118" s="197" t="s">
        <v>21</v>
      </c>
      <c r="F118" s="198"/>
      <c r="G118" s="299"/>
      <c r="H118" s="299"/>
      <c r="I118" s="299"/>
      <c r="J118" s="300"/>
      <c r="K118" s="89">
        <f>SUM(K47+K60+K93+K99+K104+K108+K117)</f>
        <v>3887.9</v>
      </c>
      <c r="L118" s="89">
        <f>SUM(L47+L60+L93+L99+L104+L108+L117)</f>
        <v>2769.8</v>
      </c>
      <c r="M118" s="89">
        <f>SUM(M47+M60+M93+M99+M104+M108+M117)</f>
        <v>1938.9</v>
      </c>
      <c r="N118" s="89">
        <f>SUM(N47+N93+N99+N104+N108+N117+N60)</f>
        <v>1118.1000000000001</v>
      </c>
      <c r="O118" s="74">
        <f>O47+O60+O93+O99+O104+O108+O117</f>
        <v>3239.6999999999994</v>
      </c>
      <c r="P118" s="74">
        <f>P47+P60+P93+P99+P104+P108+P117</f>
        <v>3040.1999999999994</v>
      </c>
      <c r="Q118" s="74">
        <f>Q47+Q60+Q93+Q99+Q104+Q108+Q117</f>
        <v>2254.6</v>
      </c>
      <c r="R118" s="74">
        <f>R47+R60+R93+R99+R104+R108+R117</f>
        <v>199.5</v>
      </c>
      <c r="S118" s="74"/>
      <c r="T118" s="74"/>
      <c r="U118" s="74"/>
      <c r="V118" s="74"/>
      <c r="W118" s="74">
        <f>SUM(W47+W60+W93+W99+W104+W108)</f>
        <v>2898.1</v>
      </c>
      <c r="X118" s="74">
        <f>SUM(X47+X60+X93+X99+X104+X108)</f>
        <v>2964.1</v>
      </c>
      <c r="Y118" s="301" t="s">
        <v>16</v>
      </c>
      <c r="Z118" s="302"/>
      <c r="AA118" s="302"/>
      <c r="AB118" s="303"/>
    </row>
    <row r="119" spans="1:28" ht="24.95" customHeight="1" x14ac:dyDescent="0.25">
      <c r="A119" s="5">
        <v>1</v>
      </c>
      <c r="B119" s="6">
        <v>3</v>
      </c>
      <c r="C119" s="6">
        <v>3</v>
      </c>
      <c r="D119" s="7">
        <v>6</v>
      </c>
      <c r="E119" s="7" t="s">
        <v>16</v>
      </c>
      <c r="F119" s="162" t="s">
        <v>130</v>
      </c>
      <c r="G119" s="163"/>
      <c r="H119" s="163"/>
      <c r="I119" s="163"/>
      <c r="J119" s="163"/>
      <c r="K119" s="163"/>
      <c r="L119" s="163"/>
      <c r="M119" s="163"/>
      <c r="N119" s="163"/>
      <c r="O119" s="163"/>
      <c r="P119" s="163"/>
      <c r="Q119" s="163"/>
      <c r="R119" s="163"/>
      <c r="S119" s="163"/>
      <c r="T119" s="163"/>
      <c r="U119" s="163"/>
      <c r="V119" s="163"/>
      <c r="W119" s="163"/>
      <c r="X119" s="163"/>
      <c r="Y119" s="163"/>
      <c r="Z119" s="163"/>
      <c r="AA119" s="163"/>
      <c r="AB119" s="164"/>
    </row>
    <row r="120" spans="1:28" ht="52.5" customHeight="1" thickBot="1" x14ac:dyDescent="0.3">
      <c r="A120" s="147">
        <v>1</v>
      </c>
      <c r="B120" s="150">
        <v>3</v>
      </c>
      <c r="C120" s="150">
        <v>3</v>
      </c>
      <c r="D120" s="134">
        <v>6</v>
      </c>
      <c r="E120" s="153">
        <v>1</v>
      </c>
      <c r="F120" s="153" t="s">
        <v>56</v>
      </c>
      <c r="G120" s="153" t="s">
        <v>57</v>
      </c>
      <c r="H120" s="153" t="s">
        <v>139</v>
      </c>
      <c r="I120" s="243" t="s">
        <v>52</v>
      </c>
      <c r="J120" s="9" t="s">
        <v>18</v>
      </c>
      <c r="K120" s="54">
        <v>3</v>
      </c>
      <c r="L120" s="54">
        <v>3</v>
      </c>
      <c r="M120" s="54">
        <v>0</v>
      </c>
      <c r="N120" s="54">
        <v>0</v>
      </c>
      <c r="O120" s="66">
        <v>4</v>
      </c>
      <c r="P120" s="66">
        <v>4</v>
      </c>
      <c r="Q120" s="54">
        <v>0</v>
      </c>
      <c r="R120" s="54">
        <v>0</v>
      </c>
      <c r="S120" s="54"/>
      <c r="T120" s="54"/>
      <c r="U120" s="54"/>
      <c r="V120" s="54"/>
      <c r="W120" s="54">
        <v>6</v>
      </c>
      <c r="X120" s="54">
        <v>6</v>
      </c>
      <c r="Y120" s="8" t="s">
        <v>149</v>
      </c>
      <c r="Z120" s="23">
        <v>2</v>
      </c>
      <c r="AA120" s="23">
        <v>2</v>
      </c>
      <c r="AB120" s="23">
        <v>2</v>
      </c>
    </row>
    <row r="121" spans="1:28" ht="45" customHeight="1" thickBot="1" x14ac:dyDescent="0.3">
      <c r="A121" s="148"/>
      <c r="B121" s="151"/>
      <c r="C121" s="151"/>
      <c r="D121" s="135"/>
      <c r="E121" s="154"/>
      <c r="F121" s="154"/>
      <c r="G121" s="155"/>
      <c r="H121" s="155"/>
      <c r="I121" s="293"/>
      <c r="J121" s="11" t="s">
        <v>19</v>
      </c>
      <c r="K121" s="51">
        <v>3</v>
      </c>
      <c r="L121" s="51">
        <v>3</v>
      </c>
      <c r="M121" s="51">
        <v>0</v>
      </c>
      <c r="N121" s="51">
        <v>0</v>
      </c>
      <c r="O121" s="51">
        <v>4</v>
      </c>
      <c r="P121" s="51">
        <v>4</v>
      </c>
      <c r="Q121" s="51">
        <v>0</v>
      </c>
      <c r="R121" s="51">
        <v>0</v>
      </c>
      <c r="S121" s="51"/>
      <c r="T121" s="51"/>
      <c r="U121" s="51"/>
      <c r="V121" s="51"/>
      <c r="W121" s="51">
        <f t="shared" ref="W121:X121" si="39">W120</f>
        <v>6</v>
      </c>
      <c r="X121" s="51">
        <f t="shared" si="39"/>
        <v>6</v>
      </c>
      <c r="Y121" s="156" t="s">
        <v>16</v>
      </c>
      <c r="Z121" s="157"/>
      <c r="AA121" s="157"/>
      <c r="AB121" s="158"/>
    </row>
    <row r="122" spans="1:28" ht="49.5" customHeight="1" thickBot="1" x14ac:dyDescent="0.3">
      <c r="A122" s="148"/>
      <c r="B122" s="151"/>
      <c r="C122" s="151"/>
      <c r="D122" s="135"/>
      <c r="E122" s="154"/>
      <c r="F122" s="154"/>
      <c r="G122" s="153" t="s">
        <v>58</v>
      </c>
      <c r="H122" s="153" t="s">
        <v>140</v>
      </c>
      <c r="I122" s="243" t="s">
        <v>175</v>
      </c>
      <c r="J122" s="9" t="s">
        <v>18</v>
      </c>
      <c r="K122" s="54">
        <v>1</v>
      </c>
      <c r="L122" s="54">
        <v>1</v>
      </c>
      <c r="M122" s="54">
        <v>0</v>
      </c>
      <c r="N122" s="54">
        <v>0</v>
      </c>
      <c r="O122" s="65">
        <v>1</v>
      </c>
      <c r="P122" s="65">
        <v>1</v>
      </c>
      <c r="Q122" s="54">
        <v>0</v>
      </c>
      <c r="R122" s="54">
        <v>0</v>
      </c>
      <c r="S122" s="54"/>
      <c r="T122" s="54"/>
      <c r="U122" s="54"/>
      <c r="V122" s="54"/>
      <c r="W122" s="50">
        <v>1</v>
      </c>
      <c r="X122" s="50">
        <v>1</v>
      </c>
      <c r="Y122" s="8" t="s">
        <v>150</v>
      </c>
      <c r="Z122" s="10">
        <v>1</v>
      </c>
      <c r="AA122" s="10">
        <v>1</v>
      </c>
      <c r="AB122" s="10">
        <v>1</v>
      </c>
    </row>
    <row r="123" spans="1:28" ht="45" customHeight="1" thickBot="1" x14ac:dyDescent="0.3">
      <c r="A123" s="148"/>
      <c r="B123" s="151"/>
      <c r="C123" s="151"/>
      <c r="D123" s="135"/>
      <c r="E123" s="154"/>
      <c r="F123" s="154"/>
      <c r="G123" s="155"/>
      <c r="H123" s="155"/>
      <c r="I123" s="244"/>
      <c r="J123" s="11" t="s">
        <v>19</v>
      </c>
      <c r="K123" s="51">
        <v>1</v>
      </c>
      <c r="L123" s="51">
        <v>1</v>
      </c>
      <c r="M123" s="51">
        <v>0</v>
      </c>
      <c r="N123" s="51">
        <v>0</v>
      </c>
      <c r="O123" s="51">
        <f t="shared" ref="O123:X123" si="40">O122</f>
        <v>1</v>
      </c>
      <c r="P123" s="51">
        <f t="shared" si="40"/>
        <v>1</v>
      </c>
      <c r="Q123" s="51">
        <f t="shared" si="40"/>
        <v>0</v>
      </c>
      <c r="R123" s="51">
        <f t="shared" si="40"/>
        <v>0</v>
      </c>
      <c r="S123" s="51"/>
      <c r="T123" s="51"/>
      <c r="U123" s="51"/>
      <c r="V123" s="51"/>
      <c r="W123" s="51">
        <f t="shared" si="40"/>
        <v>1</v>
      </c>
      <c r="X123" s="51">
        <f t="shared" si="40"/>
        <v>1</v>
      </c>
      <c r="Y123" s="156" t="s">
        <v>16</v>
      </c>
      <c r="Z123" s="157"/>
      <c r="AA123" s="157"/>
      <c r="AB123" s="158"/>
    </row>
    <row r="124" spans="1:28" ht="45" customHeight="1" thickBot="1" x14ac:dyDescent="0.3">
      <c r="A124" s="149"/>
      <c r="B124" s="152"/>
      <c r="C124" s="152"/>
      <c r="D124" s="136"/>
      <c r="E124" s="155"/>
      <c r="F124" s="155"/>
      <c r="G124" s="165" t="s">
        <v>20</v>
      </c>
      <c r="H124" s="166"/>
      <c r="I124" s="166"/>
      <c r="J124" s="167"/>
      <c r="K124" s="52">
        <f>SUM(K121+K123)</f>
        <v>4</v>
      </c>
      <c r="L124" s="52">
        <f>SUM(L121+L123)</f>
        <v>4</v>
      </c>
      <c r="M124" s="52">
        <f>SUM(M121+M123)</f>
        <v>0</v>
      </c>
      <c r="N124" s="52">
        <f>SUM(N121+N123)</f>
        <v>0</v>
      </c>
      <c r="O124" s="52">
        <f>O121+O123</f>
        <v>5</v>
      </c>
      <c r="P124" s="52">
        <f t="shared" ref="P124:X124" si="41">P121+P123</f>
        <v>5</v>
      </c>
      <c r="Q124" s="52">
        <f t="shared" si="41"/>
        <v>0</v>
      </c>
      <c r="R124" s="52">
        <f t="shared" si="41"/>
        <v>0</v>
      </c>
      <c r="S124" s="52"/>
      <c r="T124" s="52"/>
      <c r="U124" s="52"/>
      <c r="V124" s="52"/>
      <c r="W124" s="52">
        <f t="shared" si="41"/>
        <v>7</v>
      </c>
      <c r="X124" s="52">
        <f t="shared" si="41"/>
        <v>7</v>
      </c>
      <c r="Y124" s="187" t="s">
        <v>16</v>
      </c>
      <c r="Z124" s="188"/>
      <c r="AA124" s="188"/>
      <c r="AB124" s="189"/>
    </row>
    <row r="125" spans="1:28" ht="45" customHeight="1" thickBot="1" x14ac:dyDescent="0.3">
      <c r="A125" s="147">
        <v>1</v>
      </c>
      <c r="B125" s="150">
        <v>3</v>
      </c>
      <c r="C125" s="150">
        <v>3</v>
      </c>
      <c r="D125" s="134">
        <v>6</v>
      </c>
      <c r="E125" s="153">
        <v>2</v>
      </c>
      <c r="F125" s="153" t="s">
        <v>55</v>
      </c>
      <c r="G125" s="153" t="s">
        <v>59</v>
      </c>
      <c r="H125" s="140" t="s">
        <v>141</v>
      </c>
      <c r="I125" s="243" t="s">
        <v>47</v>
      </c>
      <c r="J125" s="9" t="s">
        <v>18</v>
      </c>
      <c r="K125" s="54">
        <v>0</v>
      </c>
      <c r="L125" s="54">
        <v>0</v>
      </c>
      <c r="M125" s="54">
        <v>0</v>
      </c>
      <c r="N125" s="54">
        <v>0</v>
      </c>
      <c r="O125" s="54">
        <v>0</v>
      </c>
      <c r="P125" s="54">
        <v>0</v>
      </c>
      <c r="Q125" s="54">
        <v>0</v>
      </c>
      <c r="R125" s="54">
        <v>0</v>
      </c>
      <c r="S125" s="54"/>
      <c r="T125" s="54"/>
      <c r="U125" s="54"/>
      <c r="V125" s="54"/>
      <c r="W125" s="54">
        <v>2</v>
      </c>
      <c r="X125" s="54">
        <v>2</v>
      </c>
      <c r="Y125" s="32" t="s">
        <v>151</v>
      </c>
      <c r="Z125" s="10">
        <v>1</v>
      </c>
      <c r="AA125" s="23">
        <v>1</v>
      </c>
      <c r="AB125" s="10">
        <v>1</v>
      </c>
    </row>
    <row r="126" spans="1:28" ht="45" customHeight="1" thickBot="1" x14ac:dyDescent="0.3">
      <c r="A126" s="148"/>
      <c r="B126" s="151"/>
      <c r="C126" s="151"/>
      <c r="D126" s="135"/>
      <c r="E126" s="154"/>
      <c r="F126" s="154"/>
      <c r="G126" s="155"/>
      <c r="H126" s="229"/>
      <c r="I126" s="244"/>
      <c r="J126" s="11" t="s">
        <v>19</v>
      </c>
      <c r="K126" s="51">
        <v>0</v>
      </c>
      <c r="L126" s="51">
        <v>0</v>
      </c>
      <c r="M126" s="51">
        <v>0</v>
      </c>
      <c r="N126" s="51">
        <v>0</v>
      </c>
      <c r="O126" s="51">
        <f t="shared" ref="O126:X127" si="42">O125</f>
        <v>0</v>
      </c>
      <c r="P126" s="51">
        <f t="shared" si="42"/>
        <v>0</v>
      </c>
      <c r="Q126" s="51">
        <f t="shared" si="42"/>
        <v>0</v>
      </c>
      <c r="R126" s="51">
        <f t="shared" si="42"/>
        <v>0</v>
      </c>
      <c r="S126" s="51"/>
      <c r="T126" s="51"/>
      <c r="U126" s="51"/>
      <c r="V126" s="51"/>
      <c r="W126" s="51">
        <f t="shared" si="42"/>
        <v>2</v>
      </c>
      <c r="X126" s="51">
        <f t="shared" si="42"/>
        <v>2</v>
      </c>
      <c r="Y126" s="156" t="s">
        <v>16</v>
      </c>
      <c r="Z126" s="157"/>
      <c r="AA126" s="157"/>
      <c r="AB126" s="158"/>
    </row>
    <row r="127" spans="1:28" ht="45" customHeight="1" thickBot="1" x14ac:dyDescent="0.3">
      <c r="A127" s="149"/>
      <c r="B127" s="152"/>
      <c r="C127" s="152"/>
      <c r="D127" s="136"/>
      <c r="E127" s="155"/>
      <c r="F127" s="155"/>
      <c r="G127" s="165" t="s">
        <v>20</v>
      </c>
      <c r="H127" s="166"/>
      <c r="I127" s="166"/>
      <c r="J127" s="167"/>
      <c r="K127" s="52">
        <v>0</v>
      </c>
      <c r="L127" s="52">
        <v>0</v>
      </c>
      <c r="M127" s="52">
        <v>0</v>
      </c>
      <c r="N127" s="52">
        <v>0</v>
      </c>
      <c r="O127" s="52">
        <f t="shared" si="42"/>
        <v>0</v>
      </c>
      <c r="P127" s="52">
        <f t="shared" si="42"/>
        <v>0</v>
      </c>
      <c r="Q127" s="52">
        <f t="shared" si="42"/>
        <v>0</v>
      </c>
      <c r="R127" s="52">
        <f t="shared" si="42"/>
        <v>0</v>
      </c>
      <c r="S127" s="52"/>
      <c r="T127" s="52"/>
      <c r="U127" s="52"/>
      <c r="V127" s="52"/>
      <c r="W127" s="52">
        <f t="shared" si="42"/>
        <v>2</v>
      </c>
      <c r="X127" s="52">
        <f t="shared" si="42"/>
        <v>2</v>
      </c>
      <c r="Y127" s="187" t="s">
        <v>16</v>
      </c>
      <c r="Z127" s="188"/>
      <c r="AA127" s="188"/>
      <c r="AB127" s="189"/>
    </row>
    <row r="128" spans="1:28" ht="45" customHeight="1" thickBot="1" x14ac:dyDescent="0.3">
      <c r="A128" s="5">
        <v>1</v>
      </c>
      <c r="B128" s="6">
        <v>3</v>
      </c>
      <c r="C128" s="6">
        <v>3</v>
      </c>
      <c r="D128" s="7">
        <v>6</v>
      </c>
      <c r="E128" s="197" t="s">
        <v>21</v>
      </c>
      <c r="F128" s="198"/>
      <c r="G128" s="198"/>
      <c r="H128" s="198"/>
      <c r="I128" s="198"/>
      <c r="J128" s="199"/>
      <c r="K128" s="53">
        <f>SUM(K124+K127)</f>
        <v>4</v>
      </c>
      <c r="L128" s="53">
        <f>SUM(L124+L127)</f>
        <v>4</v>
      </c>
      <c r="M128" s="53">
        <f>SUM(M124+M127)</f>
        <v>0</v>
      </c>
      <c r="N128" s="53">
        <f>SUM(N124+N127)</f>
        <v>0</v>
      </c>
      <c r="O128" s="53">
        <f>O124+O127</f>
        <v>5</v>
      </c>
      <c r="P128" s="53">
        <f t="shared" ref="P128:X128" si="43">P124+P127</f>
        <v>5</v>
      </c>
      <c r="Q128" s="53">
        <f t="shared" si="43"/>
        <v>0</v>
      </c>
      <c r="R128" s="53">
        <f t="shared" si="43"/>
        <v>0</v>
      </c>
      <c r="S128" s="53"/>
      <c r="T128" s="53"/>
      <c r="U128" s="53"/>
      <c r="V128" s="53"/>
      <c r="W128" s="53">
        <f t="shared" si="43"/>
        <v>9</v>
      </c>
      <c r="X128" s="53">
        <f t="shared" si="43"/>
        <v>9</v>
      </c>
      <c r="Y128" s="144" t="s">
        <v>16</v>
      </c>
      <c r="Z128" s="145"/>
      <c r="AA128" s="145"/>
      <c r="AB128" s="146"/>
    </row>
    <row r="129" spans="1:28" ht="45" customHeight="1" thickBot="1" x14ac:dyDescent="0.3">
      <c r="A129" s="5">
        <v>1</v>
      </c>
      <c r="B129" s="6">
        <v>3</v>
      </c>
      <c r="C129" s="6">
        <v>3</v>
      </c>
      <c r="D129" s="296" t="s">
        <v>22</v>
      </c>
      <c r="E129" s="297"/>
      <c r="F129" s="297"/>
      <c r="G129" s="297"/>
      <c r="H129" s="297"/>
      <c r="I129" s="297"/>
      <c r="J129" s="298"/>
      <c r="K129" s="86">
        <f>SUM(K118+K128)</f>
        <v>3891.9</v>
      </c>
      <c r="L129" s="86">
        <f>SUM(L118+L128)</f>
        <v>2773.8</v>
      </c>
      <c r="M129" s="86">
        <f>SUM(M118+M128)</f>
        <v>1938.9</v>
      </c>
      <c r="N129" s="86">
        <f>SUM(N118+N128)</f>
        <v>1118.1000000000001</v>
      </c>
      <c r="O129" s="11">
        <f t="shared" ref="O129:X129" si="44">O118+O128</f>
        <v>3244.6999999999994</v>
      </c>
      <c r="P129" s="11">
        <f t="shared" si="44"/>
        <v>3045.1999999999994</v>
      </c>
      <c r="Q129" s="11">
        <f t="shared" si="44"/>
        <v>2254.6</v>
      </c>
      <c r="R129" s="11">
        <f t="shared" si="44"/>
        <v>199.5</v>
      </c>
      <c r="S129" s="11"/>
      <c r="T129" s="51"/>
      <c r="U129" s="11"/>
      <c r="V129" s="11"/>
      <c r="W129" s="11">
        <f t="shared" si="44"/>
        <v>2907.1</v>
      </c>
      <c r="X129" s="11">
        <f t="shared" si="44"/>
        <v>2973.1</v>
      </c>
      <c r="Y129" s="156" t="s">
        <v>16</v>
      </c>
      <c r="Z129" s="157"/>
      <c r="AA129" s="157"/>
      <c r="AB129" s="158"/>
    </row>
    <row r="130" spans="1:28" ht="45" customHeight="1" x14ac:dyDescent="0.25">
      <c r="A130" s="5">
        <v>1</v>
      </c>
      <c r="B130" s="273" t="s">
        <v>32</v>
      </c>
      <c r="C130" s="274"/>
      <c r="D130" s="274"/>
      <c r="E130" s="274"/>
      <c r="F130" s="274"/>
      <c r="G130" s="274"/>
      <c r="H130" s="274"/>
      <c r="I130" s="274"/>
      <c r="J130" s="275"/>
      <c r="K130" s="90">
        <f>SUM(K15+K34+K41+K129)</f>
        <v>4021.9</v>
      </c>
      <c r="L130" s="90">
        <f>SUM(L15+L34+L41+L129)</f>
        <v>2862.8</v>
      </c>
      <c r="M130" s="90">
        <f>SUM(M15+M34+M41+M129)</f>
        <v>1938.9</v>
      </c>
      <c r="N130" s="90">
        <f>SUM(N15+N34+N41+N129)</f>
        <v>1159.1000000000001</v>
      </c>
      <c r="O130" s="18">
        <f>O15+O34+O41+O129</f>
        <v>3411.3999999999992</v>
      </c>
      <c r="P130" s="18">
        <f>P15+P34+P41+P129</f>
        <v>3179.3999999999992</v>
      </c>
      <c r="Q130" s="18">
        <f>Q15+Q34+Q41+Q129</f>
        <v>2254.6</v>
      </c>
      <c r="R130" s="63">
        <f>R15+R34+R41+R129</f>
        <v>232</v>
      </c>
      <c r="S130" s="18"/>
      <c r="T130" s="63"/>
      <c r="U130" s="18"/>
      <c r="V130" s="18"/>
      <c r="W130" s="63">
        <f>W15+W34+W41+W129</f>
        <v>3088.1</v>
      </c>
      <c r="X130" s="63">
        <f>X15+X34+X41+X129</f>
        <v>3154.1</v>
      </c>
      <c r="Y130" s="171" t="s">
        <v>16</v>
      </c>
      <c r="Z130" s="172"/>
      <c r="AA130" s="172"/>
      <c r="AB130" s="173"/>
    </row>
    <row r="131" spans="1:28" ht="30" customHeight="1" x14ac:dyDescent="0.25"/>
    <row r="132" spans="1:28" ht="30" customHeight="1" x14ac:dyDescent="0.25">
      <c r="A132" s="276" t="s">
        <v>33</v>
      </c>
      <c r="B132" s="277"/>
      <c r="C132" s="277"/>
      <c r="D132" s="277"/>
      <c r="E132" s="277"/>
      <c r="F132" s="277"/>
      <c r="G132" s="277"/>
      <c r="H132" s="277"/>
      <c r="I132" s="277"/>
      <c r="J132" s="277"/>
      <c r="K132" s="277"/>
      <c r="L132" s="277"/>
      <c r="M132" s="277"/>
      <c r="N132" s="277"/>
      <c r="O132" s="277"/>
      <c r="P132" s="277"/>
      <c r="Q132" s="277"/>
      <c r="R132" s="277"/>
      <c r="S132" s="277"/>
      <c r="T132" s="277"/>
      <c r="U132" s="277"/>
      <c r="V132" s="277"/>
      <c r="W132" s="277"/>
      <c r="X132" s="278"/>
    </row>
    <row r="133" spans="1:28" ht="140.1" customHeight="1" x14ac:dyDescent="0.25">
      <c r="A133" s="276" t="s">
        <v>34</v>
      </c>
      <c r="B133" s="277"/>
      <c r="C133" s="277"/>
      <c r="D133" s="277"/>
      <c r="E133" s="277"/>
      <c r="F133" s="277"/>
      <c r="G133" s="277"/>
      <c r="H133" s="277"/>
      <c r="I133" s="277"/>
      <c r="J133" s="278"/>
      <c r="K133" s="276" t="s">
        <v>183</v>
      </c>
      <c r="L133" s="277"/>
      <c r="M133" s="277"/>
      <c r="N133" s="278"/>
      <c r="O133" s="276" t="s">
        <v>184</v>
      </c>
      <c r="P133" s="277"/>
      <c r="Q133" s="277"/>
      <c r="R133" s="278"/>
      <c r="S133" s="276" t="s">
        <v>185</v>
      </c>
      <c r="T133" s="277"/>
      <c r="U133" s="277"/>
      <c r="V133" s="278"/>
      <c r="W133" s="9" t="s">
        <v>46</v>
      </c>
      <c r="X133" s="9" t="s">
        <v>122</v>
      </c>
    </row>
    <row r="134" spans="1:28" ht="30" customHeight="1" x14ac:dyDescent="0.25">
      <c r="A134" s="282" t="s">
        <v>35</v>
      </c>
      <c r="B134" s="283"/>
      <c r="C134" s="283"/>
      <c r="D134" s="283"/>
      <c r="E134" s="283"/>
      <c r="F134" s="283"/>
      <c r="G134" s="283"/>
      <c r="H134" s="283"/>
      <c r="I134" s="283"/>
      <c r="J134" s="284"/>
      <c r="K134" s="265">
        <f>SUM(K139+K138+K137+K136+K135)</f>
        <v>4002.9000000000005</v>
      </c>
      <c r="L134" s="266"/>
      <c r="M134" s="266"/>
      <c r="N134" s="267"/>
      <c r="O134" s="268">
        <f>SUM(O135:R139)</f>
        <v>3411.3999999999996</v>
      </c>
      <c r="P134" s="266"/>
      <c r="Q134" s="266"/>
      <c r="R134" s="267"/>
      <c r="S134" s="268"/>
      <c r="T134" s="266"/>
      <c r="U134" s="266"/>
      <c r="V134" s="267"/>
      <c r="W134" s="63">
        <f>SUM(W135:W139)</f>
        <v>3088.1</v>
      </c>
      <c r="X134" s="63">
        <f>SUM(X135:X139)</f>
        <v>3154.1</v>
      </c>
    </row>
    <row r="135" spans="1:28" ht="30" customHeight="1" x14ac:dyDescent="0.25">
      <c r="A135" s="279" t="s">
        <v>38</v>
      </c>
      <c r="B135" s="280"/>
      <c r="C135" s="280"/>
      <c r="D135" s="280"/>
      <c r="E135" s="280"/>
      <c r="F135" s="280"/>
      <c r="G135" s="280"/>
      <c r="H135" s="280"/>
      <c r="I135" s="280"/>
      <c r="J135" s="281"/>
      <c r="K135" s="269">
        <f>SUM(K61+K63+K65+K67+K69+K73+K75+K77+K79+K81+K83+K85+K87+K89)</f>
        <v>229.49999999999997</v>
      </c>
      <c r="L135" s="270"/>
      <c r="M135" s="270"/>
      <c r="N135" s="271"/>
      <c r="O135" s="272">
        <f>O93</f>
        <v>242.10000000000002</v>
      </c>
      <c r="P135" s="270"/>
      <c r="Q135" s="270"/>
      <c r="R135" s="271"/>
      <c r="S135" s="272"/>
      <c r="T135" s="270"/>
      <c r="U135" s="270"/>
      <c r="V135" s="271"/>
      <c r="W135" s="64">
        <f>W93</f>
        <v>288</v>
      </c>
      <c r="X135" s="64">
        <f>X93</f>
        <v>254</v>
      </c>
    </row>
    <row r="136" spans="1:28" ht="30" customHeight="1" x14ac:dyDescent="0.25">
      <c r="A136" s="279" t="s">
        <v>152</v>
      </c>
      <c r="B136" s="280"/>
      <c r="C136" s="280"/>
      <c r="D136" s="280"/>
      <c r="E136" s="280"/>
      <c r="F136" s="280"/>
      <c r="G136" s="280"/>
      <c r="H136" s="280"/>
      <c r="I136" s="280"/>
      <c r="J136" s="281"/>
      <c r="K136" s="269">
        <f>SUM(K50+K56+K95)</f>
        <v>1130.1000000000001</v>
      </c>
      <c r="L136" s="270"/>
      <c r="M136" s="270"/>
      <c r="N136" s="271"/>
      <c r="O136" s="269">
        <f>O50+O56+O95</f>
        <v>138.1</v>
      </c>
      <c r="P136" s="270"/>
      <c r="Q136" s="270"/>
      <c r="R136" s="271"/>
      <c r="S136" s="272"/>
      <c r="T136" s="270"/>
      <c r="U136" s="270"/>
      <c r="V136" s="271"/>
      <c r="W136" s="64">
        <f>W50+W56+W95</f>
        <v>0</v>
      </c>
      <c r="X136" s="64">
        <f>X50+X56+X95</f>
        <v>0</v>
      </c>
    </row>
    <row r="137" spans="1:28" ht="30" customHeight="1" x14ac:dyDescent="0.25">
      <c r="A137" s="279" t="s">
        <v>39</v>
      </c>
      <c r="B137" s="280"/>
      <c r="C137" s="280"/>
      <c r="D137" s="280"/>
      <c r="E137" s="280"/>
      <c r="F137" s="280"/>
      <c r="G137" s="280"/>
      <c r="H137" s="280"/>
      <c r="I137" s="280"/>
      <c r="J137" s="281"/>
      <c r="K137" s="269">
        <f>SUM(K11+K18+K23+K29+K37+K45+K48+K53+K55+K58+K94+K100+K105+K109+K120+K122+K125)</f>
        <v>2464.8000000000002</v>
      </c>
      <c r="L137" s="270"/>
      <c r="M137" s="270"/>
      <c r="N137" s="271"/>
      <c r="O137" s="269">
        <f>O11+O18+O23+O29+O37+O45+O48+O53+O55+O58+O94+O100+O105+O120+O122+O125</f>
        <v>2876.2</v>
      </c>
      <c r="P137" s="270"/>
      <c r="Q137" s="270"/>
      <c r="R137" s="271"/>
      <c r="S137" s="269"/>
      <c r="T137" s="270"/>
      <c r="U137" s="270"/>
      <c r="V137" s="271"/>
      <c r="W137" s="64">
        <f>W11+W18+W23+W29+W37+W45+W48+W53+W55+W58+W94+W100+W105+W120+W122+W125</f>
        <v>2800.1</v>
      </c>
      <c r="X137" s="64">
        <f>X11+X18+X23+X29+X37+X45+X48+X53+X55+X58+X94+X100+X105+X120+X122+X125</f>
        <v>2900.1</v>
      </c>
    </row>
    <row r="138" spans="1:28" ht="30" customHeight="1" x14ac:dyDescent="0.25">
      <c r="A138" s="279" t="s">
        <v>41</v>
      </c>
      <c r="B138" s="280"/>
      <c r="C138" s="280"/>
      <c r="D138" s="280"/>
      <c r="E138" s="280"/>
      <c r="F138" s="280"/>
      <c r="G138" s="280"/>
      <c r="H138" s="280"/>
      <c r="I138" s="280"/>
      <c r="J138" s="281"/>
      <c r="K138" s="269">
        <f>SUM(K49)</f>
        <v>178.5</v>
      </c>
      <c r="L138" s="270"/>
      <c r="M138" s="270"/>
      <c r="N138" s="271"/>
      <c r="O138" s="269">
        <f>O49</f>
        <v>155</v>
      </c>
      <c r="P138" s="285"/>
      <c r="Q138" s="285"/>
      <c r="R138" s="286"/>
      <c r="S138" s="272"/>
      <c r="T138" s="270"/>
      <c r="U138" s="270"/>
      <c r="V138" s="271"/>
      <c r="W138" s="64">
        <f>W49</f>
        <v>0</v>
      </c>
      <c r="X138" s="64">
        <f>X49</f>
        <v>0</v>
      </c>
    </row>
    <row r="139" spans="1:28" ht="30" customHeight="1" x14ac:dyDescent="0.25">
      <c r="A139" s="279" t="s">
        <v>49</v>
      </c>
      <c r="B139" s="280"/>
      <c r="C139" s="280"/>
      <c r="D139" s="280"/>
      <c r="E139" s="280"/>
      <c r="F139" s="280"/>
      <c r="G139" s="280"/>
      <c r="H139" s="280"/>
      <c r="I139" s="280"/>
      <c r="J139" s="281"/>
      <c r="K139" s="269">
        <f>SUM(K97)</f>
        <v>0</v>
      </c>
      <c r="L139" s="270"/>
      <c r="M139" s="270"/>
      <c r="N139" s="271"/>
      <c r="O139" s="269">
        <f>O97</f>
        <v>0</v>
      </c>
      <c r="P139" s="285"/>
      <c r="Q139" s="285"/>
      <c r="R139" s="286"/>
      <c r="S139" s="272"/>
      <c r="T139" s="270"/>
      <c r="U139" s="270"/>
      <c r="V139" s="271"/>
      <c r="W139" s="64">
        <f>W97</f>
        <v>0</v>
      </c>
      <c r="X139" s="64">
        <f>X97</f>
        <v>0</v>
      </c>
    </row>
    <row r="140" spans="1:28" ht="30" customHeight="1" x14ac:dyDescent="0.25">
      <c r="A140" s="282" t="s">
        <v>36</v>
      </c>
      <c r="B140" s="283"/>
      <c r="C140" s="283"/>
      <c r="D140" s="283"/>
      <c r="E140" s="283"/>
      <c r="F140" s="283"/>
      <c r="G140" s="283"/>
      <c r="H140" s="283"/>
      <c r="I140" s="283"/>
      <c r="J140" s="284"/>
      <c r="K140" s="265">
        <f>SUM(K142+K141)</f>
        <v>19</v>
      </c>
      <c r="L140" s="266"/>
      <c r="M140" s="266"/>
      <c r="N140" s="267"/>
      <c r="O140" s="265">
        <f>SUM(O141:R142)</f>
        <v>0</v>
      </c>
      <c r="P140" s="287"/>
      <c r="Q140" s="287"/>
      <c r="R140" s="288"/>
      <c r="S140" s="268"/>
      <c r="T140" s="266"/>
      <c r="U140" s="266"/>
      <c r="V140" s="267"/>
      <c r="W140" s="63">
        <f>SUM(W141:W142)</f>
        <v>0</v>
      </c>
      <c r="X140" s="63">
        <f>SUM(X141:X142)</f>
        <v>0</v>
      </c>
    </row>
    <row r="141" spans="1:28" ht="30" customHeight="1" x14ac:dyDescent="0.25">
      <c r="A141" s="279" t="s">
        <v>40</v>
      </c>
      <c r="B141" s="280"/>
      <c r="C141" s="280"/>
      <c r="D141" s="280"/>
      <c r="E141" s="280"/>
      <c r="F141" s="280"/>
      <c r="G141" s="280"/>
      <c r="H141" s="280"/>
      <c r="I141" s="280"/>
      <c r="J141" s="281"/>
      <c r="K141" s="269">
        <f>SUM(K96)</f>
        <v>0</v>
      </c>
      <c r="L141" s="270"/>
      <c r="M141" s="270"/>
      <c r="N141" s="271"/>
      <c r="O141" s="269">
        <f>O96</f>
        <v>0</v>
      </c>
      <c r="P141" s="285"/>
      <c r="Q141" s="285"/>
      <c r="R141" s="286"/>
      <c r="S141" s="272"/>
      <c r="T141" s="270"/>
      <c r="U141" s="270"/>
      <c r="V141" s="271"/>
      <c r="W141" s="64">
        <f>W96</f>
        <v>0</v>
      </c>
      <c r="X141" s="64">
        <f>X96</f>
        <v>0</v>
      </c>
    </row>
    <row r="142" spans="1:28" ht="30" customHeight="1" x14ac:dyDescent="0.25">
      <c r="A142" s="279" t="s">
        <v>48</v>
      </c>
      <c r="B142" s="280"/>
      <c r="C142" s="280"/>
      <c r="D142" s="280"/>
      <c r="E142" s="280"/>
      <c r="F142" s="280"/>
      <c r="G142" s="280"/>
      <c r="H142" s="280"/>
      <c r="I142" s="280"/>
      <c r="J142" s="281"/>
      <c r="K142" s="269">
        <f>SUM(K51)</f>
        <v>19</v>
      </c>
      <c r="L142" s="270"/>
      <c r="M142" s="270"/>
      <c r="N142" s="271"/>
      <c r="O142" s="269">
        <f>O51</f>
        <v>0</v>
      </c>
      <c r="P142" s="285"/>
      <c r="Q142" s="285"/>
      <c r="R142" s="286"/>
      <c r="S142" s="272"/>
      <c r="T142" s="270"/>
      <c r="U142" s="270"/>
      <c r="V142" s="271"/>
      <c r="W142" s="64">
        <f>W51</f>
        <v>0</v>
      </c>
      <c r="X142" s="64">
        <f>X51</f>
        <v>0</v>
      </c>
    </row>
    <row r="143" spans="1:28" ht="30" customHeight="1" x14ac:dyDescent="0.25">
      <c r="A143" s="282" t="s">
        <v>37</v>
      </c>
      <c r="B143" s="283"/>
      <c r="C143" s="283"/>
      <c r="D143" s="283"/>
      <c r="E143" s="283"/>
      <c r="F143" s="283"/>
      <c r="G143" s="283"/>
      <c r="H143" s="283"/>
      <c r="I143" s="283"/>
      <c r="J143" s="284"/>
      <c r="K143" s="265">
        <f>SUM(K140+K134)</f>
        <v>4021.9000000000005</v>
      </c>
      <c r="L143" s="266"/>
      <c r="M143" s="266"/>
      <c r="N143" s="267"/>
      <c r="O143" s="268">
        <f>O134+O140</f>
        <v>3411.3999999999996</v>
      </c>
      <c r="P143" s="266"/>
      <c r="Q143" s="266"/>
      <c r="R143" s="267"/>
      <c r="S143" s="268"/>
      <c r="T143" s="266"/>
      <c r="U143" s="266"/>
      <c r="V143" s="267"/>
      <c r="W143" s="63">
        <f>W134+W140</f>
        <v>3088.1</v>
      </c>
      <c r="X143" s="63">
        <f>X134+X140</f>
        <v>3154.1</v>
      </c>
    </row>
  </sheetData>
  <mergeCells count="475">
    <mergeCell ref="L100:L102"/>
    <mergeCell ref="M100:M102"/>
    <mergeCell ref="N100:N102"/>
    <mergeCell ref="O100:O102"/>
    <mergeCell ref="P100:P102"/>
    <mergeCell ref="Q100:Q102"/>
    <mergeCell ref="R100:R102"/>
    <mergeCell ref="S100:S102"/>
    <mergeCell ref="T100:T102"/>
    <mergeCell ref="Q105:Q106"/>
    <mergeCell ref="R105:R106"/>
    <mergeCell ref="S105:S106"/>
    <mergeCell ref="T105:T106"/>
    <mergeCell ref="U105:U106"/>
    <mergeCell ref="V105:V106"/>
    <mergeCell ref="W105:W106"/>
    <mergeCell ref="Y31:AB31"/>
    <mergeCell ref="Y32:AB32"/>
    <mergeCell ref="Y96:Y97"/>
    <mergeCell ref="Z96:Z97"/>
    <mergeCell ref="X105:X106"/>
    <mergeCell ref="U100:U102"/>
    <mergeCell ref="V100:V102"/>
    <mergeCell ref="W100:W102"/>
    <mergeCell ref="X100:X102"/>
    <mergeCell ref="Y46:AB46"/>
    <mergeCell ref="AA96:AA97"/>
    <mergeCell ref="AB96:AB97"/>
    <mergeCell ref="X69:X71"/>
    <mergeCell ref="AB50:AB51"/>
    <mergeCell ref="AA50:AA51"/>
    <mergeCell ref="Z50:Z51"/>
    <mergeCell ref="Y50:Y51"/>
    <mergeCell ref="A29:A32"/>
    <mergeCell ref="B29:B32"/>
    <mergeCell ref="C29:C32"/>
    <mergeCell ref="F45:F47"/>
    <mergeCell ref="G45:G46"/>
    <mergeCell ref="H45:H46"/>
    <mergeCell ref="I45:I46"/>
    <mergeCell ref="D129:J129"/>
    <mergeCell ref="Y129:AB129"/>
    <mergeCell ref="Y103:AB103"/>
    <mergeCell ref="G104:J104"/>
    <mergeCell ref="Y104:AB104"/>
    <mergeCell ref="E118:J118"/>
    <mergeCell ref="Y118:AB118"/>
    <mergeCell ref="F119:AB119"/>
    <mergeCell ref="Y121:AB121"/>
    <mergeCell ref="Y123:AB123"/>
    <mergeCell ref="J105:J106"/>
    <mergeCell ref="K105:K106"/>
    <mergeCell ref="L105:L106"/>
    <mergeCell ref="M105:M106"/>
    <mergeCell ref="N105:N106"/>
    <mergeCell ref="O105:O106"/>
    <mergeCell ref="P105:P106"/>
    <mergeCell ref="B45:B47"/>
    <mergeCell ref="C45:C47"/>
    <mergeCell ref="S18:S20"/>
    <mergeCell ref="T18:T20"/>
    <mergeCell ref="U18:U20"/>
    <mergeCell ref="V18:V20"/>
    <mergeCell ref="W18:W20"/>
    <mergeCell ref="D41:J41"/>
    <mergeCell ref="D29:D32"/>
    <mergeCell ref="E29:E32"/>
    <mergeCell ref="F29:F32"/>
    <mergeCell ref="G29:G31"/>
    <mergeCell ref="H29:H31"/>
    <mergeCell ref="I29:I31"/>
    <mergeCell ref="G32:J32"/>
    <mergeCell ref="J29:J30"/>
    <mergeCell ref="E45:E47"/>
    <mergeCell ref="D45:D47"/>
    <mergeCell ref="D23:D26"/>
    <mergeCell ref="E23:E26"/>
    <mergeCell ref="F23:F26"/>
    <mergeCell ref="G23:G25"/>
    <mergeCell ref="H23:H25"/>
    <mergeCell ref="I23:I25"/>
    <mergeCell ref="Y127:AB127"/>
    <mergeCell ref="E128:J128"/>
    <mergeCell ref="Y128:AB128"/>
    <mergeCell ref="F10:AB10"/>
    <mergeCell ref="Y12:AB12"/>
    <mergeCell ref="Y13:AB13"/>
    <mergeCell ref="F94:F99"/>
    <mergeCell ref="G94:G98"/>
    <mergeCell ref="H94:H98"/>
    <mergeCell ref="I94:I98"/>
    <mergeCell ref="G77:G78"/>
    <mergeCell ref="H105:H107"/>
    <mergeCell ref="I105:I107"/>
    <mergeCell ref="Y82:AB82"/>
    <mergeCell ref="H122:H123"/>
    <mergeCell ref="I122:I123"/>
    <mergeCell ref="G124:J124"/>
    <mergeCell ref="J100:J102"/>
    <mergeCell ref="F105:F108"/>
    <mergeCell ref="Y41:AB41"/>
    <mergeCell ref="F43:AB43"/>
    <mergeCell ref="G93:J93"/>
    <mergeCell ref="Y93:AB93"/>
    <mergeCell ref="Q18:Q20"/>
    <mergeCell ref="A11:A13"/>
    <mergeCell ref="B11:B13"/>
    <mergeCell ref="C11:C13"/>
    <mergeCell ref="D11:D13"/>
    <mergeCell ref="E11:E13"/>
    <mergeCell ref="F11:F13"/>
    <mergeCell ref="G11:G12"/>
    <mergeCell ref="H11:H12"/>
    <mergeCell ref="I11:I12"/>
    <mergeCell ref="G13:J13"/>
    <mergeCell ref="A125:A127"/>
    <mergeCell ref="B125:B127"/>
    <mergeCell ref="C125:C127"/>
    <mergeCell ref="D125:D127"/>
    <mergeCell ref="E125:E127"/>
    <mergeCell ref="F125:F127"/>
    <mergeCell ref="G127:J127"/>
    <mergeCell ref="H81:H82"/>
    <mergeCell ref="I81:I82"/>
    <mergeCell ref="E100:E104"/>
    <mergeCell ref="F100:F104"/>
    <mergeCell ref="G100:G103"/>
    <mergeCell ref="H100:H103"/>
    <mergeCell ref="I100:I103"/>
    <mergeCell ref="A120:A124"/>
    <mergeCell ref="B120:B124"/>
    <mergeCell ref="C120:C124"/>
    <mergeCell ref="D120:D124"/>
    <mergeCell ref="E120:E124"/>
    <mergeCell ref="F120:F124"/>
    <mergeCell ref="G120:G121"/>
    <mergeCell ref="H120:H121"/>
    <mergeCell ref="I120:I121"/>
    <mergeCell ref="G122:G123"/>
    <mergeCell ref="G105:G107"/>
    <mergeCell ref="D61:D93"/>
    <mergeCell ref="E61:E93"/>
    <mergeCell ref="F61:F93"/>
    <mergeCell ref="G61:G62"/>
    <mergeCell ref="H61:H62"/>
    <mergeCell ref="I61:I62"/>
    <mergeCell ref="Y62:AB62"/>
    <mergeCell ref="G63:G64"/>
    <mergeCell ref="H63:H64"/>
    <mergeCell ref="I63:I64"/>
    <mergeCell ref="Y64:AB64"/>
    <mergeCell ref="G65:G66"/>
    <mergeCell ref="H65:H66"/>
    <mergeCell ref="I65:I66"/>
    <mergeCell ref="Y66:AB66"/>
    <mergeCell ref="G67:G68"/>
    <mergeCell ref="H67:H68"/>
    <mergeCell ref="I67:I68"/>
    <mergeCell ref="Y78:AB78"/>
    <mergeCell ref="G79:G80"/>
    <mergeCell ref="H79:H80"/>
    <mergeCell ref="I79:I80"/>
    <mergeCell ref="Y80:AB80"/>
    <mergeCell ref="G81:G82"/>
    <mergeCell ref="Y57:AB57"/>
    <mergeCell ref="Y52:AB52"/>
    <mergeCell ref="F48:F60"/>
    <mergeCell ref="G48:G52"/>
    <mergeCell ref="H48:H52"/>
    <mergeCell ref="I48:I52"/>
    <mergeCell ref="G55:G57"/>
    <mergeCell ref="H55:H57"/>
    <mergeCell ref="I55:I57"/>
    <mergeCell ref="G58:G59"/>
    <mergeCell ref="H58:H59"/>
    <mergeCell ref="I58:I59"/>
    <mergeCell ref="Y59:AB59"/>
    <mergeCell ref="G60:J60"/>
    <mergeCell ref="Y60:AB60"/>
    <mergeCell ref="Y76:AB76"/>
    <mergeCell ref="H77:H78"/>
    <mergeCell ref="I77:I78"/>
    <mergeCell ref="G75:G76"/>
    <mergeCell ref="H75:H76"/>
    <mergeCell ref="I75:I76"/>
    <mergeCell ref="Y68:AB68"/>
    <mergeCell ref="G69:G72"/>
    <mergeCell ref="A138:J138"/>
    <mergeCell ref="K138:N138"/>
    <mergeCell ref="O138:R138"/>
    <mergeCell ref="S138:V138"/>
    <mergeCell ref="A140:J140"/>
    <mergeCell ref="K140:N140"/>
    <mergeCell ref="O140:R140"/>
    <mergeCell ref="S140:V140"/>
    <mergeCell ref="A136:J136"/>
    <mergeCell ref="K136:N136"/>
    <mergeCell ref="O136:R136"/>
    <mergeCell ref="S136:V136"/>
    <mergeCell ref="K137:N137"/>
    <mergeCell ref="O137:R137"/>
    <mergeCell ref="S137:V137"/>
    <mergeCell ref="A139:J139"/>
    <mergeCell ref="K139:N139"/>
    <mergeCell ref="O139:R139"/>
    <mergeCell ref="S139:V139"/>
    <mergeCell ref="A137:J137"/>
    <mergeCell ref="A142:J142"/>
    <mergeCell ref="K142:N142"/>
    <mergeCell ref="O142:R142"/>
    <mergeCell ref="S142:V142"/>
    <mergeCell ref="A143:J143"/>
    <mergeCell ref="K143:N143"/>
    <mergeCell ref="O143:R143"/>
    <mergeCell ref="S143:V143"/>
    <mergeCell ref="A141:J141"/>
    <mergeCell ref="K141:N141"/>
    <mergeCell ref="O141:R141"/>
    <mergeCell ref="S141:V141"/>
    <mergeCell ref="K134:N134"/>
    <mergeCell ref="O134:R134"/>
    <mergeCell ref="S134:V134"/>
    <mergeCell ref="K135:N135"/>
    <mergeCell ref="O135:R135"/>
    <mergeCell ref="S135:V135"/>
    <mergeCell ref="B130:J130"/>
    <mergeCell ref="A132:X132"/>
    <mergeCell ref="A133:J133"/>
    <mergeCell ref="K133:N133"/>
    <mergeCell ref="O133:R133"/>
    <mergeCell ref="S133:V133"/>
    <mergeCell ref="A135:J135"/>
    <mergeCell ref="A134:J134"/>
    <mergeCell ref="Y124:AB124"/>
    <mergeCell ref="G125:G126"/>
    <mergeCell ref="H125:H126"/>
    <mergeCell ref="I125:I126"/>
    <mergeCell ref="Y126:AB126"/>
    <mergeCell ref="G83:G84"/>
    <mergeCell ref="H83:H84"/>
    <mergeCell ref="I83:I84"/>
    <mergeCell ref="Y84:AB84"/>
    <mergeCell ref="G108:J108"/>
    <mergeCell ref="Y108:AB108"/>
    <mergeCell ref="Y98:AB98"/>
    <mergeCell ref="G99:J99"/>
    <mergeCell ref="Y99:AB99"/>
    <mergeCell ref="H85:H86"/>
    <mergeCell ref="I85:I86"/>
    <mergeCell ref="G87:G88"/>
    <mergeCell ref="H87:H88"/>
    <mergeCell ref="I87:I88"/>
    <mergeCell ref="Y88:AB88"/>
    <mergeCell ref="G89:G92"/>
    <mergeCell ref="H89:H92"/>
    <mergeCell ref="I89:I92"/>
    <mergeCell ref="K100:K102"/>
    <mergeCell ref="I69:I72"/>
    <mergeCell ref="Y72:AB72"/>
    <mergeCell ref="G73:G74"/>
    <mergeCell ref="H73:H74"/>
    <mergeCell ref="I73:I74"/>
    <mergeCell ref="Y74:AB74"/>
    <mergeCell ref="G53:G54"/>
    <mergeCell ref="H53:H54"/>
    <mergeCell ref="I53:I54"/>
    <mergeCell ref="Y54:AB54"/>
    <mergeCell ref="J69:J71"/>
    <mergeCell ref="K69:K71"/>
    <mergeCell ref="L69:L71"/>
    <mergeCell ref="M69:M71"/>
    <mergeCell ref="N69:N71"/>
    <mergeCell ref="O69:O71"/>
    <mergeCell ref="P69:P71"/>
    <mergeCell ref="Q69:Q71"/>
    <mergeCell ref="R69:R71"/>
    <mergeCell ref="S69:S71"/>
    <mergeCell ref="T69:T71"/>
    <mergeCell ref="U69:U71"/>
    <mergeCell ref="V69:V71"/>
    <mergeCell ref="W69:W71"/>
    <mergeCell ref="A105:A108"/>
    <mergeCell ref="B105:B108"/>
    <mergeCell ref="C105:C108"/>
    <mergeCell ref="D105:D108"/>
    <mergeCell ref="E105:E108"/>
    <mergeCell ref="A48:A60"/>
    <mergeCell ref="B48:B60"/>
    <mergeCell ref="C48:C60"/>
    <mergeCell ref="D48:D60"/>
    <mergeCell ref="E48:E60"/>
    <mergeCell ref="A94:A99"/>
    <mergeCell ref="B94:B99"/>
    <mergeCell ref="C94:C99"/>
    <mergeCell ref="D94:D99"/>
    <mergeCell ref="E94:E99"/>
    <mergeCell ref="A100:A104"/>
    <mergeCell ref="B100:B104"/>
    <mergeCell ref="C100:C104"/>
    <mergeCell ref="D100:D104"/>
    <mergeCell ref="A61:A93"/>
    <mergeCell ref="B61:B93"/>
    <mergeCell ref="C61:C93"/>
    <mergeCell ref="A45:A47"/>
    <mergeCell ref="A37:A39"/>
    <mergeCell ref="B37:B39"/>
    <mergeCell ref="C37:C39"/>
    <mergeCell ref="E27:J27"/>
    <mergeCell ref="Y27:AB27"/>
    <mergeCell ref="G47:J47"/>
    <mergeCell ref="G39:J39"/>
    <mergeCell ref="Y39:AB39"/>
    <mergeCell ref="E40:J40"/>
    <mergeCell ref="Y40:AB40"/>
    <mergeCell ref="F44:AB44"/>
    <mergeCell ref="G37:G38"/>
    <mergeCell ref="H37:H38"/>
    <mergeCell ref="I37:I38"/>
    <mergeCell ref="Y38:AB38"/>
    <mergeCell ref="D34:J34"/>
    <mergeCell ref="Y34:AB34"/>
    <mergeCell ref="F35:AB35"/>
    <mergeCell ref="Y47:AB47"/>
    <mergeCell ref="F36:AB36"/>
    <mergeCell ref="D37:D39"/>
    <mergeCell ref="E37:E39"/>
    <mergeCell ref="F37:F39"/>
    <mergeCell ref="X18:X20"/>
    <mergeCell ref="O18:O20"/>
    <mergeCell ref="P18:P20"/>
    <mergeCell ref="L23:L24"/>
    <mergeCell ref="M23:M24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X23:X24"/>
    <mergeCell ref="G18:G21"/>
    <mergeCell ref="H18:H21"/>
    <mergeCell ref="I18:I21"/>
    <mergeCell ref="J18:J20"/>
    <mergeCell ref="K18:K20"/>
    <mergeCell ref="L18:L20"/>
    <mergeCell ref="M18:M20"/>
    <mergeCell ref="N18:N20"/>
    <mergeCell ref="R18:R20"/>
    <mergeCell ref="W1:AB4"/>
    <mergeCell ref="A2:V2"/>
    <mergeCell ref="A3:V3"/>
    <mergeCell ref="A4:V4"/>
    <mergeCell ref="Y6:Y7"/>
    <mergeCell ref="Z6:AB6"/>
    <mergeCell ref="F9:AB9"/>
    <mergeCell ref="W5:W7"/>
    <mergeCell ref="X5:X7"/>
    <mergeCell ref="Y5:AB5"/>
    <mergeCell ref="K6:K7"/>
    <mergeCell ref="L6:M6"/>
    <mergeCell ref="N6:N7"/>
    <mergeCell ref="O6:O7"/>
    <mergeCell ref="P6:Q6"/>
    <mergeCell ref="R6:R7"/>
    <mergeCell ref="S6:S7"/>
    <mergeCell ref="Y22:AB22"/>
    <mergeCell ref="F42:H42"/>
    <mergeCell ref="S5:V5"/>
    <mergeCell ref="T6:U6"/>
    <mergeCell ref="E33:J33"/>
    <mergeCell ref="Y33:AB33"/>
    <mergeCell ref="V6:V7"/>
    <mergeCell ref="A5:A7"/>
    <mergeCell ref="B5:B7"/>
    <mergeCell ref="C5:C7"/>
    <mergeCell ref="F8:H8"/>
    <mergeCell ref="D5:D7"/>
    <mergeCell ref="D15:J15"/>
    <mergeCell ref="E5:E7"/>
    <mergeCell ref="F5:F7"/>
    <mergeCell ref="G5:G7"/>
    <mergeCell ref="H5:H7"/>
    <mergeCell ref="I5:I7"/>
    <mergeCell ref="J5:J7"/>
    <mergeCell ref="K5:N5"/>
    <mergeCell ref="O5:R5"/>
    <mergeCell ref="E14:J14"/>
    <mergeCell ref="Y26:AB26"/>
    <mergeCell ref="J23:J24"/>
    <mergeCell ref="Y130:AB130"/>
    <mergeCell ref="Y107:AB107"/>
    <mergeCell ref="F28:AB28"/>
    <mergeCell ref="K29:K30"/>
    <mergeCell ref="L29:L30"/>
    <mergeCell ref="M29:M30"/>
    <mergeCell ref="N29:N30"/>
    <mergeCell ref="O29:O30"/>
    <mergeCell ref="P29:P30"/>
    <mergeCell ref="Q29:Q30"/>
    <mergeCell ref="R29:R30"/>
    <mergeCell ref="S29:S30"/>
    <mergeCell ref="T29:T30"/>
    <mergeCell ref="U29:U30"/>
    <mergeCell ref="V29:V30"/>
    <mergeCell ref="W29:W30"/>
    <mergeCell ref="X29:X30"/>
    <mergeCell ref="AA112:AA115"/>
    <mergeCell ref="AB110:AB111"/>
    <mergeCell ref="I117:J117"/>
    <mergeCell ref="I109:I116"/>
    <mergeCell ref="J109:J115"/>
    <mergeCell ref="K109:K115"/>
    <mergeCell ref="H69:H72"/>
    <mergeCell ref="C109:C117"/>
    <mergeCell ref="D109:D117"/>
    <mergeCell ref="E109:E117"/>
    <mergeCell ref="F109:F117"/>
    <mergeCell ref="Y14:AB14"/>
    <mergeCell ref="A23:A26"/>
    <mergeCell ref="B23:B26"/>
    <mergeCell ref="C23:C26"/>
    <mergeCell ref="A18:A22"/>
    <mergeCell ref="B18:B22"/>
    <mergeCell ref="C18:C22"/>
    <mergeCell ref="D18:D22"/>
    <mergeCell ref="E18:E22"/>
    <mergeCell ref="Y15:AB15"/>
    <mergeCell ref="F16:AB16"/>
    <mergeCell ref="F17:AB17"/>
    <mergeCell ref="F18:F22"/>
    <mergeCell ref="Y21:AB21"/>
    <mergeCell ref="G22:J22"/>
    <mergeCell ref="Y25:AB25"/>
    <mergeCell ref="G26:J26"/>
    <mergeCell ref="AB112:AB115"/>
    <mergeCell ref="H109:H116"/>
    <mergeCell ref="K23:K24"/>
    <mergeCell ref="G109:G116"/>
    <mergeCell ref="V109:V115"/>
    <mergeCell ref="W109:W115"/>
    <mergeCell ref="X109:X115"/>
    <mergeCell ref="Z110:Z111"/>
    <mergeCell ref="AA110:AA111"/>
    <mergeCell ref="Y110:Y111"/>
    <mergeCell ref="Y112:Y115"/>
    <mergeCell ref="Z112:Z115"/>
    <mergeCell ref="M109:M115"/>
    <mergeCell ref="N109:N115"/>
    <mergeCell ref="O109:O115"/>
    <mergeCell ref="P109:P115"/>
    <mergeCell ref="Q109:Q115"/>
    <mergeCell ref="R109:R115"/>
    <mergeCell ref="S109:S115"/>
    <mergeCell ref="T109:T115"/>
    <mergeCell ref="U109:U115"/>
    <mergeCell ref="L109:L115"/>
    <mergeCell ref="S94:S97"/>
    <mergeCell ref="T94:T97"/>
    <mergeCell ref="U94:U97"/>
    <mergeCell ref="V94:V97"/>
    <mergeCell ref="W94:W97"/>
    <mergeCell ref="X94:X97"/>
    <mergeCell ref="J94:J97"/>
    <mergeCell ref="K94:K97"/>
    <mergeCell ref="L94:L97"/>
    <mergeCell ref="M94:M97"/>
    <mergeCell ref="N94:N97"/>
    <mergeCell ref="O94:O97"/>
    <mergeCell ref="P94:P97"/>
    <mergeCell ref="Q94:Q97"/>
    <mergeCell ref="R94:R97"/>
  </mergeCells>
  <pageMargins left="0.25" right="0.25" top="0.41437499999999999" bottom="0.53125" header="0.3" footer="0.3"/>
  <pageSetup paperSize="8" scale="3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Programa - 01</vt:lpstr>
      <vt:lpstr>'Programa - 01'!Print_Titles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Vaiiūnienė</dc:creator>
  <cp:lastModifiedBy>Vilma Kavaliova</cp:lastModifiedBy>
  <cp:lastPrinted>2021-05-12T11:10:13Z</cp:lastPrinted>
  <dcterms:created xsi:type="dcterms:W3CDTF">2017-10-10T13:17:26Z</dcterms:created>
  <dcterms:modified xsi:type="dcterms:W3CDTF">2022-02-04T08:24:44Z</dcterms:modified>
</cp:coreProperties>
</file>