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amfs.ad.am.lt\user_home$\paulius.zvirblis\Desktop\2025\Land 43\Dar vienas variantas\"/>
    </mc:Choice>
  </mc:AlternateContent>
  <xr:revisionPtr revIDLastSave="0" documentId="13_ncr:1_{6C6C625A-AA0A-4F57-94E2-28EF213796E5}" xr6:coauthVersionLast="47" xr6:coauthVersionMax="47" xr10:uidLastSave="{00000000-0000-0000-0000-000000000000}"/>
  <bookViews>
    <workbookView xWindow="-120" yWindow="-120" windowWidth="29040" windowHeight="15720" xr2:uid="{00000000-000D-0000-FFFF-FFFF00000000}"/>
  </bookViews>
  <sheets>
    <sheet name="PI skaičiuoklė" sheetId="10" r:id="rId1"/>
    <sheet name="Išlaidos darbuotojams" sheetId="15" r:id="rId2"/>
    <sheet name="Išlaidos investicijoms" sheetId="14" r:id="rId3"/>
    <sheet name="Išlaidos medžiagoms" sheetId="12" r:id="rId4"/>
    <sheet name="Išlaidos paslaugoms" sheetId="11"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5" i="11" l="1"/>
  <c r="G183" i="15"/>
  <c r="G186" i="15"/>
  <c r="G197" i="15" s="1"/>
  <c r="L62" i="10" l="1"/>
  <c r="L56" i="10"/>
  <c r="F54" i="10"/>
  <c r="F48" i="10"/>
  <c r="L42" i="10"/>
  <c r="L36" i="10"/>
  <c r="I15" i="10"/>
  <c r="I14" i="10"/>
  <c r="H15" i="10"/>
  <c r="G37" i="15"/>
  <c r="I78" i="10"/>
  <c r="I77" i="10"/>
  <c r="I72" i="10"/>
  <c r="I71" i="10"/>
  <c r="I66" i="10"/>
  <c r="I65" i="10"/>
  <c r="I64" i="10"/>
  <c r="I60" i="10"/>
  <c r="I59" i="10"/>
  <c r="I58" i="10"/>
  <c r="I54" i="10"/>
  <c r="I48" i="10"/>
  <c r="I40" i="10"/>
  <c r="I39" i="10"/>
  <c r="I38" i="10"/>
  <c r="I34" i="10"/>
  <c r="I33" i="10"/>
  <c r="I32" i="10"/>
  <c r="I28" i="10"/>
  <c r="I27" i="10"/>
  <c r="I21" i="10"/>
  <c r="I20" i="10"/>
  <c r="I9" i="10"/>
  <c r="A187" i="11"/>
  <c r="A183" i="11"/>
  <c r="A179" i="11"/>
  <c r="A178" i="11"/>
  <c r="A172" i="11"/>
  <c r="A168" i="11"/>
  <c r="A164" i="11"/>
  <c r="A163" i="11"/>
  <c r="A157" i="11"/>
  <c r="A153" i="11"/>
  <c r="A149" i="11"/>
  <c r="A148" i="11"/>
  <c r="A142" i="11"/>
  <c r="A138" i="11"/>
  <c r="A134" i="11"/>
  <c r="A133" i="11"/>
  <c r="C190" i="11"/>
  <c r="C186" i="11"/>
  <c r="C192" i="11" s="1"/>
  <c r="C182" i="11"/>
  <c r="I76" i="10" s="1"/>
  <c r="C175" i="11"/>
  <c r="C171" i="11"/>
  <c r="C167" i="11"/>
  <c r="I70" i="10" s="1"/>
  <c r="C160" i="11"/>
  <c r="C156" i="11"/>
  <c r="C162" i="11" s="1"/>
  <c r="C152" i="11"/>
  <c r="C145" i="11"/>
  <c r="C141" i="11"/>
  <c r="C147" i="11" s="1"/>
  <c r="C137" i="11"/>
  <c r="A127" i="11"/>
  <c r="C130" i="11"/>
  <c r="A112" i="11"/>
  <c r="C115" i="11"/>
  <c r="A88" i="11"/>
  <c r="A84" i="11"/>
  <c r="A80" i="11"/>
  <c r="A79" i="11"/>
  <c r="A73" i="11"/>
  <c r="A69" i="11"/>
  <c r="A65" i="11"/>
  <c r="A64" i="11"/>
  <c r="A58" i="11"/>
  <c r="A54" i="11"/>
  <c r="A50" i="11"/>
  <c r="A49" i="11"/>
  <c r="A43" i="11"/>
  <c r="A39" i="11"/>
  <c r="A34" i="11"/>
  <c r="C91" i="11"/>
  <c r="C87" i="11"/>
  <c r="C83" i="11"/>
  <c r="C76" i="11"/>
  <c r="C72" i="11"/>
  <c r="C68" i="11"/>
  <c r="C61" i="11"/>
  <c r="C57" i="11"/>
  <c r="C53" i="11"/>
  <c r="I26" i="10" s="1"/>
  <c r="C46" i="11"/>
  <c r="C42" i="11"/>
  <c r="C38" i="11"/>
  <c r="I19" i="10" s="1"/>
  <c r="A28" i="11"/>
  <c r="C31" i="11"/>
  <c r="A13" i="11"/>
  <c r="C16" i="11"/>
  <c r="H78" i="10"/>
  <c r="H77" i="10"/>
  <c r="H76" i="10"/>
  <c r="H72" i="10"/>
  <c r="H71" i="10"/>
  <c r="H70" i="10"/>
  <c r="H66" i="10"/>
  <c r="H65" i="10"/>
  <c r="H64" i="10"/>
  <c r="H60" i="10"/>
  <c r="H59" i="10"/>
  <c r="H58" i="10"/>
  <c r="H54" i="10"/>
  <c r="H48" i="10"/>
  <c r="H40" i="10"/>
  <c r="H39" i="10"/>
  <c r="H38" i="10"/>
  <c r="H34" i="10"/>
  <c r="H33" i="10"/>
  <c r="H32" i="10"/>
  <c r="H28" i="10"/>
  <c r="H27" i="10"/>
  <c r="H26" i="10"/>
  <c r="H19" i="10"/>
  <c r="H21" i="10"/>
  <c r="H20" i="10"/>
  <c r="H9" i="10"/>
  <c r="A188" i="12"/>
  <c r="A184" i="12"/>
  <c r="A180" i="12"/>
  <c r="A179" i="12"/>
  <c r="A173" i="12"/>
  <c r="A169" i="12"/>
  <c r="A165" i="12"/>
  <c r="A164" i="12"/>
  <c r="A158" i="12"/>
  <c r="A154" i="12"/>
  <c r="A150" i="12"/>
  <c r="A149" i="12"/>
  <c r="A143" i="12"/>
  <c r="A139" i="12"/>
  <c r="A135" i="12"/>
  <c r="A134" i="12"/>
  <c r="E148" i="12"/>
  <c r="E190" i="12"/>
  <c r="E189" i="12"/>
  <c r="E191" i="12" s="1"/>
  <c r="E186" i="12"/>
  <c r="E185" i="12"/>
  <c r="E187" i="12" s="1"/>
  <c r="E182" i="12"/>
  <c r="E181" i="12"/>
  <c r="E183" i="12" s="1"/>
  <c r="E193" i="12" s="1"/>
  <c r="E176" i="12"/>
  <c r="E175" i="12"/>
  <c r="E174" i="12"/>
  <c r="E172" i="12"/>
  <c r="E171" i="12"/>
  <c r="E170" i="12"/>
  <c r="E168" i="12"/>
  <c r="E178" i="12" s="1"/>
  <c r="E167" i="12"/>
  <c r="E166" i="12"/>
  <c r="E160" i="12"/>
  <c r="E159" i="12"/>
  <c r="E161" i="12" s="1"/>
  <c r="E156" i="12"/>
  <c r="E155" i="12"/>
  <c r="E157" i="12" s="1"/>
  <c r="E152" i="12"/>
  <c r="E151" i="12"/>
  <c r="E153" i="12" s="1"/>
  <c r="E146" i="12"/>
  <c r="E145" i="12"/>
  <c r="E144" i="12"/>
  <c r="E142" i="12"/>
  <c r="E141" i="12"/>
  <c r="E140" i="12"/>
  <c r="E138" i="12"/>
  <c r="E137" i="12"/>
  <c r="E136" i="12"/>
  <c r="A128" i="12"/>
  <c r="E130" i="12"/>
  <c r="E129" i="12"/>
  <c r="E131" i="12" s="1"/>
  <c r="A113" i="12"/>
  <c r="E115" i="12"/>
  <c r="E114" i="12"/>
  <c r="A119" i="12"/>
  <c r="A104" i="12"/>
  <c r="A79" i="12"/>
  <c r="A64" i="12"/>
  <c r="A49" i="12"/>
  <c r="A34" i="12"/>
  <c r="A19" i="12"/>
  <c r="A4" i="12"/>
  <c r="A88" i="12"/>
  <c r="A84" i="12"/>
  <c r="A80" i="12"/>
  <c r="A73" i="12"/>
  <c r="A69" i="12"/>
  <c r="A65" i="12"/>
  <c r="A58" i="12"/>
  <c r="A54" i="12"/>
  <c r="A50" i="12"/>
  <c r="A43" i="12"/>
  <c r="A39" i="12"/>
  <c r="A35" i="12"/>
  <c r="E90" i="12"/>
  <c r="E89" i="12"/>
  <c r="E86" i="12"/>
  <c r="E85" i="12"/>
  <c r="E82" i="12"/>
  <c r="E81" i="12"/>
  <c r="E75" i="12"/>
  <c r="E74" i="12"/>
  <c r="E71" i="12"/>
  <c r="E70" i="12"/>
  <c r="E67" i="12"/>
  <c r="E66" i="12"/>
  <c r="E60" i="12"/>
  <c r="E59" i="12"/>
  <c r="E56" i="12"/>
  <c r="E55" i="12"/>
  <c r="E52" i="12"/>
  <c r="E51" i="12"/>
  <c r="E45" i="12"/>
  <c r="E44" i="12"/>
  <c r="E41" i="12"/>
  <c r="E40" i="12"/>
  <c r="E37" i="12"/>
  <c r="E36" i="12"/>
  <c r="A28" i="12"/>
  <c r="E30" i="12"/>
  <c r="E29" i="12"/>
  <c r="A13" i="12"/>
  <c r="E15" i="12"/>
  <c r="E14" i="12"/>
  <c r="G78" i="10"/>
  <c r="G77" i="10"/>
  <c r="G76" i="10"/>
  <c r="G72" i="10"/>
  <c r="G71" i="10"/>
  <c r="G70" i="10"/>
  <c r="G66" i="10"/>
  <c r="G65" i="10"/>
  <c r="G64" i="10"/>
  <c r="G60" i="10"/>
  <c r="G59" i="10"/>
  <c r="G58" i="10"/>
  <c r="G54" i="10"/>
  <c r="G47" i="10"/>
  <c r="G48" i="10"/>
  <c r="G46" i="10"/>
  <c r="G40" i="10"/>
  <c r="G39" i="10"/>
  <c r="G38" i="10"/>
  <c r="G34" i="10"/>
  <c r="G33" i="10"/>
  <c r="G32" i="10"/>
  <c r="G28" i="10"/>
  <c r="G27" i="10"/>
  <c r="G26" i="10"/>
  <c r="G21" i="10"/>
  <c r="G20" i="10"/>
  <c r="G19" i="10"/>
  <c r="G15" i="10"/>
  <c r="G9" i="10"/>
  <c r="A174" i="14"/>
  <c r="A170" i="14"/>
  <c r="A166" i="14"/>
  <c r="A165" i="14"/>
  <c r="A160" i="14"/>
  <c r="A156" i="14"/>
  <c r="A152" i="14"/>
  <c r="A151" i="14"/>
  <c r="A146" i="14"/>
  <c r="A142" i="14"/>
  <c r="A138" i="14"/>
  <c r="A137" i="14"/>
  <c r="A132" i="14"/>
  <c r="A128" i="14"/>
  <c r="A124" i="14"/>
  <c r="A123" i="14"/>
  <c r="D176" i="14"/>
  <c r="D175" i="14"/>
  <c r="D177" i="14" s="1"/>
  <c r="D172" i="14"/>
  <c r="D171" i="14"/>
  <c r="D173" i="14" s="1"/>
  <c r="D168" i="14"/>
  <c r="D167" i="14"/>
  <c r="D169" i="14" s="1"/>
  <c r="D178" i="14" s="1"/>
  <c r="D163" i="14"/>
  <c r="D162" i="14"/>
  <c r="D161" i="14"/>
  <c r="D159" i="14"/>
  <c r="D158" i="14"/>
  <c r="D157" i="14"/>
  <c r="D155" i="14"/>
  <c r="D164" i="14" s="1"/>
  <c r="D154" i="14"/>
  <c r="D153" i="14"/>
  <c r="D148" i="14"/>
  <c r="D147" i="14"/>
  <c r="D144" i="14"/>
  <c r="D143" i="14"/>
  <c r="D140" i="14"/>
  <c r="D139" i="14"/>
  <c r="D141" i="14" s="1"/>
  <c r="D134" i="14"/>
  <c r="D133" i="14"/>
  <c r="D135" i="14" s="1"/>
  <c r="D130" i="14"/>
  <c r="D129" i="14"/>
  <c r="D131" i="14" s="1"/>
  <c r="D126" i="14"/>
  <c r="D125" i="14"/>
  <c r="D127" i="14" s="1"/>
  <c r="A118" i="14"/>
  <c r="D120" i="14"/>
  <c r="D119" i="14"/>
  <c r="D121" i="14" s="1"/>
  <c r="A104" i="14"/>
  <c r="D106" i="14"/>
  <c r="D105" i="14"/>
  <c r="A83" i="14"/>
  <c r="A79" i="14"/>
  <c r="A75" i="14"/>
  <c r="A74" i="14"/>
  <c r="A69" i="14"/>
  <c r="A65" i="14"/>
  <c r="A61" i="14"/>
  <c r="A60" i="14"/>
  <c r="A55" i="14"/>
  <c r="A51" i="14"/>
  <c r="A47" i="14"/>
  <c r="A46" i="14"/>
  <c r="A41" i="14"/>
  <c r="A37" i="14"/>
  <c r="A33" i="14"/>
  <c r="A32" i="14"/>
  <c r="D85" i="14"/>
  <c r="D84" i="14"/>
  <c r="D81" i="14"/>
  <c r="D80" i="14"/>
  <c r="D77" i="14"/>
  <c r="D76" i="14"/>
  <c r="D71" i="14"/>
  <c r="D70" i="14"/>
  <c r="D67" i="14"/>
  <c r="D66" i="14"/>
  <c r="D63" i="14"/>
  <c r="D62" i="14"/>
  <c r="D57" i="14"/>
  <c r="D56" i="14"/>
  <c r="D53" i="14"/>
  <c r="D52" i="14"/>
  <c r="D49" i="14"/>
  <c r="D48" i="14"/>
  <c r="D43" i="14"/>
  <c r="D42" i="14"/>
  <c r="D39" i="14"/>
  <c r="D38" i="14"/>
  <c r="D35" i="14"/>
  <c r="D34" i="14"/>
  <c r="A27" i="14"/>
  <c r="D29" i="14"/>
  <c r="D28" i="14"/>
  <c r="A13" i="14"/>
  <c r="D15" i="14"/>
  <c r="D14" i="14"/>
  <c r="F78" i="10"/>
  <c r="F77" i="10"/>
  <c r="F76" i="10"/>
  <c r="F72" i="10"/>
  <c r="F66" i="10"/>
  <c r="F65" i="10"/>
  <c r="F60" i="10"/>
  <c r="F59" i="10"/>
  <c r="F58" i="10"/>
  <c r="F40" i="10"/>
  <c r="F39" i="10"/>
  <c r="F38" i="10"/>
  <c r="F34" i="10"/>
  <c r="F33" i="10"/>
  <c r="F32" i="10"/>
  <c r="F28" i="10"/>
  <c r="F27" i="10"/>
  <c r="F26" i="10"/>
  <c r="F21" i="10"/>
  <c r="F20" i="10"/>
  <c r="F19" i="10"/>
  <c r="F15" i="10"/>
  <c r="F9" i="10"/>
  <c r="A209" i="15"/>
  <c r="A204" i="15"/>
  <c r="A199" i="15"/>
  <c r="A198" i="15"/>
  <c r="A192" i="15"/>
  <c r="A187" i="15"/>
  <c r="A182" i="15"/>
  <c r="A181" i="15"/>
  <c r="A175" i="15"/>
  <c r="A170" i="15"/>
  <c r="A165" i="15"/>
  <c r="A164" i="15"/>
  <c r="G163" i="15"/>
  <c r="A158" i="15"/>
  <c r="A153" i="15"/>
  <c r="A148" i="15"/>
  <c r="A147" i="15"/>
  <c r="G211" i="15"/>
  <c r="G210" i="15"/>
  <c r="G213" i="15" s="1"/>
  <c r="G206" i="15"/>
  <c r="G205" i="15"/>
  <c r="G208" i="15" s="1"/>
  <c r="G201" i="15"/>
  <c r="G200" i="15"/>
  <c r="G203" i="15" s="1"/>
  <c r="G214" i="15" s="1"/>
  <c r="G194" i="15"/>
  <c r="G193" i="15"/>
  <c r="G196" i="15" s="1"/>
  <c r="G189" i="15"/>
  <c r="G188" i="15"/>
  <c r="G184" i="15"/>
  <c r="F70" i="10"/>
  <c r="G177" i="15"/>
  <c r="G176" i="15"/>
  <c r="G179" i="15" s="1"/>
  <c r="G172" i="15"/>
  <c r="G171" i="15"/>
  <c r="G167" i="15"/>
  <c r="G166" i="15"/>
  <c r="G169" i="15" s="1"/>
  <c r="F64" i="10" s="1"/>
  <c r="G160" i="15"/>
  <c r="G159" i="15"/>
  <c r="G162" i="15" s="1"/>
  <c r="G155" i="15"/>
  <c r="G154" i="15"/>
  <c r="G150" i="15"/>
  <c r="G149" i="15"/>
  <c r="A141" i="15"/>
  <c r="A124" i="15"/>
  <c r="G143" i="15"/>
  <c r="G142" i="15"/>
  <c r="G145" i="15" s="1"/>
  <c r="G126" i="15"/>
  <c r="G125" i="15"/>
  <c r="A100" i="15"/>
  <c r="A95" i="15"/>
  <c r="A90" i="15"/>
  <c r="A89" i="15"/>
  <c r="A83" i="15"/>
  <c r="A73" i="15"/>
  <c r="A78" i="15"/>
  <c r="A72" i="15"/>
  <c r="A66" i="15"/>
  <c r="A61" i="15"/>
  <c r="A56" i="15"/>
  <c r="A55" i="15"/>
  <c r="A49" i="15"/>
  <c r="A44" i="15"/>
  <c r="A39" i="15"/>
  <c r="A38" i="15"/>
  <c r="G102" i="15"/>
  <c r="G101" i="15"/>
  <c r="G104" i="15" s="1"/>
  <c r="G97" i="15"/>
  <c r="G96" i="15"/>
  <c r="G92" i="15"/>
  <c r="G91" i="15"/>
  <c r="G85" i="15"/>
  <c r="G84" i="15"/>
  <c r="G80" i="15"/>
  <c r="G79" i="15"/>
  <c r="G75" i="15"/>
  <c r="G74" i="15"/>
  <c r="G68" i="15"/>
  <c r="G67" i="15"/>
  <c r="G63" i="15"/>
  <c r="G62" i="15"/>
  <c r="G58" i="15"/>
  <c r="G57" i="15"/>
  <c r="G51" i="15"/>
  <c r="G50" i="15"/>
  <c r="G46" i="15"/>
  <c r="G45" i="15"/>
  <c r="G41" i="15"/>
  <c r="G40" i="15"/>
  <c r="A32" i="15"/>
  <c r="G34" i="15"/>
  <c r="G33" i="15"/>
  <c r="A15" i="15"/>
  <c r="G17" i="15"/>
  <c r="G16" i="15"/>
  <c r="A10" i="15"/>
  <c r="G11" i="15"/>
  <c r="G12" i="15"/>
  <c r="C126" i="11"/>
  <c r="C122" i="11"/>
  <c r="C111" i="11"/>
  <c r="C107" i="11"/>
  <c r="C117" i="11" s="1"/>
  <c r="C27" i="11"/>
  <c r="C23" i="11"/>
  <c r="I13" i="10" s="1"/>
  <c r="C12" i="11"/>
  <c r="C8" i="11"/>
  <c r="D116" i="14"/>
  <c r="D115" i="14"/>
  <c r="D112" i="14"/>
  <c r="D111" i="14"/>
  <c r="D102" i="14"/>
  <c r="D101" i="14"/>
  <c r="D98" i="14"/>
  <c r="D97" i="14"/>
  <c r="D25" i="14"/>
  <c r="D24" i="14"/>
  <c r="D21" i="14"/>
  <c r="D20" i="14"/>
  <c r="D11" i="14"/>
  <c r="D10" i="14"/>
  <c r="D7" i="14"/>
  <c r="D6" i="14"/>
  <c r="C177" i="11" l="1"/>
  <c r="C132" i="11"/>
  <c r="C18" i="11"/>
  <c r="C78" i="11"/>
  <c r="C93" i="11"/>
  <c r="C63" i="11"/>
  <c r="C48" i="11"/>
  <c r="C33" i="11"/>
  <c r="J40" i="10"/>
  <c r="K40" i="10" s="1"/>
  <c r="J34" i="10"/>
  <c r="K34" i="10" s="1"/>
  <c r="J28" i="10"/>
  <c r="K28" i="10" s="1"/>
  <c r="J21" i="10"/>
  <c r="K21" i="10" s="1"/>
  <c r="J15" i="10"/>
  <c r="K15" i="10" s="1"/>
  <c r="J9" i="10"/>
  <c r="K9" i="10" s="1"/>
  <c r="E163" i="12"/>
  <c r="E68" i="12"/>
  <c r="E72" i="12"/>
  <c r="E42" i="12"/>
  <c r="E53" i="12"/>
  <c r="E76" i="12"/>
  <c r="E87" i="12"/>
  <c r="E116" i="12"/>
  <c r="E38" i="12"/>
  <c r="E46" i="12"/>
  <c r="E31" i="12"/>
  <c r="E83" i="12"/>
  <c r="E91" i="12"/>
  <c r="E61" i="12"/>
  <c r="E57" i="12"/>
  <c r="E16" i="12"/>
  <c r="J27" i="10"/>
  <c r="K27" i="10" s="1"/>
  <c r="D136" i="14"/>
  <c r="D149" i="14"/>
  <c r="D145" i="14"/>
  <c r="D150" i="14" s="1"/>
  <c r="D107" i="14"/>
  <c r="D50" i="14"/>
  <c r="D78" i="14"/>
  <c r="D86" i="14"/>
  <c r="D36" i="14"/>
  <c r="D44" i="14"/>
  <c r="D64" i="14"/>
  <c r="D72" i="14"/>
  <c r="D68" i="14"/>
  <c r="D30" i="14"/>
  <c r="D40" i="14"/>
  <c r="D82" i="14"/>
  <c r="D87" i="14" s="1"/>
  <c r="D58" i="14"/>
  <c r="D54" i="14"/>
  <c r="D16" i="14"/>
  <c r="D12" i="14"/>
  <c r="D103" i="14"/>
  <c r="D117" i="14"/>
  <c r="D8" i="14"/>
  <c r="D22" i="14"/>
  <c r="D99" i="14"/>
  <c r="D108" i="14" s="1"/>
  <c r="D113" i="14"/>
  <c r="D26" i="14"/>
  <c r="G14" i="10" s="1"/>
  <c r="G191" i="15"/>
  <c r="F71" i="10" s="1"/>
  <c r="J71" i="10" s="1"/>
  <c r="K71" i="10" s="1"/>
  <c r="G174" i="15"/>
  <c r="G180" i="15"/>
  <c r="G157" i="15"/>
  <c r="G152" i="15"/>
  <c r="G70" i="15"/>
  <c r="G94" i="15"/>
  <c r="G53" i="15"/>
  <c r="G77" i="15"/>
  <c r="G87" i="15"/>
  <c r="G99" i="15"/>
  <c r="G128" i="15"/>
  <c r="G82" i="15"/>
  <c r="G65" i="15"/>
  <c r="G60" i="15"/>
  <c r="G48" i="15"/>
  <c r="G19" i="15"/>
  <c r="G43" i="15"/>
  <c r="G36" i="15"/>
  <c r="J78" i="10"/>
  <c r="K78" i="10" s="1"/>
  <c r="J72" i="10"/>
  <c r="K72" i="10" s="1"/>
  <c r="J66" i="10"/>
  <c r="K66" i="10" s="1"/>
  <c r="J76" i="10"/>
  <c r="K76" i="10" s="1"/>
  <c r="L80" i="10" s="1"/>
  <c r="J77" i="10"/>
  <c r="K77" i="10" s="1"/>
  <c r="J70" i="10"/>
  <c r="K70" i="10" s="1"/>
  <c r="J65" i="10"/>
  <c r="K65" i="10" s="1"/>
  <c r="J32" i="10"/>
  <c r="K32" i="10" s="1"/>
  <c r="J26" i="10"/>
  <c r="K26" i="10" s="1"/>
  <c r="I47" i="10"/>
  <c r="I46" i="10"/>
  <c r="A123" i="11"/>
  <c r="A119" i="11"/>
  <c r="A118" i="11"/>
  <c r="A108" i="11"/>
  <c r="A104" i="11"/>
  <c r="A103" i="11"/>
  <c r="A24" i="11"/>
  <c r="A20" i="11"/>
  <c r="A19" i="11"/>
  <c r="A9" i="11"/>
  <c r="A5" i="11"/>
  <c r="A4" i="11"/>
  <c r="A124" i="12"/>
  <c r="A120" i="12"/>
  <c r="A109" i="12"/>
  <c r="A105" i="12"/>
  <c r="A24" i="12"/>
  <c r="A20" i="12"/>
  <c r="A9" i="12"/>
  <c r="A5" i="12"/>
  <c r="A114" i="14"/>
  <c r="A110" i="14"/>
  <c r="A109" i="14"/>
  <c r="A100" i="14"/>
  <c r="A96" i="14"/>
  <c r="A95" i="14"/>
  <c r="A136" i="15"/>
  <c r="A131" i="15"/>
  <c r="A130" i="15"/>
  <c r="A119" i="15"/>
  <c r="A114" i="15"/>
  <c r="A113" i="15"/>
  <c r="A27" i="15"/>
  <c r="A22" i="15"/>
  <c r="A21" i="15"/>
  <c r="A4" i="15"/>
  <c r="A18" i="14"/>
  <c r="A4" i="14"/>
  <c r="A23" i="14"/>
  <c r="A19" i="14"/>
  <c r="A9" i="14"/>
  <c r="A5" i="14"/>
  <c r="A5" i="15"/>
  <c r="I53" i="10"/>
  <c r="E126" i="12"/>
  <c r="E125" i="12"/>
  <c r="E122" i="12"/>
  <c r="E121" i="12"/>
  <c r="E111" i="12"/>
  <c r="E110" i="12"/>
  <c r="E107" i="12"/>
  <c r="E106" i="12"/>
  <c r="G138" i="15"/>
  <c r="G137" i="15"/>
  <c r="G133" i="15"/>
  <c r="J58" i="10" s="1"/>
  <c r="K58" i="10" s="1"/>
  <c r="G132" i="15"/>
  <c r="G121" i="15"/>
  <c r="G120" i="15"/>
  <c r="G116" i="15"/>
  <c r="G115" i="15"/>
  <c r="L74" i="10" l="1"/>
  <c r="E48" i="12"/>
  <c r="E78" i="12"/>
  <c r="E63" i="12"/>
  <c r="E93" i="12"/>
  <c r="E127" i="12"/>
  <c r="J64" i="10" s="1"/>
  <c r="K64" i="10" s="1"/>
  <c r="L68" i="10" s="1"/>
  <c r="E108" i="12"/>
  <c r="E123" i="12"/>
  <c r="E133" i="12" s="1"/>
  <c r="E112" i="12"/>
  <c r="J39" i="10" s="1"/>
  <c r="K39" i="10" s="1"/>
  <c r="D122" i="14"/>
  <c r="D59" i="14"/>
  <c r="G13" i="10"/>
  <c r="D31" i="14"/>
  <c r="D17" i="14"/>
  <c r="D73" i="14"/>
  <c r="D45" i="14"/>
  <c r="G88" i="15"/>
  <c r="G105" i="15"/>
  <c r="G54" i="15"/>
  <c r="G71" i="15"/>
  <c r="G118" i="15"/>
  <c r="G135" i="15"/>
  <c r="G123" i="15"/>
  <c r="G140" i="15"/>
  <c r="J59" i="10"/>
  <c r="K59" i="10" s="1"/>
  <c r="L30" i="10"/>
  <c r="I52" i="10"/>
  <c r="G53" i="10"/>
  <c r="G29" i="15"/>
  <c r="G28" i="15"/>
  <c r="G24" i="15"/>
  <c r="G23" i="15"/>
  <c r="G7" i="15"/>
  <c r="G6" i="15"/>
  <c r="E26" i="12"/>
  <c r="E25" i="12"/>
  <c r="E22" i="12"/>
  <c r="E21" i="12"/>
  <c r="E11" i="12"/>
  <c r="E10" i="12"/>
  <c r="E7" i="12"/>
  <c r="E6" i="12"/>
  <c r="I8" i="10"/>
  <c r="H46" i="10" l="1"/>
  <c r="E118" i="12"/>
  <c r="E12" i="12"/>
  <c r="H8" i="10" s="1"/>
  <c r="J19" i="10"/>
  <c r="K19" i="10" s="1"/>
  <c r="L23" i="10" s="1"/>
  <c r="E27" i="12"/>
  <c r="J54" i="10"/>
  <c r="K54" i="10" s="1"/>
  <c r="J33" i="10"/>
  <c r="K33" i="10" s="1"/>
  <c r="H47" i="10"/>
  <c r="E8" i="12"/>
  <c r="E23" i="12"/>
  <c r="J38" i="10"/>
  <c r="K38" i="10" s="1"/>
  <c r="H53" i="10"/>
  <c r="G129" i="15"/>
  <c r="J48" i="10" s="1"/>
  <c r="K48" i="10" s="1"/>
  <c r="F52" i="10"/>
  <c r="G146" i="15"/>
  <c r="F46" i="10"/>
  <c r="J46" i="10" s="1"/>
  <c r="K46" i="10" s="1"/>
  <c r="L50" i="10" s="1"/>
  <c r="L82" i="10" s="1"/>
  <c r="G9" i="15"/>
  <c r="F7" i="10" s="1"/>
  <c r="G26" i="15"/>
  <c r="F13" i="10" s="1"/>
  <c r="G14" i="15"/>
  <c r="G31" i="15"/>
  <c r="F14" i="10" s="1"/>
  <c r="F53" i="10"/>
  <c r="H52" i="10"/>
  <c r="G52" i="10"/>
  <c r="F47" i="10"/>
  <c r="I7" i="10"/>
  <c r="E18" i="12" l="1"/>
  <c r="E33" i="12"/>
  <c r="J60" i="10"/>
  <c r="K60" i="10" s="1"/>
  <c r="J53" i="10"/>
  <c r="K53" i="10" s="1"/>
  <c r="H14" i="10"/>
  <c r="H13" i="10"/>
  <c r="G20" i="15"/>
  <c r="F8" i="10"/>
  <c r="J52" i="10"/>
  <c r="K52" i="10" s="1"/>
  <c r="J47" i="10"/>
  <c r="K47" i="10" s="1"/>
  <c r="H7" i="10"/>
  <c r="G7" i="10"/>
  <c r="G8" i="10"/>
  <c r="J8" i="10" s="1"/>
  <c r="J14" i="10" l="1"/>
  <c r="K14" i="10" s="1"/>
  <c r="J13" i="10"/>
  <c r="K13" i="10" s="1"/>
  <c r="L17" i="10" s="1"/>
  <c r="J20" i="10"/>
  <c r="K20" i="10" s="1"/>
  <c r="J7" i="10"/>
  <c r="K7" i="10" s="1"/>
  <c r="L11" i="10" s="1"/>
  <c r="K8" i="10"/>
  <c r="L43" i="10" l="1"/>
  <c r="L83" i="10" s="1"/>
</calcChain>
</file>

<file path=xl/sharedStrings.xml><?xml version="1.0" encoding="utf-8"?>
<sst xmlns="http://schemas.openxmlformats.org/spreadsheetml/2006/main" count="768" uniqueCount="270">
  <si>
    <t>Eil. Nr. </t>
  </si>
  <si>
    <t>Tikslinė grupė (T) (ūkio subjektų skaičius, vnt.)</t>
  </si>
  <si>
    <t>Išlaidos darbuotojams (D), Eur</t>
  </si>
  <si>
    <t>Išlaidos investicijoms (I), Eur</t>
  </si>
  <si>
    <t>Išlaidos medžiagoms (M), Eur</t>
  </si>
  <si>
    <t>1.</t>
  </si>
  <si>
    <t>1.1. </t>
  </si>
  <si>
    <t>1.1.1.</t>
  </si>
  <si>
    <t>1.1.2.</t>
  </si>
  <si>
    <t>...</t>
  </si>
  <si>
    <t> 1.2.</t>
  </si>
  <si>
    <t>1.2.1.</t>
  </si>
  <si>
    <t>1.2.2.</t>
  </si>
  <si>
    <t>....</t>
  </si>
  <si>
    <t xml:space="preserve">Darbuotojas </t>
  </si>
  <si>
    <t>Darbuotojų skaičius, vnt.</t>
  </si>
  <si>
    <t>Veiksmo atlikimo dažnis per metus</t>
  </si>
  <si>
    <t>A1.1</t>
  </si>
  <si>
    <t>A1.2</t>
  </si>
  <si>
    <t>A2.1</t>
  </si>
  <si>
    <t>A2.2</t>
  </si>
  <si>
    <t>B1.1</t>
  </si>
  <si>
    <t>B1.2</t>
  </si>
  <si>
    <t>B2.1</t>
  </si>
  <si>
    <t>B2.2</t>
  </si>
  <si>
    <t>Objektas</t>
  </si>
  <si>
    <t>Iš viso išlaidų investicijoms pagal veiksmą A1</t>
  </si>
  <si>
    <t>Iš viso išlaidų investicijoms pagal veiksmą A2</t>
  </si>
  <si>
    <t>Iš viso išlaidų investicijoms pagal įpareigojimą A</t>
  </si>
  <si>
    <t>Iš viso išlaidų investicijoms pagal veiksmą B1</t>
  </si>
  <si>
    <t>Iš viso išlaidų investicijoms pagal veiksmą B2</t>
  </si>
  <si>
    <t>Iš viso išlaidų investicijoms pagal įpareigojimą B</t>
  </si>
  <si>
    <t>Iš viso išlaidų medžiagoms pagal veiksmą A1</t>
  </si>
  <si>
    <t>Iš viso išlaidų medžiagoms pagal veiksmą A2</t>
  </si>
  <si>
    <t>Iš viso išlaidų medžiagoms pagal įpareigojimą A</t>
  </si>
  <si>
    <t>Iš viso išlaidų medžiagoms pagal veiksmą B1</t>
  </si>
  <si>
    <t>Iš viso išlaidų medžiagoms pagal įpareigojimą B</t>
  </si>
  <si>
    <t>Iš viso išlaidų medžiagoms pagal veiksmą B2</t>
  </si>
  <si>
    <t>Iš išorės įsigyjamos paslaugos (darbai)</t>
  </si>
  <si>
    <t>Paslaugų (darbų) kaina (E), Eur</t>
  </si>
  <si>
    <t>Iš viso išlaidų iš išorės įsigyjamoms paslaugoms (darbams) pagal veiksmą A1</t>
  </si>
  <si>
    <t>Iš viso išlaidų iš išorės įsigyjamoms paslaugoms (darbams) pagal veiksmą A2</t>
  </si>
  <si>
    <t>Iš viso išlaidų iš išorės įsigyjamoms paslaugoms (darbams) pagal įpareigojimą A</t>
  </si>
  <si>
    <t>Iš viso išlaidų iš išorės įsigyjamoms paslaugoms (darbams) pagal veiksmą B1</t>
  </si>
  <si>
    <t>Iš viso išlaidų iš išorės įsigyjamoms paslaugoms (darbams) pagal veiksmą B2</t>
  </si>
  <si>
    <t>Iš viso išlaidų iš išorės įsigyjamoms paslaugoms (darbams) pagal įpareigojimą B</t>
  </si>
  <si>
    <t>.......</t>
  </si>
  <si>
    <t>2.</t>
  </si>
  <si>
    <t>2.1. </t>
  </si>
  <si>
    <t>2.1.1.</t>
  </si>
  <si>
    <t>2.1.2.</t>
  </si>
  <si>
    <t> 2.2.</t>
  </si>
  <si>
    <t>2.2.1.</t>
  </si>
  <si>
    <t>2.2.2.</t>
  </si>
  <si>
    <t>Išlaidos paslaugoms (darbams) įsigyti, Eur, (E)</t>
  </si>
  <si>
    <t>Įpareigojimo  tikslinei grupei sukeliama prisitaikymo išlaidų suma (PI), Eur, ((5)*(11))</t>
  </si>
  <si>
    <t>Medžiagos kiekis / metus (svorio ar tūrio matais arba vienetais) (Q)</t>
  </si>
  <si>
    <t>Išlaidų investicijoms (I) apskaičiavimas (galiojantis teisės aktas)</t>
  </si>
  <si>
    <t>Išlaidų investicijoms (I) apskaičiavimas (teisės akto projektas)</t>
  </si>
  <si>
    <t>Išlaidų medžiagoms (M) apskaičiavimas (galiojantis teisės aktas)</t>
  </si>
  <si>
    <t>Išlaidų medžiagoms (M) apskaičiavimas (teisės akto projektas)</t>
  </si>
  <si>
    <t>Teisės akto  (teisės akto projekto) straipsnis (-iai), punktas   (-ai) ir įpareigojimas</t>
  </si>
  <si>
    <t>Įpareigojimo vykdymo veiksmas</t>
  </si>
  <si>
    <t>Įpareigojimo tikslinės grupės veikiančiam ūkio subjektui, vykdančiam ekonominę veiklą rinkos sąlygomis ir įgyvendinančiam įpareigojimą verslo praktikoje pagrįstomis sąnaudomis, sukeliama prisitaikymo prie reguliavimo išlaidų (toliau – prisitaikymo išlaidos) suma (S), Eur ((6) + (7) + (8) + (9) + (10)</t>
  </si>
  <si>
    <t>Kilmė (Europos Sąjungos arba tarptautinė, nacionalinė)</t>
  </si>
  <si>
    <t>Iš viso prisitaikymo išlaidų pagal įpareigojimą A</t>
  </si>
  <si>
    <t>Iš viso prisitaikymo išlaidų pagal įpareigojimą B</t>
  </si>
  <si>
    <t>Iš viso prisitaikymo išlaidų pagal galiojantį teisės aktą, Eur</t>
  </si>
  <si>
    <t>Iš viso prisitaikymo išlaidų pagal teisės akto projektą, Eur</t>
  </si>
  <si>
    <t>Teisės akto projektu numatomas sukelti prisitaikymo išlaidų pokytis, Eur</t>
  </si>
  <si>
    <t>Išlaidų darbuotojams (D) apskaičiavimas (galiojantis teisės aktas)</t>
  </si>
  <si>
    <t>Išlaidų darbuotojams (D) apskaičiavimas (teisės akto projektas)</t>
  </si>
  <si>
    <t>Darbuotojo vidutinio valandinio darbo užmokesčio ir nuo jo darbdavio mokamų mokesčių suma, Eur/val.</t>
  </si>
  <si>
    <t>Įpareigojimo vykdymo veiksmui (toliau – Veiksmas) vykdyti skirtas darbuotojo laikas, val.</t>
  </si>
  <si>
    <t>Iš viso išlaidų darbuotojams (D), Eur</t>
  </si>
  <si>
    <t>Iš viso D išlaidų veiksmui A1, Eur</t>
  </si>
  <si>
    <t>Iš viso D išlaidų veiksmui A2, Eur</t>
  </si>
  <si>
    <t>Iš viso D išlaidų pagal įpareigojimą A, Eur</t>
  </si>
  <si>
    <t>Iš viso D išlaidų veiksmui B1, Eur</t>
  </si>
  <si>
    <t>Iš viso D išlaidų veiksmui B2, Eur</t>
  </si>
  <si>
    <t>Iš viso D išlaidų pagal įpareigojimą B, Eur</t>
  </si>
  <si>
    <t xml:space="preserve">Teisės akto straipsnis, punktas ir įpareigojimas </t>
  </si>
  <si>
    <t xml:space="preserve">Teisės akto projekto straipsnis, punktas ir įpareigojimas </t>
  </si>
  <si>
    <t>Teisės akto straipsnis, punktas ir įpareigojimas</t>
  </si>
  <si>
    <t>Teisės akto projekto straipsnis, punktas ir įpareigojimas</t>
  </si>
  <si>
    <t>Medžiaga arba medžiagų grupė</t>
  </si>
  <si>
    <t>Medžiagos (medžiagų) grupės kaina už kiekio vienetą (K) (Eur už svorio ar tūrio matą arba vienetą), Eur/kiekio matą</t>
  </si>
  <si>
    <t>…</t>
  </si>
  <si>
    <t>Išlaidų iš išorės įsigyjamoms paslaugoms (darbams) (E) apskaičiavimas (galiojantis teisės aktas)</t>
  </si>
  <si>
    <t>Išlaidų iš išorės įsigyjamoms paslaugoms (darbams) (E) apskaičiavimas (teisės akto projektas)</t>
  </si>
  <si>
    <t>Pridėtinės išlaidos (O), Eur, (0,05*((6)+(7)+(8)+(9)))</t>
  </si>
  <si>
    <t>1.1.3.</t>
  </si>
  <si>
    <t>1.3. </t>
  </si>
  <si>
    <t>1.3.1.</t>
  </si>
  <si>
    <t>1.3.2.</t>
  </si>
  <si>
    <t>1.3.3.</t>
  </si>
  <si>
    <t>1.4. </t>
  </si>
  <si>
    <t>1.4.1.</t>
  </si>
  <si>
    <t>1.4.2.</t>
  </si>
  <si>
    <t>1.4.3.</t>
  </si>
  <si>
    <t>1.5. </t>
  </si>
  <si>
    <t>1.5.1.</t>
  </si>
  <si>
    <t>1.5.2.</t>
  </si>
  <si>
    <t>1.5.3.</t>
  </si>
  <si>
    <t>Iš viso prisitaikymo išlaidų pagal įpareigojimą C</t>
  </si>
  <si>
    <t>Iš viso prisitaikymo išlaidų pagal įpareigojimą D</t>
  </si>
  <si>
    <t>Iš viso prisitaikymo išlaidų pagal įpareigojimą E</t>
  </si>
  <si>
    <t>1.6. </t>
  </si>
  <si>
    <t>1.6.1.</t>
  </si>
  <si>
    <t>1.6.2.</t>
  </si>
  <si>
    <t>1.6.3.</t>
  </si>
  <si>
    <t>Iš viso prisitaikymo išlaidų pagal įpareigojimą F</t>
  </si>
  <si>
    <t>2.3. </t>
  </si>
  <si>
    <t>2.3.1.</t>
  </si>
  <si>
    <t>2.3.2.</t>
  </si>
  <si>
    <t>2.4. </t>
  </si>
  <si>
    <t>2.4.1.</t>
  </si>
  <si>
    <t>2.4.2.</t>
  </si>
  <si>
    <t>2.1.3.</t>
  </si>
  <si>
    <t>2.3.3.</t>
  </si>
  <si>
    <t>2.4.3.</t>
  </si>
  <si>
    <t>2.5. </t>
  </si>
  <si>
    <t>2.5.1.</t>
  </si>
  <si>
    <t>2.5.2.</t>
  </si>
  <si>
    <t>2.6. </t>
  </si>
  <si>
    <t>2.6.1.</t>
  </si>
  <si>
    <t>2.6.2.</t>
  </si>
  <si>
    <t>Iš viso D išlaidų veiksmui A3, Eur</t>
  </si>
  <si>
    <t>Iš viso D išlaidų veiksmui B3, Eur</t>
  </si>
  <si>
    <t>C1.1</t>
  </si>
  <si>
    <t>C1.2</t>
  </si>
  <si>
    <t>C2.1</t>
  </si>
  <si>
    <t>C2.2</t>
  </si>
  <si>
    <t>Iš viso D išlaidų veiksmui C1, Eur</t>
  </si>
  <si>
    <t>Iš viso D išlaidų veiksmui C2, Eur</t>
  </si>
  <si>
    <t>Iš viso D išlaidų veiksmui C3, Eur</t>
  </si>
  <si>
    <t>Iš viso D išlaidų veiksmui D1, Eur</t>
  </si>
  <si>
    <t>Iš viso D išlaidų veiksmui D2, Eur</t>
  </si>
  <si>
    <t>Iš viso D išlaidų veiksmui D3, Eur</t>
  </si>
  <si>
    <t>D1.1</t>
  </si>
  <si>
    <t>D1.2</t>
  </si>
  <si>
    <t>D2.1</t>
  </si>
  <si>
    <t>D2.2</t>
  </si>
  <si>
    <t>Iš viso D išlaidų pagal įpareigojimą C, Eur</t>
  </si>
  <si>
    <t>Iš viso D išlaidų pagal įpareigojimą D, Eur</t>
  </si>
  <si>
    <t>E1.1</t>
  </si>
  <si>
    <t>E1.2</t>
  </si>
  <si>
    <t>E2.2</t>
  </si>
  <si>
    <t>E2.1</t>
  </si>
  <si>
    <t>Iš viso D išlaidų veiksmui E1, Eur</t>
  </si>
  <si>
    <t>Iš viso D išlaidų veiksmui E2, Eur</t>
  </si>
  <si>
    <t>Iš viso D išlaidų veiksmui E3, Eur</t>
  </si>
  <si>
    <t>Iš viso D išlaidų pagal įpareigojimą E, Eur</t>
  </si>
  <si>
    <t>F1.1</t>
  </si>
  <si>
    <t>F1.2</t>
  </si>
  <si>
    <t>F2.1</t>
  </si>
  <si>
    <t>F2.2</t>
  </si>
  <si>
    <t>Iš viso D išlaidų veiksmui F1, Eur</t>
  </si>
  <si>
    <t>Iš viso D išlaidų veiksmui F2, Eur</t>
  </si>
  <si>
    <t>Iš viso D išlaidų pagal įpareigojimą F, Eur</t>
  </si>
  <si>
    <t>Iš viso D išlaidų veiksmui F3, Eur</t>
  </si>
  <si>
    <t>Iš viso D išlaidų veiksmuiB3, Eur</t>
  </si>
  <si>
    <t>B3.1</t>
  </si>
  <si>
    <t>B3.2</t>
  </si>
  <si>
    <t>A3.1</t>
  </si>
  <si>
    <t>A3.2</t>
  </si>
  <si>
    <t>F3.1</t>
  </si>
  <si>
    <t>F3.2</t>
  </si>
  <si>
    <t>Iš viso D išlaidų veiksmuiF3, Eur</t>
  </si>
  <si>
    <t>C3.1</t>
  </si>
  <si>
    <t>C3.2</t>
  </si>
  <si>
    <t>Iš viso D išlaidų veiksmuiC3, Eur</t>
  </si>
  <si>
    <t>D3.1</t>
  </si>
  <si>
    <t>D3.2</t>
  </si>
  <si>
    <t>Iš viso D išlaidų veiksmuiD3, Eur</t>
  </si>
  <si>
    <t>E3.1</t>
  </si>
  <si>
    <t>E3.2</t>
  </si>
  <si>
    <t>Iš viso D išlaidų veiksmuiE3, Eur</t>
  </si>
  <si>
    <t>Iš viso išlaidų investicijoms pagal veiksmą A3</t>
  </si>
  <si>
    <t>Iš viso išlaidų investicijoms pagal veiksmą B3</t>
  </si>
  <si>
    <t>Iš viso išlaidų investicijoms pagal veiksmą C1</t>
  </si>
  <si>
    <t>Iš viso išlaidų investicijoms pagal veiksmą C2</t>
  </si>
  <si>
    <t>Iš viso išlaidų investicijoms pagal veiksmą C3</t>
  </si>
  <si>
    <t>Iš viso išlaidų investicijoms pagal veiksmą D1</t>
  </si>
  <si>
    <t>Iš viso išlaidų investicijoms pagal veiksmą D2</t>
  </si>
  <si>
    <t>Iš viso išlaidų investicijoms pagal veiksmą D3</t>
  </si>
  <si>
    <t>Iš viso išlaidų investicijoms pagal įpareigojimą C</t>
  </si>
  <si>
    <t>Iš viso išlaidų investicijoms pagal įpareigojimą D</t>
  </si>
  <si>
    <t>Iš viso išlaidų investicijoms pagal veiksmą E1</t>
  </si>
  <si>
    <t>Iš viso išlaidų investicijoms pagal veiksmą E2</t>
  </si>
  <si>
    <t>Iš viso išlaidų investicijoms pagal veiksmą E3</t>
  </si>
  <si>
    <t>Iš viso išlaidų investicijoms pagal įpareigojimą E</t>
  </si>
  <si>
    <t>Iš viso išlaidų investicijoms pagal veiksmą F1</t>
  </si>
  <si>
    <t>Iš viso išlaidų investicijoms pagal veiksmą F2</t>
  </si>
  <si>
    <t>Iš viso išlaidų investicijoms pagal veiksmą F3</t>
  </si>
  <si>
    <t>Iš viso išlaidų investicijoms pagal įpareigojimą F</t>
  </si>
  <si>
    <t>Iš viso išlaidų medžiagoms pagal veiksmą A3</t>
  </si>
  <si>
    <t>Iš viso išlaidų medžiagoms pagal veiksmą B3</t>
  </si>
  <si>
    <t>Iš viso išlaidų medžiagoms pagal veiksmą C1</t>
  </si>
  <si>
    <t>Iš viso išlaidų medžiagoms pagal veiksmą C2</t>
  </si>
  <si>
    <t>Iš viso išlaidų medžiagoms pagal veiksmą C3</t>
  </si>
  <si>
    <t>Iš viso išlaidų medžiagoms pagal įpareigojimą C</t>
  </si>
  <si>
    <t>Iš viso išlaidų medžiagoms pagal veiksmą D1</t>
  </si>
  <si>
    <t>Iš viso išlaidų medžiagoms pagal veiksmą D2</t>
  </si>
  <si>
    <t>Iš viso išlaidų medžiagoms pagal veiksmą D3</t>
  </si>
  <si>
    <t>Iš viso išlaidų medžiagoms pagal įpareigojimą D</t>
  </si>
  <si>
    <t>Iš viso išlaidų medžiagoms pagal veiksmą E1</t>
  </si>
  <si>
    <t>Iš viso išlaidų medžiagoms pagal veiksmą E2</t>
  </si>
  <si>
    <t>Iš viso išlaidų medžiagoms pagal veiksmą E3</t>
  </si>
  <si>
    <t>Iš viso išlaidų medžiagoms pagal įpareigojimą E</t>
  </si>
  <si>
    <t>Iš viso išlaidų medžiagoms pagal veiksmą F1</t>
  </si>
  <si>
    <t>Iš viso išlaidų medžiagoms pagal veiksmą F2</t>
  </si>
  <si>
    <t>Iš viso išlaidų medžiagoms pagal veiksmą F3</t>
  </si>
  <si>
    <t>Iš viso išlaidų medžiagoms pagal įpareigojimą F</t>
  </si>
  <si>
    <t>Iš viso išlaidų iš išorės įsigyjamoms paslaugoms (darbams) pagal veiksmą A3</t>
  </si>
  <si>
    <t>Iš viso išlaidų iš išorės įsigyjamoms paslaugoms (darbams) pagal veiksmą B3</t>
  </si>
  <si>
    <t>Iš viso išlaidų iš išorės įsigyjamoms paslaugoms (darbams) pagal veiksmą C1</t>
  </si>
  <si>
    <t>Iš viso išlaidų iš išorės įsigyjamoms paslaugoms (darbams) pagal veiksmą C2</t>
  </si>
  <si>
    <t>Iš viso išlaidų iš išorės įsigyjamoms paslaugoms (darbams) pagal veiksmą C3</t>
  </si>
  <si>
    <t>Iš viso išlaidų iš išorės įsigyjamoms paslaugoms (darbams) pagal įpareigojimą C</t>
  </si>
  <si>
    <t>Iš viso išlaidų iš išorės įsigyjamoms paslaugoms (darbams) pagal veiksmą D1</t>
  </si>
  <si>
    <t>Iš viso išlaidų iš išorės įsigyjamoms paslaugoms (darbams) pagal veiksmą D2</t>
  </si>
  <si>
    <t>Iš viso išlaidų iš išorės įsigyjamoms paslaugoms (darbams) pagal veiksmą D3</t>
  </si>
  <si>
    <t>Iš viso išlaidų iš išorės įsigyjamoms paslaugoms (darbams) pagal įpareigojimą D</t>
  </si>
  <si>
    <t>Iš viso išlaidų iš išorės įsigyjamoms paslaugoms (darbams) pagal veiksmą E1</t>
  </si>
  <si>
    <t>Iš viso išlaidų iš išorės įsigyjamoms paslaugoms (darbams) pagal veiksmą E2</t>
  </si>
  <si>
    <t>Iš viso išlaidų iš išorės įsigyjamoms paslaugoms (darbams) pagal veiksmą E3</t>
  </si>
  <si>
    <t>Iš viso išlaidų iš išorės įsigyjamoms paslaugoms (darbams) pagal įpareigojimą E</t>
  </si>
  <si>
    <t>Iš viso išlaidų iš išorės įsigyjamoms paslaugoms (darbams) pagal veiksmą F1</t>
  </si>
  <si>
    <t>Iš viso išlaidų iš išorės įsigyjamoms paslaugoms (darbams) pagal veiksmą F2</t>
  </si>
  <si>
    <t>Iš viso išlaidų iš išorės įsigyjamoms paslaugoms (darbams) pagal veiksmą F3</t>
  </si>
  <si>
    <t>Iš viso išlaidų iš išorės įsigyjamoms paslaugoms (darbams) pagal įpareigojimą F</t>
  </si>
  <si>
    <t>Išmetamų teršalų iš kurą deginančių įrenginių normos LAND 43-2013, patvirtintos Lietuvos Respublikos aplinkos ministro 2013 m. balandžio 10 d. įsakymu Nr. D1-244.</t>
  </si>
  <si>
    <t>Lietuvos Respublikos aplinkos ministro įsakymo „Dėl Lietuvos Respublikos aplinkos ministro 2013 m. balandžio 10 d. įsakymo Nr. D1-244 „Dėl Išmetamų teršalų iš kurą deginančių įrenginių normų LAND 43-2013 patvirtinimo“ pakeitimo projektas.</t>
  </si>
  <si>
    <t>34. Veiklos vykdytojai, eksploatuojantys kurą deginančius įrenginius, kuriems eksploatuoti pagal Taršos leidimų išdavimo, pakeitimo ir galiojimo panaikinimo taisykles, patvirtintas Lietuvos Respublikos aplinkos ministro 2014 m. kovo 6 d. įsakymu Nr. D1-259 „Dėl Taršos leidimų išdavimo, pakeitimo ir galiojimo panaikinimo taisyklių patvirtinimo“, reikia turėti taršos leidimą, Normų 31 punkte nurodytas ataskaitas turi rengti ir teikti vadovaudamiesi Teršalų išmetimo į aplinkos orą apskaitos ir ataskaitų teikimo tvarkos aprašu, patvirtintu Lietuvos Respublikos aplinkos ministro 1999 m. gruodžio 20 d. įsakymu Nr. 408 „Dėl Teršalų išmetimo į aplinkos orą apskaitos ir ataskaitų teikimo tvarkos aprašo patvirtinimo“.</t>
  </si>
  <si>
    <t>Nacionalinė</t>
  </si>
  <si>
    <t xml:space="preserve">Taršos integruotos prevencijos ir  kontrolės (TIPK) leidimą turintys veiklos vykdytojas rengia ataskaitą pagal LAND 43 normų 30 punktą (savo turiniu dubliuojančią ataskaitą pagal Aplinkos ministro 1999 m. gruodžio 20 d. įsakymą Nr. 408). </t>
  </si>
  <si>
    <t>17. Iš kurą deginančių įrenginių, kurių nominali šiluminė galia 1 MW ir didesnė, bet nesiekia 10 MW, ir kuriuose kurui naudojamas dujinis kuras, išmetamų į aplinkos orą teršalų ribinės vertės laikymasis turi būti patikrintas ne rečiau kaip vieną kartą per trejus metus. Tikrinimas turi būti atliekamas šildymo sezono laikotarpiu.
18. Iš kurą deginančių įrenginių, kurių nominali šiluminė galia 1 MW ir didesnė, bet nesiekia 10 MW, ir kuriuose kurui naudojamas skystasis arba kietasis kuras, išmetamų į aplinkos orą teršalų ribinės vertės laikymasis turi būti patikrintas ne rečiau kaip vieną kartą per šildymo sezoną.
19. Iš kurą deginančių įrenginių, kurių nominali šiluminė galia 10 MW ir didesnė, bet nesiekia 20 MW, išmetamų į aplinkos orą teršalų ribinės vertės laikymasis turi būti patikrintas ne rečiau kaip du kartus per metus. Vienas tikrinimas turi būti atliekamas šildymo sezono laikotarpiu.
20. Iš įvairų kurą deginančių įrenginių išmetamų į aplinkos orą teršalų ribinės vertės laikymasis turi būti patikrintas vadovaujantis Normų 15–19 punktuose nustatytu periodiškumu, taikomu kurui, kurį kūrenant į aplinkos orą išmetama daugiau teršalų.
21. Iš kurą deginančių įrenginių, kurių nominali šiluminė galia 20 MW ir didesnė, išmetamų į aplinkos orą teršalų ribinės vertės laikymasis turi būti tikrinamas ne rečiau kaip du kartus per metus (vienas turi būti atliekamas šildymo sezono laikotarpiu).</t>
  </si>
  <si>
    <t>18. Iš kurą deginančių įrenginių, kurių nominali šiluminė galia 1 MW ir didesnė, bet nesiekia 10 MW, ir kuriuose kurui naudojamas skystasis arba kietasis kuras, išmetamų į aplinkos orą teršalų ribinės vertės laikymasis turi būti patikrintas ne rečiau kaip vieną kartą per šildymo sezoną.
19. Iš kurą deginančių įrenginių, kurių nominali šiluminė galia 10 MW ir didesnė, bet nesiekia 20 MW, išmetamų į aplinkos orą teršalų ribinės vertės laikymasis turi būti patikrintas ne rečiau kaip du kartus per metus. Vienas tikrinimas turi būti atliekamas šildymo sezono laikotarpiu.
20. Iš įvairų kurą deginančių įrenginių išmetamų į aplinkos orą teršalų ribinės vertės laikymasis turi būti patikrintas vadovaujantis Normų 15–19 punktuose nustatytu periodiškumu, taikomu kurui, kurį kūrenant į aplinkos orą išmetama daugiau teršalų.
21. Iš kurą deginančių įrenginių, kurių nominali šiluminė galia 20 MW ir didesnė, išmetamų į aplinkos orą teršalų ribinės vertės laikymasis turi būti tikrinamas ne rečiau kaip du kartus per metus (vienas turi būti atliekamas šildymo sezono laikotarpiu).</t>
  </si>
  <si>
    <t>Teršalų sklaidos aplinkos ore skaičiavimų atlikimas eksploatuojant kurą deginantį įrenginį už veiklos vykdymo teritorijos ribų.</t>
  </si>
  <si>
    <t>Informavimas apie kurą deginančio įrenginio eksploataciją už veiklos vykdymo teritorijos ribų.</t>
  </si>
  <si>
    <t>-</t>
  </si>
  <si>
    <t>1.5.21. Pakeičiu 34 punktą ir jį išdėstau taip:
„34. Veiklos vykdytojai, eksploatuojantys kurą deginančius įrenginius, kuriems eksploatuoti pagal Taršos leidimų išdavimo, pakeitimo ir galiojimo panaikinimo taisykles, patvirtintas Lietuvos Respublikos aplinkos ministro 2014 m. kovo 6 d. įsakymu Nr. D1-259 „Dėl Taršos leidimų išdavimo, pakeitimo ir galiojimo panaikinimo taisyklių patvirtinimo“, reikia turėti taršos leidimą  arba pagal Taršos integruotos prevencijos ir kontrolės leidimų išdavimo, pakeitimo ir galiojimo panaikinimo taisykles, patvirtintas Lietuvos Respublikos aplinkos ministro 2013 m. liepos 15 d. įsakymu Nr. D1-528 „Dėl Taršos integruotos prevencijos ir kontrolės leidimų išdavimo, pakeitimo ir galiojimo panaikinimo taisyklių patvirtinimo“, reikia turėti taršos integruotos prevencijos ir kontrolės leidimą, per kalendorinius metus sunaudoto kuro ir kurą deginančių įrenginių į aplinkos orą išmetamų teršalų kiekio apskaitą vykdo ir ataskaitas rengia ir teikia vadovaudamiesi Teršalų išmetimo į aplinkos orą apskaitos ir ataskaitų teikimo tvarkos aprašu, patvirtintu Lietuvos Respublikos aplinkos ministro 1999 m. gruodžio 20 d. įsakymu Nr. 408 „Dėl Teršalų išmetimo į aplinkos orą apskaitos ir ataskaitų teikimo tvarkos aprašo patvirtinimo“.“</t>
  </si>
  <si>
    <r>
      <t>1.5.18. Papildau 30</t>
    </r>
    <r>
      <rPr>
        <i/>
        <vertAlign val="superscript"/>
        <sz val="8"/>
        <color rgb="FF000000"/>
        <rFont val="Verdana"/>
        <family val="2"/>
        <charset val="186"/>
      </rPr>
      <t>1</t>
    </r>
    <r>
      <rPr>
        <i/>
        <sz val="8"/>
        <color rgb="FF000000"/>
        <rFont val="Verdana"/>
        <family val="2"/>
        <charset val="186"/>
      </rPr>
      <t xml:space="preserve"> punktu:
„30</t>
    </r>
    <r>
      <rPr>
        <i/>
        <vertAlign val="superscript"/>
        <sz val="8"/>
        <color rgb="FF000000"/>
        <rFont val="Verdana"/>
        <family val="2"/>
        <charset val="186"/>
      </rPr>
      <t>1</t>
    </r>
    <r>
      <rPr>
        <i/>
        <sz val="8"/>
        <color rgb="FF000000"/>
        <rFont val="Verdana"/>
        <family val="2"/>
        <charset val="186"/>
      </rPr>
      <t>. Kurą deginančius įrenginius, kurių nominali šiluminė galia yra 0,12 MW arba didesnė, bet mažesnė kaip 1 MW, eksploatuojantys veiklos vykdytojai turi vykdyti per kalendorinius metus sunaudoto kuro apskaitą.“</t>
    </r>
  </si>
  <si>
    <r>
      <t>1.5.8. Papildau 7</t>
    </r>
    <r>
      <rPr>
        <i/>
        <vertAlign val="superscript"/>
        <sz val="8"/>
        <color rgb="FF000000"/>
        <rFont val="Verdana"/>
        <family val="2"/>
        <charset val="186"/>
      </rPr>
      <t>1</t>
    </r>
    <r>
      <rPr>
        <i/>
        <sz val="8"/>
        <color rgb="FF000000"/>
        <rFont val="Verdana"/>
        <family val="2"/>
        <charset val="186"/>
      </rPr>
      <t xml:space="preserve"> –  7</t>
    </r>
    <r>
      <rPr>
        <i/>
        <vertAlign val="superscript"/>
        <sz val="8"/>
        <color rgb="FF000000"/>
        <rFont val="Verdana"/>
        <family val="2"/>
        <charset val="186"/>
      </rPr>
      <t>4</t>
    </r>
    <r>
      <rPr>
        <i/>
        <sz val="8"/>
        <color rgb="FF000000"/>
        <rFont val="Verdana"/>
        <family val="2"/>
        <charset val="186"/>
      </rPr>
      <t xml:space="preserve"> punktais:
„&lt;...&gt;
7</t>
    </r>
    <r>
      <rPr>
        <i/>
        <vertAlign val="superscript"/>
        <sz val="8"/>
        <color rgb="FF000000"/>
        <rFont val="Verdana"/>
        <family val="2"/>
        <charset val="186"/>
      </rPr>
      <t>2</t>
    </r>
    <r>
      <rPr>
        <i/>
        <sz val="8"/>
        <color rgb="FF000000"/>
        <rFont val="Verdana"/>
        <family val="2"/>
        <charset val="186"/>
      </rPr>
      <t>. Veiklos vykdytojas, kuris planuoja laikinai už jo vykdomos  ūkinės veiklos teritorijos ribų prie šilumos perdavimo tinklo prijungtoje vietoje eksploatuoti kurą deginantį įrenginį, siekdamas įsitikinti, kad iš šio kurą deginančio įrenginio išmesti ir planuojamos kurą deginančio įrenginio eksploatavimo vietos aplinkos ore pasklidę teršalai nesudarys sąlygų viršyti ribines aplinkos oro užterštumo vertes, turi atlikti teršalų sklaidos aplinkos ore skaičiavimus Lietuvos Respublikos aplinkos ministro 2007 m. lapkričio 30 d. įsakymo Nr. D1-653 „Dėl Teršalų sklaidos skaičiavimo modelių, foninio aplinkos oro užterštumo duomenų ir meteorologinių duomenų naudojimo tvarkos ūkinės veiklos poveikiui aplinkos orui įvertinti“ nustatyta tvarka ir šiuos skaičiavimus saugoti ne trumpiau kaip 3 mėnesius nuo kurą deginančio įrenginio eksploatavimo pabaigos.
&lt;...&gt;
7</t>
    </r>
    <r>
      <rPr>
        <i/>
        <vertAlign val="superscript"/>
        <sz val="8"/>
        <color rgb="FF000000"/>
        <rFont val="Verdana"/>
        <family val="2"/>
        <charset val="186"/>
      </rPr>
      <t>4</t>
    </r>
    <r>
      <rPr>
        <i/>
        <sz val="8"/>
        <color rgb="FF000000"/>
        <rFont val="Verdana"/>
        <family val="2"/>
        <charset val="186"/>
      </rPr>
      <t>. Veiklos vykdytojas, kuris planavo laikinai eksploatuoti kurą deginantį įrenginį už ūkinės veiklos teritorijos ribų arba pradėjo laikinai eksploatuoti kurą deginantį įrenginį už ūkinės veiklos teritorijos ribų dėl šilumos perdavimų tinklų techninių sutrikimų ir būtinybės šilumos vartotojus aprūpinti šiluma, Aplinkos apsaugos departamentui prie Aplinkos ministerijos (toliau – AAD) turi pranešti apie šio įrenginio eksploatavimo pradžios ir planuojamos pabaigos datą, vietą, nominalią šiluminę galią ir jame naudojamą kuro rūšį elektroniniu būdu, o kai tokių galimybių nėra – raštu ne vėliau kaip per 24 valandas nuo įrenginio eksploatacijos pradžios. Apie pabaigtą kurą deginančio įrenginio laikiną eksploatavimą veiklos vykdytojas nurodytomis informavimo priemonėmis turi pranešti  AAD per 5 darbo dienas nuo įrenginio eksploatacijos pabaigos.“</t>
    </r>
  </si>
  <si>
    <t>16. Iš kurą deginančių įrenginių, kurių nominali šiluminė galia 0,12 MW ir didesnė, bet nesiekia 1 MW, ir kuriuose kurui naudojamas skystasis arba kietasis kuras, išmetamų į aplinkos orą teršalų ribinės vertės laikymasis turi būti patikrintas ne rečiau kaip vieną kartą per šildymo sezoną.</t>
  </si>
  <si>
    <t>Sieros dioksido (SO2) matavimai ir apskaita medieną deginančiuose įrenginiuose (1-50 MW).</t>
  </si>
  <si>
    <r>
      <t>1.5.24. Pakeičiu 2 priedą ir jį išdėstau nauja redakcija (pridedama). &lt;...&gt; Pastabos:</t>
    </r>
    <r>
      <rPr>
        <b/>
        <i/>
        <sz val="8"/>
        <color rgb="FF000000"/>
        <rFont val="Verdana"/>
        <family val="2"/>
        <charset val="186"/>
      </rPr>
      <t xml:space="preserve"> </t>
    </r>
    <r>
      <rPr>
        <i/>
        <sz val="8"/>
        <color rgb="FF000000"/>
        <rFont val="Verdana"/>
        <family val="2"/>
        <charset val="186"/>
      </rPr>
      <t>&lt;...&gt; Deginant gamtines dujas išmetamo SO2 ribinė vertė netaikoma. &lt;...&gt; 3. Deginant gazolį išmetamo SO2 ir KD ribinė vertė netaikoma. &lt;...&gt;</t>
    </r>
  </si>
  <si>
    <t>1.5.24. Pakeičiu 2 priedą ir jį išdėstau nauja redakcija (pridedama). &lt;...&gt; Pastabos: &lt;...&gt;  6. Deginant medieną išmetamo SO2 ribinė vertė netaikoma. &lt;...&gt;</t>
  </si>
  <si>
    <t>Sieros dioksido (SO2) ir kietųjų dalelių (KD) tyrimai ir apskaita gazolį ar gamtines dujas deginančiuose įrenginiuose (1-50 MW).</t>
  </si>
  <si>
    <t>Aplinkos apsaugos specialistas</t>
  </si>
  <si>
    <t>Teršalų sklaidos aplinkos ore apskaičiavimas</t>
  </si>
  <si>
    <t>SO2 ir KD ėminio paėmimas, analizė ir ataskaitos parengimas</t>
  </si>
  <si>
    <t>SO2 ėminio paėmimas, analizė ir ataskaitos parengimas</t>
  </si>
  <si>
    <t>Nebevykdoma</t>
  </si>
  <si>
    <t>1.5.23. Pakeičiu 1 priedą ir jį išdėstau nauja redakcija (pridedama). &lt;...&gt; 1. Esamiems mažiems kurą deginantiems įrenginiams iki 2028 m. gruodžio 31 d. taikomos išmetamų teršalų ribinės vertės: &lt;...&gt; 2. Deginant medieną arba gazolį išmetamo SO2 ribinė vertė netaikoma. &lt;...&gt; 3. Deginant gazolį išmetamų KD ribinė vertė netaikoma. &lt;...&gt;.</t>
  </si>
  <si>
    <t>Kietųjų dalelių (KD) ir sieros dioksido (SO2) matavimai gazolį ar medieną deginančiuose įrenginiuose (0,12-1 MW).</t>
  </si>
  <si>
    <t>KD ir SO2 ėminio paėmimas, analizė ir ataskaitos parengimas</t>
  </si>
  <si>
    <t>AAA: KD - 65 Eur; SO2 - 195 Eur (po tris mėginius). Ataskaitos parengimas ~1,1 nuo tyrimų kainos. Gazolio ir medienos maži KDĮ sudaro ~20 % visų KDĮ. X1 per metus. KD kaina sumažinta 2x, nes medienai išimties nėra.</t>
  </si>
  <si>
    <t>AAA: SO2 - 195 Eur (po tris mėginius). Ataskaitos parengimas ~1,1 nuo tyrimų kainos. 1x per metus (aktualu 1-5 MW iki 2030). &gt;5 MW ~16 KDĮ</t>
  </si>
  <si>
    <t>AAA: KD - 65 Eur; SO2 - 195 Eur (po tris mėginius). Ataskaitos parengimas ~1,1 nuo tyrimų kainos. 0.33x per metus (aktualu 1-5 MW iki 2030). &gt;5 MW ~165 KDĮ.</t>
  </si>
  <si>
    <t>Ūkio subjektų administracinės naštos ir prisitaikymo prie reguliavimo išlaidų vertinimo pinigine išraiška skaičiuoklė (I dalis)</t>
  </si>
  <si>
    <r>
      <t>Sieros dioksido (SO2) ir kietųjų dalelių (KD) tyrimai ir apskaita gazolį ar gamtines dujas deginančiuose įrenginiuose (1-50 MW).</t>
    </r>
    <r>
      <rPr>
        <vertAlign val="superscript"/>
        <sz val="8"/>
        <color rgb="FF000000"/>
        <rFont val="Verdana"/>
        <family val="2"/>
        <charset val="186"/>
      </rPr>
      <t>1</t>
    </r>
  </si>
  <si>
    <r>
      <t>Sieros dioksido (SO2) tyrimai ir apskaita medieną deginančiuose įrenginiuose (1-50 MW).</t>
    </r>
    <r>
      <rPr>
        <vertAlign val="superscript"/>
        <sz val="8"/>
        <color rgb="FF000000"/>
        <rFont val="Verdana"/>
        <family val="2"/>
        <charset val="186"/>
      </rPr>
      <t>1</t>
    </r>
  </si>
  <si>
    <t>1 - aktualu iki 2029-12-31</t>
  </si>
  <si>
    <t>Viešųjų pirkimų  duomenys: 870 Eur+</t>
  </si>
  <si>
    <r>
      <t>Taršos integruotos prevencijos ir  kontrolės (TIPK) leidimą turintys veiklos vykdytojas rengia ataskaitą pagal LAND 43 normų 30 punktą (savo turiniu dubliuojančią ataskaitą pagal Aplinkos ministro 1999 m. gruodžio 20 d. įsakymą Nr. 408).</t>
    </r>
    <r>
      <rPr>
        <vertAlign val="superscript"/>
        <sz val="8"/>
        <color rgb="FF000000"/>
        <rFont val="Verdana"/>
        <family val="2"/>
        <charset val="186"/>
      </rPr>
      <t>1</t>
    </r>
  </si>
  <si>
    <t>Sieros dioksido (SO2) ir kietųjų dalelių matavimai gazolį ar medieną deginančiuose įrenginiuose (0,12-1 MW).</t>
  </si>
  <si>
    <t>2 - aktualu nuoi 2027-01-01</t>
  </si>
  <si>
    <r>
      <t>Sunaudoto kuro apskaitos ataskaitos parengimas ir pateikimas (nuo 120 kW iki 1 MW įrenginiams).</t>
    </r>
    <r>
      <rPr>
        <vertAlign val="superscript"/>
        <sz val="8"/>
        <color rgb="FF000000"/>
        <rFont val="Verdana"/>
        <family val="2"/>
        <charset val="186"/>
      </rPr>
      <t>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</si>
</sst>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186"/>
      <scheme val="minor"/>
    </font>
    <font>
      <sz val="8"/>
      <color theme="1"/>
      <name val="Verdana"/>
      <family val="2"/>
      <charset val="186"/>
    </font>
    <font>
      <b/>
      <sz val="8"/>
      <color rgb="FF000000"/>
      <name val="Verdana"/>
      <family val="2"/>
      <charset val="186"/>
    </font>
    <font>
      <sz val="8"/>
      <color rgb="FF000000"/>
      <name val="Verdana"/>
      <family val="2"/>
      <charset val="186"/>
    </font>
    <font>
      <i/>
      <sz val="8"/>
      <color rgb="FF000000"/>
      <name val="Verdana"/>
      <family val="2"/>
      <charset val="186"/>
    </font>
    <font>
      <sz val="8"/>
      <name val="Verdana"/>
      <family val="2"/>
      <charset val="186"/>
    </font>
    <font>
      <b/>
      <sz val="8"/>
      <color theme="1"/>
      <name val="Verdana"/>
      <family val="2"/>
      <charset val="186"/>
    </font>
    <font>
      <b/>
      <sz val="12"/>
      <color theme="1"/>
      <name val="Verdana"/>
      <family val="2"/>
      <charset val="186"/>
    </font>
    <font>
      <b/>
      <sz val="8"/>
      <color theme="0"/>
      <name val="Verdana"/>
      <family val="2"/>
      <charset val="186"/>
    </font>
    <font>
      <sz val="8"/>
      <color theme="0"/>
      <name val="Verdana"/>
      <family val="2"/>
      <charset val="186"/>
    </font>
    <font>
      <b/>
      <i/>
      <sz val="8"/>
      <color rgb="FF000000"/>
      <name val="Verdana"/>
      <family val="2"/>
      <charset val="186"/>
    </font>
    <font>
      <i/>
      <vertAlign val="superscript"/>
      <sz val="8"/>
      <color rgb="FF000000"/>
      <name val="Verdana"/>
      <family val="2"/>
      <charset val="186"/>
    </font>
    <font>
      <vertAlign val="superscript"/>
      <sz val="8"/>
      <color rgb="FF000000"/>
      <name val="Verdana"/>
      <family val="2"/>
      <charset val="186"/>
    </font>
  </fonts>
  <fills count="11">
    <fill>
      <patternFill patternType="none"/>
    </fill>
    <fill>
      <patternFill patternType="gray125"/>
    </fill>
    <fill>
      <patternFill patternType="solid">
        <fgColor rgb="FFE7E6E6"/>
        <bgColor indexed="64"/>
      </patternFill>
    </fill>
    <fill>
      <patternFill patternType="solid">
        <fgColor rgb="FFF2F2F2"/>
        <bgColor indexed="64"/>
      </patternFill>
    </fill>
    <fill>
      <patternFill patternType="solid">
        <fgColor rgb="FFFFFFFF"/>
        <bgColor indexed="64"/>
      </patternFill>
    </fill>
    <fill>
      <patternFill patternType="solid">
        <fgColor theme="0"/>
        <bgColor indexed="64"/>
      </patternFill>
    </fill>
    <fill>
      <patternFill patternType="solid">
        <fgColor rgb="FFF2F1F0"/>
        <bgColor indexed="64"/>
      </patternFill>
    </fill>
    <fill>
      <patternFill patternType="solid">
        <fgColor rgb="FF390A6F"/>
        <bgColor indexed="64"/>
      </patternFill>
    </fill>
    <fill>
      <patternFill patternType="solid">
        <fgColor rgb="FF44BBA4"/>
        <bgColor indexed="64"/>
      </patternFill>
    </fill>
    <fill>
      <patternFill patternType="solid">
        <fgColor rgb="FFCCD3FF"/>
        <bgColor indexed="64"/>
      </patternFill>
    </fill>
    <fill>
      <patternFill patternType="solid">
        <fgColor rgb="FF7E47FF"/>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s>
  <cellStyleXfs count="1">
    <xf numFmtId="0" fontId="0" fillId="0" borderId="0"/>
  </cellStyleXfs>
  <cellXfs count="75">
    <xf numFmtId="0" fontId="0" fillId="0" borderId="0" xfId="0"/>
    <xf numFmtId="0" fontId="1" fillId="0" borderId="0" xfId="0" applyFont="1" applyAlignment="1">
      <alignment vertical="top"/>
    </xf>
    <xf numFmtId="0" fontId="3" fillId="0" borderId="2" xfId="0" applyFont="1" applyBorder="1" applyAlignment="1">
      <alignment horizontal="center" vertical="top"/>
    </xf>
    <xf numFmtId="0" fontId="4" fillId="0" borderId="5" xfId="0" applyFont="1" applyBorder="1" applyAlignment="1">
      <alignment vertical="top" wrapText="1"/>
    </xf>
    <xf numFmtId="0" fontId="3" fillId="3" borderId="5" xfId="0" applyFont="1" applyFill="1" applyBorder="1" applyAlignment="1">
      <alignment vertical="top" wrapText="1"/>
    </xf>
    <xf numFmtId="0" fontId="3" fillId="0" borderId="5" xfId="0" applyFont="1" applyBorder="1" applyAlignment="1">
      <alignment vertical="top" wrapText="1"/>
    </xf>
    <xf numFmtId="0" fontId="3" fillId="4" borderId="5" xfId="0" applyFont="1" applyFill="1" applyBorder="1" applyAlignment="1">
      <alignment vertical="top" wrapText="1"/>
    </xf>
    <xf numFmtId="0" fontId="3" fillId="3" borderId="5" xfId="0" applyFont="1" applyFill="1" applyBorder="1" applyAlignment="1">
      <alignment horizontal="right" vertical="top" wrapText="1"/>
    </xf>
    <xf numFmtId="0" fontId="3" fillId="0" borderId="2" xfId="0" applyFont="1" applyBorder="1" applyAlignment="1">
      <alignment horizontal="right" vertical="top" wrapText="1"/>
    </xf>
    <xf numFmtId="0" fontId="5" fillId="3" borderId="5" xfId="0" applyFont="1" applyFill="1" applyBorder="1" applyAlignment="1">
      <alignment vertical="top" wrapText="1"/>
    </xf>
    <xf numFmtId="0" fontId="3" fillId="5" borderId="5" xfId="0" applyFont="1" applyFill="1" applyBorder="1" applyAlignment="1">
      <alignment vertical="top" wrapText="1"/>
    </xf>
    <xf numFmtId="0" fontId="5" fillId="0" borderId="5" xfId="0" applyFont="1" applyBorder="1" applyAlignment="1">
      <alignment vertical="top" wrapText="1"/>
    </xf>
    <xf numFmtId="0" fontId="2" fillId="0" borderId="5" xfId="0" applyFont="1" applyBorder="1" applyAlignment="1">
      <alignment horizontal="center" vertical="top" wrapText="1"/>
    </xf>
    <xf numFmtId="0" fontId="3" fillId="0" borderId="2" xfId="0" applyFont="1" applyBorder="1" applyAlignment="1">
      <alignment vertical="top" wrapText="1"/>
    </xf>
    <xf numFmtId="0" fontId="3" fillId="2" borderId="5" xfId="0" applyFont="1" applyFill="1" applyBorder="1" applyAlignment="1">
      <alignment vertical="top" wrapText="1"/>
    </xf>
    <xf numFmtId="0" fontId="8" fillId="7" borderId="8" xfId="0" applyFont="1" applyFill="1" applyBorder="1" applyAlignment="1">
      <alignment horizontal="left" vertical="top"/>
    </xf>
    <xf numFmtId="0" fontId="8" fillId="7" borderId="1" xfId="0" applyFont="1" applyFill="1" applyBorder="1" applyAlignment="1">
      <alignment vertical="top" wrapText="1"/>
    </xf>
    <xf numFmtId="0" fontId="8" fillId="7" borderId="1" xfId="0" applyFont="1" applyFill="1" applyBorder="1" applyAlignment="1">
      <alignment horizontal="center" vertical="top" wrapText="1"/>
    </xf>
    <xf numFmtId="0" fontId="8" fillId="7" borderId="4" xfId="0" applyFont="1" applyFill="1" applyBorder="1" applyAlignment="1">
      <alignment vertical="top" wrapText="1"/>
    </xf>
    <xf numFmtId="0" fontId="9" fillId="8" borderId="10" xfId="0" applyFont="1" applyFill="1" applyBorder="1" applyAlignment="1">
      <alignment horizontal="center" vertical="top"/>
    </xf>
    <xf numFmtId="0" fontId="8" fillId="8" borderId="1" xfId="0" applyFont="1" applyFill="1" applyBorder="1" applyAlignment="1">
      <alignment horizontal="center" vertical="top" wrapText="1"/>
    </xf>
    <xf numFmtId="0" fontId="2" fillId="9" borderId="8" xfId="0" applyFont="1" applyFill="1" applyBorder="1" applyAlignment="1">
      <alignment vertical="top" wrapText="1"/>
    </xf>
    <xf numFmtId="0" fontId="8" fillId="10" borderId="2" xfId="0" applyFont="1" applyFill="1" applyBorder="1" applyAlignment="1">
      <alignment vertical="top" wrapText="1"/>
    </xf>
    <xf numFmtId="0" fontId="2" fillId="9" borderId="5" xfId="0" applyFont="1" applyFill="1" applyBorder="1" applyAlignment="1">
      <alignment horizontal="center" vertical="top" wrapText="1"/>
    </xf>
    <xf numFmtId="0" fontId="4" fillId="0" borderId="2" xfId="0" applyFont="1" applyBorder="1" applyAlignment="1">
      <alignment vertical="top" wrapText="1"/>
    </xf>
    <xf numFmtId="0" fontId="3" fillId="3" borderId="5" xfId="0" applyFont="1" applyFill="1" applyBorder="1" applyAlignment="1">
      <alignment horizontal="center" vertical="top" wrapText="1"/>
    </xf>
    <xf numFmtId="0" fontId="1" fillId="0" borderId="2" xfId="0" applyFont="1" applyBorder="1" applyAlignment="1">
      <alignment vertical="top" wrapText="1"/>
    </xf>
    <xf numFmtId="0" fontId="2" fillId="0" borderId="5" xfId="0" applyFont="1" applyBorder="1" applyAlignment="1">
      <alignment vertical="top" wrapText="1"/>
    </xf>
    <xf numFmtId="0" fontId="2" fillId="0" borderId="0" xfId="0" applyFont="1" applyAlignment="1">
      <alignment horizontal="right" vertical="top" wrapText="1"/>
    </xf>
    <xf numFmtId="0" fontId="2" fillId="0" borderId="0" xfId="0" applyFont="1" applyAlignment="1">
      <alignment vertical="top" wrapText="1"/>
    </xf>
    <xf numFmtId="0" fontId="3" fillId="5" borderId="0" xfId="0" applyFont="1" applyFill="1" applyAlignment="1">
      <alignment vertical="top" wrapText="1"/>
    </xf>
    <xf numFmtId="0" fontId="2" fillId="6" borderId="8" xfId="0" applyFont="1" applyFill="1" applyBorder="1" applyAlignment="1">
      <alignment horizontal="center" vertical="top" wrapText="1"/>
    </xf>
    <xf numFmtId="0" fontId="2" fillId="6" borderId="3" xfId="0" applyFont="1" applyFill="1" applyBorder="1" applyAlignment="1">
      <alignment horizontal="center" vertical="top" wrapText="1"/>
    </xf>
    <xf numFmtId="0" fontId="8" fillId="8" borderId="2" xfId="0" applyFont="1" applyFill="1" applyBorder="1" applyAlignment="1">
      <alignment horizontal="center" vertical="top" wrapText="1"/>
    </xf>
    <xf numFmtId="0" fontId="8" fillId="8" borderId="5" xfId="0" applyFont="1" applyFill="1" applyBorder="1" applyAlignment="1">
      <alignment horizontal="center" vertical="top" wrapText="1"/>
    </xf>
    <xf numFmtId="0" fontId="2" fillId="3" borderId="5" xfId="0" applyFont="1" applyFill="1" applyBorder="1" applyAlignment="1">
      <alignment vertical="top" wrapText="1"/>
    </xf>
    <xf numFmtId="0" fontId="2" fillId="0" borderId="2" xfId="0" applyFont="1" applyBorder="1" applyAlignment="1">
      <alignment vertical="top" wrapText="1"/>
    </xf>
    <xf numFmtId="0" fontId="2" fillId="5" borderId="0" xfId="0" applyFont="1" applyFill="1" applyAlignment="1">
      <alignment vertical="top" wrapText="1"/>
    </xf>
    <xf numFmtId="0" fontId="3" fillId="6" borderId="5" xfId="0" applyFont="1" applyFill="1" applyBorder="1" applyAlignment="1">
      <alignment horizontal="right" vertical="top" wrapText="1"/>
    </xf>
    <xf numFmtId="0" fontId="3" fillId="6" borderId="5" xfId="0" applyFont="1" applyFill="1" applyBorder="1" applyAlignment="1">
      <alignment vertical="top" wrapText="1"/>
    </xf>
    <xf numFmtId="0" fontId="5" fillId="6" borderId="5" xfId="0" applyFont="1" applyFill="1" applyBorder="1" applyAlignment="1">
      <alignment vertical="top" wrapText="1"/>
    </xf>
    <xf numFmtId="0" fontId="3" fillId="0" borderId="2" xfId="0" applyFont="1" applyBorder="1" applyAlignment="1">
      <alignment horizontal="left" vertical="top" wrapText="1"/>
    </xf>
    <xf numFmtId="0" fontId="3" fillId="4" borderId="5" xfId="0" applyFont="1" applyFill="1" applyBorder="1" applyAlignment="1">
      <alignment horizontal="left" vertical="top" wrapText="1"/>
    </xf>
    <xf numFmtId="0" fontId="2" fillId="0" borderId="6" xfId="0" applyFont="1" applyBorder="1" applyAlignment="1">
      <alignment horizontal="right" vertical="top" wrapText="1"/>
    </xf>
    <xf numFmtId="0" fontId="2" fillId="0" borderId="7" xfId="0" applyFont="1" applyBorder="1" applyAlignment="1">
      <alignment horizontal="right" vertical="top" wrapText="1"/>
    </xf>
    <xf numFmtId="0" fontId="2" fillId="0" borderId="3" xfId="0" applyFont="1" applyBorder="1" applyAlignment="1">
      <alignment horizontal="right" vertical="top" wrapText="1"/>
    </xf>
    <xf numFmtId="0" fontId="3" fillId="0" borderId="6" xfId="0" applyFont="1" applyBorder="1" applyAlignment="1">
      <alignment horizontal="right" vertical="top" wrapText="1"/>
    </xf>
    <xf numFmtId="0" fontId="3" fillId="0" borderId="7" xfId="0" applyFont="1" applyBorder="1" applyAlignment="1">
      <alignment horizontal="right" vertical="top" wrapText="1"/>
    </xf>
    <xf numFmtId="0" fontId="3" fillId="0" borderId="3" xfId="0" applyFont="1" applyBorder="1" applyAlignment="1">
      <alignment horizontal="right" vertical="top" wrapText="1"/>
    </xf>
    <xf numFmtId="0" fontId="8" fillId="10" borderId="6" xfId="0" applyFont="1" applyFill="1" applyBorder="1" applyAlignment="1">
      <alignment vertical="top" wrapText="1"/>
    </xf>
    <xf numFmtId="0" fontId="8" fillId="10" borderId="7" xfId="0" applyFont="1" applyFill="1" applyBorder="1" applyAlignment="1">
      <alignment vertical="top" wrapText="1"/>
    </xf>
    <xf numFmtId="0" fontId="8" fillId="10" borderId="3" xfId="0" applyFont="1" applyFill="1" applyBorder="1" applyAlignment="1">
      <alignment vertical="top" wrapText="1"/>
    </xf>
    <xf numFmtId="0" fontId="7" fillId="6" borderId="0" xfId="0" applyFont="1" applyFill="1" applyAlignment="1">
      <alignment horizontal="left" vertical="top"/>
    </xf>
    <xf numFmtId="0" fontId="7" fillId="6" borderId="9" xfId="0" applyFont="1" applyFill="1" applyBorder="1" applyAlignment="1">
      <alignment horizontal="left" vertical="top"/>
    </xf>
    <xf numFmtId="0" fontId="2" fillId="9" borderId="6" xfId="0" applyFont="1" applyFill="1" applyBorder="1" applyAlignment="1">
      <alignment vertical="top" wrapText="1"/>
    </xf>
    <xf numFmtId="0" fontId="2" fillId="9" borderId="7" xfId="0" applyFont="1" applyFill="1" applyBorder="1" applyAlignment="1">
      <alignment vertical="top" wrapText="1"/>
    </xf>
    <xf numFmtId="0" fontId="2" fillId="9" borderId="3" xfId="0" applyFont="1" applyFill="1" applyBorder="1" applyAlignment="1">
      <alignment vertical="top" wrapText="1"/>
    </xf>
    <xf numFmtId="0" fontId="6" fillId="9" borderId="6" xfId="0" applyFont="1" applyFill="1" applyBorder="1" applyAlignment="1">
      <alignment horizontal="center" vertical="top" wrapText="1"/>
    </xf>
    <xf numFmtId="0" fontId="6" fillId="9" borderId="7" xfId="0" applyFont="1" applyFill="1" applyBorder="1" applyAlignment="1">
      <alignment horizontal="center" vertical="top" wrapText="1"/>
    </xf>
    <xf numFmtId="0" fontId="6" fillId="9" borderId="3" xfId="0" applyFont="1" applyFill="1" applyBorder="1" applyAlignment="1">
      <alignment horizontal="center" vertical="top" wrapText="1"/>
    </xf>
    <xf numFmtId="0" fontId="8" fillId="10" borderId="6" xfId="0" applyFont="1" applyFill="1" applyBorder="1" applyAlignment="1">
      <alignment horizontal="center" vertical="top" wrapText="1"/>
    </xf>
    <xf numFmtId="0" fontId="8" fillId="10" borderId="7"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9" borderId="6" xfId="0" applyFont="1" applyFill="1" applyBorder="1" applyAlignment="1">
      <alignment horizontal="center" vertical="top"/>
    </xf>
    <xf numFmtId="0" fontId="6" fillId="9" borderId="7" xfId="0" applyFont="1" applyFill="1" applyBorder="1" applyAlignment="1">
      <alignment horizontal="center" vertical="top"/>
    </xf>
    <xf numFmtId="0" fontId="6" fillId="9" borderId="3" xfId="0" applyFont="1" applyFill="1" applyBorder="1" applyAlignment="1">
      <alignment horizontal="center" vertical="top"/>
    </xf>
    <xf numFmtId="0" fontId="8" fillId="10" borderId="6" xfId="0" applyFont="1" applyFill="1" applyBorder="1" applyAlignment="1">
      <alignment horizontal="center" vertical="top"/>
    </xf>
    <xf numFmtId="0" fontId="8" fillId="10" borderId="7" xfId="0" applyFont="1" applyFill="1" applyBorder="1" applyAlignment="1">
      <alignment horizontal="center" vertical="top"/>
    </xf>
    <xf numFmtId="0" fontId="8" fillId="10" borderId="3" xfId="0" applyFont="1" applyFill="1" applyBorder="1" applyAlignment="1">
      <alignment horizontal="center" vertical="top"/>
    </xf>
    <xf numFmtId="0" fontId="2" fillId="6" borderId="6" xfId="0" applyFont="1" applyFill="1" applyBorder="1" applyAlignment="1">
      <alignment horizontal="center" vertical="top" wrapText="1"/>
    </xf>
    <xf numFmtId="0" fontId="2" fillId="6" borderId="3" xfId="0" applyFont="1" applyFill="1" applyBorder="1" applyAlignment="1">
      <alignment horizontal="center" vertical="top" wrapText="1"/>
    </xf>
    <xf numFmtId="0" fontId="8" fillId="8" borderId="6" xfId="0" applyFont="1" applyFill="1" applyBorder="1" applyAlignment="1">
      <alignment horizontal="center" vertical="top" wrapText="1"/>
    </xf>
    <xf numFmtId="0" fontId="8" fillId="8" borderId="3" xfId="0" applyFont="1" applyFill="1" applyBorder="1" applyAlignment="1">
      <alignment horizontal="center" vertical="top" wrapText="1"/>
    </xf>
    <xf numFmtId="0" fontId="1" fillId="0" borderId="10" xfId="0" applyFont="1" applyBorder="1" applyAlignment="1">
      <alignment horizontal="center" vertical="top" wrapText="1"/>
    </xf>
    <xf numFmtId="0" fontId="1" fillId="0" borderId="0" xfId="0" applyFont="1" applyAlignment="1">
      <alignment horizontal="center" vertical="top" wrapText="1"/>
    </xf>
  </cellXfs>
  <cellStyles count="1">
    <cellStyle name="Normal" xfId="0" builtinId="0"/>
  </cellStyles>
  <dxfs count="0"/>
  <tableStyles count="0" defaultTableStyle="TableStyleMedium2" defaultPivotStyle="PivotStyleLight16"/>
  <colors>
    <mruColors>
      <color rgb="FFF2F1F0"/>
      <color rgb="FF44BBA4"/>
      <color rgb="FF7E47FF"/>
      <color rgb="FFCCD3FF"/>
      <color rgb="FF390A6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90A6F"/>
  </sheetPr>
  <dimension ref="A1:L85"/>
  <sheetViews>
    <sheetView tabSelected="1" zoomScaleNormal="100" workbookViewId="0">
      <pane ySplit="4" topLeftCell="A5" activePane="bottomLeft" state="frozen"/>
      <selection activeCell="B1" sqref="B1"/>
      <selection pane="bottomLeft" activeCell="I64" sqref="I64"/>
    </sheetView>
  </sheetViews>
  <sheetFormatPr defaultColWidth="8.7109375" defaultRowHeight="10.5" x14ac:dyDescent="0.25"/>
  <cols>
    <col min="1" max="1" width="7.7109375" style="1" bestFit="1" customWidth="1"/>
    <col min="2" max="2" width="24.7109375" style="1" customWidth="1"/>
    <col min="3" max="3" width="12.28515625" style="1" customWidth="1"/>
    <col min="4" max="4" width="20.5703125" style="1" customWidth="1"/>
    <col min="5" max="5" width="15.5703125" style="1" customWidth="1"/>
    <col min="6" max="6" width="12.7109375" style="1" customWidth="1"/>
    <col min="7" max="7" width="13" style="1" customWidth="1"/>
    <col min="8" max="8" width="13.42578125" style="1" customWidth="1"/>
    <col min="9" max="9" width="19.5703125" style="1" customWidth="1"/>
    <col min="10" max="10" width="24.7109375" style="1" customWidth="1"/>
    <col min="11" max="11" width="54.7109375" style="1" customWidth="1"/>
    <col min="12" max="12" width="21.7109375" style="1" customWidth="1"/>
    <col min="13" max="16384" width="8.7109375" style="1"/>
  </cols>
  <sheetData>
    <row r="1" spans="1:12" ht="12" customHeight="1" x14ac:dyDescent="0.25">
      <c r="A1" s="52" t="s">
        <v>261</v>
      </c>
      <c r="B1" s="52"/>
      <c r="C1" s="52"/>
      <c r="D1" s="52"/>
      <c r="E1" s="52"/>
      <c r="F1" s="52"/>
      <c r="G1" s="52"/>
      <c r="H1" s="52"/>
      <c r="I1" s="52"/>
      <c r="J1" s="52"/>
      <c r="K1" s="52"/>
      <c r="L1" s="52"/>
    </row>
    <row r="2" spans="1:12" ht="7.5" customHeight="1" thickBot="1" x14ac:dyDescent="0.3">
      <c r="A2" s="53"/>
      <c r="B2" s="53"/>
      <c r="C2" s="53"/>
      <c r="D2" s="53"/>
      <c r="E2" s="53"/>
      <c r="F2" s="53"/>
      <c r="G2" s="53"/>
      <c r="H2" s="53"/>
      <c r="I2" s="53"/>
      <c r="J2" s="53"/>
      <c r="K2" s="53"/>
      <c r="L2" s="53"/>
    </row>
    <row r="3" spans="1:12" ht="72.75" customHeight="1" thickBot="1" x14ac:dyDescent="0.3">
      <c r="A3" s="15" t="s">
        <v>0</v>
      </c>
      <c r="B3" s="16" t="s">
        <v>61</v>
      </c>
      <c r="C3" s="16" t="s">
        <v>62</v>
      </c>
      <c r="D3" s="16" t="s">
        <v>64</v>
      </c>
      <c r="E3" s="16" t="s">
        <v>1</v>
      </c>
      <c r="F3" s="17" t="s">
        <v>2</v>
      </c>
      <c r="G3" s="17" t="s">
        <v>3</v>
      </c>
      <c r="H3" s="17" t="s">
        <v>4</v>
      </c>
      <c r="I3" s="17" t="s">
        <v>54</v>
      </c>
      <c r="J3" s="18" t="s">
        <v>90</v>
      </c>
      <c r="K3" s="16" t="s">
        <v>63</v>
      </c>
      <c r="L3" s="18" t="s">
        <v>55</v>
      </c>
    </row>
    <row r="4" spans="1:12" ht="15" customHeight="1" thickBot="1" x14ac:dyDescent="0.3">
      <c r="A4" s="19">
        <v>1</v>
      </c>
      <c r="B4" s="20">
        <v>2</v>
      </c>
      <c r="C4" s="20">
        <v>3</v>
      </c>
      <c r="D4" s="20">
        <v>4</v>
      </c>
      <c r="E4" s="20">
        <v>5</v>
      </c>
      <c r="F4" s="20">
        <v>6</v>
      </c>
      <c r="G4" s="20">
        <v>7</v>
      </c>
      <c r="H4" s="20">
        <v>8</v>
      </c>
      <c r="I4" s="20">
        <v>9</v>
      </c>
      <c r="J4" s="20">
        <v>10</v>
      </c>
      <c r="K4" s="20">
        <v>11</v>
      </c>
      <c r="L4" s="20">
        <v>12</v>
      </c>
    </row>
    <row r="5" spans="1:12" ht="15" customHeight="1" thickBot="1" x14ac:dyDescent="0.3">
      <c r="A5" s="21" t="s">
        <v>5</v>
      </c>
      <c r="B5" s="54" t="s">
        <v>232</v>
      </c>
      <c r="C5" s="55"/>
      <c r="D5" s="55"/>
      <c r="E5" s="55"/>
      <c r="F5" s="55"/>
      <c r="G5" s="55"/>
      <c r="H5" s="55"/>
      <c r="I5" s="55"/>
      <c r="J5" s="55"/>
      <c r="K5" s="55"/>
      <c r="L5" s="56"/>
    </row>
    <row r="6" spans="1:12" ht="326.25" customHeight="1" thickBot="1" x14ac:dyDescent="0.3">
      <c r="A6" s="2" t="s">
        <v>6</v>
      </c>
      <c r="B6" s="3" t="s">
        <v>234</v>
      </c>
      <c r="C6" s="39"/>
      <c r="D6" s="5" t="s">
        <v>235</v>
      </c>
      <c r="E6" s="6">
        <v>8</v>
      </c>
      <c r="F6" s="39"/>
      <c r="G6" s="39"/>
      <c r="H6" s="39"/>
      <c r="I6" s="39"/>
      <c r="J6" s="39"/>
      <c r="K6" s="39"/>
      <c r="L6" s="39"/>
    </row>
    <row r="7" spans="1:12" ht="255" customHeight="1" thickBot="1" x14ac:dyDescent="0.3">
      <c r="A7" s="2" t="s">
        <v>7</v>
      </c>
      <c r="B7" s="38"/>
      <c r="C7" s="41" t="s">
        <v>266</v>
      </c>
      <c r="D7" s="39"/>
      <c r="E7" s="39"/>
      <c r="F7" s="5">
        <f>'Išlaidos darbuotojams'!G9</f>
        <v>13.65</v>
      </c>
      <c r="G7" s="5">
        <f>'Išlaidos investicijoms'!D8</f>
        <v>0</v>
      </c>
      <c r="H7" s="5">
        <f>'Išlaidos medžiagoms'!E8</f>
        <v>0</v>
      </c>
      <c r="I7" s="5">
        <f>'Išlaidos paslaugoms'!C8</f>
        <v>0</v>
      </c>
      <c r="J7" s="5">
        <f>0.05*(F7+G7+H7+I7)</f>
        <v>0.68250000000000011</v>
      </c>
      <c r="K7" s="5">
        <f>SUM(F7:J7)</f>
        <v>14.3325</v>
      </c>
      <c r="L7" s="40"/>
    </row>
    <row r="8" spans="1:12" ht="11.25" thickBot="1" x14ac:dyDescent="0.3">
      <c r="A8" s="2" t="s">
        <v>8</v>
      </c>
      <c r="B8" s="38"/>
      <c r="C8" s="41" t="s">
        <v>241</v>
      </c>
      <c r="D8" s="39"/>
      <c r="E8" s="39"/>
      <c r="F8" s="5">
        <f>'Išlaidos darbuotojams'!G14</f>
        <v>0</v>
      </c>
      <c r="G8" s="5">
        <f>'Išlaidos investicijoms'!D12</f>
        <v>0</v>
      </c>
      <c r="H8" s="5">
        <f>'Išlaidos medžiagoms'!E12</f>
        <v>0</v>
      </c>
      <c r="I8" s="5">
        <f>'Išlaidos paslaugoms'!C12</f>
        <v>0</v>
      </c>
      <c r="J8" s="5">
        <f t="shared" ref="J8:J9" si="0">0.05*(F8+G8+H8+I8)</f>
        <v>0</v>
      </c>
      <c r="K8" s="5">
        <f>SUM(F8:J8)</f>
        <v>0</v>
      </c>
      <c r="L8" s="40"/>
    </row>
    <row r="9" spans="1:12" ht="11.25" thickBot="1" x14ac:dyDescent="0.3">
      <c r="A9" s="2" t="s">
        <v>91</v>
      </c>
      <c r="B9" s="38"/>
      <c r="C9" s="41" t="s">
        <v>241</v>
      </c>
      <c r="D9" s="39"/>
      <c r="E9" s="39"/>
      <c r="F9" s="5">
        <f>'Išlaidos darbuotojams'!G19</f>
        <v>0</v>
      </c>
      <c r="G9" s="5">
        <f>'Išlaidos investicijoms'!D16</f>
        <v>0</v>
      </c>
      <c r="H9" s="5">
        <f>'Išlaidos medžiagoms'!E16</f>
        <v>0</v>
      </c>
      <c r="I9" s="5">
        <f>'Išlaidos paslaugoms'!C16</f>
        <v>0</v>
      </c>
      <c r="J9" s="5">
        <f t="shared" si="0"/>
        <v>0</v>
      </c>
      <c r="K9" s="5">
        <f>SUM(F9:J9)</f>
        <v>0</v>
      </c>
      <c r="L9" s="40"/>
    </row>
    <row r="10" spans="1:12" ht="11.25" thickBot="1" x14ac:dyDescent="0.3">
      <c r="A10" s="2" t="s">
        <v>9</v>
      </c>
      <c r="B10" s="38"/>
      <c r="C10" s="5" t="s">
        <v>9</v>
      </c>
      <c r="D10" s="39"/>
      <c r="E10" s="39"/>
      <c r="F10" s="10"/>
      <c r="G10" s="5"/>
      <c r="H10" s="5"/>
      <c r="I10" s="5"/>
      <c r="J10" s="5"/>
      <c r="K10" s="5"/>
      <c r="L10" s="40"/>
    </row>
    <row r="11" spans="1:12" ht="12.6" customHeight="1" thickBot="1" x14ac:dyDescent="0.3">
      <c r="A11" s="2"/>
      <c r="B11" s="46" t="s">
        <v>65</v>
      </c>
      <c r="C11" s="47"/>
      <c r="D11" s="47"/>
      <c r="E11" s="47"/>
      <c r="F11" s="47"/>
      <c r="G11" s="47"/>
      <c r="H11" s="47"/>
      <c r="I11" s="47"/>
      <c r="J11" s="47"/>
      <c r="K11" s="48"/>
      <c r="L11" s="5">
        <f>SUM(K7:K9)*E6</f>
        <v>114.66</v>
      </c>
    </row>
    <row r="12" spans="1:12" ht="409.5" customHeight="1" thickBot="1" x14ac:dyDescent="0.3">
      <c r="A12" s="2" t="s">
        <v>10</v>
      </c>
      <c r="B12" s="3" t="s">
        <v>237</v>
      </c>
      <c r="C12" s="4"/>
      <c r="D12" s="5" t="s">
        <v>235</v>
      </c>
      <c r="E12" s="6">
        <v>165</v>
      </c>
      <c r="F12" s="4"/>
      <c r="G12" s="4"/>
      <c r="H12" s="4"/>
      <c r="I12" s="4"/>
      <c r="J12" s="4"/>
      <c r="K12" s="4"/>
      <c r="L12" s="39"/>
    </row>
    <row r="13" spans="1:12" ht="140.25" customHeight="1" thickBot="1" x14ac:dyDescent="0.3">
      <c r="A13" s="2" t="s">
        <v>11</v>
      </c>
      <c r="B13" s="7"/>
      <c r="C13" s="6" t="s">
        <v>262</v>
      </c>
      <c r="D13" s="4"/>
      <c r="E13" s="4"/>
      <c r="F13" s="5">
        <f>'Išlaidos darbuotojams'!G26</f>
        <v>0</v>
      </c>
      <c r="G13" s="5">
        <f>'Išlaidos investicijoms'!D22</f>
        <v>0</v>
      </c>
      <c r="H13" s="5">
        <f>'Išlaidos medžiagoms'!E23</f>
        <v>0</v>
      </c>
      <c r="I13" s="5">
        <f>'Išlaidos paslaugoms'!C23</f>
        <v>94</v>
      </c>
      <c r="J13" s="5">
        <f>0.05*(F13+G13+H13+I13)</f>
        <v>4.7</v>
      </c>
      <c r="K13" s="5">
        <f>SUM(F13:J13)</f>
        <v>98.7</v>
      </c>
      <c r="L13" s="40"/>
    </row>
    <row r="14" spans="1:12" ht="11.25" thickBot="1" x14ac:dyDescent="0.3">
      <c r="A14" s="2" t="s">
        <v>12</v>
      </c>
      <c r="B14" s="7"/>
      <c r="C14" s="42" t="s">
        <v>241</v>
      </c>
      <c r="D14" s="4"/>
      <c r="E14" s="4"/>
      <c r="F14" s="5">
        <f>'Išlaidos darbuotojams'!G31</f>
        <v>0</v>
      </c>
      <c r="G14" s="5">
        <f>'Išlaidos investicijoms'!D26</f>
        <v>0</v>
      </c>
      <c r="H14" s="5">
        <f>'Išlaidos medžiagoms'!E27</f>
        <v>0</v>
      </c>
      <c r="I14" s="5">
        <f>'Išlaidos paslaugoms'!C27</f>
        <v>0</v>
      </c>
      <c r="J14" s="5">
        <f>0.05*(F14+G14+H14+I14)</f>
        <v>0</v>
      </c>
      <c r="K14" s="5">
        <f>SUM(F14:J14)</f>
        <v>0</v>
      </c>
      <c r="L14" s="40"/>
    </row>
    <row r="15" spans="1:12" ht="11.25" thickBot="1" x14ac:dyDescent="0.3">
      <c r="A15" s="2" t="s">
        <v>91</v>
      </c>
      <c r="B15" s="7"/>
      <c r="C15" s="41" t="s">
        <v>241</v>
      </c>
      <c r="D15" s="4"/>
      <c r="E15" s="4"/>
      <c r="F15" s="5">
        <f>'Išlaidos darbuotojams'!G36</f>
        <v>0</v>
      </c>
      <c r="G15" s="5">
        <f>'Išlaidos investicijoms'!D30</f>
        <v>0</v>
      </c>
      <c r="H15" s="5">
        <f>'Išlaidos medžiagoms'!E31</f>
        <v>0</v>
      </c>
      <c r="I15" s="5">
        <f>'Išlaidos paslaugoms'!C31</f>
        <v>0</v>
      </c>
      <c r="J15" s="5">
        <f>0.05*(F15+G15+H15+I15)</f>
        <v>0</v>
      </c>
      <c r="K15" s="5">
        <f>SUM(F15:J15)</f>
        <v>0</v>
      </c>
      <c r="L15" s="40"/>
    </row>
    <row r="16" spans="1:12" ht="11.25" thickBot="1" x14ac:dyDescent="0.3">
      <c r="A16" s="2" t="s">
        <v>9</v>
      </c>
      <c r="B16" s="7"/>
      <c r="C16" s="6" t="s">
        <v>46</v>
      </c>
      <c r="D16" s="4"/>
      <c r="E16" s="4"/>
      <c r="F16" s="10"/>
      <c r="G16" s="5"/>
      <c r="H16" s="5"/>
      <c r="I16" s="5"/>
      <c r="J16" s="5"/>
      <c r="K16" s="5"/>
      <c r="L16" s="39"/>
    </row>
    <row r="17" spans="1:12" ht="11.25" thickBot="1" x14ac:dyDescent="0.3">
      <c r="A17" s="2"/>
      <c r="B17" s="46" t="s">
        <v>66</v>
      </c>
      <c r="C17" s="47"/>
      <c r="D17" s="47"/>
      <c r="E17" s="47"/>
      <c r="F17" s="47"/>
      <c r="G17" s="47"/>
      <c r="H17" s="47"/>
      <c r="I17" s="47"/>
      <c r="J17" s="47"/>
      <c r="K17" s="48"/>
      <c r="L17" s="11">
        <f>SUM(K13:K15)*E12</f>
        <v>16285.5</v>
      </c>
    </row>
    <row r="18" spans="1:12" ht="408.75" customHeight="1" thickBot="1" x14ac:dyDescent="0.3">
      <c r="A18" s="2" t="s">
        <v>92</v>
      </c>
      <c r="B18" s="3" t="s">
        <v>238</v>
      </c>
      <c r="C18" s="4"/>
      <c r="D18" s="5" t="s">
        <v>235</v>
      </c>
      <c r="E18" s="6">
        <v>16</v>
      </c>
      <c r="F18" s="4"/>
      <c r="G18" s="4"/>
      <c r="H18" s="4"/>
      <c r="I18" s="4"/>
      <c r="J18" s="4"/>
      <c r="K18" s="4"/>
      <c r="L18" s="39"/>
    </row>
    <row r="19" spans="1:12" ht="88.5" customHeight="1" thickBot="1" x14ac:dyDescent="0.3">
      <c r="A19" s="2" t="s">
        <v>93</v>
      </c>
      <c r="B19" s="7"/>
      <c r="C19" s="41" t="s">
        <v>263</v>
      </c>
      <c r="D19" s="4"/>
      <c r="E19" s="4"/>
      <c r="F19" s="5">
        <f>'Išlaidos darbuotojams'!G43</f>
        <v>0</v>
      </c>
      <c r="G19" s="5">
        <f>'Išlaidos investicijoms'!D36</f>
        <v>0</v>
      </c>
      <c r="H19" s="5">
        <f>'Išlaidos medžiagoms'!E38</f>
        <v>0</v>
      </c>
      <c r="I19" s="5">
        <f>'Išlaidos paslaugoms'!C38</f>
        <v>215</v>
      </c>
      <c r="J19" s="5">
        <f>0.05*(F19+G19+H19+I19)</f>
        <v>10.75</v>
      </c>
      <c r="K19" s="5">
        <f>SUM(F19:J19)</f>
        <v>225.75</v>
      </c>
      <c r="L19" s="40"/>
    </row>
    <row r="20" spans="1:12" ht="11.25" thickBot="1" x14ac:dyDescent="0.3">
      <c r="A20" s="2" t="s">
        <v>94</v>
      </c>
      <c r="B20" s="7"/>
      <c r="C20" s="41" t="s">
        <v>241</v>
      </c>
      <c r="D20" s="4"/>
      <c r="E20" s="4"/>
      <c r="F20" s="5">
        <f>'Išlaidos darbuotojams'!G48</f>
        <v>0</v>
      </c>
      <c r="G20" s="5">
        <f>'Išlaidos investicijoms'!D40</f>
        <v>0</v>
      </c>
      <c r="H20" s="5">
        <f>'Išlaidos medžiagoms'!E42</f>
        <v>0</v>
      </c>
      <c r="I20" s="5">
        <f>'Išlaidos paslaugoms'!C42</f>
        <v>0</v>
      </c>
      <c r="J20" s="5">
        <f>0.05*(F20+G20+H20+I20)</f>
        <v>0</v>
      </c>
      <c r="K20" s="5">
        <f>SUM(F20:J20)</f>
        <v>0</v>
      </c>
      <c r="L20" s="40"/>
    </row>
    <row r="21" spans="1:12" ht="11.25" thickBot="1" x14ac:dyDescent="0.3">
      <c r="A21" s="2" t="s">
        <v>95</v>
      </c>
      <c r="B21" s="7"/>
      <c r="C21" s="41" t="s">
        <v>241</v>
      </c>
      <c r="D21" s="4"/>
      <c r="E21" s="4"/>
      <c r="F21" s="5">
        <f>'Išlaidos darbuotojams'!G53</f>
        <v>0</v>
      </c>
      <c r="G21" s="5">
        <f>'Išlaidos investicijoms'!D44</f>
        <v>0</v>
      </c>
      <c r="H21" s="5">
        <f>'Išlaidos medžiagoms'!E46</f>
        <v>0</v>
      </c>
      <c r="I21" s="5">
        <f>'Išlaidos paslaugoms'!C46</f>
        <v>0</v>
      </c>
      <c r="J21" s="5">
        <f>0.05*(F21+G21+H21+I21)</f>
        <v>0</v>
      </c>
      <c r="K21" s="5">
        <f>SUM(F21:J21)</f>
        <v>0</v>
      </c>
      <c r="L21" s="40"/>
    </row>
    <row r="22" spans="1:12" ht="11.25" thickBot="1" x14ac:dyDescent="0.3">
      <c r="A22" s="2" t="s">
        <v>9</v>
      </c>
      <c r="B22" s="7"/>
      <c r="C22" s="5" t="s">
        <v>9</v>
      </c>
      <c r="D22" s="4"/>
      <c r="E22" s="4"/>
      <c r="F22" s="10"/>
      <c r="G22" s="5"/>
      <c r="H22" s="5"/>
      <c r="I22" s="5"/>
      <c r="J22" s="5"/>
      <c r="K22" s="5"/>
      <c r="L22" s="40"/>
    </row>
    <row r="23" spans="1:12" ht="12.6" customHeight="1" thickBot="1" x14ac:dyDescent="0.3">
      <c r="A23" s="2"/>
      <c r="B23" s="46" t="s">
        <v>104</v>
      </c>
      <c r="C23" s="47"/>
      <c r="D23" s="47"/>
      <c r="E23" s="47"/>
      <c r="F23" s="47"/>
      <c r="G23" s="47"/>
      <c r="H23" s="47"/>
      <c r="I23" s="47"/>
      <c r="J23" s="47"/>
      <c r="K23" s="48"/>
      <c r="L23" s="5">
        <f>SUM(K19:K21)*E18</f>
        <v>3612</v>
      </c>
    </row>
    <row r="24" spans="1:12" ht="11.25" thickBot="1" x14ac:dyDescent="0.3">
      <c r="A24" s="2"/>
      <c r="B24" s="5" t="s">
        <v>9</v>
      </c>
      <c r="C24" s="5"/>
      <c r="D24" s="5"/>
      <c r="E24" s="5"/>
      <c r="F24" s="5"/>
      <c r="G24" s="5"/>
      <c r="H24" s="5"/>
      <c r="I24" s="5"/>
      <c r="J24" s="5"/>
      <c r="K24" s="5"/>
      <c r="L24" s="5" t="s">
        <v>9</v>
      </c>
    </row>
    <row r="25" spans="1:12" ht="126.75" thickBot="1" x14ac:dyDescent="0.3">
      <c r="A25" s="2" t="s">
        <v>96</v>
      </c>
      <c r="B25" s="3" t="s">
        <v>245</v>
      </c>
      <c r="C25" s="4"/>
      <c r="D25" s="5"/>
      <c r="E25" s="6">
        <v>71</v>
      </c>
      <c r="F25" s="4"/>
      <c r="G25" s="4"/>
      <c r="H25" s="4"/>
      <c r="I25" s="4"/>
      <c r="J25" s="4"/>
      <c r="K25" s="4"/>
      <c r="L25" s="4"/>
    </row>
    <row r="26" spans="1:12" ht="123" customHeight="1" thickBot="1" x14ac:dyDescent="0.3">
      <c r="A26" s="2" t="s">
        <v>97</v>
      </c>
      <c r="B26" s="7"/>
      <c r="C26" s="41" t="s">
        <v>267</v>
      </c>
      <c r="D26" s="4"/>
      <c r="E26" s="4"/>
      <c r="F26" s="5">
        <f>'Išlaidos darbuotojams'!G60</f>
        <v>0</v>
      </c>
      <c r="G26" s="5">
        <f>'Išlaidos investicijoms'!D50</f>
        <v>0</v>
      </c>
      <c r="H26" s="5">
        <f>'Išlaidos medžiagoms'!E53</f>
        <v>0</v>
      </c>
      <c r="I26" s="5">
        <f>'Išlaidos paslaugoms'!C53</f>
        <v>250</v>
      </c>
      <c r="J26" s="5">
        <f>0.05*(F26+G26+H26+I26)</f>
        <v>12.5</v>
      </c>
      <c r="K26" s="5">
        <f>SUM(F26:J26)</f>
        <v>262.5</v>
      </c>
      <c r="L26" s="9"/>
    </row>
    <row r="27" spans="1:12" ht="11.25" thickBot="1" x14ac:dyDescent="0.3">
      <c r="A27" s="2" t="s">
        <v>98</v>
      </c>
      <c r="B27" s="7"/>
      <c r="C27" s="8" t="s">
        <v>241</v>
      </c>
      <c r="D27" s="4"/>
      <c r="E27" s="4"/>
      <c r="F27" s="5">
        <f>'Išlaidos darbuotojams'!G65</f>
        <v>0</v>
      </c>
      <c r="G27" s="5">
        <f>'Išlaidos investicijoms'!D54</f>
        <v>0</v>
      </c>
      <c r="H27" s="5">
        <f>'Išlaidos medžiagoms'!E57</f>
        <v>0</v>
      </c>
      <c r="I27" s="5">
        <f>'Išlaidos paslaugoms'!C57</f>
        <v>0</v>
      </c>
      <c r="J27" s="5">
        <f t="shared" ref="J27:J28" si="1">0.05*(F27+G27+H27+I27)</f>
        <v>0</v>
      </c>
      <c r="K27" s="5">
        <f t="shared" ref="K27:K28" si="2">SUM(F27:J27)</f>
        <v>0</v>
      </c>
      <c r="L27" s="9"/>
    </row>
    <row r="28" spans="1:12" ht="11.25" thickBot="1" x14ac:dyDescent="0.3">
      <c r="A28" s="2" t="s">
        <v>99</v>
      </c>
      <c r="B28" s="7"/>
      <c r="C28" s="8" t="s">
        <v>241</v>
      </c>
      <c r="D28" s="4"/>
      <c r="E28" s="4"/>
      <c r="F28" s="5">
        <f>'Išlaidos darbuotojams'!G70</f>
        <v>0</v>
      </c>
      <c r="G28" s="5">
        <f>'Išlaidos investicijoms'!D58</f>
        <v>0</v>
      </c>
      <c r="H28" s="5">
        <f>'Išlaidos medžiagoms'!E61</f>
        <v>0</v>
      </c>
      <c r="I28" s="5">
        <f>'Išlaidos paslaugoms'!C61</f>
        <v>0</v>
      </c>
      <c r="J28" s="5">
        <f t="shared" si="1"/>
        <v>0</v>
      </c>
      <c r="K28" s="5">
        <f t="shared" si="2"/>
        <v>0</v>
      </c>
      <c r="L28" s="9"/>
    </row>
    <row r="29" spans="1:12" ht="11.25" thickBot="1" x14ac:dyDescent="0.3">
      <c r="A29" s="2" t="s">
        <v>9</v>
      </c>
      <c r="B29" s="7"/>
      <c r="C29" s="5" t="s">
        <v>9</v>
      </c>
      <c r="D29" s="4"/>
      <c r="E29" s="4"/>
      <c r="F29" s="10"/>
      <c r="G29" s="5"/>
      <c r="H29" s="5"/>
      <c r="I29" s="5"/>
      <c r="J29" s="5"/>
      <c r="K29" s="5"/>
      <c r="L29" s="40"/>
    </row>
    <row r="30" spans="1:12" ht="12.6" customHeight="1" thickBot="1" x14ac:dyDescent="0.3">
      <c r="A30" s="2"/>
      <c r="B30" s="46" t="s">
        <v>105</v>
      </c>
      <c r="C30" s="47"/>
      <c r="D30" s="47"/>
      <c r="E30" s="47"/>
      <c r="F30" s="47"/>
      <c r="G30" s="47"/>
      <c r="H30" s="47"/>
      <c r="I30" s="47"/>
      <c r="J30" s="47"/>
      <c r="K30" s="48"/>
      <c r="L30" s="5">
        <f>SUM(K26:K27)*E25</f>
        <v>18637.5</v>
      </c>
    </row>
    <row r="31" spans="1:12" ht="11.25" thickBot="1" x14ac:dyDescent="0.3">
      <c r="A31" s="2" t="s">
        <v>100</v>
      </c>
      <c r="B31" s="3" t="s">
        <v>241</v>
      </c>
      <c r="C31" s="4"/>
      <c r="D31" s="5"/>
      <c r="E31" s="6">
        <v>0</v>
      </c>
      <c r="F31" s="4"/>
      <c r="G31" s="4"/>
      <c r="H31" s="4"/>
      <c r="I31" s="4"/>
      <c r="J31" s="4"/>
      <c r="K31" s="4"/>
      <c r="L31" s="39"/>
    </row>
    <row r="32" spans="1:12" ht="12" customHeight="1" thickBot="1" x14ac:dyDescent="0.3">
      <c r="A32" s="2" t="s">
        <v>101</v>
      </c>
      <c r="B32" s="7"/>
      <c r="C32" s="41" t="s">
        <v>241</v>
      </c>
      <c r="D32" s="4"/>
      <c r="E32" s="4"/>
      <c r="F32" s="5">
        <f>'Išlaidos darbuotojams'!G77</f>
        <v>0</v>
      </c>
      <c r="G32" s="5">
        <f>'Išlaidos investicijoms'!D64</f>
        <v>0</v>
      </c>
      <c r="H32" s="5">
        <f>'Išlaidos medžiagoms'!E68</f>
        <v>0</v>
      </c>
      <c r="I32" s="5">
        <f>'Išlaidos paslaugoms'!C68</f>
        <v>0</v>
      </c>
      <c r="J32" s="5">
        <f>0.05*(F32+G32+H32+I32)</f>
        <v>0</v>
      </c>
      <c r="K32" s="5">
        <f>SUM(F32:J32)</f>
        <v>0</v>
      </c>
      <c r="L32" s="40"/>
    </row>
    <row r="33" spans="1:12" ht="11.25" thickBot="1" x14ac:dyDescent="0.3">
      <c r="A33" s="2" t="s">
        <v>102</v>
      </c>
      <c r="B33" s="7"/>
      <c r="C33" s="8" t="s">
        <v>241</v>
      </c>
      <c r="D33" s="4"/>
      <c r="E33" s="4"/>
      <c r="F33" s="5">
        <f>'Išlaidos darbuotojams'!G82</f>
        <v>0</v>
      </c>
      <c r="G33" s="5">
        <f>'Išlaidos investicijoms'!D68</f>
        <v>0</v>
      </c>
      <c r="H33" s="5">
        <f>'Išlaidos medžiagoms'!E72</f>
        <v>0</v>
      </c>
      <c r="I33" s="5">
        <f>'Išlaidos paslaugoms'!C72</f>
        <v>0</v>
      </c>
      <c r="J33" s="5">
        <f t="shared" ref="J33:J34" si="3">0.05*(F33+G33+H33+I33)</f>
        <v>0</v>
      </c>
      <c r="K33" s="5">
        <f t="shared" ref="K33:K34" si="4">SUM(F33:J33)</f>
        <v>0</v>
      </c>
      <c r="L33" s="40"/>
    </row>
    <row r="34" spans="1:12" ht="11.25" thickBot="1" x14ac:dyDescent="0.3">
      <c r="A34" s="2" t="s">
        <v>103</v>
      </c>
      <c r="B34" s="7"/>
      <c r="C34" s="8" t="s">
        <v>241</v>
      </c>
      <c r="D34" s="4"/>
      <c r="E34" s="4"/>
      <c r="F34" s="5">
        <f>'Išlaidos darbuotojams'!G87</f>
        <v>0</v>
      </c>
      <c r="G34" s="5">
        <f>'Išlaidos investicijoms'!D72</f>
        <v>0</v>
      </c>
      <c r="H34" s="5">
        <f>'Išlaidos medžiagoms'!E76</f>
        <v>0</v>
      </c>
      <c r="I34" s="5">
        <f>'Išlaidos paslaugoms'!C76</f>
        <v>0</v>
      </c>
      <c r="J34" s="5">
        <f t="shared" si="3"/>
        <v>0</v>
      </c>
      <c r="K34" s="5">
        <f t="shared" si="4"/>
        <v>0</v>
      </c>
      <c r="L34" s="40"/>
    </row>
    <row r="35" spans="1:12" ht="11.25" thickBot="1" x14ac:dyDescent="0.3">
      <c r="A35" s="2" t="s">
        <v>9</v>
      </c>
      <c r="B35" s="7"/>
      <c r="C35" s="5" t="s">
        <v>9</v>
      </c>
      <c r="D35" s="4"/>
      <c r="E35" s="4"/>
      <c r="F35" s="10"/>
      <c r="G35" s="5"/>
      <c r="H35" s="5"/>
      <c r="I35" s="5"/>
      <c r="J35" s="5"/>
      <c r="K35" s="5"/>
      <c r="L35" s="40"/>
    </row>
    <row r="36" spans="1:12" ht="12.6" customHeight="1" thickBot="1" x14ac:dyDescent="0.3">
      <c r="A36" s="2"/>
      <c r="B36" s="46" t="s">
        <v>106</v>
      </c>
      <c r="C36" s="47"/>
      <c r="D36" s="47"/>
      <c r="E36" s="47"/>
      <c r="F36" s="47"/>
      <c r="G36" s="47"/>
      <c r="H36" s="47"/>
      <c r="I36" s="47"/>
      <c r="J36" s="47"/>
      <c r="K36" s="48"/>
      <c r="L36" s="5">
        <f>SUM(K32:K34)*E31</f>
        <v>0</v>
      </c>
    </row>
    <row r="37" spans="1:12" ht="11.25" thickBot="1" x14ac:dyDescent="0.3">
      <c r="A37" s="2" t="s">
        <v>107</v>
      </c>
      <c r="B37" s="3" t="s">
        <v>241</v>
      </c>
      <c r="C37" s="4"/>
      <c r="D37" s="5"/>
      <c r="E37" s="6">
        <v>0</v>
      </c>
      <c r="F37" s="4"/>
      <c r="G37" s="4"/>
      <c r="H37" s="4"/>
      <c r="I37" s="4"/>
      <c r="J37" s="4"/>
      <c r="K37" s="4"/>
      <c r="L37" s="4"/>
    </row>
    <row r="38" spans="1:12" ht="22.5" customHeight="1" thickBot="1" x14ac:dyDescent="0.3">
      <c r="A38" s="2" t="s">
        <v>108</v>
      </c>
      <c r="B38" s="7"/>
      <c r="C38" s="8" t="s">
        <v>241</v>
      </c>
      <c r="D38" s="4"/>
      <c r="E38" s="4"/>
      <c r="F38" s="5">
        <f>'Išlaidos darbuotojams'!G94</f>
        <v>0</v>
      </c>
      <c r="G38" s="5">
        <f>'Išlaidos investicijoms'!D78</f>
        <v>0</v>
      </c>
      <c r="H38" s="5">
        <f>'Išlaidos medžiagoms'!E83</f>
        <v>0</v>
      </c>
      <c r="I38" s="5">
        <f>'Išlaidos paslaugoms'!C83</f>
        <v>0</v>
      </c>
      <c r="J38" s="5">
        <f>0.05*(F38+G38+H38+I38)</f>
        <v>0</v>
      </c>
      <c r="K38" s="5">
        <f>SUM(F38:J38)</f>
        <v>0</v>
      </c>
      <c r="L38" s="40"/>
    </row>
    <row r="39" spans="1:12" ht="11.25" thickBot="1" x14ac:dyDescent="0.3">
      <c r="A39" s="2" t="s">
        <v>109</v>
      </c>
      <c r="B39" s="7"/>
      <c r="C39" s="8" t="s">
        <v>241</v>
      </c>
      <c r="D39" s="4"/>
      <c r="E39" s="4"/>
      <c r="F39" s="5">
        <f>'Išlaidos darbuotojams'!G99</f>
        <v>0</v>
      </c>
      <c r="G39" s="5">
        <f>'Išlaidos investicijoms'!D82</f>
        <v>0</v>
      </c>
      <c r="H39" s="5">
        <f>'Išlaidos medžiagoms'!E87</f>
        <v>0</v>
      </c>
      <c r="I39" s="5">
        <f>'Išlaidos paslaugoms'!C87</f>
        <v>0</v>
      </c>
      <c r="J39" s="5">
        <f t="shared" ref="J39:J40" si="5">0.05*(F39+G39+H39+I39)</f>
        <v>0</v>
      </c>
      <c r="K39" s="5">
        <f t="shared" ref="K39:K40" si="6">SUM(F39:J39)</f>
        <v>0</v>
      </c>
      <c r="L39" s="40"/>
    </row>
    <row r="40" spans="1:12" ht="11.25" thickBot="1" x14ac:dyDescent="0.3">
      <c r="A40" s="2" t="s">
        <v>110</v>
      </c>
      <c r="B40" s="7"/>
      <c r="C40" s="8" t="s">
        <v>241</v>
      </c>
      <c r="D40" s="4"/>
      <c r="E40" s="4"/>
      <c r="F40" s="5">
        <f>'Išlaidos darbuotojams'!G104</f>
        <v>0</v>
      </c>
      <c r="G40" s="5">
        <f>'Išlaidos investicijoms'!D86</f>
        <v>0</v>
      </c>
      <c r="H40" s="5">
        <f>'Išlaidos medžiagoms'!E91</f>
        <v>0</v>
      </c>
      <c r="I40" s="5">
        <f>'Išlaidos paslaugoms'!C91</f>
        <v>0</v>
      </c>
      <c r="J40" s="5">
        <f t="shared" si="5"/>
        <v>0</v>
      </c>
      <c r="K40" s="5">
        <f t="shared" si="6"/>
        <v>0</v>
      </c>
      <c r="L40" s="40"/>
    </row>
    <row r="41" spans="1:12" ht="11.25" thickBot="1" x14ac:dyDescent="0.3">
      <c r="A41" s="2" t="s">
        <v>9</v>
      </c>
      <c r="B41" s="7"/>
      <c r="C41" s="5" t="s">
        <v>9</v>
      </c>
      <c r="D41" s="4"/>
      <c r="E41" s="4"/>
      <c r="F41" s="10"/>
      <c r="G41" s="5"/>
      <c r="H41" s="5"/>
      <c r="I41" s="5"/>
      <c r="J41" s="5"/>
      <c r="K41" s="5"/>
      <c r="L41" s="40"/>
    </row>
    <row r="42" spans="1:12" ht="12.6" customHeight="1" thickBot="1" x14ac:dyDescent="0.3">
      <c r="A42" s="2"/>
      <c r="B42" s="46" t="s">
        <v>111</v>
      </c>
      <c r="C42" s="47"/>
      <c r="D42" s="47"/>
      <c r="E42" s="47"/>
      <c r="F42" s="47"/>
      <c r="G42" s="47"/>
      <c r="H42" s="47"/>
      <c r="I42" s="47"/>
      <c r="J42" s="47"/>
      <c r="K42" s="48"/>
      <c r="L42" s="5">
        <f>SUM(K38:K40)*E37</f>
        <v>0</v>
      </c>
    </row>
    <row r="43" spans="1:12" ht="12" customHeight="1" thickBot="1" x14ac:dyDescent="0.3">
      <c r="A43" s="2"/>
      <c r="B43" s="43" t="s">
        <v>67</v>
      </c>
      <c r="C43" s="44"/>
      <c r="D43" s="44"/>
      <c r="E43" s="44"/>
      <c r="F43" s="44"/>
      <c r="G43" s="44"/>
      <c r="H43" s="44"/>
      <c r="I43" s="44"/>
      <c r="J43" s="44"/>
      <c r="K43" s="45"/>
      <c r="L43" s="12">
        <f>SUM(L11,L17,L23,L30,L36,L42)</f>
        <v>38649.660000000003</v>
      </c>
    </row>
    <row r="44" spans="1:12" ht="12" customHeight="1" thickBot="1" x14ac:dyDescent="0.3">
      <c r="A44" s="22" t="s">
        <v>47</v>
      </c>
      <c r="B44" s="49" t="s">
        <v>233</v>
      </c>
      <c r="C44" s="50"/>
      <c r="D44" s="50"/>
      <c r="E44" s="50"/>
      <c r="F44" s="50"/>
      <c r="G44" s="50"/>
      <c r="H44" s="50"/>
      <c r="I44" s="50"/>
      <c r="J44" s="50"/>
      <c r="K44" s="50"/>
      <c r="L44" s="51"/>
    </row>
    <row r="45" spans="1:12" ht="409.5" customHeight="1" thickBot="1" x14ac:dyDescent="0.3">
      <c r="A45" s="2" t="s">
        <v>48</v>
      </c>
      <c r="B45" s="3" t="s">
        <v>242</v>
      </c>
      <c r="C45" s="39"/>
      <c r="D45" s="5" t="s">
        <v>235</v>
      </c>
      <c r="E45" s="6">
        <v>8</v>
      </c>
      <c r="F45" s="4"/>
      <c r="G45" s="4"/>
      <c r="H45" s="4"/>
      <c r="I45" s="4"/>
      <c r="J45" s="4"/>
      <c r="K45" s="4"/>
      <c r="L45" s="4"/>
    </row>
    <row r="46" spans="1:12" ht="252.75" thickBot="1" x14ac:dyDescent="0.3">
      <c r="A46" s="2" t="s">
        <v>49</v>
      </c>
      <c r="B46" s="38"/>
      <c r="C46" s="6" t="s">
        <v>236</v>
      </c>
      <c r="D46" s="4"/>
      <c r="E46" s="4"/>
      <c r="F46" s="5">
        <f>'Išlaidos darbuotojams'!G118</f>
        <v>0</v>
      </c>
      <c r="G46" s="5">
        <f>'Išlaidos investicijoms'!D99</f>
        <v>0</v>
      </c>
      <c r="H46" s="5">
        <f>'Išlaidos medžiagoms'!E108</f>
        <v>0</v>
      </c>
      <c r="I46" s="5">
        <f>'Išlaidos paslaugoms'!C107</f>
        <v>0</v>
      </c>
      <c r="J46" s="5">
        <f>0.05*(F46+G46+H46+I46)</f>
        <v>0</v>
      </c>
      <c r="K46" s="5">
        <f>SUM(F46:J46)</f>
        <v>0</v>
      </c>
      <c r="L46" s="4"/>
    </row>
    <row r="47" spans="1:12" ht="11.25" thickBot="1" x14ac:dyDescent="0.3">
      <c r="A47" s="2" t="s">
        <v>50</v>
      </c>
      <c r="B47" s="38"/>
      <c r="C47" s="6" t="s">
        <v>241</v>
      </c>
      <c r="D47" s="4"/>
      <c r="E47" s="4"/>
      <c r="F47" s="5">
        <f>'Išlaidos darbuotojams'!G123</f>
        <v>0</v>
      </c>
      <c r="G47" s="5">
        <f>'Išlaidos investicijoms'!D103</f>
        <v>0</v>
      </c>
      <c r="H47" s="5">
        <f>'Išlaidos medžiagoms'!E112</f>
        <v>0</v>
      </c>
      <c r="I47" s="5">
        <f>'Išlaidos paslaugoms'!C111</f>
        <v>0</v>
      </c>
      <c r="J47" s="5">
        <f>0.05*(F47+G47+H47+I47)</f>
        <v>0</v>
      </c>
      <c r="K47" s="5">
        <f>SUM(F47:J47)</f>
        <v>0</v>
      </c>
      <c r="L47" s="4"/>
    </row>
    <row r="48" spans="1:12" ht="11.25" thickBot="1" x14ac:dyDescent="0.3">
      <c r="A48" s="2" t="s">
        <v>118</v>
      </c>
      <c r="B48" s="38"/>
      <c r="C48" s="6" t="s">
        <v>241</v>
      </c>
      <c r="D48" s="4"/>
      <c r="E48" s="4"/>
      <c r="F48" s="5">
        <f>'Išlaidos darbuotojams'!G128</f>
        <v>0</v>
      </c>
      <c r="G48" s="5">
        <f>'Išlaidos investicijoms'!D107</f>
        <v>0</v>
      </c>
      <c r="H48" s="5">
        <f>'Išlaidos medžiagoms'!E116</f>
        <v>0</v>
      </c>
      <c r="I48" s="5">
        <f>'Išlaidos paslaugoms'!C115</f>
        <v>0</v>
      </c>
      <c r="J48" s="5">
        <f>0.05*(F48+G48+H48+I48)</f>
        <v>0</v>
      </c>
      <c r="K48" s="5">
        <f>SUM(F48:J48)</f>
        <v>0</v>
      </c>
      <c r="L48" s="4"/>
    </row>
    <row r="49" spans="1:12" ht="11.25" thickBot="1" x14ac:dyDescent="0.3">
      <c r="A49" s="2" t="s">
        <v>9</v>
      </c>
      <c r="B49" s="38"/>
      <c r="C49" s="6" t="s">
        <v>9</v>
      </c>
      <c r="D49" s="4"/>
      <c r="E49" s="4"/>
      <c r="F49" s="10"/>
      <c r="G49" s="5"/>
      <c r="H49" s="5"/>
      <c r="I49" s="5"/>
      <c r="J49" s="5"/>
      <c r="K49" s="5"/>
      <c r="L49" s="4"/>
    </row>
    <row r="50" spans="1:12" ht="19.149999999999999" customHeight="1" thickBot="1" x14ac:dyDescent="0.3">
      <c r="A50" s="2"/>
      <c r="B50" s="46" t="s">
        <v>65</v>
      </c>
      <c r="C50" s="47"/>
      <c r="D50" s="47"/>
      <c r="E50" s="47"/>
      <c r="F50" s="47"/>
      <c r="G50" s="47"/>
      <c r="H50" s="47"/>
      <c r="I50" s="47"/>
      <c r="J50" s="47"/>
      <c r="K50" s="48"/>
      <c r="L50" s="11">
        <f>SUM(K46:K48)*E45</f>
        <v>0</v>
      </c>
    </row>
    <row r="51" spans="1:12" ht="99.75" customHeight="1" thickBot="1" x14ac:dyDescent="0.3">
      <c r="A51" s="2" t="s">
        <v>51</v>
      </c>
      <c r="B51" s="3" t="s">
        <v>247</v>
      </c>
      <c r="C51" s="39"/>
      <c r="D51" s="5"/>
      <c r="E51" s="6">
        <v>165</v>
      </c>
      <c r="F51" s="4"/>
      <c r="G51" s="4"/>
      <c r="H51" s="4"/>
      <c r="I51" s="4"/>
      <c r="J51" s="4"/>
      <c r="K51" s="4"/>
      <c r="L51" s="4"/>
    </row>
    <row r="52" spans="1:12" ht="129" customHeight="1" thickBot="1" x14ac:dyDescent="0.3">
      <c r="A52" s="2" t="s">
        <v>52</v>
      </c>
      <c r="B52" s="38"/>
      <c r="C52" s="6" t="s">
        <v>249</v>
      </c>
      <c r="D52" s="4"/>
      <c r="E52" s="4"/>
      <c r="F52" s="5">
        <f>'Išlaidos darbuotojams'!G135</f>
        <v>0</v>
      </c>
      <c r="G52" s="5">
        <f>'Išlaidos investicijoms'!D113</f>
        <v>0</v>
      </c>
      <c r="H52" s="5">
        <f>'Išlaidos medžiagoms'!E123</f>
        <v>0</v>
      </c>
      <c r="I52" s="5">
        <f>'Išlaidos paslaugoms'!C122</f>
        <v>0</v>
      </c>
      <c r="J52" s="5">
        <f>0.05*(F52+G52+H52+I52)</f>
        <v>0</v>
      </c>
      <c r="K52" s="5">
        <f>SUM(F52:J52)</f>
        <v>0</v>
      </c>
      <c r="L52" s="4"/>
    </row>
    <row r="53" spans="1:12" ht="11.25" thickBot="1" x14ac:dyDescent="0.3">
      <c r="A53" s="2" t="s">
        <v>53</v>
      </c>
      <c r="B53" s="38"/>
      <c r="C53" s="6" t="s">
        <v>241</v>
      </c>
      <c r="D53" s="4"/>
      <c r="E53" s="4"/>
      <c r="F53" s="5">
        <f>'Išlaidos darbuotojams'!G140</f>
        <v>0</v>
      </c>
      <c r="G53" s="5">
        <f>'Išlaidos investicijoms'!D117</f>
        <v>0</v>
      </c>
      <c r="H53" s="5">
        <f>'Išlaidos medžiagoms'!E127</f>
        <v>0</v>
      </c>
      <c r="I53" s="5">
        <f>'Išlaidos paslaugoms'!C126</f>
        <v>0</v>
      </c>
      <c r="J53" s="5">
        <f>0.05*(F53+G53+H53+I53)</f>
        <v>0</v>
      </c>
      <c r="K53" s="5">
        <f>SUM(F53:J53)</f>
        <v>0</v>
      </c>
      <c r="L53" s="4"/>
    </row>
    <row r="54" spans="1:12" ht="11.25" thickBot="1" x14ac:dyDescent="0.3">
      <c r="A54" s="2" t="s">
        <v>118</v>
      </c>
      <c r="B54" s="38"/>
      <c r="C54" s="6" t="s">
        <v>241</v>
      </c>
      <c r="D54" s="4"/>
      <c r="E54" s="4"/>
      <c r="F54" s="5">
        <f>'Išlaidos darbuotojams'!G145</f>
        <v>0</v>
      </c>
      <c r="G54" s="5">
        <f>'Išlaidos investicijoms'!D121</f>
        <v>0</v>
      </c>
      <c r="H54" s="5">
        <f>'Išlaidos medžiagoms'!E131</f>
        <v>0</v>
      </c>
      <c r="I54" s="5">
        <f>'Išlaidos paslaugoms'!C130</f>
        <v>0</v>
      </c>
      <c r="J54" s="5">
        <f>0.05*(F54+G54+H54+I54)</f>
        <v>0</v>
      </c>
      <c r="K54" s="5">
        <f>SUM(F54:J54)</f>
        <v>0</v>
      </c>
      <c r="L54" s="4"/>
    </row>
    <row r="55" spans="1:12" ht="11.25" thickBot="1" x14ac:dyDescent="0.3">
      <c r="A55" s="2" t="s">
        <v>9</v>
      </c>
      <c r="B55" s="38"/>
      <c r="C55" s="6" t="s">
        <v>9</v>
      </c>
      <c r="D55" s="4"/>
      <c r="E55" s="4"/>
      <c r="F55" s="10"/>
      <c r="G55" s="5"/>
      <c r="H55" s="5"/>
      <c r="I55" s="5"/>
      <c r="J55" s="5"/>
      <c r="K55" s="5"/>
      <c r="L55" s="4"/>
    </row>
    <row r="56" spans="1:12" ht="11.25" thickBot="1" x14ac:dyDescent="0.3">
      <c r="A56" s="2"/>
      <c r="B56" s="46" t="s">
        <v>66</v>
      </c>
      <c r="C56" s="47"/>
      <c r="D56" s="47"/>
      <c r="E56" s="47"/>
      <c r="F56" s="47"/>
      <c r="G56" s="47"/>
      <c r="H56" s="47"/>
      <c r="I56" s="47"/>
      <c r="J56" s="47"/>
      <c r="K56" s="48"/>
      <c r="L56" s="11">
        <f>SUM(K52:K54)*E51</f>
        <v>0</v>
      </c>
    </row>
    <row r="57" spans="1:12" ht="74.25" thickBot="1" x14ac:dyDescent="0.3">
      <c r="A57" s="2" t="s">
        <v>112</v>
      </c>
      <c r="B57" s="3" t="s">
        <v>248</v>
      </c>
      <c r="C57" s="39"/>
      <c r="D57" s="5"/>
      <c r="E57" s="6">
        <v>16</v>
      </c>
      <c r="F57" s="4"/>
      <c r="G57" s="4"/>
      <c r="H57" s="4"/>
      <c r="I57" s="4"/>
      <c r="J57" s="4"/>
      <c r="K57" s="4"/>
      <c r="L57" s="4"/>
    </row>
    <row r="58" spans="1:12" ht="96.75" customHeight="1" thickBot="1" x14ac:dyDescent="0.3">
      <c r="A58" s="2" t="s">
        <v>113</v>
      </c>
      <c r="B58" s="38"/>
      <c r="C58" s="6" t="s">
        <v>246</v>
      </c>
      <c r="D58" s="39"/>
      <c r="E58" s="39"/>
      <c r="F58" s="5">
        <f>'Išlaidos darbuotojams'!G152</f>
        <v>0</v>
      </c>
      <c r="G58" s="5">
        <f>'Išlaidos investicijoms'!D127</f>
        <v>0</v>
      </c>
      <c r="H58" s="5">
        <f>'Išlaidos medžiagoms'!E138</f>
        <v>0</v>
      </c>
      <c r="I58" s="5">
        <f>'Išlaidos paslaugoms'!C137</f>
        <v>0</v>
      </c>
      <c r="J58" s="5">
        <f>0.05*(F58+G58+H58+I58)</f>
        <v>0</v>
      </c>
      <c r="K58" s="5">
        <f>SUM(F58:J58)</f>
        <v>0</v>
      </c>
      <c r="L58" s="4"/>
    </row>
    <row r="59" spans="1:12" ht="11.25" thickBot="1" x14ac:dyDescent="0.3">
      <c r="A59" s="2" t="s">
        <v>114</v>
      </c>
      <c r="B59" s="38"/>
      <c r="C59" s="6" t="s">
        <v>241</v>
      </c>
      <c r="D59" s="39"/>
      <c r="E59" s="39"/>
      <c r="F59" s="5">
        <f>'Išlaidos darbuotojams'!G157</f>
        <v>0</v>
      </c>
      <c r="G59" s="5">
        <f>'Išlaidos investicijoms'!D131</f>
        <v>0</v>
      </c>
      <c r="H59" s="5">
        <f>'Išlaidos medžiagoms'!E142</f>
        <v>0</v>
      </c>
      <c r="I59" s="5">
        <f>'Išlaidos paslaugoms'!C141</f>
        <v>0</v>
      </c>
      <c r="J59" s="5">
        <f>0.05*(F59+G59+H59+I59)</f>
        <v>0</v>
      </c>
      <c r="K59" s="5">
        <f>SUM(F59:J59)</f>
        <v>0</v>
      </c>
      <c r="L59" s="4"/>
    </row>
    <row r="60" spans="1:12" ht="11.25" thickBot="1" x14ac:dyDescent="0.3">
      <c r="A60" s="2" t="s">
        <v>119</v>
      </c>
      <c r="B60" s="38"/>
      <c r="C60" s="6" t="s">
        <v>241</v>
      </c>
      <c r="D60" s="39"/>
      <c r="E60" s="39"/>
      <c r="F60" s="5">
        <f>'Išlaidos darbuotojams'!G162</f>
        <v>0</v>
      </c>
      <c r="G60" s="5">
        <f>'Išlaidos investicijoms'!D135</f>
        <v>0</v>
      </c>
      <c r="H60" s="5">
        <f>'Išlaidos medžiagoms'!E146</f>
        <v>0</v>
      </c>
      <c r="I60" s="5">
        <f>'Išlaidos paslaugoms'!C145</f>
        <v>0</v>
      </c>
      <c r="J60" s="5">
        <f>0.05*(F60+G60+H60+I60)</f>
        <v>0</v>
      </c>
      <c r="K60" s="5">
        <f>SUM(F60:J60)</f>
        <v>0</v>
      </c>
      <c r="L60" s="4"/>
    </row>
    <row r="61" spans="1:12" ht="11.25" thickBot="1" x14ac:dyDescent="0.3">
      <c r="A61" s="2" t="s">
        <v>9</v>
      </c>
      <c r="B61" s="38"/>
      <c r="C61" s="6" t="s">
        <v>9</v>
      </c>
      <c r="D61" s="39"/>
      <c r="E61" s="39"/>
      <c r="F61" s="10"/>
      <c r="G61" s="5"/>
      <c r="H61" s="5"/>
      <c r="I61" s="5"/>
      <c r="J61" s="5"/>
      <c r="K61" s="5"/>
      <c r="L61" s="4"/>
    </row>
    <row r="62" spans="1:12" ht="19.149999999999999" customHeight="1" thickBot="1" x14ac:dyDescent="0.3">
      <c r="A62" s="2"/>
      <c r="B62" s="46" t="s">
        <v>104</v>
      </c>
      <c r="C62" s="47"/>
      <c r="D62" s="47"/>
      <c r="E62" s="47"/>
      <c r="F62" s="47"/>
      <c r="G62" s="47"/>
      <c r="H62" s="47"/>
      <c r="I62" s="47"/>
      <c r="J62" s="47"/>
      <c r="K62" s="48"/>
      <c r="L62" s="11">
        <f>SUM(K58:K60)*E57</f>
        <v>0</v>
      </c>
    </row>
    <row r="63" spans="1:12" ht="117.75" thickBot="1" x14ac:dyDescent="0.3">
      <c r="A63" s="2" t="s">
        <v>115</v>
      </c>
      <c r="B63" s="3" t="s">
        <v>243</v>
      </c>
      <c r="C63" s="39"/>
      <c r="D63" s="5"/>
      <c r="E63" s="6">
        <v>354</v>
      </c>
      <c r="F63" s="4"/>
      <c r="G63" s="4"/>
      <c r="H63" s="4"/>
      <c r="I63" s="4"/>
      <c r="J63" s="4"/>
      <c r="K63" s="4"/>
      <c r="L63" s="4"/>
    </row>
    <row r="64" spans="1:12" ht="97.5" customHeight="1" thickBot="1" x14ac:dyDescent="0.3">
      <c r="A64" s="2" t="s">
        <v>116</v>
      </c>
      <c r="B64" s="7"/>
      <c r="C64" s="6" t="s">
        <v>269</v>
      </c>
      <c r="D64" s="4"/>
      <c r="E64" s="4"/>
      <c r="F64" s="5">
        <f>'Išlaidos darbuotojams'!G169</f>
        <v>27.3</v>
      </c>
      <c r="G64" s="5">
        <f>'Išlaidos investicijoms'!D141</f>
        <v>0</v>
      </c>
      <c r="H64" s="5">
        <f>'Išlaidos medžiagoms'!E153</f>
        <v>0</v>
      </c>
      <c r="I64" s="5">
        <f>'Išlaidos paslaugoms'!C152</f>
        <v>0</v>
      </c>
      <c r="J64" s="5">
        <f>0.05*(F64+G64+H64+I64)</f>
        <v>1.3650000000000002</v>
      </c>
      <c r="K64" s="5">
        <f>SUM(F64:J64)</f>
        <v>28.664999999999999</v>
      </c>
      <c r="L64" s="4"/>
    </row>
    <row r="65" spans="1:12" ht="11.25" thickBot="1" x14ac:dyDescent="0.3">
      <c r="A65" s="2" t="s">
        <v>117</v>
      </c>
      <c r="B65" s="7"/>
      <c r="C65" s="6" t="s">
        <v>241</v>
      </c>
      <c r="D65" s="4"/>
      <c r="E65" s="4"/>
      <c r="F65" s="5">
        <f>'Išlaidos darbuotojams'!G174</f>
        <v>0</v>
      </c>
      <c r="G65" s="5">
        <f>'Išlaidos investicijoms'!D145</f>
        <v>0</v>
      </c>
      <c r="H65" s="5">
        <f>'Išlaidos medžiagoms'!E157</f>
        <v>0</v>
      </c>
      <c r="I65" s="5">
        <f>'Išlaidos paslaugoms'!C156</f>
        <v>0</v>
      </c>
      <c r="J65" s="5">
        <f>0.05*(F65+G65+H65+I65)</f>
        <v>0</v>
      </c>
      <c r="K65" s="5">
        <f>SUM(F65:J65)</f>
        <v>0</v>
      </c>
      <c r="L65" s="4"/>
    </row>
    <row r="66" spans="1:12" ht="11.25" thickBot="1" x14ac:dyDescent="0.3">
      <c r="A66" s="2" t="s">
        <v>120</v>
      </c>
      <c r="B66" s="7"/>
      <c r="C66" s="6" t="s">
        <v>241</v>
      </c>
      <c r="D66" s="4"/>
      <c r="E66" s="4"/>
      <c r="F66" s="5">
        <f>'Išlaidos darbuotojams'!G179</f>
        <v>0</v>
      </c>
      <c r="G66" s="5">
        <f>'Išlaidos investicijoms'!D149</f>
        <v>0</v>
      </c>
      <c r="H66" s="5">
        <f>'Išlaidos medžiagoms'!E161</f>
        <v>0</v>
      </c>
      <c r="I66" s="5">
        <f>'Išlaidos paslaugoms'!C160</f>
        <v>0</v>
      </c>
      <c r="J66" s="5">
        <f>0.05*(F66+G66+H66+I66)</f>
        <v>0</v>
      </c>
      <c r="K66" s="5">
        <f>SUM(F66:J66)</f>
        <v>0</v>
      </c>
      <c r="L66" s="4"/>
    </row>
    <row r="67" spans="1:12" ht="11.25" thickBot="1" x14ac:dyDescent="0.3">
      <c r="A67" s="2" t="s">
        <v>9</v>
      </c>
      <c r="B67" s="7"/>
      <c r="C67" s="6" t="s">
        <v>9</v>
      </c>
      <c r="D67" s="4"/>
      <c r="E67" s="4"/>
      <c r="F67" s="10"/>
      <c r="G67" s="5"/>
      <c r="H67" s="5"/>
      <c r="I67" s="5"/>
      <c r="J67" s="5"/>
      <c r="K67" s="5"/>
      <c r="L67" s="4"/>
    </row>
    <row r="68" spans="1:12" ht="19.149999999999999" customHeight="1" thickBot="1" x14ac:dyDescent="0.3">
      <c r="A68" s="2"/>
      <c r="B68" s="46" t="s">
        <v>105</v>
      </c>
      <c r="C68" s="47"/>
      <c r="D68" s="47"/>
      <c r="E68" s="47"/>
      <c r="F68" s="47"/>
      <c r="G68" s="47"/>
      <c r="H68" s="47"/>
      <c r="I68" s="47"/>
      <c r="J68" s="47"/>
      <c r="K68" s="48"/>
      <c r="L68" s="11">
        <f>SUM(K64:K66)*E63</f>
        <v>10147.41</v>
      </c>
    </row>
    <row r="69" spans="1:12" ht="408.75" customHeight="1" thickBot="1" x14ac:dyDescent="0.3">
      <c r="A69" s="2" t="s">
        <v>121</v>
      </c>
      <c r="B69" s="3" t="s">
        <v>244</v>
      </c>
      <c r="C69" s="39"/>
      <c r="D69" s="5" t="s">
        <v>235</v>
      </c>
      <c r="E69" s="6">
        <v>5</v>
      </c>
      <c r="F69" s="4"/>
      <c r="G69" s="4"/>
      <c r="H69" s="4"/>
      <c r="I69" s="4"/>
      <c r="J69" s="4"/>
      <c r="K69" s="4"/>
      <c r="L69" s="4"/>
    </row>
    <row r="70" spans="1:12" ht="144" customHeight="1" thickBot="1" x14ac:dyDescent="0.3">
      <c r="A70" s="2" t="s">
        <v>122</v>
      </c>
      <c r="B70" s="7"/>
      <c r="C70" s="6" t="s">
        <v>239</v>
      </c>
      <c r="D70" s="4"/>
      <c r="E70" s="4"/>
      <c r="F70" s="5">
        <f>'Išlaidos darbuotojams'!G186</f>
        <v>13.65</v>
      </c>
      <c r="G70" s="5">
        <f>'Išlaidos investicijoms'!D155</f>
        <v>0</v>
      </c>
      <c r="H70" s="5">
        <f>'Išlaidos medžiagoms'!E168</f>
        <v>0</v>
      </c>
      <c r="I70" s="5">
        <f>'Išlaidos paslaugoms'!C167</f>
        <v>1000</v>
      </c>
      <c r="J70" s="5">
        <f>0.05*(F70+G70+H70+I70)</f>
        <v>50.682500000000005</v>
      </c>
      <c r="K70" s="5">
        <f>SUM(F70:J70)</f>
        <v>1064.3325</v>
      </c>
      <c r="L70" s="4"/>
    </row>
    <row r="71" spans="1:12" ht="105" customHeight="1" thickBot="1" x14ac:dyDescent="0.3">
      <c r="A71" s="2" t="s">
        <v>123</v>
      </c>
      <c r="B71" s="7"/>
      <c r="C71" s="6" t="s">
        <v>240</v>
      </c>
      <c r="D71" s="4"/>
      <c r="E71" s="4"/>
      <c r="F71" s="5">
        <f>'Išlaidos darbuotojams'!G191</f>
        <v>13.65</v>
      </c>
      <c r="G71" s="5">
        <f>'Išlaidos investicijoms'!D159</f>
        <v>0</v>
      </c>
      <c r="H71" s="5">
        <f>'Išlaidos medžiagoms'!E172</f>
        <v>0</v>
      </c>
      <c r="I71" s="5">
        <f>'Išlaidos paslaugoms'!C171</f>
        <v>0</v>
      </c>
      <c r="J71" s="5">
        <f>0.05*(F71+G71+H71+I71)</f>
        <v>0.68250000000000011</v>
      </c>
      <c r="K71" s="5">
        <f>SUM(F71:J71)</f>
        <v>14.3325</v>
      </c>
      <c r="L71" s="4"/>
    </row>
    <row r="72" spans="1:12" ht="11.25" thickBot="1" x14ac:dyDescent="0.3">
      <c r="A72" s="2" t="s">
        <v>123</v>
      </c>
      <c r="B72" s="7"/>
      <c r="C72" s="6" t="s">
        <v>241</v>
      </c>
      <c r="D72" s="4"/>
      <c r="E72" s="4"/>
      <c r="F72" s="5">
        <f>'Išlaidos darbuotojams'!G196</f>
        <v>0</v>
      </c>
      <c r="G72" s="5">
        <f>'Išlaidos investicijoms'!D163</f>
        <v>0</v>
      </c>
      <c r="H72" s="5">
        <f>'Išlaidos medžiagoms'!E176</f>
        <v>0</v>
      </c>
      <c r="I72" s="5">
        <f>'Išlaidos paslaugoms'!C175</f>
        <v>0</v>
      </c>
      <c r="J72" s="5">
        <f>0.05*(F72+G72+H72+I72)</f>
        <v>0</v>
      </c>
      <c r="K72" s="5">
        <f>SUM(F72:J72)</f>
        <v>0</v>
      </c>
      <c r="L72" s="4"/>
    </row>
    <row r="73" spans="1:12" ht="11.25" thickBot="1" x14ac:dyDescent="0.3">
      <c r="A73" s="2" t="s">
        <v>9</v>
      </c>
      <c r="B73" s="7"/>
      <c r="C73" s="6" t="s">
        <v>9</v>
      </c>
      <c r="D73" s="4"/>
      <c r="E73" s="4"/>
      <c r="F73" s="10"/>
      <c r="G73" s="5"/>
      <c r="H73" s="5"/>
      <c r="I73" s="5"/>
      <c r="J73" s="5"/>
      <c r="K73" s="5"/>
      <c r="L73" s="4"/>
    </row>
    <row r="74" spans="1:12" ht="19.149999999999999" customHeight="1" thickBot="1" x14ac:dyDescent="0.3">
      <c r="A74" s="2"/>
      <c r="B74" s="46" t="s">
        <v>106</v>
      </c>
      <c r="C74" s="47"/>
      <c r="D74" s="47"/>
      <c r="E74" s="47"/>
      <c r="F74" s="47"/>
      <c r="G74" s="47"/>
      <c r="H74" s="47"/>
      <c r="I74" s="47"/>
      <c r="J74" s="47"/>
      <c r="K74" s="48"/>
      <c r="L74" s="11">
        <f>SUM(K70:K72)*E69</f>
        <v>5393.3249999999998</v>
      </c>
    </row>
    <row r="75" spans="1:12" ht="139.5" customHeight="1" thickBot="1" x14ac:dyDescent="0.3">
      <c r="A75" s="2" t="s">
        <v>124</v>
      </c>
      <c r="B75" s="3" t="s">
        <v>255</v>
      </c>
      <c r="C75" s="39"/>
      <c r="D75" s="5"/>
      <c r="E75" s="6">
        <v>71</v>
      </c>
      <c r="F75" s="4"/>
      <c r="G75" s="4"/>
      <c r="H75" s="4"/>
      <c r="I75" s="4"/>
      <c r="J75" s="4"/>
      <c r="K75" s="4"/>
      <c r="L75" s="4"/>
    </row>
    <row r="76" spans="1:12" ht="126.75" thickBot="1" x14ac:dyDescent="0.3">
      <c r="A76" s="2" t="s">
        <v>125</v>
      </c>
      <c r="B76" s="7"/>
      <c r="C76" s="6" t="s">
        <v>256</v>
      </c>
      <c r="D76" s="4"/>
      <c r="E76" s="4"/>
      <c r="F76" s="5">
        <f>'Išlaidos darbuotojams'!G203</f>
        <v>0</v>
      </c>
      <c r="G76" s="5">
        <f>'Išlaidos investicijoms'!D169</f>
        <v>0</v>
      </c>
      <c r="H76" s="5">
        <f>'Išlaidos medžiagoms'!E183</f>
        <v>0</v>
      </c>
      <c r="I76" s="5">
        <f>'Išlaidos paslaugoms'!C182</f>
        <v>0</v>
      </c>
      <c r="J76" s="5">
        <f>0.05*(F76+G76+H76+I76)</f>
        <v>0</v>
      </c>
      <c r="K76" s="5">
        <f>SUM(F76:J76)</f>
        <v>0</v>
      </c>
      <c r="L76" s="4"/>
    </row>
    <row r="77" spans="1:12" ht="11.25" thickBot="1" x14ac:dyDescent="0.3">
      <c r="A77" s="2" t="s">
        <v>126</v>
      </c>
      <c r="B77" s="7"/>
      <c r="C77" s="6" t="s">
        <v>241</v>
      </c>
      <c r="D77" s="4"/>
      <c r="E77" s="4"/>
      <c r="F77" s="5">
        <f>'Išlaidos darbuotojams'!G208</f>
        <v>0</v>
      </c>
      <c r="G77" s="5">
        <f>'Išlaidos investicijoms'!D173</f>
        <v>0</v>
      </c>
      <c r="H77" s="5">
        <f>'Išlaidos medžiagoms'!E187</f>
        <v>0</v>
      </c>
      <c r="I77" s="5">
        <f>'Išlaidos paslaugoms'!C186</f>
        <v>0</v>
      </c>
      <c r="J77" s="5">
        <f>0.05*(F77+G77+H77+I77)</f>
        <v>0</v>
      </c>
      <c r="K77" s="5">
        <f>SUM(F77:J77)</f>
        <v>0</v>
      </c>
      <c r="L77" s="4"/>
    </row>
    <row r="78" spans="1:12" ht="11.25" thickBot="1" x14ac:dyDescent="0.3">
      <c r="A78" s="2" t="s">
        <v>126</v>
      </c>
      <c r="B78" s="7"/>
      <c r="C78" s="6" t="s">
        <v>241</v>
      </c>
      <c r="D78" s="4"/>
      <c r="E78" s="4"/>
      <c r="F78" s="5">
        <f>'Išlaidos darbuotojams'!G213</f>
        <v>0</v>
      </c>
      <c r="G78" s="5">
        <f>'Išlaidos investicijoms'!D177</f>
        <v>0</v>
      </c>
      <c r="H78" s="5">
        <f>'Išlaidos medžiagoms'!E191</f>
        <v>0</v>
      </c>
      <c r="I78" s="5">
        <f>'Išlaidos paslaugoms'!C190</f>
        <v>0</v>
      </c>
      <c r="J78" s="5">
        <f>0.05*(F78+G78+H78+I78)</f>
        <v>0</v>
      </c>
      <c r="K78" s="5">
        <f>SUM(F78:J78)</f>
        <v>0</v>
      </c>
      <c r="L78" s="4"/>
    </row>
    <row r="79" spans="1:12" ht="11.25" thickBot="1" x14ac:dyDescent="0.3">
      <c r="A79" s="2" t="s">
        <v>9</v>
      </c>
      <c r="B79" s="7"/>
      <c r="C79" s="6" t="s">
        <v>9</v>
      </c>
      <c r="D79" s="4"/>
      <c r="E79" s="4"/>
      <c r="F79" s="10"/>
      <c r="G79" s="5"/>
      <c r="H79" s="5"/>
      <c r="I79" s="5"/>
      <c r="J79" s="5"/>
      <c r="K79" s="5"/>
      <c r="L79" s="4"/>
    </row>
    <row r="80" spans="1:12" ht="19.149999999999999" customHeight="1" thickBot="1" x14ac:dyDescent="0.3">
      <c r="A80" s="2"/>
      <c r="B80" s="46" t="s">
        <v>111</v>
      </c>
      <c r="C80" s="47"/>
      <c r="D80" s="47"/>
      <c r="E80" s="47"/>
      <c r="F80" s="47"/>
      <c r="G80" s="47"/>
      <c r="H80" s="47"/>
      <c r="I80" s="47"/>
      <c r="J80" s="47"/>
      <c r="K80" s="48"/>
      <c r="L80" s="11">
        <f>SUM(K76:K78)*E75</f>
        <v>0</v>
      </c>
    </row>
    <row r="81" spans="1:12" ht="12" customHeight="1" thickBot="1" x14ac:dyDescent="0.3">
      <c r="A81" s="2"/>
      <c r="B81" s="5" t="s">
        <v>9</v>
      </c>
      <c r="C81" s="5"/>
      <c r="D81" s="5"/>
      <c r="E81" s="5"/>
      <c r="F81" s="5"/>
      <c r="G81" s="5"/>
      <c r="H81" s="5"/>
      <c r="I81" s="5"/>
      <c r="J81" s="5"/>
      <c r="K81" s="5"/>
      <c r="L81" s="5"/>
    </row>
    <row r="82" spans="1:12" ht="12" customHeight="1" thickBot="1" x14ac:dyDescent="0.3">
      <c r="A82" s="2"/>
      <c r="B82" s="43" t="s">
        <v>68</v>
      </c>
      <c r="C82" s="44"/>
      <c r="D82" s="44"/>
      <c r="E82" s="44"/>
      <c r="F82" s="44"/>
      <c r="G82" s="44"/>
      <c r="H82" s="44"/>
      <c r="I82" s="44"/>
      <c r="J82" s="44"/>
      <c r="K82" s="45"/>
      <c r="L82" s="12">
        <f>SUM(L50,L56,L62+L68+L74+L80)</f>
        <v>15540.735000000001</v>
      </c>
    </row>
    <row r="83" spans="1:12" ht="11.25" thickBot="1" x14ac:dyDescent="0.3">
      <c r="A83" s="2"/>
      <c r="B83" s="43" t="s">
        <v>69</v>
      </c>
      <c r="C83" s="44"/>
      <c r="D83" s="44"/>
      <c r="E83" s="44"/>
      <c r="F83" s="44"/>
      <c r="G83" s="44"/>
      <c r="H83" s="44"/>
      <c r="I83" s="44"/>
      <c r="J83" s="44"/>
      <c r="K83" s="45"/>
      <c r="L83" s="23">
        <f>+L82-L43</f>
        <v>-23108.925000000003</v>
      </c>
    </row>
    <row r="84" spans="1:12" x14ac:dyDescent="0.25">
      <c r="B84" s="1" t="s">
        <v>264</v>
      </c>
    </row>
    <row r="85" spans="1:12" x14ac:dyDescent="0.25">
      <c r="B85" s="1" t="s">
        <v>268</v>
      </c>
    </row>
  </sheetData>
  <mergeCells count="18">
    <mergeCell ref="A1:L2"/>
    <mergeCell ref="B5:L5"/>
    <mergeCell ref="B11:K11"/>
    <mergeCell ref="B83:K83"/>
    <mergeCell ref="B17:K17"/>
    <mergeCell ref="B43:K43"/>
    <mergeCell ref="B44:L44"/>
    <mergeCell ref="B50:K50"/>
    <mergeCell ref="B56:K56"/>
    <mergeCell ref="B82:K82"/>
    <mergeCell ref="B23:K23"/>
    <mergeCell ref="B30:K30"/>
    <mergeCell ref="B36:K36"/>
    <mergeCell ref="B42:K42"/>
    <mergeCell ref="B62:K62"/>
    <mergeCell ref="B68:K68"/>
    <mergeCell ref="B74:K74"/>
    <mergeCell ref="B80:K80"/>
  </mergeCells>
  <pageMargins left="0" right="0" top="0.19685039370078741" bottom="0.19685039370078741" header="0.31496062992125984" footer="0.31496062992125984"/>
  <pageSetup paperSize="9" orientation="landscape" r:id="rId1"/>
  <ignoredErrors>
    <ignoredError sqref="A5 A4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E47FF"/>
  </sheetPr>
  <dimension ref="A1:G214"/>
  <sheetViews>
    <sheetView zoomScale="85" zoomScaleNormal="85" workbookViewId="0">
      <selection activeCell="K166" sqref="K166"/>
    </sheetView>
  </sheetViews>
  <sheetFormatPr defaultColWidth="8.7109375" defaultRowHeight="10.5" x14ac:dyDescent="0.25"/>
  <cols>
    <col min="1" max="1" width="30.7109375" style="1" customWidth="1"/>
    <col min="2" max="2" width="10" style="1" customWidth="1"/>
    <col min="3" max="3" width="11.28515625" style="1" customWidth="1"/>
    <col min="4" max="4" width="19.42578125" style="1" customWidth="1"/>
    <col min="5" max="5" width="20.42578125" style="1" customWidth="1"/>
    <col min="6" max="6" width="14" style="1" customWidth="1"/>
    <col min="7" max="7" width="13.7109375" style="1" customWidth="1"/>
    <col min="8" max="16384" width="8.7109375" style="1"/>
  </cols>
  <sheetData>
    <row r="1" spans="1:7" ht="15.75" customHeight="1" thickBot="1" x14ac:dyDescent="0.3">
      <c r="A1" s="57" t="s">
        <v>70</v>
      </c>
      <c r="B1" s="58"/>
      <c r="C1" s="58"/>
      <c r="D1" s="58"/>
      <c r="E1" s="58"/>
      <c r="F1" s="58"/>
      <c r="G1" s="59"/>
    </row>
    <row r="2" spans="1:7" ht="68.25" customHeight="1" thickBot="1" x14ac:dyDescent="0.3">
      <c r="A2" s="31" t="s">
        <v>81</v>
      </c>
      <c r="B2" s="32" t="s">
        <v>14</v>
      </c>
      <c r="C2" s="32" t="s">
        <v>15</v>
      </c>
      <c r="D2" s="32" t="s">
        <v>72</v>
      </c>
      <c r="E2" s="32" t="s">
        <v>73</v>
      </c>
      <c r="F2" s="32" t="s">
        <v>16</v>
      </c>
      <c r="G2" s="32" t="s">
        <v>74</v>
      </c>
    </row>
    <row r="3" spans="1:7" ht="11.25" thickBot="1" x14ac:dyDescent="0.3">
      <c r="A3" s="33">
        <v>1</v>
      </c>
      <c r="B3" s="34">
        <v>2</v>
      </c>
      <c r="C3" s="33">
        <v>3</v>
      </c>
      <c r="D3" s="34">
        <v>4</v>
      </c>
      <c r="E3" s="33">
        <v>5</v>
      </c>
      <c r="F3" s="34">
        <v>6</v>
      </c>
      <c r="G3" s="33">
        <v>7</v>
      </c>
    </row>
    <row r="4" spans="1:7" ht="243.75" customHeight="1" thickBot="1" x14ac:dyDescent="0.3">
      <c r="A4" s="24" t="str">
        <f>'PI skaičiuoklė'!B6</f>
        <v>34. Veiklos vykdytojai, eksploatuojantys kurą deginančius įrenginius, kuriems eksploatuoti pagal Taršos leidimų išdavimo, pakeitimo ir galiojimo panaikinimo taisykles, patvirtintas Lietuvos Respublikos aplinkos ministro 2014 m. kovo 6 d. įsakymu Nr. D1-259 „Dėl Taršos leidimų išdavimo, pakeitimo ir galiojimo panaikinimo taisyklių patvirtinimo“, reikia turėti taršos leidimą, Normų 31 punkte nurodytas ataskaitas turi rengti ir teikti vadovaudamiesi Teršalų išmetimo į aplinkos orą apskaitos ir ataskaitų teikimo tvarkos aprašu, patvirtintu Lietuvos Respublikos aplinkos ministro 1999 m. gruodžio 20 d. įsakymu Nr. 408 „Dėl Teršalų išmetimo į aplinkos orą apskaitos ir ataskaitų teikimo tvarkos aprašo patvirtinimo“.</v>
      </c>
      <c r="B4" s="4"/>
      <c r="C4" s="25"/>
      <c r="D4" s="25"/>
      <c r="E4" s="25"/>
      <c r="F4" s="25"/>
      <c r="G4" s="25"/>
    </row>
    <row r="5" spans="1:7" ht="84.75" thickBot="1" x14ac:dyDescent="0.3">
      <c r="A5" s="8" t="str">
        <f>'PI skaičiuoklė'!C7</f>
        <v>Taršos integruotos prevencijos ir  kontrolės (TIPK) leidimą turintys veiklos vykdytojas rengia ataskaitą pagal LAND 43 normų 30 punktą (savo turiniu dubliuojančią ataskaitą pagal Aplinkos ministro 1999 m. gruodžio 20 d. įsakymą Nr. 408).1</v>
      </c>
      <c r="B5" s="4"/>
      <c r="C5" s="25"/>
      <c r="D5" s="25"/>
      <c r="E5" s="25"/>
      <c r="F5" s="25"/>
      <c r="G5" s="25"/>
    </row>
    <row r="6" spans="1:7" ht="45" customHeight="1" thickBot="1" x14ac:dyDescent="0.3">
      <c r="A6" s="26"/>
      <c r="B6" s="5" t="s">
        <v>250</v>
      </c>
      <c r="C6" s="5">
        <v>1</v>
      </c>
      <c r="D6" s="5">
        <v>13.65</v>
      </c>
      <c r="E6" s="5">
        <v>1</v>
      </c>
      <c r="F6" s="5">
        <v>1</v>
      </c>
      <c r="G6" s="5">
        <f>+C6*D6*E6*F6</f>
        <v>13.65</v>
      </c>
    </row>
    <row r="7" spans="1:7" ht="11.25" thickBot="1" x14ac:dyDescent="0.3">
      <c r="A7" s="13"/>
      <c r="B7" s="5" t="s">
        <v>18</v>
      </c>
      <c r="C7" s="5">
        <v>0</v>
      </c>
      <c r="D7" s="5">
        <v>0</v>
      </c>
      <c r="E7" s="5">
        <v>0</v>
      </c>
      <c r="F7" s="5">
        <v>0</v>
      </c>
      <c r="G7" s="5">
        <f t="shared" ref="G7" si="0">+C7*D7*E7*F7</f>
        <v>0</v>
      </c>
    </row>
    <row r="8" spans="1:7" ht="11.25" thickBot="1" x14ac:dyDescent="0.3">
      <c r="A8" s="13"/>
      <c r="B8" s="5" t="s">
        <v>9</v>
      </c>
      <c r="C8" s="5"/>
      <c r="D8" s="5"/>
      <c r="E8" s="5"/>
      <c r="F8" s="5"/>
      <c r="G8" s="5"/>
    </row>
    <row r="9" spans="1:7" ht="12.75" customHeight="1" thickBot="1" x14ac:dyDescent="0.3">
      <c r="A9" s="46" t="s">
        <v>75</v>
      </c>
      <c r="B9" s="47"/>
      <c r="C9" s="47"/>
      <c r="D9" s="47"/>
      <c r="E9" s="47"/>
      <c r="F9" s="48"/>
      <c r="G9" s="5">
        <f>SUM(G6:G8)</f>
        <v>13.65</v>
      </c>
    </row>
    <row r="10" spans="1:7" ht="11.25" thickBot="1" x14ac:dyDescent="0.3">
      <c r="A10" s="8" t="str">
        <f>'PI skaičiuoklė'!C8</f>
        <v>-</v>
      </c>
      <c r="B10" s="39"/>
      <c r="C10" s="39"/>
      <c r="D10" s="39"/>
      <c r="E10" s="39"/>
      <c r="F10" s="39"/>
      <c r="G10" s="39"/>
    </row>
    <row r="11" spans="1:7" ht="11.25" thickBot="1" x14ac:dyDescent="0.3">
      <c r="A11" s="26"/>
      <c r="B11" s="5" t="s">
        <v>19</v>
      </c>
      <c r="C11" s="5">
        <v>0</v>
      </c>
      <c r="D11" s="5">
        <v>0</v>
      </c>
      <c r="E11" s="5">
        <v>0</v>
      </c>
      <c r="F11" s="5">
        <v>0</v>
      </c>
      <c r="G11" s="5">
        <f>+C11*D11*E11*F11</f>
        <v>0</v>
      </c>
    </row>
    <row r="12" spans="1:7" ht="11.25" thickBot="1" x14ac:dyDescent="0.3">
      <c r="A12" s="13"/>
      <c r="B12" s="5" t="s">
        <v>20</v>
      </c>
      <c r="C12" s="5">
        <v>0</v>
      </c>
      <c r="D12" s="5">
        <v>0</v>
      </c>
      <c r="E12" s="5">
        <v>0</v>
      </c>
      <c r="F12" s="5">
        <v>0</v>
      </c>
      <c r="G12" s="5">
        <f t="shared" ref="G12" si="1">+C12*D12*E12*F12</f>
        <v>0</v>
      </c>
    </row>
    <row r="13" spans="1:7" ht="11.25" thickBot="1" x14ac:dyDescent="0.3">
      <c r="A13" s="13"/>
      <c r="B13" s="5" t="s">
        <v>9</v>
      </c>
      <c r="C13" s="5"/>
      <c r="D13" s="5"/>
      <c r="E13" s="5"/>
      <c r="F13" s="5"/>
      <c r="G13" s="5"/>
    </row>
    <row r="14" spans="1:7" ht="11.25" thickBot="1" x14ac:dyDescent="0.3">
      <c r="A14" s="46" t="s">
        <v>76</v>
      </c>
      <c r="B14" s="47"/>
      <c r="C14" s="47"/>
      <c r="D14" s="47"/>
      <c r="E14" s="47"/>
      <c r="F14" s="48"/>
      <c r="G14" s="5">
        <f>SUM(G11:G13)</f>
        <v>0</v>
      </c>
    </row>
    <row r="15" spans="1:7" ht="11.25" thickBot="1" x14ac:dyDescent="0.3">
      <c r="A15" s="8" t="str">
        <f>'PI skaičiuoklė'!C9</f>
        <v>-</v>
      </c>
      <c r="B15" s="39"/>
      <c r="C15" s="39"/>
      <c r="D15" s="39"/>
      <c r="E15" s="39"/>
      <c r="F15" s="39"/>
      <c r="G15" s="39"/>
    </row>
    <row r="16" spans="1:7" ht="11.25" thickBot="1" x14ac:dyDescent="0.3">
      <c r="A16" s="26"/>
      <c r="B16" s="5" t="s">
        <v>164</v>
      </c>
      <c r="C16" s="5">
        <v>0</v>
      </c>
      <c r="D16" s="5">
        <v>0</v>
      </c>
      <c r="E16" s="5">
        <v>0</v>
      </c>
      <c r="F16" s="5">
        <v>0</v>
      </c>
      <c r="G16" s="5">
        <f>+C16*D16*E16*F16</f>
        <v>0</v>
      </c>
    </row>
    <row r="17" spans="1:7" ht="11.25" thickBot="1" x14ac:dyDescent="0.3">
      <c r="A17" s="13"/>
      <c r="B17" s="5" t="s">
        <v>165</v>
      </c>
      <c r="C17" s="5">
        <v>0</v>
      </c>
      <c r="D17" s="5">
        <v>0</v>
      </c>
      <c r="E17" s="5">
        <v>0</v>
      </c>
      <c r="F17" s="5">
        <v>0</v>
      </c>
      <c r="G17" s="5">
        <f t="shared" ref="G17" si="2">+C17*D17*E17*F17</f>
        <v>0</v>
      </c>
    </row>
    <row r="18" spans="1:7" ht="11.25" thickBot="1" x14ac:dyDescent="0.3">
      <c r="A18" s="13"/>
      <c r="B18" s="5" t="s">
        <v>9</v>
      </c>
      <c r="C18" s="5"/>
      <c r="D18" s="5"/>
      <c r="E18" s="5"/>
      <c r="F18" s="5"/>
      <c r="G18" s="5"/>
    </row>
    <row r="19" spans="1:7" ht="11.25" thickBot="1" x14ac:dyDescent="0.3">
      <c r="A19" s="46" t="s">
        <v>127</v>
      </c>
      <c r="B19" s="47"/>
      <c r="C19" s="47"/>
      <c r="D19" s="47"/>
      <c r="E19" s="47"/>
      <c r="F19" s="48"/>
      <c r="G19" s="5">
        <f>SUM(G16:G18)</f>
        <v>0</v>
      </c>
    </row>
    <row r="20" spans="1:7" ht="11.25" thickBot="1" x14ac:dyDescent="0.3">
      <c r="A20" s="43" t="s">
        <v>77</v>
      </c>
      <c r="B20" s="44"/>
      <c r="C20" s="44"/>
      <c r="D20" s="44"/>
      <c r="E20" s="44"/>
      <c r="F20" s="45"/>
      <c r="G20" s="27">
        <f>SUM(G9,G14,G19)</f>
        <v>13.65</v>
      </c>
    </row>
    <row r="21" spans="1:7" ht="409.6" thickBot="1" x14ac:dyDescent="0.3">
      <c r="A21" s="24" t="str">
        <f>'PI skaičiuoklė'!B12</f>
        <v>17. Iš kurą deginančių įrenginių, kurių nominali šiluminė galia 1 MW ir didesnė, bet nesiekia 10 MW, ir kuriuose kurui naudojamas dujinis kuras, išmetamų į aplinkos orą teršalų ribinės vertės laikymasis turi būti patikrintas ne rečiau kaip vieną kartą per trejus metus. Tikrinimas turi būti atliekamas šildymo sezono laikotarpiu.
18. Iš kurą deginančių įrenginių, kurių nominali šiluminė galia 1 MW ir didesnė, bet nesiekia 10 MW, ir kuriuose kurui naudojamas skystasis arba kietasis kuras, išmetamų į aplinkos orą teršalų ribinės vertės laikymasis turi būti patikrintas ne rečiau kaip vieną kartą per šildymo sezoną.
19. Iš kurą deginančių įrenginių, kurių nominali šiluminė galia 10 MW ir didesnė, bet nesiekia 20 MW, išmetamų į aplinkos orą teršalų ribinės vertės laikymasis turi būti patikrintas ne rečiau kaip du kartus per metus. Vienas tikrinimas turi būti atliekamas šildymo sezono laikotarpiu.
20. Iš įvairų kurą deginančių įrenginių išmetamų į aplinkos orą teršalų ribinės vertės laikymasis turi būti patikrintas vadovaujantis Normų 15–19 punktuose nustatytu periodiškumu, taikomu kurui, kurį kūrenant į aplinkos orą išmetama daugiau teršalų.
21. Iš kurą deginančių įrenginių, kurių nominali šiluminė galia 20 MW ir didesnė, išmetamų į aplinkos orą teršalų ribinės vertės laikymasis turi būti tikrinamas ne rečiau kaip du kartus per metus (vienas turi būti atliekamas šildymo sezono laikotarpiu).</v>
      </c>
      <c r="B21" s="4"/>
      <c r="C21" s="4"/>
      <c r="D21" s="4"/>
      <c r="E21" s="4"/>
      <c r="F21" s="4"/>
      <c r="G21" s="4"/>
    </row>
    <row r="22" spans="1:7" ht="53.25" thickBot="1" x14ac:dyDescent="0.3">
      <c r="A22" s="8" t="str">
        <f>'PI skaičiuoklė'!C13</f>
        <v>Sieros dioksido (SO2) ir kietųjų dalelių (KD) tyrimai ir apskaita gazolį ar gamtines dujas deginančiuose įrenginiuose (1-50 MW).1</v>
      </c>
      <c r="B22" s="4"/>
      <c r="C22" s="4"/>
      <c r="D22" s="4"/>
      <c r="E22" s="4"/>
      <c r="F22" s="4"/>
      <c r="G22" s="4"/>
    </row>
    <row r="23" spans="1:7" ht="11.25" thickBot="1" x14ac:dyDescent="0.3">
      <c r="A23" s="26"/>
      <c r="B23" s="5" t="s">
        <v>21</v>
      </c>
      <c r="C23" s="5">
        <v>0</v>
      </c>
      <c r="D23" s="5">
        <v>0</v>
      </c>
      <c r="E23" s="5">
        <v>0</v>
      </c>
      <c r="F23" s="5">
        <v>0</v>
      </c>
      <c r="G23" s="5">
        <f t="shared" ref="G23:G24" si="3">+C23*D23*E23*F23</f>
        <v>0</v>
      </c>
    </row>
    <row r="24" spans="1:7" ht="11.25" thickBot="1" x14ac:dyDescent="0.3">
      <c r="A24" s="13"/>
      <c r="B24" s="5" t="s">
        <v>22</v>
      </c>
      <c r="C24" s="5">
        <v>0</v>
      </c>
      <c r="D24" s="5">
        <v>0</v>
      </c>
      <c r="E24" s="5">
        <v>0</v>
      </c>
      <c r="F24" s="5">
        <v>0</v>
      </c>
      <c r="G24" s="5">
        <f t="shared" si="3"/>
        <v>0</v>
      </c>
    </row>
    <row r="25" spans="1:7" ht="11.25" thickBot="1" x14ac:dyDescent="0.3">
      <c r="A25" s="13"/>
      <c r="B25" s="5" t="s">
        <v>9</v>
      </c>
      <c r="C25" s="5"/>
      <c r="D25" s="5"/>
      <c r="E25" s="5"/>
      <c r="F25" s="5"/>
      <c r="G25" s="5"/>
    </row>
    <row r="26" spans="1:7" ht="11.25" thickBot="1" x14ac:dyDescent="0.3">
      <c r="A26" s="46" t="s">
        <v>78</v>
      </c>
      <c r="B26" s="47"/>
      <c r="C26" s="47"/>
      <c r="D26" s="47"/>
      <c r="E26" s="47"/>
      <c r="F26" s="48"/>
      <c r="G26" s="5">
        <f>SUM(G23:G25)</f>
        <v>0</v>
      </c>
    </row>
    <row r="27" spans="1:7" ht="11.25" thickBot="1" x14ac:dyDescent="0.3">
      <c r="A27" s="8" t="str">
        <f>'PI skaičiuoklė'!C14</f>
        <v>-</v>
      </c>
      <c r="B27" s="4"/>
      <c r="C27" s="4"/>
      <c r="D27" s="4"/>
      <c r="E27" s="4"/>
      <c r="F27" s="4"/>
      <c r="G27" s="4"/>
    </row>
    <row r="28" spans="1:7" ht="11.25" thickBot="1" x14ac:dyDescent="0.3">
      <c r="A28" s="26"/>
      <c r="B28" s="5" t="s">
        <v>23</v>
      </c>
      <c r="C28" s="5">
        <v>0</v>
      </c>
      <c r="D28" s="5">
        <v>0</v>
      </c>
      <c r="E28" s="5">
        <v>0</v>
      </c>
      <c r="F28" s="5">
        <v>0</v>
      </c>
      <c r="G28" s="5">
        <f t="shared" ref="G28:G29" si="4">+C28*D28*E28*F28</f>
        <v>0</v>
      </c>
    </row>
    <row r="29" spans="1:7" ht="11.25" thickBot="1" x14ac:dyDescent="0.3">
      <c r="A29" s="13"/>
      <c r="B29" s="5" t="s">
        <v>24</v>
      </c>
      <c r="C29" s="5">
        <v>0</v>
      </c>
      <c r="D29" s="5">
        <v>0</v>
      </c>
      <c r="E29" s="5">
        <v>0</v>
      </c>
      <c r="F29" s="5">
        <v>0</v>
      </c>
      <c r="G29" s="5">
        <f t="shared" si="4"/>
        <v>0</v>
      </c>
    </row>
    <row r="30" spans="1:7" ht="11.25" thickBot="1" x14ac:dyDescent="0.3">
      <c r="A30" s="13"/>
      <c r="B30" s="5" t="s">
        <v>9</v>
      </c>
      <c r="C30" s="5"/>
      <c r="D30" s="5"/>
      <c r="E30" s="5"/>
      <c r="F30" s="5"/>
      <c r="G30" s="5"/>
    </row>
    <row r="31" spans="1:7" ht="11.25" thickBot="1" x14ac:dyDescent="0.3">
      <c r="A31" s="46" t="s">
        <v>79</v>
      </c>
      <c r="B31" s="47"/>
      <c r="C31" s="47"/>
      <c r="D31" s="47"/>
      <c r="E31" s="47"/>
      <c r="F31" s="48"/>
      <c r="G31" s="5">
        <f>SUM(G28:G30)</f>
        <v>0</v>
      </c>
    </row>
    <row r="32" spans="1:7" ht="11.25" thickBot="1" x14ac:dyDescent="0.3">
      <c r="A32" s="8" t="str">
        <f>'PI skaičiuoklė'!C15</f>
        <v>-</v>
      </c>
      <c r="B32" s="39"/>
      <c r="C32" s="39"/>
      <c r="D32" s="39"/>
      <c r="E32" s="39"/>
      <c r="F32" s="39"/>
      <c r="G32" s="14"/>
    </row>
    <row r="33" spans="1:7" ht="11.25" thickBot="1" x14ac:dyDescent="0.3">
      <c r="A33" s="26"/>
      <c r="B33" s="5" t="s">
        <v>162</v>
      </c>
      <c r="C33" s="5">
        <v>0</v>
      </c>
      <c r="D33" s="5">
        <v>0</v>
      </c>
      <c r="E33" s="5">
        <v>0</v>
      </c>
      <c r="F33" s="5">
        <v>0</v>
      </c>
      <c r="G33" s="5">
        <f>+C33*D33*E33*F33</f>
        <v>0</v>
      </c>
    </row>
    <row r="34" spans="1:7" ht="11.25" thickBot="1" x14ac:dyDescent="0.3">
      <c r="A34" s="13"/>
      <c r="B34" s="5" t="s">
        <v>163</v>
      </c>
      <c r="C34" s="5">
        <v>0</v>
      </c>
      <c r="D34" s="5">
        <v>0</v>
      </c>
      <c r="E34" s="5">
        <v>0</v>
      </c>
      <c r="F34" s="5">
        <v>0</v>
      </c>
      <c r="G34" s="5">
        <f t="shared" ref="G34" si="5">+C34*D34*E34*F34</f>
        <v>0</v>
      </c>
    </row>
    <row r="35" spans="1:7" ht="11.25" thickBot="1" x14ac:dyDescent="0.3">
      <c r="A35" s="13"/>
      <c r="B35" s="5" t="s">
        <v>9</v>
      </c>
      <c r="C35" s="5"/>
      <c r="D35" s="5"/>
      <c r="E35" s="5"/>
      <c r="F35" s="5"/>
      <c r="G35" s="5"/>
    </row>
    <row r="36" spans="1:7" ht="11.25" thickBot="1" x14ac:dyDescent="0.3">
      <c r="A36" s="46" t="s">
        <v>128</v>
      </c>
      <c r="B36" s="47"/>
      <c r="C36" s="47"/>
      <c r="D36" s="47"/>
      <c r="E36" s="47"/>
      <c r="F36" s="48"/>
      <c r="G36" s="5">
        <f>SUM(G33:G35)</f>
        <v>0</v>
      </c>
    </row>
    <row r="37" spans="1:7" ht="11.25" thickBot="1" x14ac:dyDescent="0.3">
      <c r="A37" s="43" t="s">
        <v>80</v>
      </c>
      <c r="B37" s="44"/>
      <c r="C37" s="44"/>
      <c r="D37" s="44"/>
      <c r="E37" s="44"/>
      <c r="F37" s="45"/>
      <c r="G37" s="27">
        <f>SUM(G26,G31,G36)</f>
        <v>0</v>
      </c>
    </row>
    <row r="38" spans="1:7" ht="357.75" thickBot="1" x14ac:dyDescent="0.3">
      <c r="A38" s="24" t="str">
        <f>'PI skaičiuoklė'!B18</f>
        <v>18. Iš kurą deginančių įrenginių, kurių nominali šiluminė galia 1 MW ir didesnė, bet nesiekia 10 MW, ir kuriuose kurui naudojamas skystasis arba kietasis kuras, išmetamų į aplinkos orą teršalų ribinės vertės laikymasis turi būti patikrintas ne rečiau kaip vieną kartą per šildymo sezoną.
19. Iš kurą deginančių įrenginių, kurių nominali šiluminė galia 10 MW ir didesnė, bet nesiekia 20 MW, išmetamų į aplinkos orą teršalų ribinės vertės laikymasis turi būti patikrintas ne rečiau kaip du kartus per metus. Vienas tikrinimas turi būti atliekamas šildymo sezono laikotarpiu.
20. Iš įvairų kurą deginančių įrenginių išmetamų į aplinkos orą teršalų ribinės vertės laikymasis turi būti patikrintas vadovaujantis Normų 15–19 punktuose nustatytu periodiškumu, taikomu kurui, kurį kūrenant į aplinkos orą išmetama daugiau teršalų.
21. Iš kurą deginančių įrenginių, kurių nominali šiluminė galia 20 MW ir didesnė, išmetamų į aplinkos orą teršalų ribinės vertės laikymasis turi būti tikrinamas ne rečiau kaip du kartus per metus (vienas turi būti atliekamas šildymo sezono laikotarpiu).</v>
      </c>
      <c r="B38" s="4"/>
      <c r="C38" s="4"/>
      <c r="D38" s="4"/>
      <c r="E38" s="4"/>
      <c r="F38" s="4"/>
      <c r="G38" s="4"/>
    </row>
    <row r="39" spans="1:7" ht="32.25" thickBot="1" x14ac:dyDescent="0.3">
      <c r="A39" s="8" t="str">
        <f>'PI skaičiuoklė'!C19</f>
        <v>Sieros dioksido (SO2) tyrimai ir apskaita medieną deginančiuose įrenginiuose (1-50 MW).1</v>
      </c>
      <c r="B39" s="4"/>
      <c r="C39" s="4"/>
      <c r="D39" s="4"/>
      <c r="E39" s="4"/>
      <c r="F39" s="4"/>
      <c r="G39" s="4"/>
    </row>
    <row r="40" spans="1:7" ht="11.25" thickBot="1" x14ac:dyDescent="0.3">
      <c r="A40" s="26"/>
      <c r="B40" s="5" t="s">
        <v>129</v>
      </c>
      <c r="C40" s="5">
        <v>0</v>
      </c>
      <c r="D40" s="5">
        <v>0</v>
      </c>
      <c r="E40" s="5">
        <v>0</v>
      </c>
      <c r="F40" s="5">
        <v>0</v>
      </c>
      <c r="G40" s="5">
        <f t="shared" ref="G40:G41" si="6">+C40*D40*E40*F40</f>
        <v>0</v>
      </c>
    </row>
    <row r="41" spans="1:7" ht="11.25" thickBot="1" x14ac:dyDescent="0.3">
      <c r="A41" s="13"/>
      <c r="B41" s="5" t="s">
        <v>130</v>
      </c>
      <c r="C41" s="5">
        <v>0</v>
      </c>
      <c r="D41" s="5">
        <v>0</v>
      </c>
      <c r="E41" s="5">
        <v>0</v>
      </c>
      <c r="F41" s="5">
        <v>0</v>
      </c>
      <c r="G41" s="5">
        <f t="shared" si="6"/>
        <v>0</v>
      </c>
    </row>
    <row r="42" spans="1:7" ht="11.25" thickBot="1" x14ac:dyDescent="0.3">
      <c r="A42" s="13"/>
      <c r="B42" s="5" t="s">
        <v>9</v>
      </c>
      <c r="C42" s="5"/>
      <c r="D42" s="5"/>
      <c r="E42" s="5"/>
      <c r="F42" s="5"/>
      <c r="G42" s="5"/>
    </row>
    <row r="43" spans="1:7" ht="11.25" thickBot="1" x14ac:dyDescent="0.3">
      <c r="A43" s="46" t="s">
        <v>133</v>
      </c>
      <c r="B43" s="47"/>
      <c r="C43" s="47"/>
      <c r="D43" s="47"/>
      <c r="E43" s="47"/>
      <c r="F43" s="48"/>
      <c r="G43" s="5">
        <f>SUM(G40:G42)</f>
        <v>0</v>
      </c>
    </row>
    <row r="44" spans="1:7" ht="11.25" thickBot="1" x14ac:dyDescent="0.3">
      <c r="A44" s="8" t="str">
        <f>'PI skaičiuoklė'!C20</f>
        <v>-</v>
      </c>
      <c r="B44" s="4"/>
      <c r="C44" s="4"/>
      <c r="D44" s="4"/>
      <c r="E44" s="4"/>
      <c r="F44" s="4"/>
      <c r="G44" s="4"/>
    </row>
    <row r="45" spans="1:7" ht="11.25" thickBot="1" x14ac:dyDescent="0.3">
      <c r="A45" s="26"/>
      <c r="B45" s="5" t="s">
        <v>131</v>
      </c>
      <c r="C45" s="5">
        <v>0</v>
      </c>
      <c r="D45" s="5">
        <v>0</v>
      </c>
      <c r="E45" s="5">
        <v>0</v>
      </c>
      <c r="F45" s="5">
        <v>0</v>
      </c>
      <c r="G45" s="5">
        <f t="shared" ref="G45:G46" si="7">+C45*D45*E45*F45</f>
        <v>0</v>
      </c>
    </row>
    <row r="46" spans="1:7" ht="11.25" thickBot="1" x14ac:dyDescent="0.3">
      <c r="A46" s="13"/>
      <c r="B46" s="5" t="s">
        <v>132</v>
      </c>
      <c r="C46" s="5">
        <v>0</v>
      </c>
      <c r="D46" s="5">
        <v>0</v>
      </c>
      <c r="E46" s="5">
        <v>0</v>
      </c>
      <c r="F46" s="5">
        <v>0</v>
      </c>
      <c r="G46" s="5">
        <f t="shared" si="7"/>
        <v>0</v>
      </c>
    </row>
    <row r="47" spans="1:7" ht="11.25" thickBot="1" x14ac:dyDescent="0.3">
      <c r="A47" s="13"/>
      <c r="B47" s="5" t="s">
        <v>9</v>
      </c>
      <c r="C47" s="5"/>
      <c r="D47" s="5"/>
      <c r="E47" s="5"/>
      <c r="F47" s="5"/>
      <c r="G47" s="5"/>
    </row>
    <row r="48" spans="1:7" ht="11.25" thickBot="1" x14ac:dyDescent="0.3">
      <c r="A48" s="46" t="s">
        <v>134</v>
      </c>
      <c r="B48" s="47"/>
      <c r="C48" s="47"/>
      <c r="D48" s="47"/>
      <c r="E48" s="47"/>
      <c r="F48" s="48"/>
      <c r="G48" s="5">
        <f>SUM(G45:G47)</f>
        <v>0</v>
      </c>
    </row>
    <row r="49" spans="1:7" ht="11.25" thickBot="1" x14ac:dyDescent="0.3">
      <c r="A49" s="8" t="str">
        <f>'PI skaičiuoklė'!C21</f>
        <v>-</v>
      </c>
      <c r="B49" s="39"/>
      <c r="C49" s="39"/>
      <c r="D49" s="39"/>
      <c r="E49" s="39"/>
      <c r="F49" s="39"/>
      <c r="G49" s="39"/>
    </row>
    <row r="50" spans="1:7" ht="11.25" thickBot="1" x14ac:dyDescent="0.3">
      <c r="A50" s="26"/>
      <c r="B50" s="5" t="s">
        <v>169</v>
      </c>
      <c r="C50" s="5">
        <v>0</v>
      </c>
      <c r="D50" s="5">
        <v>0</v>
      </c>
      <c r="E50" s="5">
        <v>0</v>
      </c>
      <c r="F50" s="5">
        <v>0</v>
      </c>
      <c r="G50" s="5">
        <f>+C50*D50*E50*F50</f>
        <v>0</v>
      </c>
    </row>
    <row r="51" spans="1:7" ht="11.25" thickBot="1" x14ac:dyDescent="0.3">
      <c r="A51" s="13"/>
      <c r="B51" s="5" t="s">
        <v>170</v>
      </c>
      <c r="C51" s="5">
        <v>0</v>
      </c>
      <c r="D51" s="5">
        <v>0</v>
      </c>
      <c r="E51" s="5">
        <v>0</v>
      </c>
      <c r="F51" s="5">
        <v>0</v>
      </c>
      <c r="G51" s="5">
        <f t="shared" ref="G51" si="8">+C51*D51*E51*F51</f>
        <v>0</v>
      </c>
    </row>
    <row r="52" spans="1:7" ht="11.25" thickBot="1" x14ac:dyDescent="0.3">
      <c r="A52" s="13"/>
      <c r="B52" s="5" t="s">
        <v>9</v>
      </c>
      <c r="C52" s="5"/>
      <c r="D52" s="5"/>
      <c r="E52" s="5"/>
      <c r="F52" s="5"/>
      <c r="G52" s="5"/>
    </row>
    <row r="53" spans="1:7" ht="11.25" thickBot="1" x14ac:dyDescent="0.3">
      <c r="A53" s="46" t="s">
        <v>135</v>
      </c>
      <c r="B53" s="47"/>
      <c r="C53" s="47"/>
      <c r="D53" s="47"/>
      <c r="E53" s="47"/>
      <c r="F53" s="48"/>
      <c r="G53" s="5">
        <f>SUM(G50:G52)</f>
        <v>0</v>
      </c>
    </row>
    <row r="54" spans="1:7" ht="11.25" thickBot="1" x14ac:dyDescent="0.3">
      <c r="A54" s="43" t="s">
        <v>143</v>
      </c>
      <c r="B54" s="44"/>
      <c r="C54" s="44"/>
      <c r="D54" s="44"/>
      <c r="E54" s="44"/>
      <c r="F54" s="45"/>
      <c r="G54" s="27">
        <f>SUM(G43,G48,G53)</f>
        <v>0</v>
      </c>
    </row>
    <row r="55" spans="1:7" ht="95.25" thickBot="1" x14ac:dyDescent="0.3">
      <c r="A55" s="24" t="str">
        <f>'PI skaičiuoklė'!B25</f>
        <v>16. Iš kurą deginančių įrenginių, kurių nominali šiluminė galia 0,12 MW ir didesnė, bet nesiekia 1 MW, ir kuriuose kurui naudojamas skystasis arba kietasis kuras, išmetamų į aplinkos orą teršalų ribinės vertės laikymasis turi būti patikrintas ne rečiau kaip vieną kartą per šildymo sezoną.</v>
      </c>
      <c r="B55" s="39"/>
      <c r="C55" s="39"/>
      <c r="D55" s="39"/>
      <c r="E55" s="39"/>
      <c r="F55" s="39"/>
      <c r="G55" s="39"/>
    </row>
    <row r="56" spans="1:7" ht="32.25" thickBot="1" x14ac:dyDescent="0.3">
      <c r="A56" s="8" t="str">
        <f>'PI skaičiuoklė'!C26</f>
        <v>Sieros dioksido (SO2) ir kietųjų dalelių matavimai gazolį ar medieną deginančiuose įrenginiuose (0,12-1 MW).</v>
      </c>
      <c r="B56" s="39"/>
      <c r="C56" s="39"/>
      <c r="D56" s="39"/>
      <c r="E56" s="39"/>
      <c r="F56" s="39"/>
      <c r="G56" s="39"/>
    </row>
    <row r="57" spans="1:7" ht="11.25" thickBot="1" x14ac:dyDescent="0.3">
      <c r="A57" s="26"/>
      <c r="B57" s="5" t="s">
        <v>139</v>
      </c>
      <c r="C57" s="5">
        <v>0</v>
      </c>
      <c r="D57" s="5">
        <v>0</v>
      </c>
      <c r="E57" s="5">
        <v>0</v>
      </c>
      <c r="F57" s="5">
        <v>0</v>
      </c>
      <c r="G57" s="5">
        <f t="shared" ref="G57:G58" si="9">+C57*D57*E57*F57</f>
        <v>0</v>
      </c>
    </row>
    <row r="58" spans="1:7" ht="11.25" thickBot="1" x14ac:dyDescent="0.3">
      <c r="A58" s="13"/>
      <c r="B58" s="5" t="s">
        <v>140</v>
      </c>
      <c r="C58" s="5">
        <v>0</v>
      </c>
      <c r="D58" s="5">
        <v>0</v>
      </c>
      <c r="E58" s="5">
        <v>0</v>
      </c>
      <c r="F58" s="5">
        <v>0</v>
      </c>
      <c r="G58" s="5">
        <f t="shared" si="9"/>
        <v>0</v>
      </c>
    </row>
    <row r="59" spans="1:7" ht="11.25" thickBot="1" x14ac:dyDescent="0.3">
      <c r="A59" s="13"/>
      <c r="B59" s="5" t="s">
        <v>9</v>
      </c>
      <c r="C59" s="5"/>
      <c r="D59" s="5"/>
      <c r="E59" s="5"/>
      <c r="F59" s="5"/>
      <c r="G59" s="5"/>
    </row>
    <row r="60" spans="1:7" ht="11.25" thickBot="1" x14ac:dyDescent="0.3">
      <c r="A60" s="46" t="s">
        <v>136</v>
      </c>
      <c r="B60" s="47"/>
      <c r="C60" s="47"/>
      <c r="D60" s="47"/>
      <c r="E60" s="47"/>
      <c r="F60" s="48"/>
      <c r="G60" s="5">
        <f>SUM(G57:G59)</f>
        <v>0</v>
      </c>
    </row>
    <row r="61" spans="1:7" ht="11.25" thickBot="1" x14ac:dyDescent="0.3">
      <c r="A61" s="8" t="str">
        <f>'PI skaičiuoklė'!C27</f>
        <v>-</v>
      </c>
      <c r="B61" s="4"/>
      <c r="C61" s="4"/>
      <c r="D61" s="4"/>
      <c r="E61" s="4"/>
      <c r="F61" s="4"/>
      <c r="G61" s="4"/>
    </row>
    <row r="62" spans="1:7" ht="11.25" thickBot="1" x14ac:dyDescent="0.3">
      <c r="A62" s="26"/>
      <c r="B62" s="5" t="s">
        <v>141</v>
      </c>
      <c r="C62" s="5">
        <v>0</v>
      </c>
      <c r="D62" s="5">
        <v>0</v>
      </c>
      <c r="E62" s="5">
        <v>0</v>
      </c>
      <c r="F62" s="5">
        <v>0</v>
      </c>
      <c r="G62" s="5">
        <f t="shared" ref="G62:G63" si="10">+C62*D62*E62*F62</f>
        <v>0</v>
      </c>
    </row>
    <row r="63" spans="1:7" ht="11.25" thickBot="1" x14ac:dyDescent="0.3">
      <c r="A63" s="13"/>
      <c r="B63" s="5" t="s">
        <v>142</v>
      </c>
      <c r="C63" s="5">
        <v>0</v>
      </c>
      <c r="D63" s="5">
        <v>0</v>
      </c>
      <c r="E63" s="5">
        <v>0</v>
      </c>
      <c r="F63" s="5">
        <v>0</v>
      </c>
      <c r="G63" s="5">
        <f t="shared" si="10"/>
        <v>0</v>
      </c>
    </row>
    <row r="64" spans="1:7" ht="11.25" thickBot="1" x14ac:dyDescent="0.3">
      <c r="A64" s="13"/>
      <c r="B64" s="5" t="s">
        <v>9</v>
      </c>
      <c r="C64" s="5"/>
      <c r="D64" s="5"/>
      <c r="E64" s="5"/>
      <c r="F64" s="5"/>
      <c r="G64" s="5"/>
    </row>
    <row r="65" spans="1:7" ht="11.25" thickBot="1" x14ac:dyDescent="0.3">
      <c r="A65" s="46" t="s">
        <v>137</v>
      </c>
      <c r="B65" s="47"/>
      <c r="C65" s="47"/>
      <c r="D65" s="47"/>
      <c r="E65" s="47"/>
      <c r="F65" s="48"/>
      <c r="G65" s="5">
        <f>SUM(G62:G64)</f>
        <v>0</v>
      </c>
    </row>
    <row r="66" spans="1:7" ht="11.25" thickBot="1" x14ac:dyDescent="0.3">
      <c r="A66" s="8" t="str">
        <f>'PI skaičiuoklė'!C28</f>
        <v>-</v>
      </c>
      <c r="B66" s="39"/>
      <c r="C66" s="39"/>
      <c r="D66" s="39"/>
      <c r="E66" s="39"/>
      <c r="F66" s="39"/>
      <c r="G66" s="39"/>
    </row>
    <row r="67" spans="1:7" ht="11.25" thickBot="1" x14ac:dyDescent="0.3">
      <c r="A67" s="26"/>
      <c r="B67" s="5" t="s">
        <v>172</v>
      </c>
      <c r="C67" s="5">
        <v>0</v>
      </c>
      <c r="D67" s="5">
        <v>0</v>
      </c>
      <c r="E67" s="5">
        <v>0</v>
      </c>
      <c r="F67" s="5">
        <v>0</v>
      </c>
      <c r="G67" s="5">
        <f>+C67*D67*E67*F67</f>
        <v>0</v>
      </c>
    </row>
    <row r="68" spans="1:7" ht="11.25" thickBot="1" x14ac:dyDescent="0.3">
      <c r="A68" s="13"/>
      <c r="B68" s="5" t="s">
        <v>173</v>
      </c>
      <c r="C68" s="5">
        <v>0</v>
      </c>
      <c r="D68" s="5">
        <v>0</v>
      </c>
      <c r="E68" s="5">
        <v>0</v>
      </c>
      <c r="F68" s="5">
        <v>0</v>
      </c>
      <c r="G68" s="5">
        <f t="shared" ref="G68" si="11">+C68*D68*E68*F68</f>
        <v>0</v>
      </c>
    </row>
    <row r="69" spans="1:7" ht="11.25" thickBot="1" x14ac:dyDescent="0.3">
      <c r="A69" s="13"/>
      <c r="B69" s="5" t="s">
        <v>9</v>
      </c>
      <c r="C69" s="5"/>
      <c r="D69" s="5"/>
      <c r="E69" s="5"/>
      <c r="F69" s="5"/>
      <c r="G69" s="5"/>
    </row>
    <row r="70" spans="1:7" ht="11.25" thickBot="1" x14ac:dyDescent="0.3">
      <c r="A70" s="46" t="s">
        <v>138</v>
      </c>
      <c r="B70" s="47"/>
      <c r="C70" s="47"/>
      <c r="D70" s="47"/>
      <c r="E70" s="47"/>
      <c r="F70" s="48"/>
      <c r="G70" s="5">
        <f>SUM(G67:G69)</f>
        <v>0</v>
      </c>
    </row>
    <row r="71" spans="1:7" ht="11.25" thickBot="1" x14ac:dyDescent="0.3">
      <c r="A71" s="43" t="s">
        <v>144</v>
      </c>
      <c r="B71" s="44"/>
      <c r="C71" s="44"/>
      <c r="D71" s="44"/>
      <c r="E71" s="44"/>
      <c r="F71" s="45"/>
      <c r="G71" s="27">
        <f>SUM(G60,G65,G70)</f>
        <v>0</v>
      </c>
    </row>
    <row r="72" spans="1:7" ht="11.25" thickBot="1" x14ac:dyDescent="0.3">
      <c r="A72" s="24" t="str">
        <f>'PI skaičiuoklė'!B31</f>
        <v>-</v>
      </c>
      <c r="B72" s="4"/>
      <c r="C72" s="4"/>
      <c r="D72" s="4"/>
      <c r="E72" s="4"/>
      <c r="F72" s="4"/>
      <c r="G72" s="4"/>
    </row>
    <row r="73" spans="1:7" ht="11.25" thickBot="1" x14ac:dyDescent="0.3">
      <c r="A73" s="8" t="str">
        <f>'PI skaičiuoklė'!C32</f>
        <v>-</v>
      </c>
      <c r="B73" s="4"/>
      <c r="C73" s="4"/>
      <c r="D73" s="4"/>
      <c r="E73" s="4"/>
      <c r="F73" s="4"/>
      <c r="G73" s="4"/>
    </row>
    <row r="74" spans="1:7" ht="11.25" thickBot="1" x14ac:dyDescent="0.3">
      <c r="A74" s="26"/>
      <c r="B74" s="5" t="s">
        <v>145</v>
      </c>
      <c r="C74" s="5">
        <v>0</v>
      </c>
      <c r="D74" s="5">
        <v>0</v>
      </c>
      <c r="E74" s="5">
        <v>0</v>
      </c>
      <c r="F74" s="5">
        <v>0</v>
      </c>
      <c r="G74" s="5">
        <f t="shared" ref="G74:G75" si="12">+C74*D74*E74*F74</f>
        <v>0</v>
      </c>
    </row>
    <row r="75" spans="1:7" ht="11.25" thickBot="1" x14ac:dyDescent="0.3">
      <c r="A75" s="13"/>
      <c r="B75" s="5" t="s">
        <v>146</v>
      </c>
      <c r="C75" s="5">
        <v>0</v>
      </c>
      <c r="D75" s="5">
        <v>0</v>
      </c>
      <c r="E75" s="5">
        <v>0</v>
      </c>
      <c r="F75" s="5">
        <v>0</v>
      </c>
      <c r="G75" s="5">
        <f t="shared" si="12"/>
        <v>0</v>
      </c>
    </row>
    <row r="76" spans="1:7" ht="11.25" thickBot="1" x14ac:dyDescent="0.3">
      <c r="A76" s="13"/>
      <c r="B76" s="5" t="s">
        <v>9</v>
      </c>
      <c r="C76" s="5"/>
      <c r="D76" s="5"/>
      <c r="E76" s="5"/>
      <c r="F76" s="5"/>
      <c r="G76" s="5"/>
    </row>
    <row r="77" spans="1:7" ht="11.25" thickBot="1" x14ac:dyDescent="0.3">
      <c r="A77" s="46" t="s">
        <v>149</v>
      </c>
      <c r="B77" s="47"/>
      <c r="C77" s="47"/>
      <c r="D77" s="47"/>
      <c r="E77" s="47"/>
      <c r="F77" s="48"/>
      <c r="G77" s="5">
        <f>SUM(G74:G76)</f>
        <v>0</v>
      </c>
    </row>
    <row r="78" spans="1:7" ht="11.25" thickBot="1" x14ac:dyDescent="0.3">
      <c r="A78" s="8" t="str">
        <f>'PI skaičiuoklė'!C33</f>
        <v>-</v>
      </c>
      <c r="B78" s="4"/>
      <c r="C78" s="4"/>
      <c r="D78" s="4"/>
      <c r="E78" s="4"/>
      <c r="F78" s="4"/>
      <c r="G78" s="4"/>
    </row>
    <row r="79" spans="1:7" ht="11.25" thickBot="1" x14ac:dyDescent="0.3">
      <c r="A79" s="26"/>
      <c r="B79" s="5" t="s">
        <v>148</v>
      </c>
      <c r="C79" s="5">
        <v>0</v>
      </c>
      <c r="D79" s="5">
        <v>0</v>
      </c>
      <c r="E79" s="5">
        <v>0</v>
      </c>
      <c r="F79" s="5">
        <v>0</v>
      </c>
      <c r="G79" s="5">
        <f t="shared" ref="G79:G80" si="13">+C79*D79*E79*F79</f>
        <v>0</v>
      </c>
    </row>
    <row r="80" spans="1:7" ht="11.25" thickBot="1" x14ac:dyDescent="0.3">
      <c r="A80" s="13"/>
      <c r="B80" s="5" t="s">
        <v>147</v>
      </c>
      <c r="C80" s="5">
        <v>0</v>
      </c>
      <c r="D80" s="5">
        <v>0</v>
      </c>
      <c r="E80" s="5">
        <v>0</v>
      </c>
      <c r="F80" s="5">
        <v>0</v>
      </c>
      <c r="G80" s="5">
        <f t="shared" si="13"/>
        <v>0</v>
      </c>
    </row>
    <row r="81" spans="1:7" ht="11.25" thickBot="1" x14ac:dyDescent="0.3">
      <c r="A81" s="13"/>
      <c r="B81" s="5" t="s">
        <v>9</v>
      </c>
      <c r="C81" s="5"/>
      <c r="D81" s="5"/>
      <c r="E81" s="5"/>
      <c r="F81" s="5"/>
      <c r="G81" s="5"/>
    </row>
    <row r="82" spans="1:7" ht="11.25" thickBot="1" x14ac:dyDescent="0.3">
      <c r="A82" s="46" t="s">
        <v>150</v>
      </c>
      <c r="B82" s="47"/>
      <c r="C82" s="47"/>
      <c r="D82" s="47"/>
      <c r="E82" s="47"/>
      <c r="F82" s="48"/>
      <c r="G82" s="5">
        <f>SUM(G79:G81)</f>
        <v>0</v>
      </c>
    </row>
    <row r="83" spans="1:7" ht="11.25" thickBot="1" x14ac:dyDescent="0.3">
      <c r="A83" s="8" t="str">
        <f>'PI skaičiuoklė'!C34</f>
        <v>-</v>
      </c>
      <c r="B83" s="39"/>
      <c r="C83" s="39"/>
      <c r="D83" s="39"/>
      <c r="E83" s="39"/>
      <c r="F83" s="39"/>
      <c r="G83" s="39"/>
    </row>
    <row r="84" spans="1:7" ht="11.25" thickBot="1" x14ac:dyDescent="0.3">
      <c r="A84" s="26"/>
      <c r="B84" s="5" t="s">
        <v>175</v>
      </c>
      <c r="C84" s="5">
        <v>0</v>
      </c>
      <c r="D84" s="5">
        <v>0</v>
      </c>
      <c r="E84" s="5">
        <v>0</v>
      </c>
      <c r="F84" s="5">
        <v>0</v>
      </c>
      <c r="G84" s="5">
        <f>+C84*D84*E84*F84</f>
        <v>0</v>
      </c>
    </row>
    <row r="85" spans="1:7" ht="11.25" thickBot="1" x14ac:dyDescent="0.3">
      <c r="A85" s="13"/>
      <c r="B85" s="5" t="s">
        <v>176</v>
      </c>
      <c r="C85" s="5">
        <v>0</v>
      </c>
      <c r="D85" s="5">
        <v>0</v>
      </c>
      <c r="E85" s="5">
        <v>0</v>
      </c>
      <c r="F85" s="5">
        <v>0</v>
      </c>
      <c r="G85" s="5">
        <f t="shared" ref="G85" si="14">+C85*D85*E85*F85</f>
        <v>0</v>
      </c>
    </row>
    <row r="86" spans="1:7" ht="11.25" thickBot="1" x14ac:dyDescent="0.3">
      <c r="A86" s="13"/>
      <c r="B86" s="5" t="s">
        <v>9</v>
      </c>
      <c r="C86" s="5"/>
      <c r="D86" s="5"/>
      <c r="E86" s="5"/>
      <c r="F86" s="5"/>
      <c r="G86" s="5"/>
    </row>
    <row r="87" spans="1:7" ht="11.25" thickBot="1" x14ac:dyDescent="0.3">
      <c r="A87" s="46" t="s">
        <v>151</v>
      </c>
      <c r="B87" s="47"/>
      <c r="C87" s="47"/>
      <c r="D87" s="47"/>
      <c r="E87" s="47"/>
      <c r="F87" s="48"/>
      <c r="G87" s="5">
        <f>SUM(G84:G86)</f>
        <v>0</v>
      </c>
    </row>
    <row r="88" spans="1:7" ht="11.25" thickBot="1" x14ac:dyDescent="0.3">
      <c r="A88" s="43" t="s">
        <v>152</v>
      </c>
      <c r="B88" s="44"/>
      <c r="C88" s="44"/>
      <c r="D88" s="44"/>
      <c r="E88" s="44"/>
      <c r="F88" s="45"/>
      <c r="G88" s="27">
        <f>SUM(G77,G82,G87)</f>
        <v>0</v>
      </c>
    </row>
    <row r="89" spans="1:7" ht="11.25" thickBot="1" x14ac:dyDescent="0.3">
      <c r="A89" s="24" t="str">
        <f>'PI skaičiuoklė'!B37</f>
        <v>-</v>
      </c>
      <c r="B89" s="4"/>
      <c r="C89" s="4"/>
      <c r="D89" s="4"/>
      <c r="E89" s="4"/>
      <c r="F89" s="4"/>
      <c r="G89" s="4"/>
    </row>
    <row r="90" spans="1:7" ht="11.25" thickBot="1" x14ac:dyDescent="0.3">
      <c r="A90" s="8" t="str">
        <f>'PI skaičiuoklė'!C38</f>
        <v>-</v>
      </c>
      <c r="B90" s="4"/>
      <c r="C90" s="4"/>
      <c r="D90" s="4"/>
      <c r="E90" s="4"/>
      <c r="F90" s="4"/>
      <c r="G90" s="4"/>
    </row>
    <row r="91" spans="1:7" ht="11.25" thickBot="1" x14ac:dyDescent="0.3">
      <c r="A91" s="26"/>
      <c r="B91" s="5" t="s">
        <v>153</v>
      </c>
      <c r="C91" s="5">
        <v>0</v>
      </c>
      <c r="D91" s="5">
        <v>0</v>
      </c>
      <c r="E91" s="5">
        <v>0</v>
      </c>
      <c r="F91" s="5">
        <v>0</v>
      </c>
      <c r="G91" s="5">
        <f t="shared" ref="G91:G92" si="15">+C91*D91*E91*F91</f>
        <v>0</v>
      </c>
    </row>
    <row r="92" spans="1:7" ht="11.25" thickBot="1" x14ac:dyDescent="0.3">
      <c r="A92" s="13"/>
      <c r="B92" s="5" t="s">
        <v>154</v>
      </c>
      <c r="C92" s="5">
        <v>0</v>
      </c>
      <c r="D92" s="5">
        <v>0</v>
      </c>
      <c r="E92" s="5">
        <v>0</v>
      </c>
      <c r="F92" s="5">
        <v>0</v>
      </c>
      <c r="G92" s="5">
        <f t="shared" si="15"/>
        <v>0</v>
      </c>
    </row>
    <row r="93" spans="1:7" ht="11.25" thickBot="1" x14ac:dyDescent="0.3">
      <c r="A93" s="13"/>
      <c r="B93" s="5" t="s">
        <v>9</v>
      </c>
      <c r="C93" s="5"/>
      <c r="D93" s="5"/>
      <c r="E93" s="5"/>
      <c r="F93" s="5"/>
      <c r="G93" s="5"/>
    </row>
    <row r="94" spans="1:7" ht="11.25" thickBot="1" x14ac:dyDescent="0.3">
      <c r="A94" s="46" t="s">
        <v>157</v>
      </c>
      <c r="B94" s="47"/>
      <c r="C94" s="47"/>
      <c r="D94" s="47"/>
      <c r="E94" s="47"/>
      <c r="F94" s="48"/>
      <c r="G94" s="5">
        <f>SUM(G91:G93)</f>
        <v>0</v>
      </c>
    </row>
    <row r="95" spans="1:7" ht="11.25" thickBot="1" x14ac:dyDescent="0.3">
      <c r="A95" s="8" t="str">
        <f>'PI skaičiuoklė'!C39</f>
        <v>-</v>
      </c>
      <c r="B95" s="4"/>
      <c r="C95" s="4"/>
      <c r="D95" s="4"/>
      <c r="E95" s="4"/>
      <c r="F95" s="4"/>
      <c r="G95" s="4"/>
    </row>
    <row r="96" spans="1:7" ht="11.25" thickBot="1" x14ac:dyDescent="0.3">
      <c r="A96" s="26"/>
      <c r="B96" s="5" t="s">
        <v>155</v>
      </c>
      <c r="C96" s="5">
        <v>0</v>
      </c>
      <c r="D96" s="5">
        <v>0</v>
      </c>
      <c r="E96" s="5">
        <v>0</v>
      </c>
      <c r="F96" s="5">
        <v>0</v>
      </c>
      <c r="G96" s="5">
        <f t="shared" ref="G96:G97" si="16">+C96*D96*E96*F96</f>
        <v>0</v>
      </c>
    </row>
    <row r="97" spans="1:7" ht="11.25" thickBot="1" x14ac:dyDescent="0.3">
      <c r="A97" s="13"/>
      <c r="B97" s="5" t="s">
        <v>156</v>
      </c>
      <c r="C97" s="5">
        <v>0</v>
      </c>
      <c r="D97" s="5">
        <v>0</v>
      </c>
      <c r="E97" s="5">
        <v>0</v>
      </c>
      <c r="F97" s="5">
        <v>0</v>
      </c>
      <c r="G97" s="5">
        <f t="shared" si="16"/>
        <v>0</v>
      </c>
    </row>
    <row r="98" spans="1:7" ht="11.25" thickBot="1" x14ac:dyDescent="0.3">
      <c r="A98" s="13"/>
      <c r="B98" s="5" t="s">
        <v>9</v>
      </c>
      <c r="C98" s="5"/>
      <c r="D98" s="5"/>
      <c r="E98" s="5"/>
      <c r="F98" s="5"/>
      <c r="G98" s="5"/>
    </row>
    <row r="99" spans="1:7" ht="11.25" thickBot="1" x14ac:dyDescent="0.3">
      <c r="A99" s="46" t="s">
        <v>158</v>
      </c>
      <c r="B99" s="47"/>
      <c r="C99" s="47"/>
      <c r="D99" s="47"/>
      <c r="E99" s="47"/>
      <c r="F99" s="48"/>
      <c r="G99" s="5">
        <f>SUM(G96:G98)</f>
        <v>0</v>
      </c>
    </row>
    <row r="100" spans="1:7" ht="11.25" thickBot="1" x14ac:dyDescent="0.3">
      <c r="A100" s="8" t="str">
        <f>'PI skaičiuoklė'!C40</f>
        <v>-</v>
      </c>
      <c r="B100" s="39"/>
      <c r="C100" s="39"/>
      <c r="D100" s="39"/>
      <c r="E100" s="39"/>
      <c r="F100" s="39"/>
      <c r="G100" s="39"/>
    </row>
    <row r="101" spans="1:7" ht="11.25" thickBot="1" x14ac:dyDescent="0.3">
      <c r="A101" s="26"/>
      <c r="B101" s="5" t="s">
        <v>166</v>
      </c>
      <c r="C101" s="5">
        <v>0</v>
      </c>
      <c r="D101" s="5">
        <v>0</v>
      </c>
      <c r="E101" s="5">
        <v>0</v>
      </c>
      <c r="F101" s="5">
        <v>0</v>
      </c>
      <c r="G101" s="5">
        <f>+C101*D101*E101*F101</f>
        <v>0</v>
      </c>
    </row>
    <row r="102" spans="1:7" ht="11.25" thickBot="1" x14ac:dyDescent="0.3">
      <c r="A102" s="13"/>
      <c r="B102" s="5" t="s">
        <v>167</v>
      </c>
      <c r="C102" s="5">
        <v>0</v>
      </c>
      <c r="D102" s="5">
        <v>0</v>
      </c>
      <c r="E102" s="5">
        <v>0</v>
      </c>
      <c r="F102" s="5">
        <v>0</v>
      </c>
      <c r="G102" s="5">
        <f t="shared" ref="G102" si="17">+C102*D102*E102*F102</f>
        <v>0</v>
      </c>
    </row>
    <row r="103" spans="1:7" ht="11.25" thickBot="1" x14ac:dyDescent="0.3">
      <c r="A103" s="13"/>
      <c r="B103" s="5" t="s">
        <v>9</v>
      </c>
      <c r="C103" s="5"/>
      <c r="D103" s="5"/>
      <c r="E103" s="5"/>
      <c r="F103" s="5"/>
      <c r="G103" s="5"/>
    </row>
    <row r="104" spans="1:7" ht="11.25" thickBot="1" x14ac:dyDescent="0.3">
      <c r="A104" s="46" t="s">
        <v>160</v>
      </c>
      <c r="B104" s="47"/>
      <c r="C104" s="47"/>
      <c r="D104" s="47"/>
      <c r="E104" s="47"/>
      <c r="F104" s="48"/>
      <c r="G104" s="5">
        <f>SUM(G101:G103)</f>
        <v>0</v>
      </c>
    </row>
    <row r="105" spans="1:7" ht="11.25" thickBot="1" x14ac:dyDescent="0.3">
      <c r="A105" s="43" t="s">
        <v>159</v>
      </c>
      <c r="B105" s="44"/>
      <c r="C105" s="44"/>
      <c r="D105" s="44"/>
      <c r="E105" s="44"/>
      <c r="F105" s="45"/>
      <c r="G105" s="27">
        <f>SUM(G94,G99,G104)</f>
        <v>0</v>
      </c>
    </row>
    <row r="106" spans="1:7" x14ac:dyDescent="0.25">
      <c r="A106" s="28"/>
      <c r="B106" s="28"/>
      <c r="C106" s="28"/>
      <c r="D106" s="28"/>
      <c r="E106" s="28"/>
      <c r="F106" s="28"/>
      <c r="G106" s="29"/>
    </row>
    <row r="107" spans="1:7" x14ac:dyDescent="0.25">
      <c r="A107" s="28"/>
      <c r="B107" s="28"/>
      <c r="C107" s="28"/>
      <c r="D107" s="28"/>
      <c r="E107" s="28"/>
      <c r="F107" s="28"/>
      <c r="G107" s="29"/>
    </row>
    <row r="109" spans="1:7" ht="11.25" thickBot="1" x14ac:dyDescent="0.3"/>
    <row r="110" spans="1:7" ht="23.25" customHeight="1" thickBot="1" x14ac:dyDescent="0.3">
      <c r="A110" s="60" t="s">
        <v>71</v>
      </c>
      <c r="B110" s="61"/>
      <c r="C110" s="61"/>
      <c r="D110" s="61"/>
      <c r="E110" s="61"/>
      <c r="F110" s="61"/>
      <c r="G110" s="62"/>
    </row>
    <row r="111" spans="1:7" ht="67.5" customHeight="1" thickBot="1" x14ac:dyDescent="0.3">
      <c r="A111" s="31" t="s">
        <v>82</v>
      </c>
      <c r="B111" s="32" t="s">
        <v>14</v>
      </c>
      <c r="C111" s="32" t="s">
        <v>15</v>
      </c>
      <c r="D111" s="32" t="s">
        <v>72</v>
      </c>
      <c r="E111" s="32" t="s">
        <v>73</v>
      </c>
      <c r="F111" s="32" t="s">
        <v>16</v>
      </c>
      <c r="G111" s="32" t="s">
        <v>74</v>
      </c>
    </row>
    <row r="112" spans="1:7" ht="11.25" thickBot="1" x14ac:dyDescent="0.3">
      <c r="A112" s="33">
        <v>1</v>
      </c>
      <c r="B112" s="34">
        <v>2</v>
      </c>
      <c r="C112" s="33">
        <v>3</v>
      </c>
      <c r="D112" s="34">
        <v>4</v>
      </c>
      <c r="E112" s="33">
        <v>5</v>
      </c>
      <c r="F112" s="34">
        <v>6</v>
      </c>
      <c r="G112" s="33">
        <v>7</v>
      </c>
    </row>
    <row r="113" spans="1:7" ht="409.6" thickBot="1" x14ac:dyDescent="0.3">
      <c r="A113" s="24" t="str">
        <f>'PI skaičiuoklė'!B45</f>
        <v>1.5.21. Pakeičiu 34 punktą ir jį išdėstau taip:
„34. Veiklos vykdytojai, eksploatuojantys kurą deginančius įrenginius, kuriems eksploatuoti pagal Taršos leidimų išdavimo, pakeitimo ir galiojimo panaikinimo taisykles, patvirtintas Lietuvos Respublikos aplinkos ministro 2014 m. kovo 6 d. įsakymu Nr. D1-259 „Dėl Taršos leidimų išdavimo, pakeitimo ir galiojimo panaikinimo taisyklių patvirtinimo“, reikia turėti taršos leidimą  arba pagal Taršos integruotos prevencijos ir kontrolės leidimų išdavimo, pakeitimo ir galiojimo panaikinimo taisykles, patvirtintas Lietuvos Respublikos aplinkos ministro 2013 m. liepos 15 d. įsakymu Nr. D1-528 „Dėl Taršos integruotos prevencijos ir kontrolės leidimų išdavimo, pakeitimo ir galiojimo panaikinimo taisyklių patvirtinimo“, reikia turėti taršos integruotos prevencijos ir kontrolės leidimą, per kalendorinius metus sunaudoto kuro ir kurą deginančių įrenginių į aplinkos orą išmetamų teršalų kiekio apskaitą vykdo ir ataskaitas rengia ir teikia vadovaudamiesi Teršalų išmetimo į aplinkos orą apskaitos ir ataskaitų teikimo tvarkos aprašu, patvirtintu Lietuvos Respublikos aplinkos ministro 1999 m. gruodžio 20 d. įsakymu Nr. 408 „Dėl Teršalų išmetimo į aplinkos orą apskaitos ir ataskaitų teikimo tvarkos aprašo patvirtinimo“.“</v>
      </c>
      <c r="B113" s="4"/>
      <c r="C113" s="25"/>
      <c r="D113" s="25"/>
      <c r="E113" s="25"/>
      <c r="F113" s="25"/>
      <c r="G113" s="25"/>
    </row>
    <row r="114" spans="1:7" ht="84.75" thickBot="1" x14ac:dyDescent="0.3">
      <c r="A114" s="8" t="str">
        <f>'PI skaičiuoklė'!C46</f>
        <v xml:space="preserve">Taršos integruotos prevencijos ir  kontrolės (TIPK) leidimą turintys veiklos vykdytojas rengia ataskaitą pagal LAND 43 normų 30 punktą (savo turiniu dubliuojančią ataskaitą pagal Aplinkos ministro 1999 m. gruodžio 20 d. įsakymą Nr. 408). </v>
      </c>
      <c r="B114" s="4"/>
      <c r="C114" s="25"/>
      <c r="D114" s="25"/>
      <c r="E114" s="25"/>
      <c r="F114" s="25"/>
      <c r="G114" s="25"/>
    </row>
    <row r="115" spans="1:7" ht="42.75" thickBot="1" x14ac:dyDescent="0.3">
      <c r="A115" s="26"/>
      <c r="B115" s="5" t="s">
        <v>250</v>
      </c>
      <c r="C115" s="5">
        <v>1</v>
      </c>
      <c r="D115" s="5">
        <v>13.65</v>
      </c>
      <c r="E115" s="5">
        <v>1</v>
      </c>
      <c r="F115" s="5">
        <v>0</v>
      </c>
      <c r="G115" s="5">
        <f>+C115*D115*E115*F115</f>
        <v>0</v>
      </c>
    </row>
    <row r="116" spans="1:7" ht="11.25" thickBot="1" x14ac:dyDescent="0.3">
      <c r="A116" s="13"/>
      <c r="B116" s="5" t="s">
        <v>18</v>
      </c>
      <c r="C116" s="5"/>
      <c r="D116" s="5"/>
      <c r="E116" s="5"/>
      <c r="F116" s="5"/>
      <c r="G116" s="5">
        <f t="shared" ref="G116" si="18">+C116*D116*E116*F116</f>
        <v>0</v>
      </c>
    </row>
    <row r="117" spans="1:7" ht="11.25" thickBot="1" x14ac:dyDescent="0.3">
      <c r="A117" s="13"/>
      <c r="B117" s="5" t="s">
        <v>9</v>
      </c>
      <c r="C117" s="5"/>
      <c r="D117" s="5"/>
      <c r="E117" s="5"/>
      <c r="F117" s="5"/>
      <c r="G117" s="5"/>
    </row>
    <row r="118" spans="1:7" ht="11.25" thickBot="1" x14ac:dyDescent="0.3">
      <c r="A118" s="46" t="s">
        <v>75</v>
      </c>
      <c r="B118" s="47"/>
      <c r="C118" s="47"/>
      <c r="D118" s="47"/>
      <c r="E118" s="47"/>
      <c r="F118" s="48"/>
      <c r="G118" s="5">
        <f>SUM(G115:G117)</f>
        <v>0</v>
      </c>
    </row>
    <row r="119" spans="1:7" ht="11.25" thickBot="1" x14ac:dyDescent="0.3">
      <c r="A119" s="8" t="str">
        <f>'PI skaičiuoklė'!C47</f>
        <v>-</v>
      </c>
      <c r="B119" s="39"/>
      <c r="C119" s="39"/>
      <c r="D119" s="39"/>
      <c r="E119" s="39"/>
      <c r="F119" s="39"/>
      <c r="G119" s="39"/>
    </row>
    <row r="120" spans="1:7" ht="11.25" thickBot="1" x14ac:dyDescent="0.3">
      <c r="A120" s="26"/>
      <c r="B120" s="5" t="s">
        <v>19</v>
      </c>
      <c r="C120" s="5">
        <v>0</v>
      </c>
      <c r="D120" s="5">
        <v>0</v>
      </c>
      <c r="E120" s="5">
        <v>0</v>
      </c>
      <c r="F120" s="5">
        <v>0</v>
      </c>
      <c r="G120" s="5">
        <f>+C120*D120*E120*F120</f>
        <v>0</v>
      </c>
    </row>
    <row r="121" spans="1:7" ht="11.25" thickBot="1" x14ac:dyDescent="0.3">
      <c r="A121" s="13"/>
      <c r="B121" s="5" t="s">
        <v>20</v>
      </c>
      <c r="C121" s="5">
        <v>0</v>
      </c>
      <c r="D121" s="5">
        <v>0</v>
      </c>
      <c r="E121" s="5">
        <v>0</v>
      </c>
      <c r="F121" s="5">
        <v>0</v>
      </c>
      <c r="G121" s="5">
        <f t="shared" ref="G121" si="19">+C121*D121*E121*F121</f>
        <v>0</v>
      </c>
    </row>
    <row r="122" spans="1:7" ht="11.25" thickBot="1" x14ac:dyDescent="0.3">
      <c r="A122" s="13"/>
      <c r="B122" s="5" t="s">
        <v>9</v>
      </c>
      <c r="C122" s="5"/>
      <c r="D122" s="5"/>
      <c r="E122" s="5"/>
      <c r="F122" s="5"/>
      <c r="G122" s="5"/>
    </row>
    <row r="123" spans="1:7" ht="11.25" thickBot="1" x14ac:dyDescent="0.3">
      <c r="A123" s="46" t="s">
        <v>76</v>
      </c>
      <c r="B123" s="47"/>
      <c r="C123" s="47"/>
      <c r="D123" s="47"/>
      <c r="E123" s="47"/>
      <c r="F123" s="48"/>
      <c r="G123" s="5">
        <f>SUM(G120:G122)</f>
        <v>0</v>
      </c>
    </row>
    <row r="124" spans="1:7" ht="11.25" thickBot="1" x14ac:dyDescent="0.3">
      <c r="A124" s="8" t="str">
        <f>'PI skaičiuoklė'!C48</f>
        <v>-</v>
      </c>
      <c r="B124" s="39"/>
      <c r="C124" s="39"/>
      <c r="D124" s="39"/>
      <c r="E124" s="39"/>
      <c r="F124" s="39"/>
      <c r="G124" s="39"/>
    </row>
    <row r="125" spans="1:7" ht="11.25" thickBot="1" x14ac:dyDescent="0.3">
      <c r="A125" s="26"/>
      <c r="B125" s="5" t="s">
        <v>164</v>
      </c>
      <c r="C125" s="5">
        <v>0</v>
      </c>
      <c r="D125" s="5">
        <v>0</v>
      </c>
      <c r="E125" s="5">
        <v>0</v>
      </c>
      <c r="F125" s="5">
        <v>0</v>
      </c>
      <c r="G125" s="5">
        <f>+C125*D125*E125*F125</f>
        <v>0</v>
      </c>
    </row>
    <row r="126" spans="1:7" ht="11.25" thickBot="1" x14ac:dyDescent="0.3">
      <c r="A126" s="13"/>
      <c r="B126" s="5" t="s">
        <v>165</v>
      </c>
      <c r="C126" s="5">
        <v>0</v>
      </c>
      <c r="D126" s="5">
        <v>0</v>
      </c>
      <c r="E126" s="5">
        <v>0</v>
      </c>
      <c r="F126" s="5">
        <v>0</v>
      </c>
      <c r="G126" s="5">
        <f t="shared" ref="G126" si="20">+C126*D126*E126*F126</f>
        <v>0</v>
      </c>
    </row>
    <row r="127" spans="1:7" ht="11.25" thickBot="1" x14ac:dyDescent="0.3">
      <c r="A127" s="13"/>
      <c r="B127" s="5" t="s">
        <v>9</v>
      </c>
      <c r="C127" s="5"/>
      <c r="D127" s="5"/>
      <c r="E127" s="5"/>
      <c r="F127" s="5"/>
      <c r="G127" s="5"/>
    </row>
    <row r="128" spans="1:7" ht="11.25" thickBot="1" x14ac:dyDescent="0.3">
      <c r="A128" s="46" t="s">
        <v>127</v>
      </c>
      <c r="B128" s="47"/>
      <c r="C128" s="47"/>
      <c r="D128" s="47"/>
      <c r="E128" s="47"/>
      <c r="F128" s="48"/>
      <c r="G128" s="5">
        <f>SUM(G125:G127)</f>
        <v>0</v>
      </c>
    </row>
    <row r="129" spans="1:7" ht="11.25" thickBot="1" x14ac:dyDescent="0.3">
      <c r="A129" s="43" t="s">
        <v>77</v>
      </c>
      <c r="B129" s="44"/>
      <c r="C129" s="44"/>
      <c r="D129" s="44"/>
      <c r="E129" s="44"/>
      <c r="F129" s="45"/>
      <c r="G129" s="27">
        <f>SUM(G118,G123,G128)</f>
        <v>0</v>
      </c>
    </row>
    <row r="130" spans="1:7" ht="84.75" thickBot="1" x14ac:dyDescent="0.3">
      <c r="A130" s="24" t="str">
        <f>'PI skaičiuoklė'!B51</f>
        <v>1.5.24. Pakeičiu 2 priedą ir jį išdėstau nauja redakcija (pridedama). &lt;...&gt; Pastabos: &lt;...&gt; Deginant gamtines dujas išmetamo SO2 ribinė vertė netaikoma. &lt;...&gt; 3. Deginant gazolį išmetamo SO2 ir KD ribinė vertė netaikoma. &lt;...&gt;</v>
      </c>
      <c r="B130" s="4"/>
      <c r="C130" s="4"/>
      <c r="D130" s="4"/>
      <c r="E130" s="4"/>
      <c r="F130" s="4"/>
      <c r="G130" s="4"/>
    </row>
    <row r="131" spans="1:7" ht="53.25" thickBot="1" x14ac:dyDescent="0.3">
      <c r="A131" s="8" t="str">
        <f>'PI skaičiuoklė'!C52</f>
        <v>Sieros dioksido (SO2) ir kietųjų dalelių (KD) tyrimai ir apskaita gazolį ar gamtines dujas deginančiuose įrenginiuose (1-50 MW).</v>
      </c>
      <c r="B131" s="4"/>
      <c r="C131" s="4"/>
      <c r="D131" s="4"/>
      <c r="E131" s="4"/>
      <c r="F131" s="4"/>
      <c r="G131" s="4"/>
    </row>
    <row r="132" spans="1:7" ht="11.25" thickBot="1" x14ac:dyDescent="0.3">
      <c r="A132" s="26"/>
      <c r="B132" s="5" t="s">
        <v>21</v>
      </c>
      <c r="C132" s="5">
        <v>0</v>
      </c>
      <c r="D132" s="5">
        <v>0</v>
      </c>
      <c r="E132" s="5">
        <v>0</v>
      </c>
      <c r="F132" s="5">
        <v>0</v>
      </c>
      <c r="G132" s="5">
        <f t="shared" ref="G132:G133" si="21">+C132*D132*E132*F132</f>
        <v>0</v>
      </c>
    </row>
    <row r="133" spans="1:7" ht="11.25" thickBot="1" x14ac:dyDescent="0.3">
      <c r="A133" s="13"/>
      <c r="B133" s="5" t="s">
        <v>22</v>
      </c>
      <c r="C133" s="5">
        <v>0</v>
      </c>
      <c r="D133" s="5">
        <v>0</v>
      </c>
      <c r="E133" s="5">
        <v>0</v>
      </c>
      <c r="F133" s="5">
        <v>0</v>
      </c>
      <c r="G133" s="5">
        <f t="shared" si="21"/>
        <v>0</v>
      </c>
    </row>
    <row r="134" spans="1:7" ht="11.25" thickBot="1" x14ac:dyDescent="0.3">
      <c r="A134" s="13"/>
      <c r="B134" s="5" t="s">
        <v>9</v>
      </c>
      <c r="C134" s="5"/>
      <c r="D134" s="5"/>
      <c r="E134" s="5"/>
      <c r="F134" s="5"/>
      <c r="G134" s="5"/>
    </row>
    <row r="135" spans="1:7" ht="11.25" thickBot="1" x14ac:dyDescent="0.3">
      <c r="A135" s="46" t="s">
        <v>78</v>
      </c>
      <c r="B135" s="47"/>
      <c r="C135" s="47"/>
      <c r="D135" s="47"/>
      <c r="E135" s="47"/>
      <c r="F135" s="48"/>
      <c r="G135" s="5">
        <f>SUM(G132:G134)</f>
        <v>0</v>
      </c>
    </row>
    <row r="136" spans="1:7" ht="11.25" thickBot="1" x14ac:dyDescent="0.3">
      <c r="A136" s="8" t="str">
        <f>'PI skaičiuoklė'!C53</f>
        <v>-</v>
      </c>
      <c r="B136" s="4"/>
      <c r="C136" s="4"/>
      <c r="D136" s="4"/>
      <c r="E136" s="4"/>
      <c r="F136" s="4"/>
      <c r="G136" s="4"/>
    </row>
    <row r="137" spans="1:7" ht="11.25" thickBot="1" x14ac:dyDescent="0.3">
      <c r="A137" s="26"/>
      <c r="B137" s="5" t="s">
        <v>23</v>
      </c>
      <c r="C137" s="5">
        <v>0</v>
      </c>
      <c r="D137" s="5">
        <v>0</v>
      </c>
      <c r="E137" s="5">
        <v>0</v>
      </c>
      <c r="F137" s="5">
        <v>0</v>
      </c>
      <c r="G137" s="5">
        <f t="shared" ref="G137:G138" si="22">+C137*D137*E137*F137</f>
        <v>0</v>
      </c>
    </row>
    <row r="138" spans="1:7" ht="11.25" thickBot="1" x14ac:dyDescent="0.3">
      <c r="A138" s="13"/>
      <c r="B138" s="5" t="s">
        <v>24</v>
      </c>
      <c r="C138" s="5">
        <v>0</v>
      </c>
      <c r="D138" s="5">
        <v>0</v>
      </c>
      <c r="E138" s="5">
        <v>0</v>
      </c>
      <c r="F138" s="5">
        <v>0</v>
      </c>
      <c r="G138" s="5">
        <f t="shared" si="22"/>
        <v>0</v>
      </c>
    </row>
    <row r="139" spans="1:7" ht="11.25" thickBot="1" x14ac:dyDescent="0.3">
      <c r="A139" s="13"/>
      <c r="B139" s="5" t="s">
        <v>9</v>
      </c>
      <c r="C139" s="5"/>
      <c r="D139" s="5"/>
      <c r="E139" s="5"/>
      <c r="F139" s="5"/>
      <c r="G139" s="5"/>
    </row>
    <row r="140" spans="1:7" ht="11.25" thickBot="1" x14ac:dyDescent="0.3">
      <c r="A140" s="46" t="s">
        <v>79</v>
      </c>
      <c r="B140" s="47"/>
      <c r="C140" s="47"/>
      <c r="D140" s="47"/>
      <c r="E140" s="47"/>
      <c r="F140" s="48"/>
      <c r="G140" s="5">
        <f>SUM(G137:G139)</f>
        <v>0</v>
      </c>
    </row>
    <row r="141" spans="1:7" ht="11.25" thickBot="1" x14ac:dyDescent="0.3">
      <c r="A141" s="8" t="str">
        <f>'PI skaičiuoklė'!C54</f>
        <v>-</v>
      </c>
      <c r="B141" s="39"/>
      <c r="C141" s="39"/>
      <c r="D141" s="39"/>
      <c r="E141" s="39"/>
      <c r="F141" s="39"/>
      <c r="G141" s="39"/>
    </row>
    <row r="142" spans="1:7" ht="11.25" thickBot="1" x14ac:dyDescent="0.3">
      <c r="A142" s="26"/>
      <c r="B142" s="5" t="s">
        <v>162</v>
      </c>
      <c r="C142" s="5">
        <v>0</v>
      </c>
      <c r="D142" s="5">
        <v>0</v>
      </c>
      <c r="E142" s="5">
        <v>0</v>
      </c>
      <c r="F142" s="5">
        <v>0</v>
      </c>
      <c r="G142" s="5">
        <f>+C142*D142*E142*F142</f>
        <v>0</v>
      </c>
    </row>
    <row r="143" spans="1:7" ht="11.25" thickBot="1" x14ac:dyDescent="0.3">
      <c r="A143" s="13"/>
      <c r="B143" s="5" t="s">
        <v>163</v>
      </c>
      <c r="C143" s="5">
        <v>0</v>
      </c>
      <c r="D143" s="5">
        <v>0</v>
      </c>
      <c r="E143" s="5">
        <v>0</v>
      </c>
      <c r="F143" s="5">
        <v>0</v>
      </c>
      <c r="G143" s="5">
        <f t="shared" ref="G143" si="23">+C143*D143*E143*F143</f>
        <v>0</v>
      </c>
    </row>
    <row r="144" spans="1:7" ht="11.25" thickBot="1" x14ac:dyDescent="0.3">
      <c r="A144" s="13"/>
      <c r="B144" s="5" t="s">
        <v>9</v>
      </c>
      <c r="C144" s="5"/>
      <c r="D144" s="5"/>
      <c r="E144" s="5"/>
      <c r="F144" s="5"/>
      <c r="G144" s="5"/>
    </row>
    <row r="145" spans="1:7" ht="11.25" thickBot="1" x14ac:dyDescent="0.3">
      <c r="A145" s="46" t="s">
        <v>161</v>
      </c>
      <c r="B145" s="47"/>
      <c r="C145" s="47"/>
      <c r="D145" s="47"/>
      <c r="E145" s="47"/>
      <c r="F145" s="48"/>
      <c r="G145" s="5">
        <f>SUM(G142:G144)</f>
        <v>0</v>
      </c>
    </row>
    <row r="146" spans="1:7" ht="11.25" thickBot="1" x14ac:dyDescent="0.3">
      <c r="A146" s="43" t="s">
        <v>80</v>
      </c>
      <c r="B146" s="44"/>
      <c r="C146" s="44"/>
      <c r="D146" s="44"/>
      <c r="E146" s="44"/>
      <c r="F146" s="45"/>
      <c r="G146" s="27">
        <f>SUM(G135,G140,G145)</f>
        <v>0</v>
      </c>
    </row>
    <row r="147" spans="1:7" ht="63.75" thickBot="1" x14ac:dyDescent="0.3">
      <c r="A147" s="24" t="str">
        <f>'PI skaičiuoklė'!B57</f>
        <v>1.5.24. Pakeičiu 2 priedą ir jį išdėstau nauja redakcija (pridedama). &lt;...&gt; Pastabos: &lt;...&gt;  6. Deginant medieną išmetamo SO2 ribinė vertė netaikoma. &lt;...&gt;</v>
      </c>
      <c r="B147" s="4"/>
      <c r="C147" s="4"/>
      <c r="D147" s="4"/>
      <c r="E147" s="4"/>
      <c r="F147" s="4"/>
      <c r="G147" s="4"/>
    </row>
    <row r="148" spans="1:7" ht="32.25" thickBot="1" x14ac:dyDescent="0.3">
      <c r="A148" s="8" t="str">
        <f>'PI skaičiuoklė'!C58</f>
        <v>Sieros dioksido (SO2) matavimai ir apskaita medieną deginančiuose įrenginiuose (1-50 MW).</v>
      </c>
      <c r="B148" s="4"/>
      <c r="C148" s="4"/>
      <c r="D148" s="4"/>
      <c r="E148" s="4"/>
      <c r="F148" s="4"/>
      <c r="G148" s="4"/>
    </row>
    <row r="149" spans="1:7" ht="11.25" thickBot="1" x14ac:dyDescent="0.3">
      <c r="A149" s="26"/>
      <c r="B149" s="5" t="s">
        <v>129</v>
      </c>
      <c r="C149" s="5">
        <v>0</v>
      </c>
      <c r="D149" s="5">
        <v>0</v>
      </c>
      <c r="E149" s="5">
        <v>0</v>
      </c>
      <c r="F149" s="5">
        <v>0</v>
      </c>
      <c r="G149" s="5">
        <f t="shared" ref="G149:G150" si="24">+C149*D149*E149*F149</f>
        <v>0</v>
      </c>
    </row>
    <row r="150" spans="1:7" ht="11.25" thickBot="1" x14ac:dyDescent="0.3">
      <c r="A150" s="13"/>
      <c r="B150" s="5" t="s">
        <v>130</v>
      </c>
      <c r="C150" s="5">
        <v>0</v>
      </c>
      <c r="D150" s="5">
        <v>0</v>
      </c>
      <c r="E150" s="5">
        <v>0</v>
      </c>
      <c r="F150" s="5">
        <v>0</v>
      </c>
      <c r="G150" s="5">
        <f t="shared" si="24"/>
        <v>0</v>
      </c>
    </row>
    <row r="151" spans="1:7" ht="11.25" thickBot="1" x14ac:dyDescent="0.3">
      <c r="A151" s="13"/>
      <c r="B151" s="5" t="s">
        <v>9</v>
      </c>
      <c r="C151" s="5"/>
      <c r="D151" s="5"/>
      <c r="E151" s="5"/>
      <c r="F151" s="5"/>
      <c r="G151" s="5"/>
    </row>
    <row r="152" spans="1:7" ht="11.25" thickBot="1" x14ac:dyDescent="0.3">
      <c r="A152" s="46" t="s">
        <v>133</v>
      </c>
      <c r="B152" s="47"/>
      <c r="C152" s="47"/>
      <c r="D152" s="47"/>
      <c r="E152" s="47"/>
      <c r="F152" s="48"/>
      <c r="G152" s="5">
        <f>SUM(G149:G151)</f>
        <v>0</v>
      </c>
    </row>
    <row r="153" spans="1:7" ht="11.25" thickBot="1" x14ac:dyDescent="0.3">
      <c r="A153" s="8" t="str">
        <f>'PI skaičiuoklė'!C59</f>
        <v>-</v>
      </c>
      <c r="B153" s="4"/>
      <c r="C153" s="4"/>
      <c r="D153" s="4"/>
      <c r="E153" s="4"/>
      <c r="F153" s="4"/>
      <c r="G153" s="4"/>
    </row>
    <row r="154" spans="1:7" ht="11.25" thickBot="1" x14ac:dyDescent="0.3">
      <c r="A154" s="26"/>
      <c r="B154" s="5" t="s">
        <v>131</v>
      </c>
      <c r="C154" s="5">
        <v>0</v>
      </c>
      <c r="D154" s="5">
        <v>0</v>
      </c>
      <c r="E154" s="5">
        <v>0</v>
      </c>
      <c r="F154" s="5">
        <v>0</v>
      </c>
      <c r="G154" s="5">
        <f t="shared" ref="G154:G155" si="25">+C154*D154*E154*F154</f>
        <v>0</v>
      </c>
    </row>
    <row r="155" spans="1:7" ht="11.25" thickBot="1" x14ac:dyDescent="0.3">
      <c r="A155" s="13"/>
      <c r="B155" s="5" t="s">
        <v>132</v>
      </c>
      <c r="C155" s="5">
        <v>0</v>
      </c>
      <c r="D155" s="5">
        <v>0</v>
      </c>
      <c r="E155" s="5">
        <v>0</v>
      </c>
      <c r="F155" s="5">
        <v>0</v>
      </c>
      <c r="G155" s="5">
        <f t="shared" si="25"/>
        <v>0</v>
      </c>
    </row>
    <row r="156" spans="1:7" ht="11.25" thickBot="1" x14ac:dyDescent="0.3">
      <c r="A156" s="13"/>
      <c r="B156" s="5" t="s">
        <v>9</v>
      </c>
      <c r="C156" s="5"/>
      <c r="D156" s="5"/>
      <c r="E156" s="5"/>
      <c r="F156" s="5"/>
      <c r="G156" s="5"/>
    </row>
    <row r="157" spans="1:7" ht="11.25" thickBot="1" x14ac:dyDescent="0.3">
      <c r="A157" s="46" t="s">
        <v>134</v>
      </c>
      <c r="B157" s="47"/>
      <c r="C157" s="47"/>
      <c r="D157" s="47"/>
      <c r="E157" s="47"/>
      <c r="F157" s="48"/>
      <c r="G157" s="5">
        <f>SUM(G154:G156)</f>
        <v>0</v>
      </c>
    </row>
    <row r="158" spans="1:7" ht="11.25" thickBot="1" x14ac:dyDescent="0.3">
      <c r="A158" s="8" t="str">
        <f>'PI skaičiuoklė'!C60</f>
        <v>-</v>
      </c>
      <c r="B158" s="39"/>
      <c r="C158" s="39"/>
      <c r="D158" s="39"/>
      <c r="E158" s="39"/>
      <c r="F158" s="39"/>
      <c r="G158" s="39"/>
    </row>
    <row r="159" spans="1:7" ht="11.25" thickBot="1" x14ac:dyDescent="0.3">
      <c r="A159" s="26"/>
      <c r="B159" s="5" t="s">
        <v>169</v>
      </c>
      <c r="C159" s="5">
        <v>0</v>
      </c>
      <c r="D159" s="5">
        <v>0</v>
      </c>
      <c r="E159" s="5">
        <v>0</v>
      </c>
      <c r="F159" s="5">
        <v>0</v>
      </c>
      <c r="G159" s="5">
        <f>+C159*D159*E159*F159</f>
        <v>0</v>
      </c>
    </row>
    <row r="160" spans="1:7" ht="11.25" thickBot="1" x14ac:dyDescent="0.3">
      <c r="A160" s="13"/>
      <c r="B160" s="5" t="s">
        <v>170</v>
      </c>
      <c r="C160" s="5">
        <v>0</v>
      </c>
      <c r="D160" s="5">
        <v>0</v>
      </c>
      <c r="E160" s="5">
        <v>0</v>
      </c>
      <c r="F160" s="5">
        <v>0</v>
      </c>
      <c r="G160" s="5">
        <f t="shared" ref="G160" si="26">+C160*D160*E160*F160</f>
        <v>0</v>
      </c>
    </row>
    <row r="161" spans="1:7" ht="11.25" thickBot="1" x14ac:dyDescent="0.3">
      <c r="A161" s="13"/>
      <c r="B161" s="5" t="s">
        <v>9</v>
      </c>
      <c r="C161" s="5"/>
      <c r="D161" s="5"/>
      <c r="E161" s="5"/>
      <c r="F161" s="5"/>
      <c r="G161" s="5"/>
    </row>
    <row r="162" spans="1:7" ht="11.25" thickBot="1" x14ac:dyDescent="0.3">
      <c r="A162" s="46" t="s">
        <v>171</v>
      </c>
      <c r="B162" s="47"/>
      <c r="C162" s="47"/>
      <c r="D162" s="47"/>
      <c r="E162" s="47"/>
      <c r="F162" s="48"/>
      <c r="G162" s="5">
        <f>SUM(G159:G161)</f>
        <v>0</v>
      </c>
    </row>
    <row r="163" spans="1:7" ht="11.25" thickBot="1" x14ac:dyDescent="0.3">
      <c r="A163" s="43" t="s">
        <v>143</v>
      </c>
      <c r="B163" s="44"/>
      <c r="C163" s="44"/>
      <c r="D163" s="44"/>
      <c r="E163" s="44"/>
      <c r="F163" s="45"/>
      <c r="G163" s="27">
        <f>SUM(G152,G157,G162)</f>
        <v>0</v>
      </c>
    </row>
    <row r="164" spans="1:7" ht="95.25" thickBot="1" x14ac:dyDescent="0.3">
      <c r="A164" s="24" t="str">
        <f>'PI skaičiuoklė'!B63</f>
        <v>1.5.18. Papildau 301 punktu:
„301. Kurą deginančius įrenginius, kurių nominali šiluminė galia yra 0,12 MW arba didesnė, bet mažesnė kaip 1 MW, eksploatuojantys veiklos vykdytojai turi vykdyti per kalendorinius metus sunaudoto kuro apskaitą.“</v>
      </c>
      <c r="B164" s="4"/>
      <c r="C164" s="4"/>
      <c r="D164" s="4"/>
      <c r="E164" s="4"/>
      <c r="F164" s="4"/>
      <c r="G164" s="4"/>
    </row>
    <row r="165" spans="1:7" ht="42.75" thickBot="1" x14ac:dyDescent="0.3">
      <c r="A165" s="8" t="str">
        <f>'PI skaičiuoklė'!C64</f>
        <v>Sunaudoto kuro apskaitos ataskaitos parengimas ir pateikimas (nuo 120 kW iki 1 MW įrenginiams).2</v>
      </c>
      <c r="B165" s="4"/>
      <c r="C165" s="4"/>
      <c r="D165" s="4"/>
      <c r="E165" s="4"/>
      <c r="F165" s="4"/>
      <c r="G165" s="4"/>
    </row>
    <row r="166" spans="1:7" ht="42.75" thickBot="1" x14ac:dyDescent="0.3">
      <c r="A166" s="26"/>
      <c r="B166" s="5" t="s">
        <v>250</v>
      </c>
      <c r="C166" s="5">
        <v>1</v>
      </c>
      <c r="D166" s="5">
        <v>13.65</v>
      </c>
      <c r="E166" s="5">
        <v>2</v>
      </c>
      <c r="F166" s="5">
        <v>1</v>
      </c>
      <c r="G166" s="5">
        <f t="shared" ref="G166:G167" si="27">+C166*D166*E166*F166</f>
        <v>27.3</v>
      </c>
    </row>
    <row r="167" spans="1:7" ht="11.25" thickBot="1" x14ac:dyDescent="0.3">
      <c r="A167" s="13"/>
      <c r="B167" s="5" t="s">
        <v>140</v>
      </c>
      <c r="C167" s="5">
        <v>0</v>
      </c>
      <c r="D167" s="5">
        <v>0</v>
      </c>
      <c r="E167" s="5">
        <v>0</v>
      </c>
      <c r="F167" s="5">
        <v>0</v>
      </c>
      <c r="G167" s="5">
        <f t="shared" si="27"/>
        <v>0</v>
      </c>
    </row>
    <row r="168" spans="1:7" ht="11.25" thickBot="1" x14ac:dyDescent="0.3">
      <c r="A168" s="13"/>
      <c r="B168" s="5" t="s">
        <v>9</v>
      </c>
      <c r="C168" s="5"/>
      <c r="D168" s="5"/>
      <c r="E168" s="5"/>
      <c r="F168" s="5"/>
      <c r="G168" s="5"/>
    </row>
    <row r="169" spans="1:7" ht="11.25" thickBot="1" x14ac:dyDescent="0.3">
      <c r="A169" s="46" t="s">
        <v>136</v>
      </c>
      <c r="B169" s="47"/>
      <c r="C169" s="47"/>
      <c r="D169" s="47"/>
      <c r="E169" s="47"/>
      <c r="F169" s="48"/>
      <c r="G169" s="5">
        <f>SUM(G166:G168)</f>
        <v>27.3</v>
      </c>
    </row>
    <row r="170" spans="1:7" ht="11.25" thickBot="1" x14ac:dyDescent="0.3">
      <c r="A170" s="8" t="str">
        <f>'PI skaičiuoklė'!C65</f>
        <v>-</v>
      </c>
      <c r="B170" s="4"/>
      <c r="C170" s="4"/>
      <c r="D170" s="4"/>
      <c r="E170" s="4"/>
      <c r="F170" s="4"/>
      <c r="G170" s="4"/>
    </row>
    <row r="171" spans="1:7" ht="11.25" thickBot="1" x14ac:dyDescent="0.3">
      <c r="A171" s="26"/>
      <c r="B171" s="5" t="s">
        <v>141</v>
      </c>
      <c r="C171" s="5">
        <v>0</v>
      </c>
      <c r="D171" s="5">
        <v>0</v>
      </c>
      <c r="E171" s="5">
        <v>0</v>
      </c>
      <c r="F171" s="5">
        <v>0</v>
      </c>
      <c r="G171" s="5">
        <f t="shared" ref="G171:G172" si="28">+C171*D171*E171*F171</f>
        <v>0</v>
      </c>
    </row>
    <row r="172" spans="1:7" ht="11.25" thickBot="1" x14ac:dyDescent="0.3">
      <c r="A172" s="13"/>
      <c r="B172" s="5" t="s">
        <v>142</v>
      </c>
      <c r="C172" s="5">
        <v>0</v>
      </c>
      <c r="D172" s="5">
        <v>0</v>
      </c>
      <c r="E172" s="5">
        <v>0</v>
      </c>
      <c r="F172" s="5">
        <v>0</v>
      </c>
      <c r="G172" s="5">
        <f t="shared" si="28"/>
        <v>0</v>
      </c>
    </row>
    <row r="173" spans="1:7" ht="11.25" thickBot="1" x14ac:dyDescent="0.3">
      <c r="A173" s="13"/>
      <c r="B173" s="5" t="s">
        <v>9</v>
      </c>
      <c r="C173" s="5"/>
      <c r="D173" s="5"/>
      <c r="E173" s="5"/>
      <c r="F173" s="5"/>
      <c r="G173" s="5"/>
    </row>
    <row r="174" spans="1:7" ht="11.25" thickBot="1" x14ac:dyDescent="0.3">
      <c r="A174" s="46" t="s">
        <v>137</v>
      </c>
      <c r="B174" s="47"/>
      <c r="C174" s="47"/>
      <c r="D174" s="47"/>
      <c r="E174" s="47"/>
      <c r="F174" s="48"/>
      <c r="G174" s="5">
        <f>SUM(G171:G173)</f>
        <v>0</v>
      </c>
    </row>
    <row r="175" spans="1:7" ht="11.25" thickBot="1" x14ac:dyDescent="0.3">
      <c r="A175" s="8" t="str">
        <f>'PI skaičiuoklė'!C66</f>
        <v>-</v>
      </c>
      <c r="B175" s="39"/>
      <c r="C175" s="39"/>
      <c r="D175" s="39"/>
      <c r="E175" s="39"/>
      <c r="F175" s="39"/>
      <c r="G175" s="39"/>
    </row>
    <row r="176" spans="1:7" ht="11.25" thickBot="1" x14ac:dyDescent="0.3">
      <c r="A176" s="26"/>
      <c r="B176" s="5" t="s">
        <v>172</v>
      </c>
      <c r="C176" s="5">
        <v>0</v>
      </c>
      <c r="D176" s="5">
        <v>0</v>
      </c>
      <c r="E176" s="5">
        <v>0</v>
      </c>
      <c r="F176" s="5">
        <v>0</v>
      </c>
      <c r="G176" s="5">
        <f>+C176*D176*E176*F176</f>
        <v>0</v>
      </c>
    </row>
    <row r="177" spans="1:7" ht="11.25" thickBot="1" x14ac:dyDescent="0.3">
      <c r="A177" s="13"/>
      <c r="B177" s="5" t="s">
        <v>173</v>
      </c>
      <c r="C177" s="5">
        <v>0</v>
      </c>
      <c r="D177" s="5">
        <v>0</v>
      </c>
      <c r="E177" s="5">
        <v>0</v>
      </c>
      <c r="F177" s="5">
        <v>0</v>
      </c>
      <c r="G177" s="5">
        <f t="shared" ref="G177" si="29">+C177*D177*E177*F177</f>
        <v>0</v>
      </c>
    </row>
    <row r="178" spans="1:7" ht="11.25" thickBot="1" x14ac:dyDescent="0.3">
      <c r="A178" s="13"/>
      <c r="B178" s="5" t="s">
        <v>9</v>
      </c>
      <c r="C178" s="5"/>
      <c r="D178" s="5"/>
      <c r="E178" s="5"/>
      <c r="F178" s="5"/>
      <c r="G178" s="5"/>
    </row>
    <row r="179" spans="1:7" ht="11.25" thickBot="1" x14ac:dyDescent="0.3">
      <c r="A179" s="46" t="s">
        <v>174</v>
      </c>
      <c r="B179" s="47"/>
      <c r="C179" s="47"/>
      <c r="D179" s="47"/>
      <c r="E179" s="47"/>
      <c r="F179" s="48"/>
      <c r="G179" s="5">
        <f>SUM(G176:G178)</f>
        <v>0</v>
      </c>
    </row>
    <row r="180" spans="1:7" ht="11.25" thickBot="1" x14ac:dyDescent="0.3">
      <c r="A180" s="43" t="s">
        <v>144</v>
      </c>
      <c r="B180" s="44"/>
      <c r="C180" s="44"/>
      <c r="D180" s="44"/>
      <c r="E180" s="44"/>
      <c r="F180" s="45"/>
      <c r="G180" s="27">
        <f>SUM(G169,G174,G179)</f>
        <v>27.3</v>
      </c>
    </row>
    <row r="181" spans="1:7" ht="409.6" thickBot="1" x14ac:dyDescent="0.3">
      <c r="A181" s="24" t="str">
        <f>'PI skaičiuoklė'!B69</f>
        <v>1.5.8. Papildau 71 –  74 punktais:
„&lt;...&gt;
72. Veiklos vykdytojas, kuris planuoja laikinai už jo vykdomos  ūkinės veiklos teritorijos ribų prie šilumos perdavimo tinklo prijungtoje vietoje eksploatuoti kurą deginantį įrenginį, siekdamas įsitikinti, kad iš šio kurą deginančio įrenginio išmesti ir planuojamos kurą deginančio įrenginio eksploatavimo vietos aplinkos ore pasklidę teršalai nesudarys sąlygų viršyti ribines aplinkos oro užterštumo vertes, turi atlikti teršalų sklaidos aplinkos ore skaičiavimus Lietuvos Respublikos aplinkos ministro 2007 m. lapkričio 30 d. įsakymo Nr. D1-653 „Dėl Teršalų sklaidos skaičiavimo modelių, foninio aplinkos oro užterštumo duomenų ir meteorologinių duomenų naudojimo tvarkos ūkinės veiklos poveikiui aplinkos orui įvertinti“ nustatyta tvarka ir šiuos skaičiavimus saugoti ne trumpiau kaip 3 mėnesius nuo kurą deginančio įrenginio eksploatavimo pabaigos.
&lt;...&gt;
74. Veiklos vykdytojas, kuris planavo laikinai eksploatuoti kurą deginantį įrenginį už ūkinės veiklos teritorijos ribų arba pradėjo laikinai eksploatuoti kurą deginantį įrenginį už ūkinės veiklos teritorijos ribų dėl šilumos perdavimų tinklų techninių sutrikimų ir būtinybės šilumos vartotojus aprūpinti šiluma, Aplinkos apsaugos departamentui prie Aplinkos ministerijos (toliau – AAD) turi pranešti apie šio įrenginio eksploatavimo pradžios ir planuojamos pabaigos datą, vietą, nominalią šiluminę galią ir jame naudojamą kuro rūšį elektroniniu būdu, o kai tokių galimybių nėra – raštu ne vėliau kaip per 24 valandas nuo įrenginio eksploatacijos pradžios. Apie pabaigtą kurą deginančio įrenginio laikiną eksploatavimą veiklos vykdytojas nurodytomis informavimo priemonėmis turi pranešti  AAD per 5 darbo dienas nuo įrenginio eksploatacijos pabaigos.“</v>
      </c>
      <c r="B181" s="4"/>
      <c r="C181" s="4"/>
      <c r="D181" s="4"/>
      <c r="E181" s="4"/>
      <c r="F181" s="4"/>
      <c r="G181" s="4"/>
    </row>
    <row r="182" spans="1:7" ht="53.25" thickBot="1" x14ac:dyDescent="0.3">
      <c r="A182" s="8" t="str">
        <f>'PI skaičiuoklė'!C70</f>
        <v>Teršalų sklaidos aplinkos ore skaičiavimų atlikimas eksploatuojant kurą deginantį įrenginį už veiklos vykdymo teritorijos ribų.</v>
      </c>
      <c r="B182" s="4"/>
      <c r="C182" s="4"/>
      <c r="D182" s="4"/>
      <c r="E182" s="4"/>
      <c r="F182" s="4"/>
      <c r="G182" s="4"/>
    </row>
    <row r="183" spans="1:7" ht="42.75" thickBot="1" x14ac:dyDescent="0.3">
      <c r="A183" s="26"/>
      <c r="B183" s="5" t="s">
        <v>250</v>
      </c>
      <c r="C183" s="5">
        <v>1</v>
      </c>
      <c r="D183" s="5">
        <v>13.65</v>
      </c>
      <c r="E183" s="5">
        <v>1</v>
      </c>
      <c r="F183" s="5">
        <v>1</v>
      </c>
      <c r="G183" s="5">
        <f>+C183*D183*E183*F183</f>
        <v>13.65</v>
      </c>
    </row>
    <row r="184" spans="1:7" ht="11.25" thickBot="1" x14ac:dyDescent="0.3">
      <c r="A184" s="13"/>
      <c r="B184" s="5" t="s">
        <v>146</v>
      </c>
      <c r="C184" s="5">
        <v>0</v>
      </c>
      <c r="D184" s="5">
        <v>0</v>
      </c>
      <c r="E184" s="5">
        <v>0</v>
      </c>
      <c r="F184" s="5">
        <v>0</v>
      </c>
      <c r="G184" s="5">
        <f t="shared" ref="G184" si="30">+C184*D184*E184*F184</f>
        <v>0</v>
      </c>
    </row>
    <row r="185" spans="1:7" ht="11.25" thickBot="1" x14ac:dyDescent="0.3">
      <c r="A185" s="13"/>
      <c r="B185" s="5" t="s">
        <v>9</v>
      </c>
      <c r="C185" s="5"/>
      <c r="D185" s="5"/>
      <c r="E185" s="5"/>
      <c r="F185" s="5"/>
      <c r="G185" s="5"/>
    </row>
    <row r="186" spans="1:7" ht="11.25" thickBot="1" x14ac:dyDescent="0.3">
      <c r="A186" s="46" t="s">
        <v>149</v>
      </c>
      <c r="B186" s="47"/>
      <c r="C186" s="47"/>
      <c r="D186" s="47"/>
      <c r="E186" s="47"/>
      <c r="F186" s="48"/>
      <c r="G186" s="5">
        <f>SUM(G183:G185)</f>
        <v>13.65</v>
      </c>
    </row>
    <row r="187" spans="1:7" ht="42.75" thickBot="1" x14ac:dyDescent="0.3">
      <c r="A187" s="8" t="str">
        <f>'PI skaičiuoklė'!C71</f>
        <v>Informavimas apie kurą deginančio įrenginio eksploataciją už veiklos vykdymo teritorijos ribų.</v>
      </c>
      <c r="B187" s="4"/>
      <c r="C187" s="4"/>
      <c r="D187" s="4"/>
      <c r="E187" s="4"/>
      <c r="F187" s="4"/>
      <c r="G187" s="4"/>
    </row>
    <row r="188" spans="1:7" ht="42.75" thickBot="1" x14ac:dyDescent="0.3">
      <c r="A188" s="26"/>
      <c r="B188" s="5" t="s">
        <v>250</v>
      </c>
      <c r="C188" s="5">
        <v>1</v>
      </c>
      <c r="D188" s="5">
        <v>13.65</v>
      </c>
      <c r="E188" s="5">
        <v>1</v>
      </c>
      <c r="F188" s="5">
        <v>1</v>
      </c>
      <c r="G188" s="5">
        <f t="shared" ref="G188:G189" si="31">+C188*D188*E188*F188</f>
        <v>13.65</v>
      </c>
    </row>
    <row r="189" spans="1:7" ht="11.25" thickBot="1" x14ac:dyDescent="0.3">
      <c r="A189" s="13"/>
      <c r="B189" s="5" t="s">
        <v>147</v>
      </c>
      <c r="C189" s="5">
        <v>0</v>
      </c>
      <c r="D189" s="5">
        <v>0</v>
      </c>
      <c r="E189" s="5">
        <v>0</v>
      </c>
      <c r="F189" s="5">
        <v>0</v>
      </c>
      <c r="G189" s="5">
        <f t="shared" si="31"/>
        <v>0</v>
      </c>
    </row>
    <row r="190" spans="1:7" ht="11.25" thickBot="1" x14ac:dyDescent="0.3">
      <c r="A190" s="13"/>
      <c r="B190" s="5" t="s">
        <v>9</v>
      </c>
      <c r="C190" s="5"/>
      <c r="D190" s="5"/>
      <c r="E190" s="5"/>
      <c r="F190" s="5"/>
      <c r="G190" s="5"/>
    </row>
    <row r="191" spans="1:7" ht="11.25" thickBot="1" x14ac:dyDescent="0.3">
      <c r="A191" s="46" t="s">
        <v>150</v>
      </c>
      <c r="B191" s="47"/>
      <c r="C191" s="47"/>
      <c r="D191" s="47"/>
      <c r="E191" s="47"/>
      <c r="F191" s="48"/>
      <c r="G191" s="5">
        <f>SUM(G188:G190)</f>
        <v>13.65</v>
      </c>
    </row>
    <row r="192" spans="1:7" ht="11.25" thickBot="1" x14ac:dyDescent="0.3">
      <c r="A192" s="8" t="str">
        <f>'PI skaičiuoklė'!C72</f>
        <v>-</v>
      </c>
      <c r="B192" s="39"/>
      <c r="C192" s="39"/>
      <c r="D192" s="39"/>
      <c r="E192" s="39"/>
      <c r="F192" s="39"/>
      <c r="G192" s="39"/>
    </row>
    <row r="193" spans="1:7" ht="11.25" thickBot="1" x14ac:dyDescent="0.3">
      <c r="A193" s="26"/>
      <c r="B193" s="5" t="s">
        <v>175</v>
      </c>
      <c r="C193" s="5">
        <v>0</v>
      </c>
      <c r="D193" s="5">
        <v>0</v>
      </c>
      <c r="E193" s="5">
        <v>0</v>
      </c>
      <c r="F193" s="5">
        <v>0</v>
      </c>
      <c r="G193" s="5">
        <f>+C193*D193*E193*F193</f>
        <v>0</v>
      </c>
    </row>
    <row r="194" spans="1:7" ht="11.25" thickBot="1" x14ac:dyDescent="0.3">
      <c r="A194" s="13"/>
      <c r="B194" s="5" t="s">
        <v>176</v>
      </c>
      <c r="C194" s="5">
        <v>0</v>
      </c>
      <c r="D194" s="5">
        <v>0</v>
      </c>
      <c r="E194" s="5">
        <v>0</v>
      </c>
      <c r="F194" s="5">
        <v>0</v>
      </c>
      <c r="G194" s="5">
        <f t="shared" ref="G194" si="32">+C194*D194*E194*F194</f>
        <v>0</v>
      </c>
    </row>
    <row r="195" spans="1:7" ht="11.25" thickBot="1" x14ac:dyDescent="0.3">
      <c r="A195" s="13"/>
      <c r="B195" s="5" t="s">
        <v>9</v>
      </c>
      <c r="C195" s="5"/>
      <c r="D195" s="5"/>
      <c r="E195" s="5"/>
      <c r="F195" s="5"/>
      <c r="G195" s="5"/>
    </row>
    <row r="196" spans="1:7" ht="11.25" thickBot="1" x14ac:dyDescent="0.3">
      <c r="A196" s="46" t="s">
        <v>177</v>
      </c>
      <c r="B196" s="47"/>
      <c r="C196" s="47"/>
      <c r="D196" s="47"/>
      <c r="E196" s="47"/>
      <c r="F196" s="48"/>
      <c r="G196" s="5">
        <f>SUM(G193:G195)</f>
        <v>0</v>
      </c>
    </row>
    <row r="197" spans="1:7" ht="11.25" thickBot="1" x14ac:dyDescent="0.3">
      <c r="A197" s="43" t="s">
        <v>152</v>
      </c>
      <c r="B197" s="44"/>
      <c r="C197" s="44"/>
      <c r="D197" s="44"/>
      <c r="E197" s="44"/>
      <c r="F197" s="45"/>
      <c r="G197" s="27">
        <f>SUM(G186,G191,G196)</f>
        <v>27.3</v>
      </c>
    </row>
    <row r="198" spans="1:7" ht="116.25" thickBot="1" x14ac:dyDescent="0.3">
      <c r="A198" s="24" t="str">
        <f>'PI skaičiuoklė'!B75</f>
        <v>1.5.23. Pakeičiu 1 priedą ir jį išdėstau nauja redakcija (pridedama). &lt;...&gt; 1. Esamiems mažiems kurą deginantiems įrenginiams iki 2028 m. gruodžio 31 d. taikomos išmetamų teršalų ribinės vertės: &lt;...&gt; 2. Deginant medieną arba gazolį išmetamo SO2 ribinė vertė netaikoma. &lt;...&gt; 3. Deginant gazolį išmetamų KD ribinė vertė netaikoma. &lt;...&gt;.</v>
      </c>
      <c r="B198" s="4"/>
      <c r="C198" s="4"/>
      <c r="D198" s="4"/>
      <c r="E198" s="4"/>
      <c r="F198" s="4"/>
      <c r="G198" s="4"/>
    </row>
    <row r="199" spans="1:7" ht="42.75" thickBot="1" x14ac:dyDescent="0.3">
      <c r="A199" s="8" t="str">
        <f>'PI skaičiuoklė'!C76</f>
        <v>Kietųjų dalelių (KD) ir sieros dioksido (SO2) matavimai gazolį ar medieną deginančiuose įrenginiuose (0,12-1 MW).</v>
      </c>
      <c r="B199" s="4"/>
      <c r="C199" s="4"/>
      <c r="D199" s="4"/>
      <c r="E199" s="4"/>
      <c r="F199" s="4"/>
      <c r="G199" s="4"/>
    </row>
    <row r="200" spans="1:7" ht="11.25" thickBot="1" x14ac:dyDescent="0.3">
      <c r="A200" s="26"/>
      <c r="B200" s="5" t="s">
        <v>153</v>
      </c>
      <c r="C200" s="5">
        <v>0</v>
      </c>
      <c r="D200" s="5">
        <v>0</v>
      </c>
      <c r="E200" s="5">
        <v>0</v>
      </c>
      <c r="F200" s="5">
        <v>0</v>
      </c>
      <c r="G200" s="5">
        <f t="shared" ref="G200:G201" si="33">+C200*D200*E200*F200</f>
        <v>0</v>
      </c>
    </row>
    <row r="201" spans="1:7" ht="11.25" thickBot="1" x14ac:dyDescent="0.3">
      <c r="A201" s="13"/>
      <c r="B201" s="5" t="s">
        <v>154</v>
      </c>
      <c r="C201" s="5">
        <v>0</v>
      </c>
      <c r="D201" s="5">
        <v>0</v>
      </c>
      <c r="E201" s="5">
        <v>0</v>
      </c>
      <c r="F201" s="5">
        <v>0</v>
      </c>
      <c r="G201" s="5">
        <f t="shared" si="33"/>
        <v>0</v>
      </c>
    </row>
    <row r="202" spans="1:7" ht="11.25" thickBot="1" x14ac:dyDescent="0.3">
      <c r="A202" s="13"/>
      <c r="B202" s="5" t="s">
        <v>9</v>
      </c>
      <c r="C202" s="5"/>
      <c r="D202" s="5"/>
      <c r="E202" s="5"/>
      <c r="F202" s="5"/>
      <c r="G202" s="5"/>
    </row>
    <row r="203" spans="1:7" ht="11.25" thickBot="1" x14ac:dyDescent="0.3">
      <c r="A203" s="46" t="s">
        <v>157</v>
      </c>
      <c r="B203" s="47"/>
      <c r="C203" s="47"/>
      <c r="D203" s="47"/>
      <c r="E203" s="47"/>
      <c r="F203" s="48"/>
      <c r="G203" s="5">
        <f>SUM(G200:G202)</f>
        <v>0</v>
      </c>
    </row>
    <row r="204" spans="1:7" ht="11.25" thickBot="1" x14ac:dyDescent="0.3">
      <c r="A204" s="8" t="str">
        <f>'PI skaičiuoklė'!C77</f>
        <v>-</v>
      </c>
      <c r="B204" s="4"/>
      <c r="C204" s="4"/>
      <c r="D204" s="4"/>
      <c r="E204" s="4"/>
      <c r="F204" s="4"/>
      <c r="G204" s="4"/>
    </row>
    <row r="205" spans="1:7" ht="11.25" thickBot="1" x14ac:dyDescent="0.3">
      <c r="A205" s="26"/>
      <c r="B205" s="5" t="s">
        <v>155</v>
      </c>
      <c r="C205" s="5">
        <v>0</v>
      </c>
      <c r="D205" s="5">
        <v>0</v>
      </c>
      <c r="E205" s="5">
        <v>0</v>
      </c>
      <c r="F205" s="5">
        <v>0</v>
      </c>
      <c r="G205" s="5">
        <f t="shared" ref="G205:G206" si="34">+C205*D205*E205*F205</f>
        <v>0</v>
      </c>
    </row>
    <row r="206" spans="1:7" ht="11.25" thickBot="1" x14ac:dyDescent="0.3">
      <c r="A206" s="13"/>
      <c r="B206" s="5" t="s">
        <v>156</v>
      </c>
      <c r="C206" s="5">
        <v>0</v>
      </c>
      <c r="D206" s="5">
        <v>0</v>
      </c>
      <c r="E206" s="5">
        <v>0</v>
      </c>
      <c r="F206" s="5">
        <v>0</v>
      </c>
      <c r="G206" s="5">
        <f t="shared" si="34"/>
        <v>0</v>
      </c>
    </row>
    <row r="207" spans="1:7" ht="11.25" thickBot="1" x14ac:dyDescent="0.3">
      <c r="A207" s="13"/>
      <c r="B207" s="5" t="s">
        <v>9</v>
      </c>
      <c r="C207" s="5"/>
      <c r="D207" s="5"/>
      <c r="E207" s="5"/>
      <c r="F207" s="5"/>
      <c r="G207" s="5"/>
    </row>
    <row r="208" spans="1:7" ht="11.25" thickBot="1" x14ac:dyDescent="0.3">
      <c r="A208" s="46" t="s">
        <v>158</v>
      </c>
      <c r="B208" s="47"/>
      <c r="C208" s="47"/>
      <c r="D208" s="47"/>
      <c r="E208" s="47"/>
      <c r="F208" s="48"/>
      <c r="G208" s="5">
        <f>SUM(G205:G207)</f>
        <v>0</v>
      </c>
    </row>
    <row r="209" spans="1:7" ht="11.25" thickBot="1" x14ac:dyDescent="0.3">
      <c r="A209" s="8" t="str">
        <f>'PI skaičiuoklė'!C78</f>
        <v>-</v>
      </c>
      <c r="B209" s="39"/>
      <c r="C209" s="39"/>
      <c r="D209" s="39"/>
      <c r="E209" s="39"/>
      <c r="F209" s="39"/>
      <c r="G209" s="39"/>
    </row>
    <row r="210" spans="1:7" ht="11.25" thickBot="1" x14ac:dyDescent="0.3">
      <c r="A210" s="26"/>
      <c r="B210" s="5" t="s">
        <v>166</v>
      </c>
      <c r="C210" s="5">
        <v>0</v>
      </c>
      <c r="D210" s="5">
        <v>0</v>
      </c>
      <c r="E210" s="5">
        <v>0</v>
      </c>
      <c r="F210" s="5">
        <v>0</v>
      </c>
      <c r="G210" s="5">
        <f>+C210*D210*E210*F210</f>
        <v>0</v>
      </c>
    </row>
    <row r="211" spans="1:7" ht="11.25" thickBot="1" x14ac:dyDescent="0.3">
      <c r="A211" s="13"/>
      <c r="B211" s="5" t="s">
        <v>167</v>
      </c>
      <c r="C211" s="5">
        <v>0</v>
      </c>
      <c r="D211" s="5">
        <v>0</v>
      </c>
      <c r="E211" s="5">
        <v>0</v>
      </c>
      <c r="F211" s="5">
        <v>0</v>
      </c>
      <c r="G211" s="5">
        <f t="shared" ref="G211" si="35">+C211*D211*E211*F211</f>
        <v>0</v>
      </c>
    </row>
    <row r="212" spans="1:7" ht="11.25" thickBot="1" x14ac:dyDescent="0.3">
      <c r="A212" s="13"/>
      <c r="B212" s="5" t="s">
        <v>9</v>
      </c>
      <c r="C212" s="5"/>
      <c r="D212" s="5"/>
      <c r="E212" s="5"/>
      <c r="F212" s="5"/>
      <c r="G212" s="5"/>
    </row>
    <row r="213" spans="1:7" ht="11.25" thickBot="1" x14ac:dyDescent="0.3">
      <c r="A213" s="46" t="s">
        <v>168</v>
      </c>
      <c r="B213" s="47"/>
      <c r="C213" s="47"/>
      <c r="D213" s="47"/>
      <c r="E213" s="47"/>
      <c r="F213" s="48"/>
      <c r="G213" s="5">
        <f>SUM(G210:G212)</f>
        <v>0</v>
      </c>
    </row>
    <row r="214" spans="1:7" ht="11.25" thickBot="1" x14ac:dyDescent="0.3">
      <c r="A214" s="43" t="s">
        <v>159</v>
      </c>
      <c r="B214" s="44"/>
      <c r="C214" s="44"/>
      <c r="D214" s="44"/>
      <c r="E214" s="44"/>
      <c r="F214" s="45"/>
      <c r="G214" s="27">
        <f>SUM(G203,G208,G213)</f>
        <v>0</v>
      </c>
    </row>
  </sheetData>
  <mergeCells count="50">
    <mergeCell ref="A1:G1"/>
    <mergeCell ref="A110:G110"/>
    <mergeCell ref="A118:F118"/>
    <mergeCell ref="A123:F123"/>
    <mergeCell ref="A129:F129"/>
    <mergeCell ref="A37:F37"/>
    <mergeCell ref="A9:F9"/>
    <mergeCell ref="A14:F14"/>
    <mergeCell ref="A20:F20"/>
    <mergeCell ref="A26:F26"/>
    <mergeCell ref="A31:F31"/>
    <mergeCell ref="A19:F19"/>
    <mergeCell ref="A36:F36"/>
    <mergeCell ref="A43:F43"/>
    <mergeCell ref="A48:F48"/>
    <mergeCell ref="A53:F53"/>
    <mergeCell ref="A54:F54"/>
    <mergeCell ref="A60:F60"/>
    <mergeCell ref="A65:F65"/>
    <mergeCell ref="A70:F70"/>
    <mergeCell ref="A71:F71"/>
    <mergeCell ref="A77:F77"/>
    <mergeCell ref="A82:F82"/>
    <mergeCell ref="A87:F87"/>
    <mergeCell ref="A88:F88"/>
    <mergeCell ref="A94:F94"/>
    <mergeCell ref="A99:F99"/>
    <mergeCell ref="A104:F104"/>
    <mergeCell ref="A105:F105"/>
    <mergeCell ref="A128:F128"/>
    <mergeCell ref="A145:F145"/>
    <mergeCell ref="A152:F152"/>
    <mergeCell ref="A157:F157"/>
    <mergeCell ref="A135:F135"/>
    <mergeCell ref="A140:F140"/>
    <mergeCell ref="A146:F146"/>
    <mergeCell ref="A162:F162"/>
    <mergeCell ref="A163:F163"/>
    <mergeCell ref="A169:F169"/>
    <mergeCell ref="A174:F174"/>
    <mergeCell ref="A179:F179"/>
    <mergeCell ref="A203:F203"/>
    <mergeCell ref="A208:F208"/>
    <mergeCell ref="A213:F213"/>
    <mergeCell ref="A214:F214"/>
    <mergeCell ref="A180:F180"/>
    <mergeCell ref="A186:F186"/>
    <mergeCell ref="A191:F191"/>
    <mergeCell ref="A196:F196"/>
    <mergeCell ref="A197:F197"/>
  </mergeCells>
  <pageMargins left="0.70866141732283472" right="0.70866141732283472" top="1.1417322834645669" bottom="0.9448818897637796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D3FF"/>
  </sheetPr>
  <dimension ref="A1:D178"/>
  <sheetViews>
    <sheetView zoomScale="85" zoomScaleNormal="85" workbookViewId="0">
      <selection sqref="A1:D1"/>
    </sheetView>
  </sheetViews>
  <sheetFormatPr defaultColWidth="8.7109375" defaultRowHeight="10.5" x14ac:dyDescent="0.25"/>
  <cols>
    <col min="1" max="1" width="34.7109375" style="1" customWidth="1"/>
    <col min="2" max="2" width="18.7109375" style="1" customWidth="1"/>
    <col min="3" max="3" width="13.42578125" style="1" customWidth="1"/>
    <col min="4" max="4" width="26.5703125" style="1" customWidth="1"/>
    <col min="5" max="16384" width="8.7109375" style="1"/>
  </cols>
  <sheetData>
    <row r="1" spans="1:4" ht="21.75" customHeight="1" thickBot="1" x14ac:dyDescent="0.3">
      <c r="A1" s="63" t="s">
        <v>57</v>
      </c>
      <c r="B1" s="64"/>
      <c r="C1" s="64"/>
      <c r="D1" s="65"/>
    </row>
    <row r="2" spans="1:4" ht="24.6" customHeight="1" thickBot="1" x14ac:dyDescent="0.3">
      <c r="A2" s="31" t="s">
        <v>83</v>
      </c>
      <c r="B2" s="69" t="s">
        <v>25</v>
      </c>
      <c r="C2" s="70"/>
      <c r="D2" s="32" t="s">
        <v>3</v>
      </c>
    </row>
    <row r="3" spans="1:4" ht="11.25" thickBot="1" x14ac:dyDescent="0.3">
      <c r="A3" s="33">
        <v>1</v>
      </c>
      <c r="B3" s="71">
        <v>2</v>
      </c>
      <c r="C3" s="72"/>
      <c r="D3" s="33">
        <v>3</v>
      </c>
    </row>
    <row r="4" spans="1:4" ht="221.25" thickBot="1" x14ac:dyDescent="0.3">
      <c r="A4" s="24" t="str">
        <f>'PI skaičiuoklė'!B6</f>
        <v>34. Veiklos vykdytojai, eksploatuojantys kurą deginančius įrenginius, kuriems eksploatuoti pagal Taršos leidimų išdavimo, pakeitimo ir galiojimo panaikinimo taisykles, patvirtintas Lietuvos Respublikos aplinkos ministro 2014 m. kovo 6 d. įsakymu Nr. D1-259 „Dėl Taršos leidimų išdavimo, pakeitimo ir galiojimo panaikinimo taisyklių patvirtinimo“, reikia turėti taršos leidimą, Normų 31 punkte nurodytas ataskaitas turi rengti ir teikti vadovaudamiesi Teršalų išmetimo į aplinkos orą apskaitos ir ataskaitų teikimo tvarkos aprašu, patvirtintu Lietuvos Respublikos aplinkos ministro 1999 m. gruodžio 20 d. įsakymu Nr. 408 „Dėl Teršalų išmetimo į aplinkos orą apskaitos ir ataskaitų teikimo tvarkos aprašo patvirtinimo“.</v>
      </c>
      <c r="B4" s="4"/>
      <c r="C4" s="4"/>
      <c r="D4" s="4"/>
    </row>
    <row r="5" spans="1:4" ht="74.25" thickBot="1" x14ac:dyDescent="0.3">
      <c r="A5" s="8" t="str">
        <f>'PI skaičiuoklė'!C7</f>
        <v>Taršos integruotos prevencijos ir  kontrolės (TIPK) leidimą turintys veiklos vykdytojas rengia ataskaitą pagal LAND 43 normų 30 punktą (savo turiniu dubliuojančią ataskaitą pagal Aplinkos ministro 1999 m. gruodžio 20 d. įsakymą Nr. 408).1</v>
      </c>
      <c r="B5" s="4"/>
      <c r="C5" s="4"/>
      <c r="D5" s="4"/>
    </row>
    <row r="6" spans="1:4" ht="11.25" thickBot="1" x14ac:dyDescent="0.3">
      <c r="A6" s="13"/>
      <c r="B6" s="5" t="s">
        <v>17</v>
      </c>
      <c r="C6" s="5">
        <v>0</v>
      </c>
      <c r="D6" s="5">
        <f>+C6</f>
        <v>0</v>
      </c>
    </row>
    <row r="7" spans="1:4" ht="11.25" thickBot="1" x14ac:dyDescent="0.3">
      <c r="A7" s="13"/>
      <c r="B7" s="5" t="s">
        <v>18</v>
      </c>
      <c r="C7" s="5">
        <v>0</v>
      </c>
      <c r="D7" s="5">
        <f>+C7</f>
        <v>0</v>
      </c>
    </row>
    <row r="8" spans="1:4" ht="20.100000000000001" customHeight="1" thickBot="1" x14ac:dyDescent="0.3">
      <c r="A8" s="46" t="s">
        <v>26</v>
      </c>
      <c r="B8" s="47"/>
      <c r="C8" s="47"/>
      <c r="D8" s="4">
        <f>SUM(D6:D7)</f>
        <v>0</v>
      </c>
    </row>
    <row r="9" spans="1:4" ht="11.25" thickBot="1" x14ac:dyDescent="0.3">
      <c r="A9" s="8" t="str">
        <f>'PI skaičiuoklė'!C8</f>
        <v>-</v>
      </c>
      <c r="B9" s="4"/>
      <c r="C9" s="4"/>
      <c r="D9" s="4"/>
    </row>
    <row r="10" spans="1:4" ht="11.25" thickBot="1" x14ac:dyDescent="0.3">
      <c r="A10" s="13"/>
      <c r="B10" s="5" t="s">
        <v>19</v>
      </c>
      <c r="C10" s="5">
        <v>0</v>
      </c>
      <c r="D10" s="5">
        <f>+C10</f>
        <v>0</v>
      </c>
    </row>
    <row r="11" spans="1:4" ht="11.25" thickBot="1" x14ac:dyDescent="0.3">
      <c r="A11" s="13"/>
      <c r="B11" s="5" t="s">
        <v>20</v>
      </c>
      <c r="C11" s="5">
        <v>0</v>
      </c>
      <c r="D11" s="5">
        <f>+C11</f>
        <v>0</v>
      </c>
    </row>
    <row r="12" spans="1:4" ht="11.25" thickBot="1" x14ac:dyDescent="0.3">
      <c r="A12" s="46" t="s">
        <v>27</v>
      </c>
      <c r="B12" s="47"/>
      <c r="C12" s="47"/>
      <c r="D12" s="4">
        <f>SUM(D10:D11)</f>
        <v>0</v>
      </c>
    </row>
    <row r="13" spans="1:4" ht="11.25" thickBot="1" x14ac:dyDescent="0.3">
      <c r="A13" s="8" t="str">
        <f>'PI skaičiuoklė'!C9</f>
        <v>-</v>
      </c>
      <c r="B13" s="4"/>
      <c r="C13" s="4"/>
      <c r="D13" s="4"/>
    </row>
    <row r="14" spans="1:4" ht="11.25" thickBot="1" x14ac:dyDescent="0.3">
      <c r="A14" s="13"/>
      <c r="B14" s="5" t="s">
        <v>164</v>
      </c>
      <c r="C14" s="5">
        <v>0</v>
      </c>
      <c r="D14" s="5">
        <f>+C14</f>
        <v>0</v>
      </c>
    </row>
    <row r="15" spans="1:4" ht="11.25" thickBot="1" x14ac:dyDescent="0.3">
      <c r="A15" s="13"/>
      <c r="B15" s="5" t="s">
        <v>165</v>
      </c>
      <c r="C15" s="5">
        <v>0</v>
      </c>
      <c r="D15" s="5">
        <f>+C15</f>
        <v>0</v>
      </c>
    </row>
    <row r="16" spans="1:4" ht="20.100000000000001" customHeight="1" thickBot="1" x14ac:dyDescent="0.3">
      <c r="A16" s="46" t="s">
        <v>178</v>
      </c>
      <c r="B16" s="47"/>
      <c r="C16" s="47"/>
      <c r="D16" s="4">
        <f>SUM(D14:D15)</f>
        <v>0</v>
      </c>
    </row>
    <row r="17" spans="1:4" ht="11.25" thickBot="1" x14ac:dyDescent="0.3">
      <c r="A17" s="43" t="s">
        <v>28</v>
      </c>
      <c r="B17" s="44"/>
      <c r="C17" s="44"/>
      <c r="D17" s="4">
        <f>SUM(D8,D12,D16)</f>
        <v>0</v>
      </c>
    </row>
    <row r="18" spans="1:4" ht="23.65" customHeight="1" thickBot="1" x14ac:dyDescent="0.3">
      <c r="A18" s="24" t="str">
        <f>'PI skaičiuoklė'!B12</f>
        <v>17. Iš kurą deginančių įrenginių, kurių nominali šiluminė galia 1 MW ir didesnė, bet nesiekia 10 MW, ir kuriuose kurui naudojamas dujinis kuras, išmetamų į aplinkos orą teršalų ribinės vertės laikymasis turi būti patikrintas ne rečiau kaip vieną kartą per trejus metus. Tikrinimas turi būti atliekamas šildymo sezono laikotarpiu.
18. Iš kurą deginančių įrenginių, kurių nominali šiluminė galia 1 MW ir didesnė, bet nesiekia 10 MW, ir kuriuose kurui naudojamas skystasis arba kietasis kuras, išmetamų į aplinkos orą teršalų ribinės vertės laikymasis turi būti patikrintas ne rečiau kaip vieną kartą per šildymo sezoną.
19. Iš kurą deginančių įrenginių, kurių nominali šiluminė galia 10 MW ir didesnė, bet nesiekia 20 MW, išmetamų į aplinkos orą teršalų ribinės vertės laikymasis turi būti patikrintas ne rečiau kaip du kartus per metus. Vienas tikrinimas turi būti atliekamas šildymo sezono laikotarpiu.
20. Iš įvairų kurą deginančių įrenginių išmetamų į aplinkos orą teršalų ribinės vertės laikymasis turi būti patikrintas vadovaujantis Normų 15–19 punktuose nustatytu periodiškumu, taikomu kurui, kurį kūrenant į aplinkos orą išmetama daugiau teršalų.
21. Iš kurą deginančių įrenginių, kurių nominali šiluminė galia 20 MW ir didesnė, išmetamų į aplinkos orą teršalų ribinės vertės laikymasis turi būti tikrinamas ne rečiau kaip du kartus per metus (vienas turi būti atliekamas šildymo sezono laikotarpiu).</v>
      </c>
      <c r="B18" s="5"/>
      <c r="C18" s="5"/>
      <c r="D18" s="5"/>
    </row>
    <row r="19" spans="1:4" ht="42.75" thickBot="1" x14ac:dyDescent="0.3">
      <c r="A19" s="8" t="str">
        <f>'PI skaičiuoklė'!C13</f>
        <v>Sieros dioksido (SO2) ir kietųjų dalelių (KD) tyrimai ir apskaita gazolį ar gamtines dujas deginančiuose įrenginiuose (1-50 MW).1</v>
      </c>
      <c r="B19" s="4"/>
      <c r="C19" s="4"/>
      <c r="D19" s="4"/>
    </row>
    <row r="20" spans="1:4" ht="11.25" thickBot="1" x14ac:dyDescent="0.3">
      <c r="A20" s="13"/>
      <c r="B20" s="5" t="s">
        <v>21</v>
      </c>
      <c r="C20" s="5">
        <v>0</v>
      </c>
      <c r="D20" s="5">
        <f>+C20</f>
        <v>0</v>
      </c>
    </row>
    <row r="21" spans="1:4" ht="11.25" thickBot="1" x14ac:dyDescent="0.3">
      <c r="A21" s="13"/>
      <c r="B21" s="5" t="s">
        <v>22</v>
      </c>
      <c r="C21" s="5">
        <v>0</v>
      </c>
      <c r="D21" s="5">
        <f>+C21</f>
        <v>0</v>
      </c>
    </row>
    <row r="22" spans="1:4" ht="11.25" thickBot="1" x14ac:dyDescent="0.3">
      <c r="A22" s="46" t="s">
        <v>29</v>
      </c>
      <c r="B22" s="47"/>
      <c r="C22" s="47"/>
      <c r="D22" s="4">
        <f>SUM(D20:D21)</f>
        <v>0</v>
      </c>
    </row>
    <row r="23" spans="1:4" ht="11.25" thickBot="1" x14ac:dyDescent="0.3">
      <c r="A23" s="8" t="str">
        <f>'PI skaičiuoklė'!C14</f>
        <v>-</v>
      </c>
      <c r="B23" s="4"/>
      <c r="C23" s="4"/>
      <c r="D23" s="4"/>
    </row>
    <row r="24" spans="1:4" ht="11.25" thickBot="1" x14ac:dyDescent="0.3">
      <c r="A24" s="13"/>
      <c r="B24" s="5" t="s">
        <v>23</v>
      </c>
      <c r="C24" s="5">
        <v>0</v>
      </c>
      <c r="D24" s="5">
        <f>+C24</f>
        <v>0</v>
      </c>
    </row>
    <row r="25" spans="1:4" ht="11.25" thickBot="1" x14ac:dyDescent="0.3">
      <c r="A25" s="13"/>
      <c r="B25" s="5" t="s">
        <v>24</v>
      </c>
      <c r="C25" s="5">
        <v>0</v>
      </c>
      <c r="D25" s="5">
        <f>+C25</f>
        <v>0</v>
      </c>
    </row>
    <row r="26" spans="1:4" ht="11.25" thickBot="1" x14ac:dyDescent="0.3">
      <c r="A26" s="46" t="s">
        <v>30</v>
      </c>
      <c r="B26" s="47"/>
      <c r="C26" s="47"/>
      <c r="D26" s="4">
        <f>SUM(D24:D25)</f>
        <v>0</v>
      </c>
    </row>
    <row r="27" spans="1:4" ht="11.25" thickBot="1" x14ac:dyDescent="0.3">
      <c r="A27" s="8" t="str">
        <f>'PI skaičiuoklė'!C15</f>
        <v>-</v>
      </c>
      <c r="B27" s="4"/>
      <c r="C27" s="4"/>
      <c r="D27" s="4"/>
    </row>
    <row r="28" spans="1:4" ht="11.25" thickBot="1" x14ac:dyDescent="0.3">
      <c r="A28" s="13"/>
      <c r="B28" s="5" t="s">
        <v>162</v>
      </c>
      <c r="C28" s="5">
        <v>0</v>
      </c>
      <c r="D28" s="5">
        <f>+C28</f>
        <v>0</v>
      </c>
    </row>
    <row r="29" spans="1:4" ht="11.25" thickBot="1" x14ac:dyDescent="0.3">
      <c r="A29" s="13"/>
      <c r="B29" s="5" t="s">
        <v>163</v>
      </c>
      <c r="C29" s="5">
        <v>0</v>
      </c>
      <c r="D29" s="5">
        <f>+C29</f>
        <v>0</v>
      </c>
    </row>
    <row r="30" spans="1:4" ht="20.100000000000001" customHeight="1" thickBot="1" x14ac:dyDescent="0.3">
      <c r="A30" s="46" t="s">
        <v>179</v>
      </c>
      <c r="B30" s="47"/>
      <c r="C30" s="47"/>
      <c r="D30" s="4">
        <f>SUM(D28:D29)</f>
        <v>0</v>
      </c>
    </row>
    <row r="31" spans="1:4" ht="11.25" thickBot="1" x14ac:dyDescent="0.3">
      <c r="A31" s="43" t="s">
        <v>31</v>
      </c>
      <c r="B31" s="44"/>
      <c r="C31" s="44"/>
      <c r="D31" s="4">
        <f>SUM(D22,D26,D30)</f>
        <v>0</v>
      </c>
    </row>
    <row r="32" spans="1:4" ht="326.25" thickBot="1" x14ac:dyDescent="0.3">
      <c r="A32" s="24" t="str">
        <f>'PI skaičiuoklė'!B18</f>
        <v>18. Iš kurą deginančių įrenginių, kurių nominali šiluminė galia 1 MW ir didesnė, bet nesiekia 10 MW, ir kuriuose kurui naudojamas skystasis arba kietasis kuras, išmetamų į aplinkos orą teršalų ribinės vertės laikymasis turi būti patikrintas ne rečiau kaip vieną kartą per šildymo sezoną.
19. Iš kurą deginančių įrenginių, kurių nominali šiluminė galia 10 MW ir didesnė, bet nesiekia 20 MW, išmetamų į aplinkos orą teršalų ribinės vertės laikymasis turi būti patikrintas ne rečiau kaip du kartus per metus. Vienas tikrinimas turi būti atliekamas šildymo sezono laikotarpiu.
20. Iš įvairų kurą deginančių įrenginių išmetamų į aplinkos orą teršalų ribinės vertės laikymasis turi būti patikrintas vadovaujantis Normų 15–19 punktuose nustatytu periodiškumu, taikomu kurui, kurį kūrenant į aplinkos orą išmetama daugiau teršalų.
21. Iš kurą deginančių įrenginių, kurių nominali šiluminė galia 20 MW ir didesnė, išmetamų į aplinkos orą teršalų ribinės vertės laikymasis turi būti tikrinamas ne rečiau kaip du kartus per metus (vienas turi būti atliekamas šildymo sezono laikotarpiu).</v>
      </c>
      <c r="B32" s="4"/>
      <c r="C32" s="4"/>
      <c r="D32" s="4"/>
    </row>
    <row r="33" spans="1:4" ht="32.25" thickBot="1" x14ac:dyDescent="0.3">
      <c r="A33" s="8" t="str">
        <f>'PI skaičiuoklė'!C19</f>
        <v>Sieros dioksido (SO2) tyrimai ir apskaita medieną deginančiuose įrenginiuose (1-50 MW).1</v>
      </c>
      <c r="B33" s="4"/>
      <c r="C33" s="4"/>
      <c r="D33" s="4"/>
    </row>
    <row r="34" spans="1:4" ht="11.25" thickBot="1" x14ac:dyDescent="0.3">
      <c r="A34" s="13"/>
      <c r="B34" s="5" t="s">
        <v>129</v>
      </c>
      <c r="C34" s="5">
        <v>0</v>
      </c>
      <c r="D34" s="5">
        <f>+C34</f>
        <v>0</v>
      </c>
    </row>
    <row r="35" spans="1:4" ht="11.25" thickBot="1" x14ac:dyDescent="0.3">
      <c r="A35" s="13"/>
      <c r="B35" s="5" t="s">
        <v>130</v>
      </c>
      <c r="C35" s="5">
        <v>0</v>
      </c>
      <c r="D35" s="5">
        <f>+C35</f>
        <v>0</v>
      </c>
    </row>
    <row r="36" spans="1:4" ht="20.100000000000001" customHeight="1" thickBot="1" x14ac:dyDescent="0.3">
      <c r="A36" s="46" t="s">
        <v>180</v>
      </c>
      <c r="B36" s="47"/>
      <c r="C36" s="47"/>
      <c r="D36" s="4">
        <f>SUM(D34:D35)</f>
        <v>0</v>
      </c>
    </row>
    <row r="37" spans="1:4" ht="11.25" thickBot="1" x14ac:dyDescent="0.3">
      <c r="A37" s="8" t="str">
        <f>'PI skaičiuoklė'!C20</f>
        <v>-</v>
      </c>
      <c r="B37" s="4"/>
      <c r="C37" s="4"/>
      <c r="D37" s="4"/>
    </row>
    <row r="38" spans="1:4" ht="11.25" thickBot="1" x14ac:dyDescent="0.3">
      <c r="A38" s="13"/>
      <c r="B38" s="5" t="s">
        <v>131</v>
      </c>
      <c r="C38" s="5">
        <v>0</v>
      </c>
      <c r="D38" s="5">
        <f>+C38</f>
        <v>0</v>
      </c>
    </row>
    <row r="39" spans="1:4" ht="11.25" thickBot="1" x14ac:dyDescent="0.3">
      <c r="A39" s="13"/>
      <c r="B39" s="5" t="s">
        <v>132</v>
      </c>
      <c r="C39" s="5">
        <v>0</v>
      </c>
      <c r="D39" s="5">
        <f>+C39</f>
        <v>0</v>
      </c>
    </row>
    <row r="40" spans="1:4" ht="11.25" thickBot="1" x14ac:dyDescent="0.3">
      <c r="A40" s="46" t="s">
        <v>181</v>
      </c>
      <c r="B40" s="47"/>
      <c r="C40" s="47"/>
      <c r="D40" s="4">
        <f>SUM(D38:D39)</f>
        <v>0</v>
      </c>
    </row>
    <row r="41" spans="1:4" ht="11.25" thickBot="1" x14ac:dyDescent="0.3">
      <c r="A41" s="8" t="str">
        <f>'PI skaičiuoklė'!C21</f>
        <v>-</v>
      </c>
      <c r="B41" s="4"/>
      <c r="C41" s="4"/>
      <c r="D41" s="4"/>
    </row>
    <row r="42" spans="1:4" ht="11.25" thickBot="1" x14ac:dyDescent="0.3">
      <c r="A42" s="13"/>
      <c r="B42" s="5" t="s">
        <v>169</v>
      </c>
      <c r="C42" s="5">
        <v>0</v>
      </c>
      <c r="D42" s="5">
        <f>+C42</f>
        <v>0</v>
      </c>
    </row>
    <row r="43" spans="1:4" ht="11.25" thickBot="1" x14ac:dyDescent="0.3">
      <c r="A43" s="13"/>
      <c r="B43" s="5" t="s">
        <v>170</v>
      </c>
      <c r="C43" s="5">
        <v>0</v>
      </c>
      <c r="D43" s="5">
        <f>+C43</f>
        <v>0</v>
      </c>
    </row>
    <row r="44" spans="1:4" ht="20.100000000000001" customHeight="1" thickBot="1" x14ac:dyDescent="0.3">
      <c r="A44" s="46" t="s">
        <v>182</v>
      </c>
      <c r="B44" s="47"/>
      <c r="C44" s="47"/>
      <c r="D44" s="4">
        <f>SUM(D42:D43)</f>
        <v>0</v>
      </c>
    </row>
    <row r="45" spans="1:4" ht="11.25" thickBot="1" x14ac:dyDescent="0.3">
      <c r="A45" s="43" t="s">
        <v>186</v>
      </c>
      <c r="B45" s="44"/>
      <c r="C45" s="44"/>
      <c r="D45" s="4">
        <f>SUM(D36,D40,D44)</f>
        <v>0</v>
      </c>
    </row>
    <row r="46" spans="1:4" ht="23.65" customHeight="1" thickBot="1" x14ac:dyDescent="0.3">
      <c r="A46" s="24" t="str">
        <f>'PI skaičiuoklė'!B25</f>
        <v>16. Iš kurą deginančių įrenginių, kurių nominali šiluminė galia 0,12 MW ir didesnė, bet nesiekia 1 MW, ir kuriuose kurui naudojamas skystasis arba kietasis kuras, išmetamų į aplinkos orą teršalų ribinės vertės laikymasis turi būti patikrintas ne rečiau kaip vieną kartą per šildymo sezoną.</v>
      </c>
      <c r="B46" s="5"/>
      <c r="C46" s="5"/>
      <c r="D46" s="5"/>
    </row>
    <row r="47" spans="1:4" ht="32.25" thickBot="1" x14ac:dyDescent="0.3">
      <c r="A47" s="8" t="str">
        <f>'PI skaičiuoklė'!C26</f>
        <v>Sieros dioksido (SO2) ir kietųjų dalelių matavimai gazolį ar medieną deginančiuose įrenginiuose (0,12-1 MW).</v>
      </c>
      <c r="B47" s="4"/>
      <c r="C47" s="4"/>
      <c r="D47" s="4"/>
    </row>
    <row r="48" spans="1:4" ht="11.25" thickBot="1" x14ac:dyDescent="0.3">
      <c r="A48" s="13"/>
      <c r="B48" s="5" t="s">
        <v>139</v>
      </c>
      <c r="C48" s="5">
        <v>0</v>
      </c>
      <c r="D48" s="5">
        <f>+C48</f>
        <v>0</v>
      </c>
    </row>
    <row r="49" spans="1:4" ht="11.25" thickBot="1" x14ac:dyDescent="0.3">
      <c r="A49" s="13"/>
      <c r="B49" s="5" t="s">
        <v>140</v>
      </c>
      <c r="C49" s="5">
        <v>0</v>
      </c>
      <c r="D49" s="5">
        <f>+C49</f>
        <v>0</v>
      </c>
    </row>
    <row r="50" spans="1:4" ht="11.25" thickBot="1" x14ac:dyDescent="0.3">
      <c r="A50" s="46" t="s">
        <v>183</v>
      </c>
      <c r="B50" s="47"/>
      <c r="C50" s="47"/>
      <c r="D50" s="4">
        <f>SUM(D48:D49)</f>
        <v>0</v>
      </c>
    </row>
    <row r="51" spans="1:4" ht="11.25" thickBot="1" x14ac:dyDescent="0.3">
      <c r="A51" s="8" t="str">
        <f>'PI skaičiuoklė'!C27</f>
        <v>-</v>
      </c>
      <c r="B51" s="4"/>
      <c r="C51" s="4"/>
      <c r="D51" s="4"/>
    </row>
    <row r="52" spans="1:4" ht="11.25" thickBot="1" x14ac:dyDescent="0.3">
      <c r="A52" s="13"/>
      <c r="B52" s="5" t="s">
        <v>141</v>
      </c>
      <c r="C52" s="5">
        <v>0</v>
      </c>
      <c r="D52" s="5">
        <f>+C52</f>
        <v>0</v>
      </c>
    </row>
    <row r="53" spans="1:4" ht="11.25" thickBot="1" x14ac:dyDescent="0.3">
      <c r="A53" s="13"/>
      <c r="B53" s="5" t="s">
        <v>142</v>
      </c>
      <c r="C53" s="5">
        <v>0</v>
      </c>
      <c r="D53" s="5">
        <f>+C53</f>
        <v>0</v>
      </c>
    </row>
    <row r="54" spans="1:4" ht="11.25" thickBot="1" x14ac:dyDescent="0.3">
      <c r="A54" s="46" t="s">
        <v>184</v>
      </c>
      <c r="B54" s="47"/>
      <c r="C54" s="47"/>
      <c r="D54" s="4">
        <f>SUM(D52:D53)</f>
        <v>0</v>
      </c>
    </row>
    <row r="55" spans="1:4" ht="11.25" thickBot="1" x14ac:dyDescent="0.3">
      <c r="A55" s="8" t="str">
        <f>'PI skaičiuoklė'!C28</f>
        <v>-</v>
      </c>
      <c r="B55" s="4"/>
      <c r="C55" s="4"/>
      <c r="D55" s="4"/>
    </row>
    <row r="56" spans="1:4" ht="11.25" thickBot="1" x14ac:dyDescent="0.3">
      <c r="A56" s="13"/>
      <c r="B56" s="5" t="s">
        <v>172</v>
      </c>
      <c r="C56" s="5">
        <v>0</v>
      </c>
      <c r="D56" s="5">
        <f>+C56</f>
        <v>0</v>
      </c>
    </row>
    <row r="57" spans="1:4" ht="11.25" thickBot="1" x14ac:dyDescent="0.3">
      <c r="A57" s="13"/>
      <c r="B57" s="5" t="s">
        <v>173</v>
      </c>
      <c r="C57" s="5">
        <v>0</v>
      </c>
      <c r="D57" s="5">
        <f>+C57</f>
        <v>0</v>
      </c>
    </row>
    <row r="58" spans="1:4" ht="20.100000000000001" customHeight="1" thickBot="1" x14ac:dyDescent="0.3">
      <c r="A58" s="46" t="s">
        <v>185</v>
      </c>
      <c r="B58" s="47"/>
      <c r="C58" s="47"/>
      <c r="D58" s="4">
        <f>SUM(D56:D57)</f>
        <v>0</v>
      </c>
    </row>
    <row r="59" spans="1:4" ht="11.25" thickBot="1" x14ac:dyDescent="0.3">
      <c r="A59" s="43" t="s">
        <v>187</v>
      </c>
      <c r="B59" s="44"/>
      <c r="C59" s="44"/>
      <c r="D59" s="4">
        <f>SUM(D50,D54,D58)</f>
        <v>0</v>
      </c>
    </row>
    <row r="60" spans="1:4" ht="11.25" thickBot="1" x14ac:dyDescent="0.3">
      <c r="A60" s="24" t="str">
        <f>'PI skaičiuoklė'!B31</f>
        <v>-</v>
      </c>
      <c r="B60" s="4"/>
      <c r="C60" s="4"/>
      <c r="D60" s="4"/>
    </row>
    <row r="61" spans="1:4" ht="11.25" thickBot="1" x14ac:dyDescent="0.3">
      <c r="A61" s="8" t="str">
        <f>'PI skaičiuoklė'!C32</f>
        <v>-</v>
      </c>
      <c r="B61" s="4"/>
      <c r="C61" s="4"/>
      <c r="D61" s="4"/>
    </row>
    <row r="62" spans="1:4" ht="11.25" thickBot="1" x14ac:dyDescent="0.3">
      <c r="A62" s="13"/>
      <c r="B62" s="5" t="s">
        <v>145</v>
      </c>
      <c r="C62" s="5">
        <v>0</v>
      </c>
      <c r="D62" s="5">
        <f>+C62</f>
        <v>0</v>
      </c>
    </row>
    <row r="63" spans="1:4" ht="11.25" thickBot="1" x14ac:dyDescent="0.3">
      <c r="A63" s="13"/>
      <c r="B63" s="5" t="s">
        <v>146</v>
      </c>
      <c r="C63" s="5">
        <v>0</v>
      </c>
      <c r="D63" s="5">
        <f>+C63</f>
        <v>0</v>
      </c>
    </row>
    <row r="64" spans="1:4" ht="20.100000000000001" customHeight="1" thickBot="1" x14ac:dyDescent="0.3">
      <c r="A64" s="46" t="s">
        <v>188</v>
      </c>
      <c r="B64" s="47"/>
      <c r="C64" s="47"/>
      <c r="D64" s="4">
        <f>SUM(D62:D63)</f>
        <v>0</v>
      </c>
    </row>
    <row r="65" spans="1:4" ht="11.25" thickBot="1" x14ac:dyDescent="0.3">
      <c r="A65" s="8" t="str">
        <f>'PI skaičiuoklė'!C33</f>
        <v>-</v>
      </c>
      <c r="B65" s="4"/>
      <c r="C65" s="4"/>
      <c r="D65" s="4"/>
    </row>
    <row r="66" spans="1:4" ht="11.25" thickBot="1" x14ac:dyDescent="0.3">
      <c r="A66" s="13"/>
      <c r="B66" s="5" t="s">
        <v>148</v>
      </c>
      <c r="C66" s="5">
        <v>0</v>
      </c>
      <c r="D66" s="5">
        <f>+C66</f>
        <v>0</v>
      </c>
    </row>
    <row r="67" spans="1:4" ht="11.25" thickBot="1" x14ac:dyDescent="0.3">
      <c r="A67" s="13"/>
      <c r="B67" s="5" t="s">
        <v>147</v>
      </c>
      <c r="C67" s="5">
        <v>0</v>
      </c>
      <c r="D67" s="5">
        <f>+C67</f>
        <v>0</v>
      </c>
    </row>
    <row r="68" spans="1:4" ht="11.25" thickBot="1" x14ac:dyDescent="0.3">
      <c r="A68" s="46" t="s">
        <v>189</v>
      </c>
      <c r="B68" s="47"/>
      <c r="C68" s="47"/>
      <c r="D68" s="4">
        <f>SUM(D66:D67)</f>
        <v>0</v>
      </c>
    </row>
    <row r="69" spans="1:4" ht="11.25" thickBot="1" x14ac:dyDescent="0.3">
      <c r="A69" s="8" t="str">
        <f>'PI skaičiuoklė'!C34</f>
        <v>-</v>
      </c>
      <c r="B69" s="4"/>
      <c r="C69" s="4"/>
      <c r="D69" s="4"/>
    </row>
    <row r="70" spans="1:4" ht="11.25" thickBot="1" x14ac:dyDescent="0.3">
      <c r="A70" s="13"/>
      <c r="B70" s="5" t="s">
        <v>175</v>
      </c>
      <c r="C70" s="5">
        <v>0</v>
      </c>
      <c r="D70" s="5">
        <f>+C70</f>
        <v>0</v>
      </c>
    </row>
    <row r="71" spans="1:4" ht="11.25" thickBot="1" x14ac:dyDescent="0.3">
      <c r="A71" s="13"/>
      <c r="B71" s="5" t="s">
        <v>176</v>
      </c>
      <c r="C71" s="5">
        <v>0</v>
      </c>
      <c r="D71" s="5">
        <f>+C71</f>
        <v>0</v>
      </c>
    </row>
    <row r="72" spans="1:4" ht="20.100000000000001" customHeight="1" thickBot="1" x14ac:dyDescent="0.3">
      <c r="A72" s="46" t="s">
        <v>190</v>
      </c>
      <c r="B72" s="47"/>
      <c r="C72" s="47"/>
      <c r="D72" s="4">
        <f>SUM(D70:D71)</f>
        <v>0</v>
      </c>
    </row>
    <row r="73" spans="1:4" ht="11.25" thickBot="1" x14ac:dyDescent="0.3">
      <c r="A73" s="43" t="s">
        <v>191</v>
      </c>
      <c r="B73" s="44"/>
      <c r="C73" s="44"/>
      <c r="D73" s="4">
        <f>SUM(D64,D68,D72)</f>
        <v>0</v>
      </c>
    </row>
    <row r="74" spans="1:4" ht="23.65" customHeight="1" thickBot="1" x14ac:dyDescent="0.3">
      <c r="A74" s="24" t="str">
        <f>'PI skaičiuoklė'!B37</f>
        <v>-</v>
      </c>
      <c r="B74" s="5"/>
      <c r="C74" s="5"/>
      <c r="D74" s="5"/>
    </row>
    <row r="75" spans="1:4" ht="11.25" thickBot="1" x14ac:dyDescent="0.3">
      <c r="A75" s="8" t="str">
        <f>'PI skaičiuoklė'!C38</f>
        <v>-</v>
      </c>
      <c r="B75" s="4"/>
      <c r="C75" s="4"/>
      <c r="D75" s="4"/>
    </row>
    <row r="76" spans="1:4" ht="11.25" thickBot="1" x14ac:dyDescent="0.3">
      <c r="A76" s="13"/>
      <c r="B76" s="5" t="s">
        <v>153</v>
      </c>
      <c r="C76" s="5">
        <v>0</v>
      </c>
      <c r="D76" s="5">
        <f>+C76</f>
        <v>0</v>
      </c>
    </row>
    <row r="77" spans="1:4" ht="11.25" thickBot="1" x14ac:dyDescent="0.3">
      <c r="A77" s="13"/>
      <c r="B77" s="5" t="s">
        <v>154</v>
      </c>
      <c r="C77" s="5">
        <v>0</v>
      </c>
      <c r="D77" s="5">
        <f>+C77</f>
        <v>0</v>
      </c>
    </row>
    <row r="78" spans="1:4" ht="11.25" thickBot="1" x14ac:dyDescent="0.3">
      <c r="A78" s="46" t="s">
        <v>192</v>
      </c>
      <c r="B78" s="47"/>
      <c r="C78" s="47"/>
      <c r="D78" s="4">
        <f>SUM(D76:D77)</f>
        <v>0</v>
      </c>
    </row>
    <row r="79" spans="1:4" ht="11.25" thickBot="1" x14ac:dyDescent="0.3">
      <c r="A79" s="8" t="str">
        <f>'PI skaičiuoklė'!C39</f>
        <v>-</v>
      </c>
      <c r="B79" s="4"/>
      <c r="C79" s="4"/>
      <c r="D79" s="4"/>
    </row>
    <row r="80" spans="1:4" ht="11.25" thickBot="1" x14ac:dyDescent="0.3">
      <c r="A80" s="13"/>
      <c r="B80" s="5" t="s">
        <v>155</v>
      </c>
      <c r="C80" s="5">
        <v>0</v>
      </c>
      <c r="D80" s="5">
        <f>+C80</f>
        <v>0</v>
      </c>
    </row>
    <row r="81" spans="1:4" ht="11.25" thickBot="1" x14ac:dyDescent="0.3">
      <c r="A81" s="13"/>
      <c r="B81" s="5" t="s">
        <v>156</v>
      </c>
      <c r="C81" s="5">
        <v>0</v>
      </c>
      <c r="D81" s="5">
        <f>+C81</f>
        <v>0</v>
      </c>
    </row>
    <row r="82" spans="1:4" ht="11.25" thickBot="1" x14ac:dyDescent="0.3">
      <c r="A82" s="46" t="s">
        <v>193</v>
      </c>
      <c r="B82" s="47"/>
      <c r="C82" s="47"/>
      <c r="D82" s="4">
        <f>SUM(D80:D81)</f>
        <v>0</v>
      </c>
    </row>
    <row r="83" spans="1:4" ht="11.25" thickBot="1" x14ac:dyDescent="0.3">
      <c r="A83" s="8" t="str">
        <f>'PI skaičiuoklė'!C40</f>
        <v>-</v>
      </c>
      <c r="B83" s="4"/>
      <c r="C83" s="4"/>
      <c r="D83" s="4"/>
    </row>
    <row r="84" spans="1:4" ht="11.25" thickBot="1" x14ac:dyDescent="0.3">
      <c r="A84" s="13"/>
      <c r="B84" s="5" t="s">
        <v>166</v>
      </c>
      <c r="C84" s="5">
        <v>0</v>
      </c>
      <c r="D84" s="5">
        <f>+C84</f>
        <v>0</v>
      </c>
    </row>
    <row r="85" spans="1:4" ht="11.25" thickBot="1" x14ac:dyDescent="0.3">
      <c r="A85" s="13"/>
      <c r="B85" s="5" t="s">
        <v>167</v>
      </c>
      <c r="C85" s="5">
        <v>0</v>
      </c>
      <c r="D85" s="5">
        <f>+C85</f>
        <v>0</v>
      </c>
    </row>
    <row r="86" spans="1:4" ht="20.100000000000001" customHeight="1" thickBot="1" x14ac:dyDescent="0.3">
      <c r="A86" s="46" t="s">
        <v>194</v>
      </c>
      <c r="B86" s="47"/>
      <c r="C86" s="47"/>
      <c r="D86" s="4">
        <f>SUM(D84:D85)</f>
        <v>0</v>
      </c>
    </row>
    <row r="87" spans="1:4" ht="11.25" thickBot="1" x14ac:dyDescent="0.3">
      <c r="A87" s="43" t="s">
        <v>195</v>
      </c>
      <c r="B87" s="44"/>
      <c r="C87" s="44"/>
      <c r="D87" s="4">
        <f>SUM(D78,D82,D86)</f>
        <v>0</v>
      </c>
    </row>
    <row r="91" spans="1:4" ht="11.25" thickBot="1" x14ac:dyDescent="0.3"/>
    <row r="92" spans="1:4" ht="21.75" customHeight="1" thickBot="1" x14ac:dyDescent="0.3">
      <c r="A92" s="66" t="s">
        <v>58</v>
      </c>
      <c r="B92" s="67"/>
      <c r="C92" s="67"/>
      <c r="D92" s="68"/>
    </row>
    <row r="93" spans="1:4" ht="30" customHeight="1" thickBot="1" x14ac:dyDescent="0.3">
      <c r="A93" s="31" t="s">
        <v>84</v>
      </c>
      <c r="B93" s="69" t="s">
        <v>25</v>
      </c>
      <c r="C93" s="70"/>
      <c r="D93" s="32" t="s">
        <v>3</v>
      </c>
    </row>
    <row r="94" spans="1:4" ht="11.25" thickBot="1" x14ac:dyDescent="0.3">
      <c r="A94" s="33">
        <v>1</v>
      </c>
      <c r="B94" s="71">
        <v>2</v>
      </c>
      <c r="C94" s="72"/>
      <c r="D94" s="33">
        <v>3</v>
      </c>
    </row>
    <row r="95" spans="1:4" ht="389.25" thickBot="1" x14ac:dyDescent="0.3">
      <c r="A95" s="24" t="str">
        <f>'PI skaičiuoklė'!B45</f>
        <v>1.5.21. Pakeičiu 34 punktą ir jį išdėstau taip:
„34. Veiklos vykdytojai, eksploatuojantys kurą deginančius įrenginius, kuriems eksploatuoti pagal Taršos leidimų išdavimo, pakeitimo ir galiojimo panaikinimo taisykles, patvirtintas Lietuvos Respublikos aplinkos ministro 2014 m. kovo 6 d. įsakymu Nr. D1-259 „Dėl Taršos leidimų išdavimo, pakeitimo ir galiojimo panaikinimo taisyklių patvirtinimo“, reikia turėti taršos leidimą  arba pagal Taršos integruotos prevencijos ir kontrolės leidimų išdavimo, pakeitimo ir galiojimo panaikinimo taisykles, patvirtintas Lietuvos Respublikos aplinkos ministro 2013 m. liepos 15 d. įsakymu Nr. D1-528 „Dėl Taršos integruotos prevencijos ir kontrolės leidimų išdavimo, pakeitimo ir galiojimo panaikinimo taisyklių patvirtinimo“, reikia turėti taršos integruotos prevencijos ir kontrolės leidimą, per kalendorinius metus sunaudoto kuro ir kurą deginančių įrenginių į aplinkos orą išmetamų teršalų kiekio apskaitą vykdo ir ataskaitas rengia ir teikia vadovaudamiesi Teršalų išmetimo į aplinkos orą apskaitos ir ataskaitų teikimo tvarkos aprašu, patvirtintu Lietuvos Respublikos aplinkos ministro 1999 m. gruodžio 20 d. įsakymu Nr. 408 „Dėl Teršalų išmetimo į aplinkos orą apskaitos ir ataskaitų teikimo tvarkos aprašo patvirtinimo“.“</v>
      </c>
      <c r="B95" s="4"/>
      <c r="C95" s="4"/>
      <c r="D95" s="4"/>
    </row>
    <row r="96" spans="1:4" ht="74.25" thickBot="1" x14ac:dyDescent="0.3">
      <c r="A96" s="8" t="str">
        <f>'PI skaičiuoklė'!C46</f>
        <v xml:space="preserve">Taršos integruotos prevencijos ir  kontrolės (TIPK) leidimą turintys veiklos vykdytojas rengia ataskaitą pagal LAND 43 normų 30 punktą (savo turiniu dubliuojančią ataskaitą pagal Aplinkos ministro 1999 m. gruodžio 20 d. įsakymą Nr. 408). </v>
      </c>
      <c r="B96" s="4"/>
      <c r="C96" s="4"/>
      <c r="D96" s="4"/>
    </row>
    <row r="97" spans="1:4" ht="11.25" thickBot="1" x14ac:dyDescent="0.3">
      <c r="A97" s="13"/>
      <c r="B97" s="5" t="s">
        <v>17</v>
      </c>
      <c r="C97" s="5">
        <v>0</v>
      </c>
      <c r="D97" s="5">
        <f>+C97</f>
        <v>0</v>
      </c>
    </row>
    <row r="98" spans="1:4" ht="11.25" thickBot="1" x14ac:dyDescent="0.3">
      <c r="A98" s="13"/>
      <c r="B98" s="5" t="s">
        <v>18</v>
      </c>
      <c r="C98" s="5">
        <v>0</v>
      </c>
      <c r="D98" s="5">
        <f>+C98</f>
        <v>0</v>
      </c>
    </row>
    <row r="99" spans="1:4" ht="11.25" thickBot="1" x14ac:dyDescent="0.3">
      <c r="A99" s="46" t="s">
        <v>26</v>
      </c>
      <c r="B99" s="47"/>
      <c r="C99" s="47"/>
      <c r="D99" s="4">
        <f>SUM(D97:D98)</f>
        <v>0</v>
      </c>
    </row>
    <row r="100" spans="1:4" ht="11.25" thickBot="1" x14ac:dyDescent="0.3">
      <c r="A100" s="8" t="str">
        <f>'PI skaičiuoklė'!C47</f>
        <v>-</v>
      </c>
      <c r="B100" s="4"/>
      <c r="C100" s="4"/>
      <c r="D100" s="4"/>
    </row>
    <row r="101" spans="1:4" ht="11.25" thickBot="1" x14ac:dyDescent="0.3">
      <c r="A101" s="13"/>
      <c r="B101" s="5" t="s">
        <v>19</v>
      </c>
      <c r="C101" s="5">
        <v>0</v>
      </c>
      <c r="D101" s="5">
        <f>+C101</f>
        <v>0</v>
      </c>
    </row>
    <row r="102" spans="1:4" ht="11.25" thickBot="1" x14ac:dyDescent="0.3">
      <c r="A102" s="13"/>
      <c r="B102" s="5" t="s">
        <v>20</v>
      </c>
      <c r="C102" s="5">
        <v>0</v>
      </c>
      <c r="D102" s="5">
        <f>+C102</f>
        <v>0</v>
      </c>
    </row>
    <row r="103" spans="1:4" ht="11.25" thickBot="1" x14ac:dyDescent="0.3">
      <c r="A103" s="46" t="s">
        <v>27</v>
      </c>
      <c r="B103" s="47"/>
      <c r="C103" s="47"/>
      <c r="D103" s="4">
        <f>SUM(D101:D102)</f>
        <v>0</v>
      </c>
    </row>
    <row r="104" spans="1:4" ht="11.25" thickBot="1" x14ac:dyDescent="0.3">
      <c r="A104" s="8" t="str">
        <f>'PI skaičiuoklė'!C48</f>
        <v>-</v>
      </c>
      <c r="B104" s="4"/>
      <c r="C104" s="4"/>
      <c r="D104" s="4"/>
    </row>
    <row r="105" spans="1:4" ht="11.25" thickBot="1" x14ac:dyDescent="0.3">
      <c r="A105" s="13"/>
      <c r="B105" s="5" t="s">
        <v>164</v>
      </c>
      <c r="C105" s="5">
        <v>0</v>
      </c>
      <c r="D105" s="5">
        <f>+C105</f>
        <v>0</v>
      </c>
    </row>
    <row r="106" spans="1:4" ht="11.25" thickBot="1" x14ac:dyDescent="0.3">
      <c r="A106" s="13"/>
      <c r="B106" s="5" t="s">
        <v>165</v>
      </c>
      <c r="C106" s="5">
        <v>0</v>
      </c>
      <c r="D106" s="5">
        <f>+C106</f>
        <v>0</v>
      </c>
    </row>
    <row r="107" spans="1:4" ht="11.25" thickBot="1" x14ac:dyDescent="0.3">
      <c r="A107" s="46" t="s">
        <v>178</v>
      </c>
      <c r="B107" s="47"/>
      <c r="C107" s="47"/>
      <c r="D107" s="4">
        <f>SUM(D105:D106)</f>
        <v>0</v>
      </c>
    </row>
    <row r="108" spans="1:4" ht="11.25" thickBot="1" x14ac:dyDescent="0.3">
      <c r="A108" s="43" t="s">
        <v>28</v>
      </c>
      <c r="B108" s="44"/>
      <c r="C108" s="44"/>
      <c r="D108" s="4">
        <f>SUM(D99,D103,D107)</f>
        <v>0</v>
      </c>
    </row>
    <row r="109" spans="1:4" ht="74.25" thickBot="1" x14ac:dyDescent="0.3">
      <c r="A109" s="24" t="str">
        <f>'PI skaičiuoklė'!B51</f>
        <v>1.5.24. Pakeičiu 2 priedą ir jį išdėstau nauja redakcija (pridedama). &lt;...&gt; Pastabos: &lt;...&gt; Deginant gamtines dujas išmetamo SO2 ribinė vertė netaikoma. &lt;...&gt; 3. Deginant gazolį išmetamo SO2 ir KD ribinė vertė netaikoma. &lt;...&gt;</v>
      </c>
      <c r="B109" s="5"/>
      <c r="C109" s="5"/>
      <c r="D109" s="5"/>
    </row>
    <row r="110" spans="1:4" ht="42.75" thickBot="1" x14ac:dyDescent="0.3">
      <c r="A110" s="8" t="str">
        <f>'PI skaičiuoklė'!C52</f>
        <v>Sieros dioksido (SO2) ir kietųjų dalelių (KD) tyrimai ir apskaita gazolį ar gamtines dujas deginančiuose įrenginiuose (1-50 MW).</v>
      </c>
      <c r="B110" s="4"/>
      <c r="C110" s="4"/>
      <c r="D110" s="4"/>
    </row>
    <row r="111" spans="1:4" ht="11.25" thickBot="1" x14ac:dyDescent="0.3">
      <c r="A111" s="13"/>
      <c r="B111" s="5" t="s">
        <v>21</v>
      </c>
      <c r="C111" s="5">
        <v>0</v>
      </c>
      <c r="D111" s="5">
        <f>+C111</f>
        <v>0</v>
      </c>
    </row>
    <row r="112" spans="1:4" ht="11.25" thickBot="1" x14ac:dyDescent="0.3">
      <c r="A112" s="13"/>
      <c r="B112" s="5" t="s">
        <v>22</v>
      </c>
      <c r="C112" s="5">
        <v>0</v>
      </c>
      <c r="D112" s="5">
        <f>+C112</f>
        <v>0</v>
      </c>
    </row>
    <row r="113" spans="1:4" ht="11.25" thickBot="1" x14ac:dyDescent="0.3">
      <c r="A113" s="46" t="s">
        <v>29</v>
      </c>
      <c r="B113" s="47"/>
      <c r="C113" s="47"/>
      <c r="D113" s="4">
        <f>SUM(D111:D112)</f>
        <v>0</v>
      </c>
    </row>
    <row r="114" spans="1:4" ht="11.25" thickBot="1" x14ac:dyDescent="0.3">
      <c r="A114" s="8" t="str">
        <f>'PI skaičiuoklė'!C53</f>
        <v>-</v>
      </c>
      <c r="B114" s="4"/>
      <c r="C114" s="4"/>
      <c r="D114" s="4"/>
    </row>
    <row r="115" spans="1:4" ht="11.25" thickBot="1" x14ac:dyDescent="0.3">
      <c r="A115" s="13"/>
      <c r="B115" s="5" t="s">
        <v>23</v>
      </c>
      <c r="C115" s="5">
        <v>0</v>
      </c>
      <c r="D115" s="5">
        <f>+C115</f>
        <v>0</v>
      </c>
    </row>
    <row r="116" spans="1:4" ht="11.25" thickBot="1" x14ac:dyDescent="0.3">
      <c r="A116" s="13"/>
      <c r="B116" s="5" t="s">
        <v>24</v>
      </c>
      <c r="C116" s="5">
        <v>0</v>
      </c>
      <c r="D116" s="5">
        <f>+C116</f>
        <v>0</v>
      </c>
    </row>
    <row r="117" spans="1:4" ht="11.25" thickBot="1" x14ac:dyDescent="0.3">
      <c r="A117" s="46" t="s">
        <v>30</v>
      </c>
      <c r="B117" s="47"/>
      <c r="C117" s="47"/>
      <c r="D117" s="4">
        <f>SUM(D115:D116)</f>
        <v>0</v>
      </c>
    </row>
    <row r="118" spans="1:4" ht="11.25" thickBot="1" x14ac:dyDescent="0.3">
      <c r="A118" s="8" t="str">
        <f>'PI skaičiuoklė'!C54</f>
        <v>-</v>
      </c>
      <c r="B118" s="4"/>
      <c r="C118" s="4"/>
      <c r="D118" s="4"/>
    </row>
    <row r="119" spans="1:4" ht="11.25" thickBot="1" x14ac:dyDescent="0.3">
      <c r="A119" s="13"/>
      <c r="B119" s="5" t="s">
        <v>162</v>
      </c>
      <c r="C119" s="5">
        <v>0</v>
      </c>
      <c r="D119" s="5">
        <f>+C119</f>
        <v>0</v>
      </c>
    </row>
    <row r="120" spans="1:4" ht="11.25" thickBot="1" x14ac:dyDescent="0.3">
      <c r="A120" s="13"/>
      <c r="B120" s="5" t="s">
        <v>163</v>
      </c>
      <c r="C120" s="5">
        <v>0</v>
      </c>
      <c r="D120" s="5">
        <f>+C120</f>
        <v>0</v>
      </c>
    </row>
    <row r="121" spans="1:4" ht="11.25" thickBot="1" x14ac:dyDescent="0.3">
      <c r="A121" s="46" t="s">
        <v>179</v>
      </c>
      <c r="B121" s="47"/>
      <c r="C121" s="47"/>
      <c r="D121" s="4">
        <f>SUM(D119:D120)</f>
        <v>0</v>
      </c>
    </row>
    <row r="122" spans="1:4" ht="11.25" thickBot="1" x14ac:dyDescent="0.3">
      <c r="A122" s="43" t="s">
        <v>31</v>
      </c>
      <c r="B122" s="44"/>
      <c r="C122" s="44"/>
      <c r="D122" s="4">
        <f>SUM(D113,D117,D121)</f>
        <v>0</v>
      </c>
    </row>
    <row r="123" spans="1:4" ht="53.25" thickBot="1" x14ac:dyDescent="0.3">
      <c r="A123" s="24" t="str">
        <f>'PI skaičiuoklė'!B57</f>
        <v>1.5.24. Pakeičiu 2 priedą ir jį išdėstau nauja redakcija (pridedama). &lt;...&gt; Pastabos: &lt;...&gt;  6. Deginant medieną išmetamo SO2 ribinė vertė netaikoma. &lt;...&gt;</v>
      </c>
      <c r="B123" s="4"/>
      <c r="C123" s="4"/>
      <c r="D123" s="4"/>
    </row>
    <row r="124" spans="1:4" ht="32.25" thickBot="1" x14ac:dyDescent="0.3">
      <c r="A124" s="8" t="str">
        <f>'PI skaičiuoklė'!C58</f>
        <v>Sieros dioksido (SO2) matavimai ir apskaita medieną deginančiuose įrenginiuose (1-50 MW).</v>
      </c>
      <c r="B124" s="4"/>
      <c r="C124" s="4"/>
      <c r="D124" s="4"/>
    </row>
    <row r="125" spans="1:4" ht="11.25" thickBot="1" x14ac:dyDescent="0.3">
      <c r="A125" s="13"/>
      <c r="B125" s="5" t="s">
        <v>129</v>
      </c>
      <c r="C125" s="5">
        <v>0</v>
      </c>
      <c r="D125" s="5">
        <f>+C125</f>
        <v>0</v>
      </c>
    </row>
    <row r="126" spans="1:4" ht="11.25" thickBot="1" x14ac:dyDescent="0.3">
      <c r="A126" s="13"/>
      <c r="B126" s="5" t="s">
        <v>130</v>
      </c>
      <c r="C126" s="5">
        <v>0</v>
      </c>
      <c r="D126" s="5">
        <f>+C126</f>
        <v>0</v>
      </c>
    </row>
    <row r="127" spans="1:4" ht="11.25" thickBot="1" x14ac:dyDescent="0.3">
      <c r="A127" s="46" t="s">
        <v>180</v>
      </c>
      <c r="B127" s="47"/>
      <c r="C127" s="47"/>
      <c r="D127" s="4">
        <f>SUM(D125:D126)</f>
        <v>0</v>
      </c>
    </row>
    <row r="128" spans="1:4" ht="11.25" thickBot="1" x14ac:dyDescent="0.3">
      <c r="A128" s="8" t="str">
        <f>'PI skaičiuoklė'!C59</f>
        <v>-</v>
      </c>
      <c r="B128" s="4"/>
      <c r="C128" s="4"/>
      <c r="D128" s="4"/>
    </row>
    <row r="129" spans="1:4" ht="11.25" thickBot="1" x14ac:dyDescent="0.3">
      <c r="A129" s="13"/>
      <c r="B129" s="5" t="s">
        <v>131</v>
      </c>
      <c r="C129" s="5">
        <v>0</v>
      </c>
      <c r="D129" s="5">
        <f>+C129</f>
        <v>0</v>
      </c>
    </row>
    <row r="130" spans="1:4" ht="11.25" thickBot="1" x14ac:dyDescent="0.3">
      <c r="A130" s="13"/>
      <c r="B130" s="5" t="s">
        <v>132</v>
      </c>
      <c r="C130" s="5">
        <v>0</v>
      </c>
      <c r="D130" s="5">
        <f>+C130</f>
        <v>0</v>
      </c>
    </row>
    <row r="131" spans="1:4" ht="11.25" thickBot="1" x14ac:dyDescent="0.3">
      <c r="A131" s="46" t="s">
        <v>181</v>
      </c>
      <c r="B131" s="47"/>
      <c r="C131" s="47"/>
      <c r="D131" s="4">
        <f>SUM(D129:D130)</f>
        <v>0</v>
      </c>
    </row>
    <row r="132" spans="1:4" ht="11.25" thickBot="1" x14ac:dyDescent="0.3">
      <c r="A132" s="8" t="str">
        <f>'PI skaičiuoklė'!C60</f>
        <v>-</v>
      </c>
      <c r="B132" s="4"/>
      <c r="C132" s="4"/>
      <c r="D132" s="4"/>
    </row>
    <row r="133" spans="1:4" ht="11.25" thickBot="1" x14ac:dyDescent="0.3">
      <c r="A133" s="13"/>
      <c r="B133" s="5" t="s">
        <v>169</v>
      </c>
      <c r="C133" s="5">
        <v>0</v>
      </c>
      <c r="D133" s="5">
        <f>+C133</f>
        <v>0</v>
      </c>
    </row>
    <row r="134" spans="1:4" ht="11.25" thickBot="1" x14ac:dyDescent="0.3">
      <c r="A134" s="13"/>
      <c r="B134" s="5" t="s">
        <v>170</v>
      </c>
      <c r="C134" s="5">
        <v>0</v>
      </c>
      <c r="D134" s="5">
        <f>+C134</f>
        <v>0</v>
      </c>
    </row>
    <row r="135" spans="1:4" ht="11.25" thickBot="1" x14ac:dyDescent="0.3">
      <c r="A135" s="46" t="s">
        <v>182</v>
      </c>
      <c r="B135" s="47"/>
      <c r="C135" s="47"/>
      <c r="D135" s="4">
        <f>SUM(D133:D134)</f>
        <v>0</v>
      </c>
    </row>
    <row r="136" spans="1:4" ht="11.25" thickBot="1" x14ac:dyDescent="0.3">
      <c r="A136" s="43" t="s">
        <v>186</v>
      </c>
      <c r="B136" s="44"/>
      <c r="C136" s="44"/>
      <c r="D136" s="4">
        <f>SUM(D127,D131,D135)</f>
        <v>0</v>
      </c>
    </row>
    <row r="137" spans="1:4" ht="84.75" thickBot="1" x14ac:dyDescent="0.3">
      <c r="A137" s="24" t="str">
        <f>'PI skaičiuoklė'!B63</f>
        <v>1.5.18. Papildau 301 punktu:
„301. Kurą deginančius įrenginius, kurių nominali šiluminė galia yra 0,12 MW arba didesnė, bet mažesnė kaip 1 MW, eksploatuojantys veiklos vykdytojai turi vykdyti per kalendorinius metus sunaudoto kuro apskaitą.“</v>
      </c>
      <c r="B137" s="5"/>
      <c r="C137" s="5"/>
      <c r="D137" s="5"/>
    </row>
    <row r="138" spans="1:4" ht="32.25" thickBot="1" x14ac:dyDescent="0.3">
      <c r="A138" s="8" t="str">
        <f>'PI skaičiuoklė'!C64</f>
        <v>Sunaudoto kuro apskaitos ataskaitos parengimas ir pateikimas (nuo 120 kW iki 1 MW įrenginiams).2</v>
      </c>
      <c r="B138" s="4"/>
      <c r="C138" s="4"/>
      <c r="D138" s="4"/>
    </row>
    <row r="139" spans="1:4" ht="11.25" thickBot="1" x14ac:dyDescent="0.3">
      <c r="A139" s="13"/>
      <c r="B139" s="5" t="s">
        <v>139</v>
      </c>
      <c r="C139" s="5">
        <v>0</v>
      </c>
      <c r="D139" s="5">
        <f>+C139</f>
        <v>0</v>
      </c>
    </row>
    <row r="140" spans="1:4" ht="11.25" thickBot="1" x14ac:dyDescent="0.3">
      <c r="A140" s="13"/>
      <c r="B140" s="5" t="s">
        <v>140</v>
      </c>
      <c r="C140" s="5">
        <v>0</v>
      </c>
      <c r="D140" s="5">
        <f>+C140</f>
        <v>0</v>
      </c>
    </row>
    <row r="141" spans="1:4" ht="11.25" thickBot="1" x14ac:dyDescent="0.3">
      <c r="A141" s="46" t="s">
        <v>183</v>
      </c>
      <c r="B141" s="47"/>
      <c r="C141" s="47"/>
      <c r="D141" s="4">
        <f>SUM(D139:D140)</f>
        <v>0</v>
      </c>
    </row>
    <row r="142" spans="1:4" ht="11.25" thickBot="1" x14ac:dyDescent="0.3">
      <c r="A142" s="8" t="str">
        <f>'PI skaičiuoklė'!C65</f>
        <v>-</v>
      </c>
      <c r="B142" s="4"/>
      <c r="C142" s="4"/>
      <c r="D142" s="4"/>
    </row>
    <row r="143" spans="1:4" ht="11.25" thickBot="1" x14ac:dyDescent="0.3">
      <c r="A143" s="13"/>
      <c r="B143" s="5" t="s">
        <v>141</v>
      </c>
      <c r="C143" s="5">
        <v>0</v>
      </c>
      <c r="D143" s="5">
        <f>+C143</f>
        <v>0</v>
      </c>
    </row>
    <row r="144" spans="1:4" ht="11.25" thickBot="1" x14ac:dyDescent="0.3">
      <c r="A144" s="13"/>
      <c r="B144" s="5" t="s">
        <v>142</v>
      </c>
      <c r="C144" s="5">
        <v>0</v>
      </c>
      <c r="D144" s="5">
        <f>+C144</f>
        <v>0</v>
      </c>
    </row>
    <row r="145" spans="1:4" ht="11.25" thickBot="1" x14ac:dyDescent="0.3">
      <c r="A145" s="46" t="s">
        <v>184</v>
      </c>
      <c r="B145" s="47"/>
      <c r="C145" s="47"/>
      <c r="D145" s="4">
        <f>SUM(D143:D144)</f>
        <v>0</v>
      </c>
    </row>
    <row r="146" spans="1:4" ht="11.25" thickBot="1" x14ac:dyDescent="0.3">
      <c r="A146" s="8" t="str">
        <f>'PI skaičiuoklė'!C66</f>
        <v>-</v>
      </c>
      <c r="B146" s="4"/>
      <c r="C146" s="4"/>
      <c r="D146" s="4"/>
    </row>
    <row r="147" spans="1:4" ht="11.25" thickBot="1" x14ac:dyDescent="0.3">
      <c r="A147" s="13"/>
      <c r="B147" s="5" t="s">
        <v>172</v>
      </c>
      <c r="C147" s="5">
        <v>0</v>
      </c>
      <c r="D147" s="5">
        <f>+C147</f>
        <v>0</v>
      </c>
    </row>
    <row r="148" spans="1:4" ht="11.25" thickBot="1" x14ac:dyDescent="0.3">
      <c r="A148" s="13"/>
      <c r="B148" s="5" t="s">
        <v>173</v>
      </c>
      <c r="C148" s="5">
        <v>0</v>
      </c>
      <c r="D148" s="5">
        <f>+C148</f>
        <v>0</v>
      </c>
    </row>
    <row r="149" spans="1:4" ht="11.25" thickBot="1" x14ac:dyDescent="0.3">
      <c r="A149" s="46" t="s">
        <v>185</v>
      </c>
      <c r="B149" s="47"/>
      <c r="C149" s="47"/>
      <c r="D149" s="4">
        <f>SUM(D147:D148)</f>
        <v>0</v>
      </c>
    </row>
    <row r="150" spans="1:4" ht="11.25" thickBot="1" x14ac:dyDescent="0.3">
      <c r="A150" s="43" t="s">
        <v>187</v>
      </c>
      <c r="B150" s="44"/>
      <c r="C150" s="44"/>
      <c r="D150" s="4">
        <f>SUM(D141,D145,D149)</f>
        <v>0</v>
      </c>
    </row>
    <row r="151" spans="1:4" ht="409.6" thickBot="1" x14ac:dyDescent="0.3">
      <c r="A151" s="24" t="str">
        <f>'PI skaičiuoklė'!B69</f>
        <v>1.5.8. Papildau 71 –  74 punktais:
„&lt;...&gt;
72. Veiklos vykdytojas, kuris planuoja laikinai už jo vykdomos  ūkinės veiklos teritorijos ribų prie šilumos perdavimo tinklo prijungtoje vietoje eksploatuoti kurą deginantį įrenginį, siekdamas įsitikinti, kad iš šio kurą deginančio įrenginio išmesti ir planuojamos kurą deginančio įrenginio eksploatavimo vietos aplinkos ore pasklidę teršalai nesudarys sąlygų viršyti ribines aplinkos oro užterštumo vertes, turi atlikti teršalų sklaidos aplinkos ore skaičiavimus Lietuvos Respublikos aplinkos ministro 2007 m. lapkričio 30 d. įsakymo Nr. D1-653 „Dėl Teršalų sklaidos skaičiavimo modelių, foninio aplinkos oro užterštumo duomenų ir meteorologinių duomenų naudojimo tvarkos ūkinės veiklos poveikiui aplinkos orui įvertinti“ nustatyta tvarka ir šiuos skaičiavimus saugoti ne trumpiau kaip 3 mėnesius nuo kurą deginančio įrenginio eksploatavimo pabaigos.
&lt;...&gt;
74. Veiklos vykdytojas, kuris planavo laikinai eksploatuoti kurą deginantį įrenginį už ūkinės veiklos teritorijos ribų arba pradėjo laikinai eksploatuoti kurą deginantį įrenginį už ūkinės veiklos teritorijos ribų dėl šilumos perdavimų tinklų techninių sutrikimų ir būtinybės šilumos vartotojus aprūpinti šiluma, Aplinkos apsaugos departamentui prie Aplinkos ministerijos (toliau – AAD) turi pranešti apie šio įrenginio eksploatavimo pradžios ir planuojamos pabaigos datą, vietą, nominalią šiluminę galią ir jame naudojamą kuro rūšį elektroniniu būdu, o kai tokių galimybių nėra – raštu ne vėliau kaip per 24 valandas nuo įrenginio eksploatacijos pradžios. Apie pabaigtą kurą deginančio įrenginio laikiną eksploatavimą veiklos vykdytojas nurodytomis informavimo priemonėmis turi pranešti  AAD per 5 darbo dienas nuo įrenginio eksploatacijos pabaigos.“</v>
      </c>
      <c r="B151" s="4"/>
      <c r="C151" s="4"/>
      <c r="D151" s="4"/>
    </row>
    <row r="152" spans="1:4" ht="42.75" thickBot="1" x14ac:dyDescent="0.3">
      <c r="A152" s="8" t="str">
        <f>'PI skaičiuoklė'!C70</f>
        <v>Teršalų sklaidos aplinkos ore skaičiavimų atlikimas eksploatuojant kurą deginantį įrenginį už veiklos vykdymo teritorijos ribų.</v>
      </c>
      <c r="B152" s="4"/>
      <c r="C152" s="4"/>
      <c r="D152" s="4"/>
    </row>
    <row r="153" spans="1:4" ht="11.25" thickBot="1" x14ac:dyDescent="0.3">
      <c r="A153" s="13"/>
      <c r="B153" s="5" t="s">
        <v>145</v>
      </c>
      <c r="C153" s="5">
        <v>0</v>
      </c>
      <c r="D153" s="5">
        <f>+C153</f>
        <v>0</v>
      </c>
    </row>
    <row r="154" spans="1:4" ht="11.25" thickBot="1" x14ac:dyDescent="0.3">
      <c r="A154" s="13"/>
      <c r="B154" s="5" t="s">
        <v>146</v>
      </c>
      <c r="C154" s="5">
        <v>0</v>
      </c>
      <c r="D154" s="5">
        <f>+C154</f>
        <v>0</v>
      </c>
    </row>
    <row r="155" spans="1:4" ht="11.25" thickBot="1" x14ac:dyDescent="0.3">
      <c r="A155" s="46" t="s">
        <v>188</v>
      </c>
      <c r="B155" s="47"/>
      <c r="C155" s="47"/>
      <c r="D155" s="4">
        <f>SUM(D153:D154)</f>
        <v>0</v>
      </c>
    </row>
    <row r="156" spans="1:4" ht="32.25" thickBot="1" x14ac:dyDescent="0.3">
      <c r="A156" s="8" t="str">
        <f>'PI skaičiuoklė'!C71</f>
        <v>Informavimas apie kurą deginančio įrenginio eksploataciją už veiklos vykdymo teritorijos ribų.</v>
      </c>
      <c r="B156" s="4"/>
      <c r="C156" s="4"/>
      <c r="D156" s="4"/>
    </row>
    <row r="157" spans="1:4" ht="11.25" thickBot="1" x14ac:dyDescent="0.3">
      <c r="A157" s="13"/>
      <c r="B157" s="5" t="s">
        <v>148</v>
      </c>
      <c r="C157" s="5">
        <v>0</v>
      </c>
      <c r="D157" s="5">
        <f>+C157</f>
        <v>0</v>
      </c>
    </row>
    <row r="158" spans="1:4" ht="11.25" thickBot="1" x14ac:dyDescent="0.3">
      <c r="A158" s="13"/>
      <c r="B158" s="5" t="s">
        <v>147</v>
      </c>
      <c r="C158" s="5">
        <v>0</v>
      </c>
      <c r="D158" s="5">
        <f>+C158</f>
        <v>0</v>
      </c>
    </row>
    <row r="159" spans="1:4" ht="11.25" thickBot="1" x14ac:dyDescent="0.3">
      <c r="A159" s="46" t="s">
        <v>189</v>
      </c>
      <c r="B159" s="47"/>
      <c r="C159" s="47"/>
      <c r="D159" s="4">
        <f>SUM(D157:D158)</f>
        <v>0</v>
      </c>
    </row>
    <row r="160" spans="1:4" ht="11.25" thickBot="1" x14ac:dyDescent="0.3">
      <c r="A160" s="8" t="str">
        <f>'PI skaičiuoklė'!C72</f>
        <v>-</v>
      </c>
      <c r="B160" s="4"/>
      <c r="C160" s="4"/>
      <c r="D160" s="4"/>
    </row>
    <row r="161" spans="1:4" ht="11.25" thickBot="1" x14ac:dyDescent="0.3">
      <c r="A161" s="13"/>
      <c r="B161" s="5" t="s">
        <v>175</v>
      </c>
      <c r="C161" s="5">
        <v>0</v>
      </c>
      <c r="D161" s="5">
        <f>+C161</f>
        <v>0</v>
      </c>
    </row>
    <row r="162" spans="1:4" ht="11.25" thickBot="1" x14ac:dyDescent="0.3">
      <c r="A162" s="13"/>
      <c r="B162" s="5" t="s">
        <v>176</v>
      </c>
      <c r="C162" s="5">
        <v>0</v>
      </c>
      <c r="D162" s="5">
        <f>+C162</f>
        <v>0</v>
      </c>
    </row>
    <row r="163" spans="1:4" ht="11.25" thickBot="1" x14ac:dyDescent="0.3">
      <c r="A163" s="46" t="s">
        <v>190</v>
      </c>
      <c r="B163" s="47"/>
      <c r="C163" s="47"/>
      <c r="D163" s="4">
        <f>SUM(D161:D162)</f>
        <v>0</v>
      </c>
    </row>
    <row r="164" spans="1:4" ht="11.25" thickBot="1" x14ac:dyDescent="0.3">
      <c r="A164" s="43" t="s">
        <v>191</v>
      </c>
      <c r="B164" s="44"/>
      <c r="C164" s="44"/>
      <c r="D164" s="4">
        <f>SUM(D155,D159,D163)</f>
        <v>0</v>
      </c>
    </row>
    <row r="165" spans="1:4" ht="105.75" thickBot="1" x14ac:dyDescent="0.3">
      <c r="A165" s="24" t="str">
        <f>'PI skaičiuoklė'!B75</f>
        <v>1.5.23. Pakeičiu 1 priedą ir jį išdėstau nauja redakcija (pridedama). &lt;...&gt; 1. Esamiems mažiems kurą deginantiems įrenginiams iki 2028 m. gruodžio 31 d. taikomos išmetamų teršalų ribinės vertės: &lt;...&gt; 2. Deginant medieną arba gazolį išmetamo SO2 ribinė vertė netaikoma. &lt;...&gt; 3. Deginant gazolį išmetamų KD ribinė vertė netaikoma. &lt;...&gt;.</v>
      </c>
      <c r="B165" s="5"/>
      <c r="C165" s="5"/>
      <c r="D165" s="5"/>
    </row>
    <row r="166" spans="1:4" ht="42.75" thickBot="1" x14ac:dyDescent="0.3">
      <c r="A166" s="8" t="str">
        <f>'PI skaičiuoklė'!C76</f>
        <v>Kietųjų dalelių (KD) ir sieros dioksido (SO2) matavimai gazolį ar medieną deginančiuose įrenginiuose (0,12-1 MW).</v>
      </c>
      <c r="B166" s="4"/>
      <c r="C166" s="4"/>
      <c r="D166" s="4"/>
    </row>
    <row r="167" spans="1:4" ht="11.25" thickBot="1" x14ac:dyDescent="0.3">
      <c r="A167" s="13"/>
      <c r="B167" s="5" t="s">
        <v>153</v>
      </c>
      <c r="C167" s="5">
        <v>0</v>
      </c>
      <c r="D167" s="5">
        <f>+C167</f>
        <v>0</v>
      </c>
    </row>
    <row r="168" spans="1:4" ht="11.25" thickBot="1" x14ac:dyDescent="0.3">
      <c r="A168" s="13"/>
      <c r="B168" s="5" t="s">
        <v>154</v>
      </c>
      <c r="C168" s="5">
        <v>0</v>
      </c>
      <c r="D168" s="5">
        <f>+C168</f>
        <v>0</v>
      </c>
    </row>
    <row r="169" spans="1:4" ht="11.25" thickBot="1" x14ac:dyDescent="0.3">
      <c r="A169" s="46" t="s">
        <v>192</v>
      </c>
      <c r="B169" s="47"/>
      <c r="C169" s="47"/>
      <c r="D169" s="4">
        <f>SUM(D167:D168)</f>
        <v>0</v>
      </c>
    </row>
    <row r="170" spans="1:4" ht="11.25" thickBot="1" x14ac:dyDescent="0.3">
      <c r="A170" s="8" t="str">
        <f>'PI skaičiuoklė'!C77</f>
        <v>-</v>
      </c>
      <c r="B170" s="4"/>
      <c r="C170" s="4"/>
      <c r="D170" s="4"/>
    </row>
    <row r="171" spans="1:4" ht="11.25" thickBot="1" x14ac:dyDescent="0.3">
      <c r="A171" s="13"/>
      <c r="B171" s="5" t="s">
        <v>155</v>
      </c>
      <c r="C171" s="5">
        <v>0</v>
      </c>
      <c r="D171" s="5">
        <f>+C171</f>
        <v>0</v>
      </c>
    </row>
    <row r="172" spans="1:4" ht="11.25" thickBot="1" x14ac:dyDescent="0.3">
      <c r="A172" s="13"/>
      <c r="B172" s="5" t="s">
        <v>156</v>
      </c>
      <c r="C172" s="5">
        <v>0</v>
      </c>
      <c r="D172" s="5">
        <f>+C172</f>
        <v>0</v>
      </c>
    </row>
    <row r="173" spans="1:4" ht="11.25" thickBot="1" x14ac:dyDescent="0.3">
      <c r="A173" s="46" t="s">
        <v>193</v>
      </c>
      <c r="B173" s="47"/>
      <c r="C173" s="47"/>
      <c r="D173" s="4">
        <f>SUM(D171:D172)</f>
        <v>0</v>
      </c>
    </row>
    <row r="174" spans="1:4" ht="11.25" thickBot="1" x14ac:dyDescent="0.3">
      <c r="A174" s="8" t="str">
        <f>'PI skaičiuoklė'!C78</f>
        <v>-</v>
      </c>
      <c r="B174" s="4"/>
      <c r="C174" s="4"/>
      <c r="D174" s="4"/>
    </row>
    <row r="175" spans="1:4" ht="11.25" thickBot="1" x14ac:dyDescent="0.3">
      <c r="A175" s="13"/>
      <c r="B175" s="5" t="s">
        <v>166</v>
      </c>
      <c r="C175" s="5">
        <v>0</v>
      </c>
      <c r="D175" s="5">
        <f>+C175</f>
        <v>0</v>
      </c>
    </row>
    <row r="176" spans="1:4" ht="11.25" thickBot="1" x14ac:dyDescent="0.3">
      <c r="A176" s="13"/>
      <c r="B176" s="5" t="s">
        <v>167</v>
      </c>
      <c r="C176" s="5">
        <v>0</v>
      </c>
      <c r="D176" s="5">
        <f>+C176</f>
        <v>0</v>
      </c>
    </row>
    <row r="177" spans="1:4" ht="11.25" thickBot="1" x14ac:dyDescent="0.3">
      <c r="A177" s="46" t="s">
        <v>194</v>
      </c>
      <c r="B177" s="47"/>
      <c r="C177" s="47"/>
      <c r="D177" s="4">
        <f>SUM(D175:D176)</f>
        <v>0</v>
      </c>
    </row>
    <row r="178" spans="1:4" ht="11.25" thickBot="1" x14ac:dyDescent="0.3">
      <c r="A178" s="43" t="s">
        <v>195</v>
      </c>
      <c r="B178" s="44"/>
      <c r="C178" s="44"/>
      <c r="D178" s="4">
        <f>SUM(D169,D173,D177)</f>
        <v>0</v>
      </c>
    </row>
  </sheetData>
  <mergeCells count="54">
    <mergeCell ref="B3:C3"/>
    <mergeCell ref="B93:C93"/>
    <mergeCell ref="B94:C94"/>
    <mergeCell ref="A30:C30"/>
    <mergeCell ref="A16:C16"/>
    <mergeCell ref="A40:C40"/>
    <mergeCell ref="A44:C44"/>
    <mergeCell ref="A45:C45"/>
    <mergeCell ref="A50:C50"/>
    <mergeCell ref="A54:C54"/>
    <mergeCell ref="A58:C58"/>
    <mergeCell ref="A59:C59"/>
    <mergeCell ref="A64:C64"/>
    <mergeCell ref="A68:C68"/>
    <mergeCell ref="A72:C72"/>
    <mergeCell ref="A73:C73"/>
    <mergeCell ref="A113:C113"/>
    <mergeCell ref="A117:C117"/>
    <mergeCell ref="A122:C122"/>
    <mergeCell ref="A1:D1"/>
    <mergeCell ref="A92:D92"/>
    <mergeCell ref="A99:C99"/>
    <mergeCell ref="A103:C103"/>
    <mergeCell ref="A108:C108"/>
    <mergeCell ref="A31:C31"/>
    <mergeCell ref="A8:C8"/>
    <mergeCell ref="A12:C12"/>
    <mergeCell ref="A17:C17"/>
    <mergeCell ref="A22:C22"/>
    <mergeCell ref="A26:C26"/>
    <mergeCell ref="B2:C2"/>
    <mergeCell ref="A36:C36"/>
    <mergeCell ref="A78:C78"/>
    <mergeCell ref="A82:C82"/>
    <mergeCell ref="A86:C86"/>
    <mergeCell ref="A87:C87"/>
    <mergeCell ref="A107:C107"/>
    <mergeCell ref="A121:C121"/>
    <mergeCell ref="A127:C127"/>
    <mergeCell ref="A131:C131"/>
    <mergeCell ref="A135:C135"/>
    <mergeCell ref="A136:C136"/>
    <mergeCell ref="A141:C141"/>
    <mergeCell ref="A145:C145"/>
    <mergeCell ref="A149:C149"/>
    <mergeCell ref="A169:C169"/>
    <mergeCell ref="A173:C173"/>
    <mergeCell ref="A177:C177"/>
    <mergeCell ref="A178:C178"/>
    <mergeCell ref="A150:C150"/>
    <mergeCell ref="A155:C155"/>
    <mergeCell ref="A159:C159"/>
    <mergeCell ref="A163:C163"/>
    <mergeCell ref="A164:C164"/>
  </mergeCells>
  <pageMargins left="0.70866141732283472" right="0.70866141732283472" top="0.78740157480314965" bottom="0.78740157480314965"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4BBA4"/>
  </sheetPr>
  <dimension ref="A1:E193"/>
  <sheetViews>
    <sheetView zoomScale="85" zoomScaleNormal="85" workbookViewId="0">
      <selection activeCell="H62" sqref="H62"/>
    </sheetView>
  </sheetViews>
  <sheetFormatPr defaultColWidth="8.7109375" defaultRowHeight="10.5" x14ac:dyDescent="0.25"/>
  <cols>
    <col min="1" max="1" width="31.5703125" style="1" customWidth="1"/>
    <col min="2" max="2" width="18" style="1" customWidth="1"/>
    <col min="3" max="3" width="18.28515625" style="1" customWidth="1"/>
    <col min="4" max="4" width="37.42578125" style="1" customWidth="1"/>
    <col min="5" max="5" width="14.5703125" style="1" customWidth="1"/>
    <col min="6" max="16384" width="8.7109375" style="1"/>
  </cols>
  <sheetData>
    <row r="1" spans="1:5" ht="20.25" customHeight="1" thickBot="1" x14ac:dyDescent="0.3">
      <c r="A1" s="63" t="s">
        <v>59</v>
      </c>
      <c r="B1" s="64"/>
      <c r="C1" s="64"/>
      <c r="D1" s="64"/>
      <c r="E1" s="65"/>
    </row>
    <row r="2" spans="1:5" ht="36.75" customHeight="1" thickBot="1" x14ac:dyDescent="0.3">
      <c r="A2" s="31" t="s">
        <v>83</v>
      </c>
      <c r="B2" s="32" t="s">
        <v>85</v>
      </c>
      <c r="C2" s="32" t="s">
        <v>56</v>
      </c>
      <c r="D2" s="32" t="s">
        <v>86</v>
      </c>
      <c r="E2" s="32" t="s">
        <v>4</v>
      </c>
    </row>
    <row r="3" spans="1:5" ht="11.25" customHeight="1" thickBot="1" x14ac:dyDescent="0.3">
      <c r="A3" s="33">
        <v>1</v>
      </c>
      <c r="B3" s="34">
        <v>2</v>
      </c>
      <c r="C3" s="34">
        <v>3</v>
      </c>
      <c r="D3" s="34">
        <v>4</v>
      </c>
      <c r="E3" s="34">
        <v>5</v>
      </c>
    </row>
    <row r="4" spans="1:5" ht="24.75" customHeight="1" thickBot="1" x14ac:dyDescent="0.3">
      <c r="A4" s="24" t="str">
        <f>'PI skaičiuoklė'!B6</f>
        <v>34. Veiklos vykdytojai, eksploatuojantys kurą deginančius įrenginius, kuriems eksploatuoti pagal Taršos leidimų išdavimo, pakeitimo ir galiojimo panaikinimo taisykles, patvirtintas Lietuvos Respublikos aplinkos ministro 2014 m. kovo 6 d. įsakymu Nr. D1-259 „Dėl Taršos leidimų išdavimo, pakeitimo ir galiojimo panaikinimo taisyklių patvirtinimo“, reikia turėti taršos leidimą, Normų 31 punkte nurodytas ataskaitas turi rengti ir teikti vadovaudamiesi Teršalų išmetimo į aplinkos orą apskaitos ir ataskaitų teikimo tvarkos aprašu, patvirtintu Lietuvos Respublikos aplinkos ministro 1999 m. gruodžio 20 d. įsakymu Nr. 408 „Dėl Teršalų išmetimo į aplinkos orą apskaitos ir ataskaitų teikimo tvarkos aprašo patvirtinimo“.</v>
      </c>
      <c r="B4" s="4"/>
      <c r="C4" s="4"/>
      <c r="D4" s="4"/>
      <c r="E4" s="4"/>
    </row>
    <row r="5" spans="1:5" ht="74.25" thickBot="1" x14ac:dyDescent="0.3">
      <c r="A5" s="8" t="str">
        <f>'PI skaičiuoklė'!C7</f>
        <v>Taršos integruotos prevencijos ir  kontrolės (TIPK) leidimą turintys veiklos vykdytojas rengia ataskaitą pagal LAND 43 normų 30 punktą (savo turiniu dubliuojančią ataskaitą pagal Aplinkos ministro 1999 m. gruodžio 20 d. įsakymą Nr. 408).1</v>
      </c>
      <c r="B5" s="4"/>
      <c r="C5" s="4"/>
      <c r="D5" s="4"/>
      <c r="E5" s="4"/>
    </row>
    <row r="6" spans="1:5" ht="11.25" thickBot="1" x14ac:dyDescent="0.3">
      <c r="A6" s="13"/>
      <c r="B6" s="5" t="s">
        <v>17</v>
      </c>
      <c r="C6" s="5">
        <v>0</v>
      </c>
      <c r="D6" s="5">
        <v>0</v>
      </c>
      <c r="E6" s="5">
        <f>+C6*D6</f>
        <v>0</v>
      </c>
    </row>
    <row r="7" spans="1:5" ht="11.25" thickBot="1" x14ac:dyDescent="0.3">
      <c r="A7" s="13"/>
      <c r="B7" s="5" t="s">
        <v>18</v>
      </c>
      <c r="C7" s="5">
        <v>0</v>
      </c>
      <c r="D7" s="5">
        <v>0</v>
      </c>
      <c r="E7" s="5">
        <f>+C7*D7</f>
        <v>0</v>
      </c>
    </row>
    <row r="8" spans="1:5" ht="14.1" customHeight="1" thickBot="1" x14ac:dyDescent="0.3">
      <c r="A8" s="46" t="s">
        <v>32</v>
      </c>
      <c r="B8" s="47"/>
      <c r="C8" s="47"/>
      <c r="D8" s="48"/>
      <c r="E8" s="5">
        <f>SUM(E6:E7)</f>
        <v>0</v>
      </c>
    </row>
    <row r="9" spans="1:5" ht="11.25" thickBot="1" x14ac:dyDescent="0.3">
      <c r="A9" s="8" t="str">
        <f>'PI skaičiuoklė'!C8</f>
        <v>-</v>
      </c>
      <c r="B9" s="4"/>
      <c r="C9" s="4"/>
      <c r="D9" s="4"/>
      <c r="E9" s="4"/>
    </row>
    <row r="10" spans="1:5" ht="11.25" thickBot="1" x14ac:dyDescent="0.3">
      <c r="A10" s="13"/>
      <c r="B10" s="5" t="s">
        <v>19</v>
      </c>
      <c r="C10" s="5">
        <v>0</v>
      </c>
      <c r="D10" s="5">
        <v>0</v>
      </c>
      <c r="E10" s="5">
        <f t="shared" ref="E10:E11" si="0">+C10*D10</f>
        <v>0</v>
      </c>
    </row>
    <row r="11" spans="1:5" ht="11.25" thickBot="1" x14ac:dyDescent="0.3">
      <c r="A11" s="13"/>
      <c r="B11" s="5" t="s">
        <v>20</v>
      </c>
      <c r="C11" s="5">
        <v>0</v>
      </c>
      <c r="D11" s="5">
        <v>0</v>
      </c>
      <c r="E11" s="5">
        <f t="shared" si="0"/>
        <v>0</v>
      </c>
    </row>
    <row r="12" spans="1:5" ht="11.25" thickBot="1" x14ac:dyDescent="0.3">
      <c r="A12" s="46" t="s">
        <v>33</v>
      </c>
      <c r="B12" s="47"/>
      <c r="C12" s="47"/>
      <c r="D12" s="48"/>
      <c r="E12" s="5">
        <f>SUM(E10:E11)</f>
        <v>0</v>
      </c>
    </row>
    <row r="13" spans="1:5" ht="11.25" thickBot="1" x14ac:dyDescent="0.3">
      <c r="A13" s="8" t="str">
        <f>'PI skaičiuoklė'!C9</f>
        <v>-</v>
      </c>
      <c r="B13" s="4"/>
      <c r="C13" s="4"/>
      <c r="D13" s="4"/>
      <c r="E13" s="4"/>
    </row>
    <row r="14" spans="1:5" ht="11.25" thickBot="1" x14ac:dyDescent="0.3">
      <c r="A14" s="13"/>
      <c r="B14" s="5" t="s">
        <v>164</v>
      </c>
      <c r="C14" s="5">
        <v>0</v>
      </c>
      <c r="D14" s="5">
        <v>0</v>
      </c>
      <c r="E14" s="5">
        <f t="shared" ref="E14:E15" si="1">+C14*D14</f>
        <v>0</v>
      </c>
    </row>
    <row r="15" spans="1:5" ht="11.25" thickBot="1" x14ac:dyDescent="0.3">
      <c r="A15" s="13"/>
      <c r="B15" s="5" t="s">
        <v>165</v>
      </c>
      <c r="C15" s="5">
        <v>0</v>
      </c>
      <c r="D15" s="5">
        <v>0</v>
      </c>
      <c r="E15" s="5">
        <f t="shared" si="1"/>
        <v>0</v>
      </c>
    </row>
    <row r="16" spans="1:5" ht="11.25" thickBot="1" x14ac:dyDescent="0.3">
      <c r="A16" s="46" t="s">
        <v>196</v>
      </c>
      <c r="B16" s="47"/>
      <c r="C16" s="47"/>
      <c r="D16" s="48"/>
      <c r="E16" s="5">
        <f>SUM(E14:E15)</f>
        <v>0</v>
      </c>
    </row>
    <row r="17" spans="1:5" ht="11.25" thickBot="1" x14ac:dyDescent="0.3">
      <c r="A17" s="13"/>
      <c r="B17" s="5" t="s">
        <v>9</v>
      </c>
      <c r="C17" s="5"/>
      <c r="D17" s="5"/>
      <c r="E17" s="5" t="s">
        <v>87</v>
      </c>
    </row>
    <row r="18" spans="1:5" ht="11.25" thickBot="1" x14ac:dyDescent="0.3">
      <c r="A18" s="43" t="s">
        <v>34</v>
      </c>
      <c r="B18" s="44"/>
      <c r="C18" s="44"/>
      <c r="D18" s="45"/>
      <c r="E18" s="4">
        <f>SUM(E8,E12,E16)</f>
        <v>0</v>
      </c>
    </row>
    <row r="19" spans="1:5" ht="409.6" thickBot="1" x14ac:dyDescent="0.3">
      <c r="A19" s="24" t="str">
        <f>'PI skaičiuoklė'!B12</f>
        <v>17. Iš kurą deginančių įrenginių, kurių nominali šiluminė galia 1 MW ir didesnė, bet nesiekia 10 MW, ir kuriuose kurui naudojamas dujinis kuras, išmetamų į aplinkos orą teršalų ribinės vertės laikymasis turi būti patikrintas ne rečiau kaip vieną kartą per trejus metus. Tikrinimas turi būti atliekamas šildymo sezono laikotarpiu.
18. Iš kurą deginančių įrenginių, kurių nominali šiluminė galia 1 MW ir didesnė, bet nesiekia 10 MW, ir kuriuose kurui naudojamas skystasis arba kietasis kuras, išmetamų į aplinkos orą teršalų ribinės vertės laikymasis turi būti patikrintas ne rečiau kaip vieną kartą per šildymo sezoną.
19. Iš kurą deginančių įrenginių, kurių nominali šiluminė galia 10 MW ir didesnė, bet nesiekia 20 MW, išmetamų į aplinkos orą teršalų ribinės vertės laikymasis turi būti patikrintas ne rečiau kaip du kartus per metus. Vienas tikrinimas turi būti atliekamas šildymo sezono laikotarpiu.
20. Iš įvairų kurą deginančių įrenginių išmetamų į aplinkos orą teršalų ribinės vertės laikymasis turi būti patikrintas vadovaujantis Normų 15–19 punktuose nustatytu periodiškumu, taikomu kurui, kurį kūrenant į aplinkos orą išmetama daugiau teršalų.
21. Iš kurą deginančių įrenginių, kurių nominali šiluminė galia 20 MW ir didesnė, išmetamų į aplinkos orą teršalų ribinės vertės laikymasis turi būti tikrinamas ne rečiau kaip du kartus per metus (vienas turi būti atliekamas šildymo sezono laikotarpiu).</v>
      </c>
      <c r="B19" s="39"/>
      <c r="C19" s="39"/>
      <c r="D19" s="39"/>
      <c r="E19" s="39"/>
    </row>
    <row r="20" spans="1:5" ht="53.25" thickBot="1" x14ac:dyDescent="0.3">
      <c r="A20" s="8" t="str">
        <f>'PI skaičiuoklė'!C13</f>
        <v>Sieros dioksido (SO2) ir kietųjų dalelių (KD) tyrimai ir apskaita gazolį ar gamtines dujas deginančiuose įrenginiuose (1-50 MW).1</v>
      </c>
      <c r="B20" s="39"/>
      <c r="C20" s="39"/>
      <c r="D20" s="39"/>
      <c r="E20" s="39"/>
    </row>
    <row r="21" spans="1:5" ht="11.25" thickBot="1" x14ac:dyDescent="0.3">
      <c r="A21" s="13"/>
      <c r="B21" s="5" t="s">
        <v>21</v>
      </c>
      <c r="C21" s="5">
        <v>0</v>
      </c>
      <c r="D21" s="5">
        <v>0</v>
      </c>
      <c r="E21" s="5">
        <f t="shared" ref="E21:E22" si="2">+C21*D21</f>
        <v>0</v>
      </c>
    </row>
    <row r="22" spans="1:5" ht="11.25" thickBot="1" x14ac:dyDescent="0.3">
      <c r="A22" s="13"/>
      <c r="B22" s="5" t="s">
        <v>22</v>
      </c>
      <c r="C22" s="5">
        <v>0</v>
      </c>
      <c r="D22" s="5">
        <v>0</v>
      </c>
      <c r="E22" s="5">
        <f t="shared" si="2"/>
        <v>0</v>
      </c>
    </row>
    <row r="23" spans="1:5" ht="11.25" thickBot="1" x14ac:dyDescent="0.3">
      <c r="A23" s="46" t="s">
        <v>35</v>
      </c>
      <c r="B23" s="47"/>
      <c r="C23" s="47"/>
      <c r="D23" s="48"/>
      <c r="E23" s="5">
        <f>SUM(E21:E22)</f>
        <v>0</v>
      </c>
    </row>
    <row r="24" spans="1:5" ht="11.25" thickBot="1" x14ac:dyDescent="0.3">
      <c r="A24" s="8" t="str">
        <f>'PI skaičiuoklė'!C14</f>
        <v>-</v>
      </c>
      <c r="B24" s="4"/>
      <c r="C24" s="4"/>
      <c r="D24" s="4"/>
      <c r="E24" s="4"/>
    </row>
    <row r="25" spans="1:5" ht="11.25" thickBot="1" x14ac:dyDescent="0.3">
      <c r="A25" s="13"/>
      <c r="B25" s="5" t="s">
        <v>23</v>
      </c>
      <c r="C25" s="5">
        <v>0</v>
      </c>
      <c r="D25" s="5">
        <v>0</v>
      </c>
      <c r="E25" s="5">
        <f t="shared" ref="E25:E26" si="3">+C25*D25</f>
        <v>0</v>
      </c>
    </row>
    <row r="26" spans="1:5" ht="11.25" thickBot="1" x14ac:dyDescent="0.3">
      <c r="A26" s="13"/>
      <c r="B26" s="5" t="s">
        <v>24</v>
      </c>
      <c r="C26" s="5">
        <v>0</v>
      </c>
      <c r="D26" s="5">
        <v>0</v>
      </c>
      <c r="E26" s="5">
        <f t="shared" si="3"/>
        <v>0</v>
      </c>
    </row>
    <row r="27" spans="1:5" ht="11.25" thickBot="1" x14ac:dyDescent="0.3">
      <c r="A27" s="46" t="s">
        <v>37</v>
      </c>
      <c r="B27" s="47"/>
      <c r="C27" s="47"/>
      <c r="D27" s="48"/>
      <c r="E27" s="5">
        <f>SUM(E25:E26)</f>
        <v>0</v>
      </c>
    </row>
    <row r="28" spans="1:5" ht="11.25" thickBot="1" x14ac:dyDescent="0.3">
      <c r="A28" s="8" t="str">
        <f>'PI skaičiuoklė'!C15</f>
        <v>-</v>
      </c>
      <c r="B28" s="4"/>
      <c r="C28" s="4"/>
      <c r="D28" s="4"/>
      <c r="E28" s="4"/>
    </row>
    <row r="29" spans="1:5" ht="11.25" thickBot="1" x14ac:dyDescent="0.3">
      <c r="A29" s="13"/>
      <c r="B29" s="5" t="s">
        <v>162</v>
      </c>
      <c r="C29" s="5">
        <v>0</v>
      </c>
      <c r="D29" s="5">
        <v>0</v>
      </c>
      <c r="E29" s="5">
        <f t="shared" ref="E29:E30" si="4">+C29*D29</f>
        <v>0</v>
      </c>
    </row>
    <row r="30" spans="1:5" ht="11.25" thickBot="1" x14ac:dyDescent="0.3">
      <c r="A30" s="13"/>
      <c r="B30" s="5" t="s">
        <v>163</v>
      </c>
      <c r="C30" s="5">
        <v>0</v>
      </c>
      <c r="D30" s="5">
        <v>0</v>
      </c>
      <c r="E30" s="5">
        <f t="shared" si="4"/>
        <v>0</v>
      </c>
    </row>
    <row r="31" spans="1:5" ht="11.25" thickBot="1" x14ac:dyDescent="0.3">
      <c r="A31" s="46" t="s">
        <v>197</v>
      </c>
      <c r="B31" s="47"/>
      <c r="C31" s="47"/>
      <c r="D31" s="48"/>
      <c r="E31" s="5">
        <f>SUM(E29:E30)</f>
        <v>0</v>
      </c>
    </row>
    <row r="32" spans="1:5" ht="11.25" thickBot="1" x14ac:dyDescent="0.3">
      <c r="A32" s="13"/>
      <c r="B32" s="5" t="s">
        <v>9</v>
      </c>
      <c r="C32" s="5"/>
      <c r="D32" s="5"/>
      <c r="E32" s="5" t="s">
        <v>13</v>
      </c>
    </row>
    <row r="33" spans="1:5" ht="11.25" thickBot="1" x14ac:dyDescent="0.3">
      <c r="A33" s="43" t="s">
        <v>36</v>
      </c>
      <c r="B33" s="44"/>
      <c r="C33" s="44"/>
      <c r="D33" s="45"/>
      <c r="E33" s="4">
        <f>SUM(E23,E27,E31)</f>
        <v>0</v>
      </c>
    </row>
    <row r="34" spans="1:5" ht="357.75" thickBot="1" x14ac:dyDescent="0.3">
      <c r="A34" s="24" t="str">
        <f>'PI skaičiuoklė'!B18</f>
        <v>18. Iš kurą deginančių įrenginių, kurių nominali šiluminė galia 1 MW ir didesnė, bet nesiekia 10 MW, ir kuriuose kurui naudojamas skystasis arba kietasis kuras, išmetamų į aplinkos orą teršalų ribinės vertės laikymasis turi būti patikrintas ne rečiau kaip vieną kartą per šildymo sezoną.
19. Iš kurą deginančių įrenginių, kurių nominali šiluminė galia 10 MW ir didesnė, bet nesiekia 20 MW, išmetamų į aplinkos orą teršalų ribinės vertės laikymasis turi būti patikrintas ne rečiau kaip du kartus per metus. Vienas tikrinimas turi būti atliekamas šildymo sezono laikotarpiu.
20. Iš įvairų kurą deginančių įrenginių išmetamų į aplinkos orą teršalų ribinės vertės laikymasis turi būti patikrintas vadovaujantis Normų 15–19 punktuose nustatytu periodiškumu, taikomu kurui, kurį kūrenant į aplinkos orą išmetama daugiau teršalų.
21. Iš kurą deginančių įrenginių, kurių nominali šiluminė galia 20 MW ir didesnė, išmetamų į aplinkos orą teršalų ribinės vertės laikymasis turi būti tikrinamas ne rečiau kaip du kartus per metus (vienas turi būti atliekamas šildymo sezono laikotarpiu).</v>
      </c>
      <c r="B34" s="39"/>
      <c r="C34" s="39"/>
      <c r="D34" s="39"/>
      <c r="E34" s="39"/>
    </row>
    <row r="35" spans="1:5" ht="32.25" thickBot="1" x14ac:dyDescent="0.3">
      <c r="A35" s="8" t="str">
        <f>'PI skaičiuoklė'!C19</f>
        <v>Sieros dioksido (SO2) tyrimai ir apskaita medieną deginančiuose įrenginiuose (1-50 MW).1</v>
      </c>
      <c r="B35" s="39"/>
      <c r="C35" s="39"/>
      <c r="D35" s="39"/>
      <c r="E35" s="39"/>
    </row>
    <row r="36" spans="1:5" ht="11.25" thickBot="1" x14ac:dyDescent="0.3">
      <c r="A36" s="13"/>
      <c r="B36" s="5" t="s">
        <v>129</v>
      </c>
      <c r="C36" s="5">
        <v>0</v>
      </c>
      <c r="D36" s="5">
        <v>0</v>
      </c>
      <c r="E36" s="5">
        <f>+C36*D36</f>
        <v>0</v>
      </c>
    </row>
    <row r="37" spans="1:5" ht="11.25" thickBot="1" x14ac:dyDescent="0.3">
      <c r="A37" s="13"/>
      <c r="B37" s="5" t="s">
        <v>130</v>
      </c>
      <c r="C37" s="5">
        <v>0</v>
      </c>
      <c r="D37" s="5">
        <v>0</v>
      </c>
      <c r="E37" s="5">
        <f>+C37*D37</f>
        <v>0</v>
      </c>
    </row>
    <row r="38" spans="1:5" ht="14.1" customHeight="1" thickBot="1" x14ac:dyDescent="0.3">
      <c r="A38" s="46" t="s">
        <v>198</v>
      </c>
      <c r="B38" s="47"/>
      <c r="C38" s="47"/>
      <c r="D38" s="48"/>
      <c r="E38" s="5">
        <f>SUM(E36:E37)</f>
        <v>0</v>
      </c>
    </row>
    <row r="39" spans="1:5" ht="11.25" thickBot="1" x14ac:dyDescent="0.3">
      <c r="A39" s="8" t="str">
        <f>'PI skaičiuoklė'!C20</f>
        <v>-</v>
      </c>
      <c r="B39" s="4"/>
      <c r="C39" s="4"/>
      <c r="D39" s="4"/>
      <c r="E39" s="4"/>
    </row>
    <row r="40" spans="1:5" ht="11.25" thickBot="1" x14ac:dyDescent="0.3">
      <c r="A40" s="13"/>
      <c r="B40" s="5" t="s">
        <v>131</v>
      </c>
      <c r="C40" s="5">
        <v>0</v>
      </c>
      <c r="D40" s="5">
        <v>0</v>
      </c>
      <c r="E40" s="5">
        <f t="shared" ref="E40:E41" si="5">+C40*D40</f>
        <v>0</v>
      </c>
    </row>
    <row r="41" spans="1:5" ht="11.25" thickBot="1" x14ac:dyDescent="0.3">
      <c r="A41" s="13"/>
      <c r="B41" s="5" t="s">
        <v>132</v>
      </c>
      <c r="C41" s="5">
        <v>0</v>
      </c>
      <c r="D41" s="5">
        <v>0</v>
      </c>
      <c r="E41" s="5">
        <f t="shared" si="5"/>
        <v>0</v>
      </c>
    </row>
    <row r="42" spans="1:5" ht="11.25" thickBot="1" x14ac:dyDescent="0.3">
      <c r="A42" s="46" t="s">
        <v>199</v>
      </c>
      <c r="B42" s="47"/>
      <c r="C42" s="47"/>
      <c r="D42" s="48"/>
      <c r="E42" s="5">
        <f>SUM(E40:E41)</f>
        <v>0</v>
      </c>
    </row>
    <row r="43" spans="1:5" ht="11.25" thickBot="1" x14ac:dyDescent="0.3">
      <c r="A43" s="8" t="str">
        <f>'PI skaičiuoklė'!C21</f>
        <v>-</v>
      </c>
      <c r="B43" s="4"/>
      <c r="C43" s="4"/>
      <c r="D43" s="4"/>
      <c r="E43" s="4"/>
    </row>
    <row r="44" spans="1:5" ht="11.25" thickBot="1" x14ac:dyDescent="0.3">
      <c r="A44" s="13"/>
      <c r="B44" s="5" t="s">
        <v>169</v>
      </c>
      <c r="C44" s="5">
        <v>0</v>
      </c>
      <c r="D44" s="5">
        <v>0</v>
      </c>
      <c r="E44" s="5">
        <f t="shared" ref="E44:E45" si="6">+C44*D44</f>
        <v>0</v>
      </c>
    </row>
    <row r="45" spans="1:5" ht="11.25" thickBot="1" x14ac:dyDescent="0.3">
      <c r="A45" s="13"/>
      <c r="B45" s="5" t="s">
        <v>170</v>
      </c>
      <c r="C45" s="5">
        <v>0</v>
      </c>
      <c r="D45" s="5">
        <v>0</v>
      </c>
      <c r="E45" s="5">
        <f t="shared" si="6"/>
        <v>0</v>
      </c>
    </row>
    <row r="46" spans="1:5" ht="11.25" thickBot="1" x14ac:dyDescent="0.3">
      <c r="A46" s="46" t="s">
        <v>200</v>
      </c>
      <c r="B46" s="47"/>
      <c r="C46" s="47"/>
      <c r="D46" s="48"/>
      <c r="E46" s="5">
        <f>SUM(E44:E45)</f>
        <v>0</v>
      </c>
    </row>
    <row r="47" spans="1:5" ht="11.25" thickBot="1" x14ac:dyDescent="0.3">
      <c r="A47" s="13"/>
      <c r="B47" s="5" t="s">
        <v>9</v>
      </c>
      <c r="C47" s="5"/>
      <c r="D47" s="5"/>
      <c r="E47" s="5" t="s">
        <v>87</v>
      </c>
    </row>
    <row r="48" spans="1:5" ht="11.25" thickBot="1" x14ac:dyDescent="0.3">
      <c r="A48" s="43" t="s">
        <v>201</v>
      </c>
      <c r="B48" s="44"/>
      <c r="C48" s="44"/>
      <c r="D48" s="45"/>
      <c r="E48" s="4">
        <f>SUM(E38,E42,E46)</f>
        <v>0</v>
      </c>
    </row>
    <row r="49" spans="1:5" ht="95.25" thickBot="1" x14ac:dyDescent="0.3">
      <c r="A49" s="24" t="str">
        <f>'PI skaičiuoklė'!B25</f>
        <v>16. Iš kurą deginančių įrenginių, kurių nominali šiluminė galia 0,12 MW ir didesnė, bet nesiekia 1 MW, ir kuriuose kurui naudojamas skystasis arba kietasis kuras, išmetamų į aplinkos orą teršalų ribinės vertės laikymasis turi būti patikrintas ne rečiau kaip vieną kartą per šildymo sezoną.</v>
      </c>
      <c r="B49" s="4"/>
      <c r="C49" s="4"/>
      <c r="D49" s="4"/>
      <c r="E49" s="4"/>
    </row>
    <row r="50" spans="1:5" ht="32.25" thickBot="1" x14ac:dyDescent="0.3">
      <c r="A50" s="8" t="str">
        <f>'PI skaičiuoklė'!C26</f>
        <v>Sieros dioksido (SO2) ir kietųjų dalelių matavimai gazolį ar medieną deginančiuose įrenginiuose (0,12-1 MW).</v>
      </c>
      <c r="B50" s="4"/>
      <c r="C50" s="4"/>
      <c r="D50" s="4"/>
      <c r="E50" s="4"/>
    </row>
    <row r="51" spans="1:5" ht="11.25" thickBot="1" x14ac:dyDescent="0.3">
      <c r="A51" s="13"/>
      <c r="B51" s="5" t="s">
        <v>139</v>
      </c>
      <c r="C51" s="5">
        <v>0</v>
      </c>
      <c r="D51" s="5">
        <v>0</v>
      </c>
      <c r="E51" s="5">
        <f t="shared" ref="E51:E52" si="7">+C51*D51</f>
        <v>0</v>
      </c>
    </row>
    <row r="52" spans="1:5" ht="11.25" thickBot="1" x14ac:dyDescent="0.3">
      <c r="A52" s="13"/>
      <c r="B52" s="5" t="s">
        <v>140</v>
      </c>
      <c r="C52" s="5">
        <v>0</v>
      </c>
      <c r="D52" s="5">
        <v>0</v>
      </c>
      <c r="E52" s="5">
        <f t="shared" si="7"/>
        <v>0</v>
      </c>
    </row>
    <row r="53" spans="1:5" ht="11.25" thickBot="1" x14ac:dyDescent="0.3">
      <c r="A53" s="46" t="s">
        <v>202</v>
      </c>
      <c r="B53" s="47"/>
      <c r="C53" s="47"/>
      <c r="D53" s="48"/>
      <c r="E53" s="5">
        <f>SUM(E51:E52)</f>
        <v>0</v>
      </c>
    </row>
    <row r="54" spans="1:5" ht="11.25" thickBot="1" x14ac:dyDescent="0.3">
      <c r="A54" s="8" t="str">
        <f>'PI skaičiuoklė'!C27</f>
        <v>-</v>
      </c>
      <c r="B54" s="4"/>
      <c r="C54" s="4"/>
      <c r="D54" s="4"/>
      <c r="E54" s="4"/>
    </row>
    <row r="55" spans="1:5" ht="11.25" thickBot="1" x14ac:dyDescent="0.3">
      <c r="A55" s="13"/>
      <c r="B55" s="5" t="s">
        <v>141</v>
      </c>
      <c r="C55" s="5">
        <v>0</v>
      </c>
      <c r="D55" s="5">
        <v>0</v>
      </c>
      <c r="E55" s="5">
        <f t="shared" ref="E55:E56" si="8">+C55*D55</f>
        <v>0</v>
      </c>
    </row>
    <row r="56" spans="1:5" ht="11.25" thickBot="1" x14ac:dyDescent="0.3">
      <c r="A56" s="13"/>
      <c r="B56" s="5" t="s">
        <v>142</v>
      </c>
      <c r="C56" s="5">
        <v>0</v>
      </c>
      <c r="D56" s="5">
        <v>0</v>
      </c>
      <c r="E56" s="5">
        <f t="shared" si="8"/>
        <v>0</v>
      </c>
    </row>
    <row r="57" spans="1:5" ht="11.25" thickBot="1" x14ac:dyDescent="0.3">
      <c r="A57" s="46" t="s">
        <v>203</v>
      </c>
      <c r="B57" s="47"/>
      <c r="C57" s="47"/>
      <c r="D57" s="48"/>
      <c r="E57" s="5">
        <f>SUM(E55:E56)</f>
        <v>0</v>
      </c>
    </row>
    <row r="58" spans="1:5" ht="11.25" thickBot="1" x14ac:dyDescent="0.3">
      <c r="A58" s="8" t="str">
        <f>'PI skaičiuoklė'!C28</f>
        <v>-</v>
      </c>
      <c r="B58" s="4"/>
      <c r="C58" s="4"/>
      <c r="D58" s="4"/>
      <c r="E58" s="4"/>
    </row>
    <row r="59" spans="1:5" ht="11.25" thickBot="1" x14ac:dyDescent="0.3">
      <c r="A59" s="13"/>
      <c r="B59" s="5" t="s">
        <v>172</v>
      </c>
      <c r="C59" s="5">
        <v>0</v>
      </c>
      <c r="D59" s="5">
        <v>0</v>
      </c>
      <c r="E59" s="5">
        <f t="shared" ref="E59:E60" si="9">+C59*D59</f>
        <v>0</v>
      </c>
    </row>
    <row r="60" spans="1:5" ht="11.25" thickBot="1" x14ac:dyDescent="0.3">
      <c r="A60" s="13"/>
      <c r="B60" s="5" t="s">
        <v>173</v>
      </c>
      <c r="C60" s="5">
        <v>0</v>
      </c>
      <c r="D60" s="5">
        <v>0</v>
      </c>
      <c r="E60" s="5">
        <f t="shared" si="9"/>
        <v>0</v>
      </c>
    </row>
    <row r="61" spans="1:5" ht="11.25" thickBot="1" x14ac:dyDescent="0.3">
      <c r="A61" s="46" t="s">
        <v>204</v>
      </c>
      <c r="B61" s="47"/>
      <c r="C61" s="47"/>
      <c r="D61" s="48"/>
      <c r="E61" s="5">
        <f>SUM(E59:E60)</f>
        <v>0</v>
      </c>
    </row>
    <row r="62" spans="1:5" ht="11.25" thickBot="1" x14ac:dyDescent="0.3">
      <c r="A62" s="13"/>
      <c r="B62" s="5" t="s">
        <v>9</v>
      </c>
      <c r="C62" s="5"/>
      <c r="D62" s="5"/>
      <c r="E62" s="5" t="s">
        <v>13</v>
      </c>
    </row>
    <row r="63" spans="1:5" ht="11.25" thickBot="1" x14ac:dyDescent="0.3">
      <c r="A63" s="43" t="s">
        <v>205</v>
      </c>
      <c r="B63" s="44"/>
      <c r="C63" s="44"/>
      <c r="D63" s="45"/>
      <c r="E63" s="4">
        <f>SUM(E53,E57,E61)</f>
        <v>0</v>
      </c>
    </row>
    <row r="64" spans="1:5" ht="11.25" thickBot="1" x14ac:dyDescent="0.3">
      <c r="A64" s="24" t="str">
        <f>'PI skaičiuoklė'!B31</f>
        <v>-</v>
      </c>
      <c r="B64" s="39"/>
      <c r="C64" s="39"/>
      <c r="D64" s="39"/>
      <c r="E64" s="39"/>
    </row>
    <row r="65" spans="1:5" ht="11.25" thickBot="1" x14ac:dyDescent="0.3">
      <c r="A65" s="8" t="str">
        <f>'PI skaičiuoklė'!C32</f>
        <v>-</v>
      </c>
      <c r="B65" s="4"/>
      <c r="C65" s="4"/>
      <c r="D65" s="4"/>
      <c r="E65" s="4"/>
    </row>
    <row r="66" spans="1:5" ht="11.25" thickBot="1" x14ac:dyDescent="0.3">
      <c r="A66" s="13"/>
      <c r="B66" s="5" t="s">
        <v>145</v>
      </c>
      <c r="C66" s="5">
        <v>0</v>
      </c>
      <c r="D66" s="5">
        <v>0</v>
      </c>
      <c r="E66" s="5">
        <f>+C66*D66</f>
        <v>0</v>
      </c>
    </row>
    <row r="67" spans="1:5" ht="11.25" thickBot="1" x14ac:dyDescent="0.3">
      <c r="A67" s="13"/>
      <c r="B67" s="5" t="s">
        <v>146</v>
      </c>
      <c r="C67" s="5">
        <v>0</v>
      </c>
      <c r="D67" s="5">
        <v>0</v>
      </c>
      <c r="E67" s="5">
        <f>+C67*D67</f>
        <v>0</v>
      </c>
    </row>
    <row r="68" spans="1:5" ht="14.1" customHeight="1" thickBot="1" x14ac:dyDescent="0.3">
      <c r="A68" s="46" t="s">
        <v>206</v>
      </c>
      <c r="B68" s="47"/>
      <c r="C68" s="47"/>
      <c r="D68" s="48"/>
      <c r="E68" s="5">
        <f>SUM(E66:E67)</f>
        <v>0</v>
      </c>
    </row>
    <row r="69" spans="1:5" ht="11.25" thickBot="1" x14ac:dyDescent="0.3">
      <c r="A69" s="8" t="str">
        <f>'PI skaičiuoklė'!C33</f>
        <v>-</v>
      </c>
      <c r="B69" s="4"/>
      <c r="C69" s="4"/>
      <c r="D69" s="4"/>
      <c r="E69" s="4"/>
    </row>
    <row r="70" spans="1:5" ht="11.25" thickBot="1" x14ac:dyDescent="0.3">
      <c r="A70" s="13"/>
      <c r="B70" s="5" t="s">
        <v>148</v>
      </c>
      <c r="C70" s="5">
        <v>0</v>
      </c>
      <c r="D70" s="5">
        <v>0</v>
      </c>
      <c r="E70" s="5">
        <f t="shared" ref="E70:E71" si="10">+C70*D70</f>
        <v>0</v>
      </c>
    </row>
    <row r="71" spans="1:5" ht="11.25" thickBot="1" x14ac:dyDescent="0.3">
      <c r="A71" s="13"/>
      <c r="B71" s="5" t="s">
        <v>147</v>
      </c>
      <c r="C71" s="5">
        <v>0</v>
      </c>
      <c r="D71" s="5">
        <v>0</v>
      </c>
      <c r="E71" s="5">
        <f t="shared" si="10"/>
        <v>0</v>
      </c>
    </row>
    <row r="72" spans="1:5" ht="11.25" thickBot="1" x14ac:dyDescent="0.3">
      <c r="A72" s="46" t="s">
        <v>207</v>
      </c>
      <c r="B72" s="47"/>
      <c r="C72" s="47"/>
      <c r="D72" s="48"/>
      <c r="E72" s="5">
        <f>SUM(E70:E71)</f>
        <v>0</v>
      </c>
    </row>
    <row r="73" spans="1:5" ht="11.25" thickBot="1" x14ac:dyDescent="0.3">
      <c r="A73" s="8" t="str">
        <f>'PI skaičiuoklė'!C34</f>
        <v>-</v>
      </c>
      <c r="B73" s="4"/>
      <c r="C73" s="4"/>
      <c r="D73" s="4"/>
      <c r="E73" s="4"/>
    </row>
    <row r="74" spans="1:5" ht="11.25" thickBot="1" x14ac:dyDescent="0.3">
      <c r="A74" s="13"/>
      <c r="B74" s="5" t="s">
        <v>175</v>
      </c>
      <c r="C74" s="5">
        <v>0</v>
      </c>
      <c r="D74" s="5">
        <v>0</v>
      </c>
      <c r="E74" s="5">
        <f t="shared" ref="E74:E75" si="11">+C74*D74</f>
        <v>0</v>
      </c>
    </row>
    <row r="75" spans="1:5" ht="11.25" thickBot="1" x14ac:dyDescent="0.3">
      <c r="A75" s="13"/>
      <c r="B75" s="5" t="s">
        <v>176</v>
      </c>
      <c r="C75" s="5">
        <v>0</v>
      </c>
      <c r="D75" s="5">
        <v>0</v>
      </c>
      <c r="E75" s="5">
        <f t="shared" si="11"/>
        <v>0</v>
      </c>
    </row>
    <row r="76" spans="1:5" ht="11.25" thickBot="1" x14ac:dyDescent="0.3">
      <c r="A76" s="46" t="s">
        <v>208</v>
      </c>
      <c r="B76" s="47"/>
      <c r="C76" s="47"/>
      <c r="D76" s="48"/>
      <c r="E76" s="5">
        <f>SUM(E74:E75)</f>
        <v>0</v>
      </c>
    </row>
    <row r="77" spans="1:5" ht="11.25" thickBot="1" x14ac:dyDescent="0.3">
      <c r="A77" s="13"/>
      <c r="B77" s="5" t="s">
        <v>9</v>
      </c>
      <c r="C77" s="5"/>
      <c r="D77" s="5"/>
      <c r="E77" s="5" t="s">
        <v>87</v>
      </c>
    </row>
    <row r="78" spans="1:5" ht="11.25" thickBot="1" x14ac:dyDescent="0.3">
      <c r="A78" s="43" t="s">
        <v>209</v>
      </c>
      <c r="B78" s="44"/>
      <c r="C78" s="44"/>
      <c r="D78" s="45"/>
      <c r="E78" s="4">
        <f>SUM(E68,E72,E76)</f>
        <v>0</v>
      </c>
    </row>
    <row r="79" spans="1:5" ht="11.25" thickBot="1" x14ac:dyDescent="0.3">
      <c r="A79" s="24" t="str">
        <f>'PI skaičiuoklė'!B37</f>
        <v>-</v>
      </c>
      <c r="B79" s="4"/>
      <c r="C79" s="4"/>
      <c r="D79" s="4"/>
      <c r="E79" s="4"/>
    </row>
    <row r="80" spans="1:5" ht="11.25" thickBot="1" x14ac:dyDescent="0.3">
      <c r="A80" s="8" t="str">
        <f>'PI skaičiuoklė'!C38</f>
        <v>-</v>
      </c>
      <c r="B80" s="4"/>
      <c r="C80" s="4"/>
      <c r="D80" s="4"/>
      <c r="E80" s="4"/>
    </row>
    <row r="81" spans="1:5" ht="11.25" thickBot="1" x14ac:dyDescent="0.3">
      <c r="A81" s="13"/>
      <c r="B81" s="5" t="s">
        <v>153</v>
      </c>
      <c r="C81" s="5">
        <v>0</v>
      </c>
      <c r="D81" s="5">
        <v>0</v>
      </c>
      <c r="E81" s="5">
        <f t="shared" ref="E81:E82" si="12">+C81*D81</f>
        <v>0</v>
      </c>
    </row>
    <row r="82" spans="1:5" ht="11.25" thickBot="1" x14ac:dyDescent="0.3">
      <c r="A82" s="13"/>
      <c r="B82" s="5" t="s">
        <v>154</v>
      </c>
      <c r="C82" s="5">
        <v>0</v>
      </c>
      <c r="D82" s="5">
        <v>0</v>
      </c>
      <c r="E82" s="5">
        <f t="shared" si="12"/>
        <v>0</v>
      </c>
    </row>
    <row r="83" spans="1:5" ht="11.25" thickBot="1" x14ac:dyDescent="0.3">
      <c r="A83" s="46" t="s">
        <v>210</v>
      </c>
      <c r="B83" s="47"/>
      <c r="C83" s="47"/>
      <c r="D83" s="48"/>
      <c r="E83" s="5">
        <f>SUM(E81:E82)</f>
        <v>0</v>
      </c>
    </row>
    <row r="84" spans="1:5" ht="11.25" thickBot="1" x14ac:dyDescent="0.3">
      <c r="A84" s="8" t="str">
        <f>'PI skaičiuoklė'!C39</f>
        <v>-</v>
      </c>
      <c r="B84" s="4"/>
      <c r="C84" s="4"/>
      <c r="D84" s="4"/>
      <c r="E84" s="4"/>
    </row>
    <row r="85" spans="1:5" ht="11.25" thickBot="1" x14ac:dyDescent="0.3">
      <c r="A85" s="13"/>
      <c r="B85" s="5" t="s">
        <v>155</v>
      </c>
      <c r="C85" s="5">
        <v>0</v>
      </c>
      <c r="D85" s="5">
        <v>0</v>
      </c>
      <c r="E85" s="5">
        <f t="shared" ref="E85:E86" si="13">+C85*D85</f>
        <v>0</v>
      </c>
    </row>
    <row r="86" spans="1:5" ht="11.25" thickBot="1" x14ac:dyDescent="0.3">
      <c r="A86" s="13"/>
      <c r="B86" s="5" t="s">
        <v>156</v>
      </c>
      <c r="C86" s="5">
        <v>0</v>
      </c>
      <c r="D86" s="5">
        <v>0</v>
      </c>
      <c r="E86" s="5">
        <f t="shared" si="13"/>
        <v>0</v>
      </c>
    </row>
    <row r="87" spans="1:5" ht="11.25" thickBot="1" x14ac:dyDescent="0.3">
      <c r="A87" s="46" t="s">
        <v>211</v>
      </c>
      <c r="B87" s="47"/>
      <c r="C87" s="47"/>
      <c r="D87" s="48"/>
      <c r="E87" s="5">
        <f>SUM(E85:E86)</f>
        <v>0</v>
      </c>
    </row>
    <row r="88" spans="1:5" ht="11.25" thickBot="1" x14ac:dyDescent="0.3">
      <c r="A88" s="8" t="str">
        <f>'PI skaičiuoklė'!C40</f>
        <v>-</v>
      </c>
      <c r="B88" s="4"/>
      <c r="C88" s="4"/>
      <c r="D88" s="4"/>
      <c r="E88" s="4"/>
    </row>
    <row r="89" spans="1:5" ht="11.25" thickBot="1" x14ac:dyDescent="0.3">
      <c r="A89" s="13"/>
      <c r="B89" s="5" t="s">
        <v>166</v>
      </c>
      <c r="C89" s="5">
        <v>0</v>
      </c>
      <c r="D89" s="5">
        <v>0</v>
      </c>
      <c r="E89" s="5">
        <f t="shared" ref="E89:E90" si="14">+C89*D89</f>
        <v>0</v>
      </c>
    </row>
    <row r="90" spans="1:5" ht="11.25" thickBot="1" x14ac:dyDescent="0.3">
      <c r="A90" s="13"/>
      <c r="B90" s="5" t="s">
        <v>167</v>
      </c>
      <c r="C90" s="5">
        <v>0</v>
      </c>
      <c r="D90" s="5">
        <v>0</v>
      </c>
      <c r="E90" s="5">
        <f t="shared" si="14"/>
        <v>0</v>
      </c>
    </row>
    <row r="91" spans="1:5" ht="11.25" thickBot="1" x14ac:dyDescent="0.3">
      <c r="A91" s="46" t="s">
        <v>212</v>
      </c>
      <c r="B91" s="47"/>
      <c r="C91" s="47"/>
      <c r="D91" s="48"/>
      <c r="E91" s="5">
        <f>SUM(E89:E90)</f>
        <v>0</v>
      </c>
    </row>
    <row r="92" spans="1:5" ht="11.25" thickBot="1" x14ac:dyDescent="0.3">
      <c r="A92" s="13"/>
      <c r="B92" s="5" t="s">
        <v>9</v>
      </c>
      <c r="C92" s="5"/>
      <c r="D92" s="5"/>
      <c r="E92" s="5" t="s">
        <v>13</v>
      </c>
    </row>
    <row r="93" spans="1:5" ht="11.25" thickBot="1" x14ac:dyDescent="0.3">
      <c r="A93" s="43" t="s">
        <v>213</v>
      </c>
      <c r="B93" s="44"/>
      <c r="C93" s="44"/>
      <c r="D93" s="45"/>
      <c r="E93" s="4">
        <f>SUM(E83,E87,E91)</f>
        <v>0</v>
      </c>
    </row>
    <row r="94" spans="1:5" x14ac:dyDescent="0.25">
      <c r="A94" s="28"/>
      <c r="B94" s="28"/>
      <c r="C94" s="28"/>
      <c r="D94" s="28"/>
      <c r="E94" s="30"/>
    </row>
    <row r="95" spans="1:5" x14ac:dyDescent="0.25">
      <c r="A95" s="28"/>
      <c r="B95" s="28"/>
      <c r="C95" s="28"/>
      <c r="D95" s="28"/>
      <c r="E95" s="30"/>
    </row>
    <row r="96" spans="1:5" x14ac:dyDescent="0.25">
      <c r="A96" s="28"/>
      <c r="B96" s="28"/>
      <c r="C96" s="28"/>
      <c r="D96" s="28"/>
      <c r="E96" s="30"/>
    </row>
    <row r="97" spans="1:5" x14ac:dyDescent="0.25">
      <c r="A97" s="28"/>
      <c r="B97" s="28"/>
      <c r="C97" s="28"/>
      <c r="D97" s="28"/>
      <c r="E97" s="30"/>
    </row>
    <row r="98" spans="1:5" x14ac:dyDescent="0.25">
      <c r="A98" s="28"/>
      <c r="B98" s="28"/>
      <c r="C98" s="28"/>
      <c r="D98" s="28"/>
      <c r="E98" s="30"/>
    </row>
    <row r="100" spans="1:5" ht="11.25" thickBot="1" x14ac:dyDescent="0.3"/>
    <row r="101" spans="1:5" ht="21" customHeight="1" thickBot="1" x14ac:dyDescent="0.3">
      <c r="A101" s="66" t="s">
        <v>60</v>
      </c>
      <c r="B101" s="67"/>
      <c r="C101" s="67"/>
      <c r="D101" s="67"/>
      <c r="E101" s="68"/>
    </row>
    <row r="102" spans="1:5" ht="53.25" thickBot="1" x14ac:dyDescent="0.3">
      <c r="A102" s="31" t="s">
        <v>84</v>
      </c>
      <c r="B102" s="32" t="s">
        <v>85</v>
      </c>
      <c r="C102" s="32" t="s">
        <v>56</v>
      </c>
      <c r="D102" s="32" t="s">
        <v>86</v>
      </c>
      <c r="E102" s="32" t="s">
        <v>4</v>
      </c>
    </row>
    <row r="103" spans="1:5" ht="11.25" thickBot="1" x14ac:dyDescent="0.3">
      <c r="A103" s="33">
        <v>1</v>
      </c>
      <c r="B103" s="34">
        <v>2</v>
      </c>
      <c r="C103" s="34">
        <v>3</v>
      </c>
      <c r="D103" s="34">
        <v>4</v>
      </c>
      <c r="E103" s="34">
        <v>5</v>
      </c>
    </row>
    <row r="104" spans="1:5" ht="30" customHeight="1" thickBot="1" x14ac:dyDescent="0.3">
      <c r="A104" s="24" t="str">
        <f>'PI skaičiuoklė'!B45</f>
        <v>1.5.21. Pakeičiu 34 punktą ir jį išdėstau taip:
„34. Veiklos vykdytojai, eksploatuojantys kurą deginančius įrenginius, kuriems eksploatuoti pagal Taršos leidimų išdavimo, pakeitimo ir galiojimo panaikinimo taisykles, patvirtintas Lietuvos Respublikos aplinkos ministro 2014 m. kovo 6 d. įsakymu Nr. D1-259 „Dėl Taršos leidimų išdavimo, pakeitimo ir galiojimo panaikinimo taisyklių patvirtinimo“, reikia turėti taršos leidimą  arba pagal Taršos integruotos prevencijos ir kontrolės leidimų išdavimo, pakeitimo ir galiojimo panaikinimo taisykles, patvirtintas Lietuvos Respublikos aplinkos ministro 2013 m. liepos 15 d. įsakymu Nr. D1-528 „Dėl Taršos integruotos prevencijos ir kontrolės leidimų išdavimo, pakeitimo ir galiojimo panaikinimo taisyklių patvirtinimo“, reikia turėti taršos integruotos prevencijos ir kontrolės leidimą, per kalendorinius metus sunaudoto kuro ir kurą deginančių įrenginių į aplinkos orą išmetamų teršalų kiekio apskaitą vykdo ir ataskaitas rengia ir teikia vadovaudamiesi Teršalų išmetimo į aplinkos orą apskaitos ir ataskaitų teikimo tvarkos aprašu, patvirtintu Lietuvos Respublikos aplinkos ministro 1999 m. gruodžio 20 d. įsakymu Nr. 408 „Dėl Teršalų išmetimo į aplinkos orą apskaitos ir ataskaitų teikimo tvarkos aprašo patvirtinimo“.“</v>
      </c>
      <c r="B104" s="4"/>
      <c r="C104" s="4"/>
      <c r="D104" s="4"/>
      <c r="E104" s="4"/>
    </row>
    <row r="105" spans="1:5" ht="74.25" thickBot="1" x14ac:dyDescent="0.3">
      <c r="A105" s="8" t="str">
        <f>'PI skaičiuoklė'!C46</f>
        <v xml:space="preserve">Taršos integruotos prevencijos ir  kontrolės (TIPK) leidimą turintys veiklos vykdytojas rengia ataskaitą pagal LAND 43 normų 30 punktą (savo turiniu dubliuojančią ataskaitą pagal Aplinkos ministro 1999 m. gruodžio 20 d. įsakymą Nr. 408). </v>
      </c>
      <c r="B105" s="4"/>
      <c r="C105" s="4"/>
      <c r="D105" s="4"/>
      <c r="E105" s="4"/>
    </row>
    <row r="106" spans="1:5" ht="11.25" thickBot="1" x14ac:dyDescent="0.3">
      <c r="A106" s="13"/>
      <c r="B106" s="5" t="s">
        <v>17</v>
      </c>
      <c r="C106" s="5">
        <v>0</v>
      </c>
      <c r="D106" s="5">
        <v>0</v>
      </c>
      <c r="E106" s="5">
        <f>+C106*D106</f>
        <v>0</v>
      </c>
    </row>
    <row r="107" spans="1:5" ht="11.25" thickBot="1" x14ac:dyDescent="0.3">
      <c r="A107" s="13"/>
      <c r="B107" s="5" t="s">
        <v>18</v>
      </c>
      <c r="C107" s="5">
        <v>0</v>
      </c>
      <c r="D107" s="5">
        <v>0</v>
      </c>
      <c r="E107" s="5">
        <f>+C107*D107</f>
        <v>0</v>
      </c>
    </row>
    <row r="108" spans="1:5" ht="11.25" thickBot="1" x14ac:dyDescent="0.3">
      <c r="A108" s="46" t="s">
        <v>32</v>
      </c>
      <c r="B108" s="47"/>
      <c r="C108" s="47"/>
      <c r="D108" s="48"/>
      <c r="E108" s="5">
        <f>SUM(E106:E107)</f>
        <v>0</v>
      </c>
    </row>
    <row r="109" spans="1:5" ht="11.25" thickBot="1" x14ac:dyDescent="0.3">
      <c r="A109" s="8" t="str">
        <f>'PI skaičiuoklė'!C47</f>
        <v>-</v>
      </c>
      <c r="B109" s="4"/>
      <c r="C109" s="4"/>
      <c r="D109" s="4"/>
      <c r="E109" s="4"/>
    </row>
    <row r="110" spans="1:5" ht="11.25" thickBot="1" x14ac:dyDescent="0.3">
      <c r="A110" s="13"/>
      <c r="B110" s="5" t="s">
        <v>19</v>
      </c>
      <c r="C110" s="5">
        <v>0</v>
      </c>
      <c r="D110" s="5">
        <v>0</v>
      </c>
      <c r="E110" s="5">
        <f t="shared" ref="E110:E111" si="15">+C110*D110</f>
        <v>0</v>
      </c>
    </row>
    <row r="111" spans="1:5" ht="11.25" thickBot="1" x14ac:dyDescent="0.3">
      <c r="A111" s="13"/>
      <c r="B111" s="5" t="s">
        <v>20</v>
      </c>
      <c r="C111" s="5">
        <v>0</v>
      </c>
      <c r="D111" s="5">
        <v>0</v>
      </c>
      <c r="E111" s="5">
        <f t="shared" si="15"/>
        <v>0</v>
      </c>
    </row>
    <row r="112" spans="1:5" ht="11.25" thickBot="1" x14ac:dyDescent="0.3">
      <c r="A112" s="46" t="s">
        <v>33</v>
      </c>
      <c r="B112" s="47"/>
      <c r="C112" s="47"/>
      <c r="D112" s="48"/>
      <c r="E112" s="5">
        <f>SUM(E110:E111)</f>
        <v>0</v>
      </c>
    </row>
    <row r="113" spans="1:5" ht="11.25" thickBot="1" x14ac:dyDescent="0.3">
      <c r="A113" s="8" t="str">
        <f>'PI skaičiuoklė'!C48</f>
        <v>-</v>
      </c>
      <c r="B113" s="4"/>
      <c r="C113" s="4"/>
      <c r="D113" s="4"/>
      <c r="E113" s="4"/>
    </row>
    <row r="114" spans="1:5" ht="11.25" thickBot="1" x14ac:dyDescent="0.3">
      <c r="A114" s="13"/>
      <c r="B114" s="5" t="s">
        <v>164</v>
      </c>
      <c r="C114" s="5">
        <v>0</v>
      </c>
      <c r="D114" s="5">
        <v>0</v>
      </c>
      <c r="E114" s="5">
        <f>+C114*D114</f>
        <v>0</v>
      </c>
    </row>
    <row r="115" spans="1:5" ht="11.25" thickBot="1" x14ac:dyDescent="0.3">
      <c r="A115" s="13"/>
      <c r="B115" s="5" t="s">
        <v>165</v>
      </c>
      <c r="C115" s="5">
        <v>0</v>
      </c>
      <c r="D115" s="5">
        <v>0</v>
      </c>
      <c r="E115" s="5">
        <f>+C115*D115</f>
        <v>0</v>
      </c>
    </row>
    <row r="116" spans="1:5" ht="11.25" thickBot="1" x14ac:dyDescent="0.3">
      <c r="A116" s="46" t="s">
        <v>196</v>
      </c>
      <c r="B116" s="47"/>
      <c r="C116" s="47"/>
      <c r="D116" s="48"/>
      <c r="E116" s="5">
        <f>SUM(E114:E115)</f>
        <v>0</v>
      </c>
    </row>
    <row r="117" spans="1:5" ht="11.25" thickBot="1" x14ac:dyDescent="0.3">
      <c r="A117" s="13"/>
      <c r="B117" s="5" t="s">
        <v>9</v>
      </c>
      <c r="C117" s="5"/>
      <c r="D117" s="5"/>
      <c r="E117" s="5" t="s">
        <v>87</v>
      </c>
    </row>
    <row r="118" spans="1:5" ht="11.25" thickBot="1" x14ac:dyDescent="0.3">
      <c r="A118" s="43" t="s">
        <v>34</v>
      </c>
      <c r="B118" s="44"/>
      <c r="C118" s="44"/>
      <c r="D118" s="45"/>
      <c r="E118" s="4">
        <f>SUM(E108,E112,E116)</f>
        <v>0</v>
      </c>
    </row>
    <row r="119" spans="1:5" ht="22.5" customHeight="1" thickBot="1" x14ac:dyDescent="0.3">
      <c r="A119" s="24" t="str">
        <f>'PI skaičiuoklė'!B51</f>
        <v>1.5.24. Pakeičiu 2 priedą ir jį išdėstau nauja redakcija (pridedama). &lt;...&gt; Pastabos: &lt;...&gt; Deginant gamtines dujas išmetamo SO2 ribinė vertė netaikoma. &lt;...&gt; 3. Deginant gazolį išmetamo SO2 ir KD ribinė vertė netaikoma. &lt;...&gt;</v>
      </c>
      <c r="B119" s="4"/>
      <c r="C119" s="4"/>
      <c r="D119" s="4"/>
      <c r="E119" s="4"/>
    </row>
    <row r="120" spans="1:5" ht="53.25" thickBot="1" x14ac:dyDescent="0.3">
      <c r="A120" s="8" t="str">
        <f>'PI skaičiuoklė'!C52</f>
        <v>Sieros dioksido (SO2) ir kietųjų dalelių (KD) tyrimai ir apskaita gazolį ar gamtines dujas deginančiuose įrenginiuose (1-50 MW).</v>
      </c>
      <c r="B120" s="4"/>
      <c r="C120" s="4"/>
      <c r="D120" s="4"/>
      <c r="E120" s="4"/>
    </row>
    <row r="121" spans="1:5" ht="11.25" thickBot="1" x14ac:dyDescent="0.3">
      <c r="A121" s="13"/>
      <c r="B121" s="5" t="s">
        <v>21</v>
      </c>
      <c r="C121" s="5">
        <v>0</v>
      </c>
      <c r="D121" s="5">
        <v>0</v>
      </c>
      <c r="E121" s="5">
        <f t="shared" ref="E121:E122" si="16">+C121*D121</f>
        <v>0</v>
      </c>
    </row>
    <row r="122" spans="1:5" ht="11.25" thickBot="1" x14ac:dyDescent="0.3">
      <c r="A122" s="13"/>
      <c r="B122" s="5" t="s">
        <v>22</v>
      </c>
      <c r="C122" s="5">
        <v>0</v>
      </c>
      <c r="D122" s="5">
        <v>0</v>
      </c>
      <c r="E122" s="5">
        <f t="shared" si="16"/>
        <v>0</v>
      </c>
    </row>
    <row r="123" spans="1:5" ht="11.25" thickBot="1" x14ac:dyDescent="0.3">
      <c r="A123" s="46" t="s">
        <v>35</v>
      </c>
      <c r="B123" s="47"/>
      <c r="C123" s="47"/>
      <c r="D123" s="48"/>
      <c r="E123" s="5">
        <f>SUM(E121:E122)</f>
        <v>0</v>
      </c>
    </row>
    <row r="124" spans="1:5" ht="11.25" thickBot="1" x14ac:dyDescent="0.3">
      <c r="A124" s="8" t="str">
        <f>'PI skaičiuoklė'!C53</f>
        <v>-</v>
      </c>
      <c r="B124" s="4"/>
      <c r="C124" s="4"/>
      <c r="D124" s="4"/>
      <c r="E124" s="4"/>
    </row>
    <row r="125" spans="1:5" ht="11.25" thickBot="1" x14ac:dyDescent="0.3">
      <c r="A125" s="13"/>
      <c r="B125" s="5" t="s">
        <v>23</v>
      </c>
      <c r="C125" s="5">
        <v>0</v>
      </c>
      <c r="D125" s="5">
        <v>0</v>
      </c>
      <c r="E125" s="5">
        <f t="shared" ref="E125:E126" si="17">+C125*D125</f>
        <v>0</v>
      </c>
    </row>
    <row r="126" spans="1:5" ht="11.25" thickBot="1" x14ac:dyDescent="0.3">
      <c r="A126" s="13"/>
      <c r="B126" s="5" t="s">
        <v>24</v>
      </c>
      <c r="C126" s="5">
        <v>0</v>
      </c>
      <c r="D126" s="5">
        <v>0</v>
      </c>
      <c r="E126" s="5">
        <f t="shared" si="17"/>
        <v>0</v>
      </c>
    </row>
    <row r="127" spans="1:5" ht="11.25" thickBot="1" x14ac:dyDescent="0.3">
      <c r="A127" s="46" t="s">
        <v>37</v>
      </c>
      <c r="B127" s="47"/>
      <c r="C127" s="47"/>
      <c r="D127" s="48"/>
      <c r="E127" s="5">
        <f>SUM(E125:E126)</f>
        <v>0</v>
      </c>
    </row>
    <row r="128" spans="1:5" ht="11.25" thickBot="1" x14ac:dyDescent="0.3">
      <c r="A128" s="8" t="str">
        <f>'PI skaičiuoklė'!C54</f>
        <v>-</v>
      </c>
      <c r="B128" s="4"/>
      <c r="C128" s="4"/>
      <c r="D128" s="4"/>
      <c r="E128" s="4"/>
    </row>
    <row r="129" spans="1:5" ht="11.25" thickBot="1" x14ac:dyDescent="0.3">
      <c r="A129" s="13"/>
      <c r="B129" s="5" t="s">
        <v>162</v>
      </c>
      <c r="C129" s="5">
        <v>0</v>
      </c>
      <c r="D129" s="5">
        <v>0</v>
      </c>
      <c r="E129" s="5">
        <f t="shared" ref="E129:E130" si="18">+C129*D129</f>
        <v>0</v>
      </c>
    </row>
    <row r="130" spans="1:5" ht="11.25" thickBot="1" x14ac:dyDescent="0.3">
      <c r="A130" s="13"/>
      <c r="B130" s="5" t="s">
        <v>163</v>
      </c>
      <c r="C130" s="5">
        <v>0</v>
      </c>
      <c r="D130" s="5">
        <v>0</v>
      </c>
      <c r="E130" s="5">
        <f t="shared" si="18"/>
        <v>0</v>
      </c>
    </row>
    <row r="131" spans="1:5" ht="11.25" thickBot="1" x14ac:dyDescent="0.3">
      <c r="A131" s="46" t="s">
        <v>197</v>
      </c>
      <c r="B131" s="47"/>
      <c r="C131" s="47"/>
      <c r="D131" s="48"/>
      <c r="E131" s="5">
        <f>SUM(E129:E130)</f>
        <v>0</v>
      </c>
    </row>
    <row r="132" spans="1:5" ht="11.25" thickBot="1" x14ac:dyDescent="0.3">
      <c r="A132" s="13"/>
      <c r="B132" s="5" t="s">
        <v>9</v>
      </c>
      <c r="C132" s="5"/>
      <c r="D132" s="5"/>
      <c r="E132" s="5" t="s">
        <v>13</v>
      </c>
    </row>
    <row r="133" spans="1:5" ht="11.25" thickBot="1" x14ac:dyDescent="0.3">
      <c r="A133" s="43" t="s">
        <v>36</v>
      </c>
      <c r="B133" s="44"/>
      <c r="C133" s="44"/>
      <c r="D133" s="45"/>
      <c r="E133" s="4">
        <f>SUM(E123,E127,E131)</f>
        <v>0</v>
      </c>
    </row>
    <row r="134" spans="1:5" ht="53.25" thickBot="1" x14ac:dyDescent="0.3">
      <c r="A134" s="24" t="str">
        <f>'PI skaičiuoklė'!B57</f>
        <v>1.5.24. Pakeičiu 2 priedą ir jį išdėstau nauja redakcija (pridedama). &lt;...&gt; Pastabos: &lt;...&gt;  6. Deginant medieną išmetamo SO2 ribinė vertė netaikoma. &lt;...&gt;</v>
      </c>
      <c r="B134" s="4"/>
      <c r="C134" s="4"/>
      <c r="D134" s="4"/>
      <c r="E134" s="4"/>
    </row>
    <row r="135" spans="1:5" ht="32.25" thickBot="1" x14ac:dyDescent="0.3">
      <c r="A135" s="8" t="str">
        <f>'PI skaičiuoklė'!C58</f>
        <v>Sieros dioksido (SO2) matavimai ir apskaita medieną deginančiuose įrenginiuose (1-50 MW).</v>
      </c>
      <c r="B135" s="4"/>
      <c r="C135" s="4"/>
      <c r="D135" s="4"/>
      <c r="E135" s="4"/>
    </row>
    <row r="136" spans="1:5" ht="11.25" thickBot="1" x14ac:dyDescent="0.3">
      <c r="A136" s="13"/>
      <c r="B136" s="5" t="s">
        <v>129</v>
      </c>
      <c r="C136" s="5">
        <v>0</v>
      </c>
      <c r="D136" s="5">
        <v>0</v>
      </c>
      <c r="E136" s="5">
        <f>+C136*D136</f>
        <v>0</v>
      </c>
    </row>
    <row r="137" spans="1:5" ht="11.25" thickBot="1" x14ac:dyDescent="0.3">
      <c r="A137" s="13"/>
      <c r="B137" s="5" t="s">
        <v>130</v>
      </c>
      <c r="C137" s="5">
        <v>0</v>
      </c>
      <c r="D137" s="5">
        <v>0</v>
      </c>
      <c r="E137" s="5">
        <f>+C137*D137</f>
        <v>0</v>
      </c>
    </row>
    <row r="138" spans="1:5" ht="14.1" customHeight="1" thickBot="1" x14ac:dyDescent="0.3">
      <c r="A138" s="46" t="s">
        <v>198</v>
      </c>
      <c r="B138" s="47"/>
      <c r="C138" s="47"/>
      <c r="D138" s="48"/>
      <c r="E138" s="5">
        <f>SUM(E136:E137)</f>
        <v>0</v>
      </c>
    </row>
    <row r="139" spans="1:5" ht="11.25" thickBot="1" x14ac:dyDescent="0.3">
      <c r="A139" s="8" t="str">
        <f>'PI skaičiuoklė'!C59</f>
        <v>-</v>
      </c>
      <c r="B139" s="4"/>
      <c r="C139" s="4"/>
      <c r="D139" s="4"/>
      <c r="E139" s="4"/>
    </row>
    <row r="140" spans="1:5" ht="11.25" thickBot="1" x14ac:dyDescent="0.3">
      <c r="A140" s="13"/>
      <c r="B140" s="5" t="s">
        <v>131</v>
      </c>
      <c r="C140" s="5">
        <v>0</v>
      </c>
      <c r="D140" s="5">
        <v>0</v>
      </c>
      <c r="E140" s="5">
        <f t="shared" ref="E140:E141" si="19">+C140*D140</f>
        <v>0</v>
      </c>
    </row>
    <row r="141" spans="1:5" ht="11.25" thickBot="1" x14ac:dyDescent="0.3">
      <c r="A141" s="13"/>
      <c r="B141" s="5" t="s">
        <v>132</v>
      </c>
      <c r="C141" s="5">
        <v>0</v>
      </c>
      <c r="D141" s="5">
        <v>0</v>
      </c>
      <c r="E141" s="5">
        <f t="shared" si="19"/>
        <v>0</v>
      </c>
    </row>
    <row r="142" spans="1:5" ht="11.25" thickBot="1" x14ac:dyDescent="0.3">
      <c r="A142" s="46" t="s">
        <v>199</v>
      </c>
      <c r="B142" s="47"/>
      <c r="C142" s="47"/>
      <c r="D142" s="48"/>
      <c r="E142" s="5">
        <f>SUM(E140:E141)</f>
        <v>0</v>
      </c>
    </row>
    <row r="143" spans="1:5" ht="11.25" thickBot="1" x14ac:dyDescent="0.3">
      <c r="A143" s="8" t="str">
        <f>'PI skaičiuoklė'!C60</f>
        <v>-</v>
      </c>
      <c r="B143" s="4"/>
      <c r="C143" s="4"/>
      <c r="D143" s="4"/>
      <c r="E143" s="4"/>
    </row>
    <row r="144" spans="1:5" ht="11.25" thickBot="1" x14ac:dyDescent="0.3">
      <c r="A144" s="13"/>
      <c r="B144" s="5" t="s">
        <v>169</v>
      </c>
      <c r="C144" s="5">
        <v>0</v>
      </c>
      <c r="D144" s="5">
        <v>0</v>
      </c>
      <c r="E144" s="5">
        <f t="shared" ref="E144:E145" si="20">+C144*D144</f>
        <v>0</v>
      </c>
    </row>
    <row r="145" spans="1:5" ht="11.25" thickBot="1" x14ac:dyDescent="0.3">
      <c r="A145" s="13"/>
      <c r="B145" s="5" t="s">
        <v>170</v>
      </c>
      <c r="C145" s="5">
        <v>0</v>
      </c>
      <c r="D145" s="5">
        <v>0</v>
      </c>
      <c r="E145" s="5">
        <f t="shared" si="20"/>
        <v>0</v>
      </c>
    </row>
    <row r="146" spans="1:5" ht="11.25" thickBot="1" x14ac:dyDescent="0.3">
      <c r="A146" s="46" t="s">
        <v>200</v>
      </c>
      <c r="B146" s="47"/>
      <c r="C146" s="47"/>
      <c r="D146" s="48"/>
      <c r="E146" s="5">
        <f>SUM(E144:E145)</f>
        <v>0</v>
      </c>
    </row>
    <row r="147" spans="1:5" ht="11.25" thickBot="1" x14ac:dyDescent="0.3">
      <c r="A147" s="13"/>
      <c r="B147" s="5" t="s">
        <v>9</v>
      </c>
      <c r="C147" s="5"/>
      <c r="D147" s="5"/>
      <c r="E147" s="5" t="s">
        <v>87</v>
      </c>
    </row>
    <row r="148" spans="1:5" ht="11.25" thickBot="1" x14ac:dyDescent="0.3">
      <c r="A148" s="43" t="s">
        <v>201</v>
      </c>
      <c r="B148" s="44"/>
      <c r="C148" s="44"/>
      <c r="D148" s="45"/>
      <c r="E148" s="4">
        <f>SUM(E138,E142,E146)</f>
        <v>0</v>
      </c>
    </row>
    <row r="149" spans="1:5" ht="84.75" thickBot="1" x14ac:dyDescent="0.3">
      <c r="A149" s="24" t="str">
        <f>'PI skaičiuoklė'!B63</f>
        <v>1.5.18. Papildau 301 punktu:
„301. Kurą deginančius įrenginius, kurių nominali šiluminė galia yra 0,12 MW arba didesnė, bet mažesnė kaip 1 MW, eksploatuojantys veiklos vykdytojai turi vykdyti per kalendorinius metus sunaudoto kuro apskaitą.“</v>
      </c>
      <c r="B149" s="4"/>
      <c r="C149" s="4"/>
      <c r="D149" s="4"/>
      <c r="E149" s="4"/>
    </row>
    <row r="150" spans="1:5" ht="32.25" thickBot="1" x14ac:dyDescent="0.3">
      <c r="A150" s="8" t="str">
        <f>'PI skaičiuoklė'!C64</f>
        <v>Sunaudoto kuro apskaitos ataskaitos parengimas ir pateikimas (nuo 120 kW iki 1 MW įrenginiams).2</v>
      </c>
      <c r="B150" s="4"/>
      <c r="C150" s="4"/>
      <c r="D150" s="4"/>
      <c r="E150" s="4"/>
    </row>
    <row r="151" spans="1:5" ht="11.25" thickBot="1" x14ac:dyDescent="0.3">
      <c r="A151" s="13"/>
      <c r="B151" s="5" t="s">
        <v>139</v>
      </c>
      <c r="C151" s="5">
        <v>0</v>
      </c>
      <c r="D151" s="5">
        <v>0</v>
      </c>
      <c r="E151" s="5">
        <f t="shared" ref="E151:E152" si="21">+C151*D151</f>
        <v>0</v>
      </c>
    </row>
    <row r="152" spans="1:5" ht="11.25" thickBot="1" x14ac:dyDescent="0.3">
      <c r="A152" s="13"/>
      <c r="B152" s="5" t="s">
        <v>140</v>
      </c>
      <c r="C152" s="5">
        <v>0</v>
      </c>
      <c r="D152" s="5">
        <v>0</v>
      </c>
      <c r="E152" s="5">
        <f t="shared" si="21"/>
        <v>0</v>
      </c>
    </row>
    <row r="153" spans="1:5" ht="11.25" thickBot="1" x14ac:dyDescent="0.3">
      <c r="A153" s="46" t="s">
        <v>202</v>
      </c>
      <c r="B153" s="47"/>
      <c r="C153" s="47"/>
      <c r="D153" s="48"/>
      <c r="E153" s="5">
        <f>SUM(E151:E152)</f>
        <v>0</v>
      </c>
    </row>
    <row r="154" spans="1:5" ht="11.25" thickBot="1" x14ac:dyDescent="0.3">
      <c r="A154" s="8" t="str">
        <f>'PI skaičiuoklė'!C65</f>
        <v>-</v>
      </c>
      <c r="B154" s="4"/>
      <c r="C154" s="4"/>
      <c r="D154" s="4"/>
      <c r="E154" s="4"/>
    </row>
    <row r="155" spans="1:5" ht="11.25" thickBot="1" x14ac:dyDescent="0.3">
      <c r="A155" s="13"/>
      <c r="B155" s="5" t="s">
        <v>141</v>
      </c>
      <c r="C155" s="5">
        <v>0</v>
      </c>
      <c r="D155" s="5">
        <v>0</v>
      </c>
      <c r="E155" s="5">
        <f t="shared" ref="E155:E156" si="22">+C155*D155</f>
        <v>0</v>
      </c>
    </row>
    <row r="156" spans="1:5" ht="11.25" thickBot="1" x14ac:dyDescent="0.3">
      <c r="A156" s="13"/>
      <c r="B156" s="5" t="s">
        <v>142</v>
      </c>
      <c r="C156" s="5">
        <v>0</v>
      </c>
      <c r="D156" s="5">
        <v>0</v>
      </c>
      <c r="E156" s="5">
        <f t="shared" si="22"/>
        <v>0</v>
      </c>
    </row>
    <row r="157" spans="1:5" ht="11.25" thickBot="1" x14ac:dyDescent="0.3">
      <c r="A157" s="46" t="s">
        <v>203</v>
      </c>
      <c r="B157" s="47"/>
      <c r="C157" s="47"/>
      <c r="D157" s="48"/>
      <c r="E157" s="5">
        <f>SUM(E155:E156)</f>
        <v>0</v>
      </c>
    </row>
    <row r="158" spans="1:5" ht="11.25" thickBot="1" x14ac:dyDescent="0.3">
      <c r="A158" s="8" t="str">
        <f>'PI skaičiuoklė'!C66</f>
        <v>-</v>
      </c>
      <c r="B158" s="4"/>
      <c r="C158" s="4"/>
      <c r="D158" s="4"/>
      <c r="E158" s="4"/>
    </row>
    <row r="159" spans="1:5" ht="11.25" thickBot="1" x14ac:dyDescent="0.3">
      <c r="A159" s="13"/>
      <c r="B159" s="5" t="s">
        <v>172</v>
      </c>
      <c r="C159" s="5">
        <v>0</v>
      </c>
      <c r="D159" s="5">
        <v>0</v>
      </c>
      <c r="E159" s="5">
        <f t="shared" ref="E159:E160" si="23">+C159*D159</f>
        <v>0</v>
      </c>
    </row>
    <row r="160" spans="1:5" ht="11.25" thickBot="1" x14ac:dyDescent="0.3">
      <c r="A160" s="13"/>
      <c r="B160" s="5" t="s">
        <v>173</v>
      </c>
      <c r="C160" s="5">
        <v>0</v>
      </c>
      <c r="D160" s="5">
        <v>0</v>
      </c>
      <c r="E160" s="5">
        <f t="shared" si="23"/>
        <v>0</v>
      </c>
    </row>
    <row r="161" spans="1:5" ht="11.25" thickBot="1" x14ac:dyDescent="0.3">
      <c r="A161" s="46" t="s">
        <v>204</v>
      </c>
      <c r="B161" s="47"/>
      <c r="C161" s="47"/>
      <c r="D161" s="48"/>
      <c r="E161" s="5">
        <f>SUM(E159:E160)</f>
        <v>0</v>
      </c>
    </row>
    <row r="162" spans="1:5" ht="11.25" thickBot="1" x14ac:dyDescent="0.3">
      <c r="A162" s="13"/>
      <c r="B162" s="5" t="s">
        <v>9</v>
      </c>
      <c r="C162" s="5"/>
      <c r="D162" s="5"/>
      <c r="E162" s="5" t="s">
        <v>13</v>
      </c>
    </row>
    <row r="163" spans="1:5" ht="11.25" thickBot="1" x14ac:dyDescent="0.3">
      <c r="A163" s="43" t="s">
        <v>205</v>
      </c>
      <c r="B163" s="44"/>
      <c r="C163" s="44"/>
      <c r="D163" s="45"/>
      <c r="E163" s="4">
        <f>SUM(E153,E157,E161)</f>
        <v>0</v>
      </c>
    </row>
    <row r="164" spans="1:5" ht="409.6" thickBot="1" x14ac:dyDescent="0.3">
      <c r="A164" s="24" t="str">
        <f>'PI skaičiuoklė'!B69</f>
        <v>1.5.8. Papildau 71 –  74 punktais:
„&lt;...&gt;
72. Veiklos vykdytojas, kuris planuoja laikinai už jo vykdomos  ūkinės veiklos teritorijos ribų prie šilumos perdavimo tinklo prijungtoje vietoje eksploatuoti kurą deginantį įrenginį, siekdamas įsitikinti, kad iš šio kurą deginančio įrenginio išmesti ir planuojamos kurą deginančio įrenginio eksploatavimo vietos aplinkos ore pasklidę teršalai nesudarys sąlygų viršyti ribines aplinkos oro užterštumo vertes, turi atlikti teršalų sklaidos aplinkos ore skaičiavimus Lietuvos Respublikos aplinkos ministro 2007 m. lapkričio 30 d. įsakymo Nr. D1-653 „Dėl Teršalų sklaidos skaičiavimo modelių, foninio aplinkos oro užterštumo duomenų ir meteorologinių duomenų naudojimo tvarkos ūkinės veiklos poveikiui aplinkos orui įvertinti“ nustatyta tvarka ir šiuos skaičiavimus saugoti ne trumpiau kaip 3 mėnesius nuo kurą deginančio įrenginio eksploatavimo pabaigos.
&lt;...&gt;
74. Veiklos vykdytojas, kuris planavo laikinai eksploatuoti kurą deginantį įrenginį už ūkinės veiklos teritorijos ribų arba pradėjo laikinai eksploatuoti kurą deginantį įrenginį už ūkinės veiklos teritorijos ribų dėl šilumos perdavimų tinklų techninių sutrikimų ir būtinybės šilumos vartotojus aprūpinti šiluma, Aplinkos apsaugos departamentui prie Aplinkos ministerijos (toliau – AAD) turi pranešti apie šio įrenginio eksploatavimo pradžios ir planuojamos pabaigos datą, vietą, nominalią šiluminę galią ir jame naudojamą kuro rūšį elektroniniu būdu, o kai tokių galimybių nėra – raštu ne vėliau kaip per 24 valandas nuo įrenginio eksploatacijos pradžios. Apie pabaigtą kurą deginančio įrenginio laikiną eksploatavimą veiklos vykdytojas nurodytomis informavimo priemonėmis turi pranešti  AAD per 5 darbo dienas nuo įrenginio eksploatacijos pabaigos.“</v>
      </c>
      <c r="B164" s="4"/>
      <c r="C164" s="4"/>
      <c r="D164" s="4"/>
      <c r="E164" s="4"/>
    </row>
    <row r="165" spans="1:5" ht="53.25" thickBot="1" x14ac:dyDescent="0.3">
      <c r="A165" s="8" t="str">
        <f>'PI skaičiuoklė'!C70</f>
        <v>Teršalų sklaidos aplinkos ore skaičiavimų atlikimas eksploatuojant kurą deginantį įrenginį už veiklos vykdymo teritorijos ribų.</v>
      </c>
      <c r="B165" s="4"/>
      <c r="C165" s="4"/>
      <c r="D165" s="4"/>
      <c r="E165" s="4"/>
    </row>
    <row r="166" spans="1:5" ht="11.25" thickBot="1" x14ac:dyDescent="0.3">
      <c r="A166" s="13"/>
      <c r="B166" s="5" t="s">
        <v>145</v>
      </c>
      <c r="C166" s="5">
        <v>0</v>
      </c>
      <c r="D166" s="5">
        <v>0</v>
      </c>
      <c r="E166" s="5">
        <f>+C166*D166</f>
        <v>0</v>
      </c>
    </row>
    <row r="167" spans="1:5" ht="11.25" thickBot="1" x14ac:dyDescent="0.3">
      <c r="A167" s="13"/>
      <c r="B167" s="5" t="s">
        <v>146</v>
      </c>
      <c r="C167" s="5">
        <v>0</v>
      </c>
      <c r="D167" s="5">
        <v>0</v>
      </c>
      <c r="E167" s="5">
        <f>+C167*D167</f>
        <v>0</v>
      </c>
    </row>
    <row r="168" spans="1:5" ht="14.1" customHeight="1" thickBot="1" x14ac:dyDescent="0.3">
      <c r="A168" s="46" t="s">
        <v>206</v>
      </c>
      <c r="B168" s="47"/>
      <c r="C168" s="47"/>
      <c r="D168" s="48"/>
      <c r="E168" s="5">
        <f>SUM(E166:E167)</f>
        <v>0</v>
      </c>
    </row>
    <row r="169" spans="1:5" ht="32.25" thickBot="1" x14ac:dyDescent="0.3">
      <c r="A169" s="8" t="str">
        <f>'PI skaičiuoklė'!C71</f>
        <v>Informavimas apie kurą deginančio įrenginio eksploataciją už veiklos vykdymo teritorijos ribų.</v>
      </c>
      <c r="B169" s="4"/>
      <c r="C169" s="4"/>
      <c r="D169" s="4"/>
      <c r="E169" s="4"/>
    </row>
    <row r="170" spans="1:5" ht="11.25" thickBot="1" x14ac:dyDescent="0.3">
      <c r="A170" s="13"/>
      <c r="B170" s="5" t="s">
        <v>148</v>
      </c>
      <c r="C170" s="5">
        <v>0</v>
      </c>
      <c r="D170" s="5">
        <v>0</v>
      </c>
      <c r="E170" s="5">
        <f t="shared" ref="E170:E171" si="24">+C170*D170</f>
        <v>0</v>
      </c>
    </row>
    <row r="171" spans="1:5" ht="11.25" thickBot="1" x14ac:dyDescent="0.3">
      <c r="A171" s="13"/>
      <c r="B171" s="5" t="s">
        <v>147</v>
      </c>
      <c r="C171" s="5">
        <v>0</v>
      </c>
      <c r="D171" s="5">
        <v>0</v>
      </c>
      <c r="E171" s="5">
        <f t="shared" si="24"/>
        <v>0</v>
      </c>
    </row>
    <row r="172" spans="1:5" ht="11.25" thickBot="1" x14ac:dyDescent="0.3">
      <c r="A172" s="46" t="s">
        <v>207</v>
      </c>
      <c r="B172" s="47"/>
      <c r="C172" s="47"/>
      <c r="D172" s="48"/>
      <c r="E172" s="5">
        <f>SUM(E170:E171)</f>
        <v>0</v>
      </c>
    </row>
    <row r="173" spans="1:5" ht="11.25" thickBot="1" x14ac:dyDescent="0.3">
      <c r="A173" s="8" t="str">
        <f>'PI skaičiuoklė'!C72</f>
        <v>-</v>
      </c>
      <c r="B173" s="4"/>
      <c r="C173" s="4"/>
      <c r="D173" s="4"/>
      <c r="E173" s="4"/>
    </row>
    <row r="174" spans="1:5" ht="11.25" thickBot="1" x14ac:dyDescent="0.3">
      <c r="A174" s="13"/>
      <c r="B174" s="5" t="s">
        <v>175</v>
      </c>
      <c r="C174" s="5">
        <v>0</v>
      </c>
      <c r="D174" s="5">
        <v>0</v>
      </c>
      <c r="E174" s="5">
        <f t="shared" ref="E174:E175" si="25">+C174*D174</f>
        <v>0</v>
      </c>
    </row>
    <row r="175" spans="1:5" ht="11.25" thickBot="1" x14ac:dyDescent="0.3">
      <c r="A175" s="13"/>
      <c r="B175" s="5" t="s">
        <v>176</v>
      </c>
      <c r="C175" s="5">
        <v>0</v>
      </c>
      <c r="D175" s="5">
        <v>0</v>
      </c>
      <c r="E175" s="5">
        <f t="shared" si="25"/>
        <v>0</v>
      </c>
    </row>
    <row r="176" spans="1:5" ht="11.25" thickBot="1" x14ac:dyDescent="0.3">
      <c r="A176" s="46" t="s">
        <v>208</v>
      </c>
      <c r="B176" s="47"/>
      <c r="C176" s="47"/>
      <c r="D176" s="48"/>
      <c r="E176" s="5">
        <f>SUM(E174:E175)</f>
        <v>0</v>
      </c>
    </row>
    <row r="177" spans="1:5" ht="11.25" thickBot="1" x14ac:dyDescent="0.3">
      <c r="A177" s="13"/>
      <c r="B177" s="5" t="s">
        <v>9</v>
      </c>
      <c r="C177" s="5"/>
      <c r="D177" s="5"/>
      <c r="E177" s="5" t="s">
        <v>87</v>
      </c>
    </row>
    <row r="178" spans="1:5" ht="11.25" thickBot="1" x14ac:dyDescent="0.3">
      <c r="A178" s="43" t="s">
        <v>209</v>
      </c>
      <c r="B178" s="44"/>
      <c r="C178" s="44"/>
      <c r="D178" s="45"/>
      <c r="E178" s="4">
        <f>SUM(E168,E172,E176)</f>
        <v>0</v>
      </c>
    </row>
    <row r="179" spans="1:5" ht="116.25" thickBot="1" x14ac:dyDescent="0.3">
      <c r="A179" s="24" t="str">
        <f>'PI skaičiuoklė'!B75</f>
        <v>1.5.23. Pakeičiu 1 priedą ir jį išdėstau nauja redakcija (pridedama). &lt;...&gt; 1. Esamiems mažiems kurą deginantiems įrenginiams iki 2028 m. gruodžio 31 d. taikomos išmetamų teršalų ribinės vertės: &lt;...&gt; 2. Deginant medieną arba gazolį išmetamo SO2 ribinė vertė netaikoma. &lt;...&gt; 3. Deginant gazolį išmetamų KD ribinė vertė netaikoma. &lt;...&gt;.</v>
      </c>
      <c r="B179" s="4"/>
      <c r="C179" s="4"/>
      <c r="D179" s="4"/>
      <c r="E179" s="4"/>
    </row>
    <row r="180" spans="1:5" ht="42.75" thickBot="1" x14ac:dyDescent="0.3">
      <c r="A180" s="8" t="str">
        <f>'PI skaičiuoklė'!C76</f>
        <v>Kietųjų dalelių (KD) ir sieros dioksido (SO2) matavimai gazolį ar medieną deginančiuose įrenginiuose (0,12-1 MW).</v>
      </c>
      <c r="B180" s="4"/>
      <c r="C180" s="4"/>
      <c r="D180" s="4"/>
      <c r="E180" s="4"/>
    </row>
    <row r="181" spans="1:5" ht="11.25" thickBot="1" x14ac:dyDescent="0.3">
      <c r="A181" s="13"/>
      <c r="B181" s="5" t="s">
        <v>153</v>
      </c>
      <c r="C181" s="5">
        <v>0</v>
      </c>
      <c r="D181" s="5">
        <v>0</v>
      </c>
      <c r="E181" s="5">
        <f t="shared" ref="E181:E182" si="26">+C181*D181</f>
        <v>0</v>
      </c>
    </row>
    <row r="182" spans="1:5" ht="11.25" thickBot="1" x14ac:dyDescent="0.3">
      <c r="A182" s="13"/>
      <c r="B182" s="5" t="s">
        <v>154</v>
      </c>
      <c r="C182" s="5">
        <v>0</v>
      </c>
      <c r="D182" s="5">
        <v>0</v>
      </c>
      <c r="E182" s="5">
        <f t="shared" si="26"/>
        <v>0</v>
      </c>
    </row>
    <row r="183" spans="1:5" ht="11.25" thickBot="1" x14ac:dyDescent="0.3">
      <c r="A183" s="46" t="s">
        <v>210</v>
      </c>
      <c r="B183" s="47"/>
      <c r="C183" s="47"/>
      <c r="D183" s="48"/>
      <c r="E183" s="5">
        <f>SUM(E181:E182)</f>
        <v>0</v>
      </c>
    </row>
    <row r="184" spans="1:5" ht="11.25" thickBot="1" x14ac:dyDescent="0.3">
      <c r="A184" s="8" t="str">
        <f>'PI skaičiuoklė'!C77</f>
        <v>-</v>
      </c>
      <c r="B184" s="4"/>
      <c r="C184" s="4"/>
      <c r="D184" s="4"/>
      <c r="E184" s="4"/>
    </row>
    <row r="185" spans="1:5" ht="11.25" thickBot="1" x14ac:dyDescent="0.3">
      <c r="A185" s="13"/>
      <c r="B185" s="5" t="s">
        <v>155</v>
      </c>
      <c r="C185" s="5">
        <v>0</v>
      </c>
      <c r="D185" s="5">
        <v>0</v>
      </c>
      <c r="E185" s="5">
        <f t="shared" ref="E185:E186" si="27">+C185*D185</f>
        <v>0</v>
      </c>
    </row>
    <row r="186" spans="1:5" ht="11.25" thickBot="1" x14ac:dyDescent="0.3">
      <c r="A186" s="13"/>
      <c r="B186" s="5" t="s">
        <v>156</v>
      </c>
      <c r="C186" s="5">
        <v>0</v>
      </c>
      <c r="D186" s="5">
        <v>0</v>
      </c>
      <c r="E186" s="5">
        <f t="shared" si="27"/>
        <v>0</v>
      </c>
    </row>
    <row r="187" spans="1:5" ht="11.25" thickBot="1" x14ac:dyDescent="0.3">
      <c r="A187" s="46" t="s">
        <v>211</v>
      </c>
      <c r="B187" s="47"/>
      <c r="C187" s="47"/>
      <c r="D187" s="48"/>
      <c r="E187" s="5">
        <f>SUM(E185:E186)</f>
        <v>0</v>
      </c>
    </row>
    <row r="188" spans="1:5" ht="11.25" thickBot="1" x14ac:dyDescent="0.3">
      <c r="A188" s="8" t="str">
        <f>'PI skaičiuoklė'!C78</f>
        <v>-</v>
      </c>
      <c r="B188" s="4"/>
      <c r="C188" s="4"/>
      <c r="D188" s="4"/>
      <c r="E188" s="4"/>
    </row>
    <row r="189" spans="1:5" ht="11.25" thickBot="1" x14ac:dyDescent="0.3">
      <c r="A189" s="13"/>
      <c r="B189" s="5" t="s">
        <v>166</v>
      </c>
      <c r="C189" s="5">
        <v>0</v>
      </c>
      <c r="D189" s="5">
        <v>0</v>
      </c>
      <c r="E189" s="5">
        <f t="shared" ref="E189:E190" si="28">+C189*D189</f>
        <v>0</v>
      </c>
    </row>
    <row r="190" spans="1:5" ht="11.25" thickBot="1" x14ac:dyDescent="0.3">
      <c r="A190" s="13"/>
      <c r="B190" s="5" t="s">
        <v>167</v>
      </c>
      <c r="C190" s="5">
        <v>0</v>
      </c>
      <c r="D190" s="5">
        <v>0</v>
      </c>
      <c r="E190" s="5">
        <f t="shared" si="28"/>
        <v>0</v>
      </c>
    </row>
    <row r="191" spans="1:5" ht="11.25" thickBot="1" x14ac:dyDescent="0.3">
      <c r="A191" s="46" t="s">
        <v>212</v>
      </c>
      <c r="B191" s="47"/>
      <c r="C191" s="47"/>
      <c r="D191" s="48"/>
      <c r="E191" s="5">
        <f>SUM(E189:E190)</f>
        <v>0</v>
      </c>
    </row>
    <row r="192" spans="1:5" ht="11.25" thickBot="1" x14ac:dyDescent="0.3">
      <c r="A192" s="13"/>
      <c r="B192" s="5" t="s">
        <v>9</v>
      </c>
      <c r="C192" s="5"/>
      <c r="D192" s="5"/>
      <c r="E192" s="5" t="s">
        <v>13</v>
      </c>
    </row>
    <row r="193" spans="1:5" ht="11.25" thickBot="1" x14ac:dyDescent="0.3">
      <c r="A193" s="43" t="s">
        <v>213</v>
      </c>
      <c r="B193" s="44"/>
      <c r="C193" s="44"/>
      <c r="D193" s="45"/>
      <c r="E193" s="4">
        <f>SUM(E183,E187,E191)</f>
        <v>0</v>
      </c>
    </row>
  </sheetData>
  <mergeCells count="50">
    <mergeCell ref="A1:E1"/>
    <mergeCell ref="A101:E101"/>
    <mergeCell ref="A108:D108"/>
    <mergeCell ref="A112:D112"/>
    <mergeCell ref="A118:D118"/>
    <mergeCell ref="A33:D33"/>
    <mergeCell ref="A8:D8"/>
    <mergeCell ref="A12:D12"/>
    <mergeCell ref="A18:D18"/>
    <mergeCell ref="A23:D23"/>
    <mergeCell ref="A27:D27"/>
    <mergeCell ref="A16:D16"/>
    <mergeCell ref="A31:D31"/>
    <mergeCell ref="A38:D38"/>
    <mergeCell ref="A42:D42"/>
    <mergeCell ref="A46:D46"/>
    <mergeCell ref="A48:D48"/>
    <mergeCell ref="A53:D53"/>
    <mergeCell ref="A57:D57"/>
    <mergeCell ref="A61:D61"/>
    <mergeCell ref="A63:D63"/>
    <mergeCell ref="A68:D68"/>
    <mergeCell ref="A72:D72"/>
    <mergeCell ref="A93:D93"/>
    <mergeCell ref="A116:D116"/>
    <mergeCell ref="A131:D131"/>
    <mergeCell ref="A138:D138"/>
    <mergeCell ref="A76:D76"/>
    <mergeCell ref="A78:D78"/>
    <mergeCell ref="A83:D83"/>
    <mergeCell ref="A87:D87"/>
    <mergeCell ref="A91:D91"/>
    <mergeCell ref="A123:D123"/>
    <mergeCell ref="A127:D127"/>
    <mergeCell ref="A133:D133"/>
    <mergeCell ref="A142:D142"/>
    <mergeCell ref="A146:D146"/>
    <mergeCell ref="A148:D148"/>
    <mergeCell ref="A153:D153"/>
    <mergeCell ref="A157:D157"/>
    <mergeCell ref="A161:D161"/>
    <mergeCell ref="A163:D163"/>
    <mergeCell ref="A168:D168"/>
    <mergeCell ref="A172:D172"/>
    <mergeCell ref="A176:D176"/>
    <mergeCell ref="A178:D178"/>
    <mergeCell ref="A183:D183"/>
    <mergeCell ref="A187:D187"/>
    <mergeCell ref="A191:D191"/>
    <mergeCell ref="A193:D193"/>
  </mergeCells>
  <pageMargins left="0.70866141732283472" right="0.70866141732283472" top="1.3385826771653544" bottom="1.3385826771653544"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2F1F0"/>
  </sheetPr>
  <dimension ref="A1:T192"/>
  <sheetViews>
    <sheetView zoomScale="85" zoomScaleNormal="85" workbookViewId="0">
      <selection activeCell="D51" sqref="D51:T53"/>
    </sheetView>
  </sheetViews>
  <sheetFormatPr defaultColWidth="8.7109375" defaultRowHeight="10.5" x14ac:dyDescent="0.25"/>
  <cols>
    <col min="1" max="1" width="44.7109375" style="1" customWidth="1"/>
    <col min="2" max="2" width="31.42578125" style="1" customWidth="1"/>
    <col min="3" max="3" width="25.7109375" style="1" customWidth="1"/>
    <col min="4" max="16384" width="8.7109375" style="1"/>
  </cols>
  <sheetData>
    <row r="1" spans="1:3" ht="30.75" customHeight="1" thickBot="1" x14ac:dyDescent="0.3">
      <c r="A1" s="57" t="s">
        <v>88</v>
      </c>
      <c r="B1" s="58"/>
      <c r="C1" s="59"/>
    </row>
    <row r="2" spans="1:3" ht="26.65" customHeight="1" thickBot="1" x14ac:dyDescent="0.3">
      <c r="A2" s="31" t="s">
        <v>83</v>
      </c>
      <c r="B2" s="32" t="s">
        <v>38</v>
      </c>
      <c r="C2" s="32" t="s">
        <v>39</v>
      </c>
    </row>
    <row r="3" spans="1:3" ht="11.25" customHeight="1" thickBot="1" x14ac:dyDescent="0.3">
      <c r="A3" s="33">
        <v>1</v>
      </c>
      <c r="B3" s="34">
        <v>2</v>
      </c>
      <c r="C3" s="34">
        <v>3</v>
      </c>
    </row>
    <row r="4" spans="1:3" ht="160.5" customHeight="1" thickBot="1" x14ac:dyDescent="0.3">
      <c r="A4" s="24" t="str">
        <f>'PI skaičiuoklė'!B6</f>
        <v>34. Veiklos vykdytojai, eksploatuojantys kurą deginančius įrenginius, kuriems eksploatuoti pagal Taršos leidimų išdavimo, pakeitimo ir galiojimo panaikinimo taisykles, patvirtintas Lietuvos Respublikos aplinkos ministro 2014 m. kovo 6 d. įsakymu Nr. D1-259 „Dėl Taršos leidimų išdavimo, pakeitimo ir galiojimo panaikinimo taisyklių patvirtinimo“, reikia turėti taršos leidimą, Normų 31 punkte nurodytas ataskaitas turi rengti ir teikti vadovaudamiesi Teršalų išmetimo į aplinkos orą apskaitos ir ataskaitų teikimo tvarkos aprašu, patvirtintu Lietuvos Respublikos aplinkos ministro 1999 m. gruodžio 20 d. įsakymu Nr. 408 „Dėl Teršalų išmetimo į aplinkos orą apskaitos ir ataskaitų teikimo tvarkos aprašo patvirtinimo“.</v>
      </c>
      <c r="B4" s="4"/>
      <c r="C4" s="4"/>
    </row>
    <row r="5" spans="1:3" ht="53.25" thickBot="1" x14ac:dyDescent="0.3">
      <c r="A5" s="8" t="str">
        <f>'PI skaičiuoklė'!C7</f>
        <v>Taršos integruotos prevencijos ir  kontrolės (TIPK) leidimą turintys veiklos vykdytojas rengia ataskaitą pagal LAND 43 normų 30 punktą (savo turiniu dubliuojančią ataskaitą pagal Aplinkos ministro 1999 m. gruodžio 20 d. įsakymą Nr. 408).1</v>
      </c>
      <c r="B5" s="4"/>
      <c r="C5" s="4"/>
    </row>
    <row r="6" spans="1:3" ht="11.25" thickBot="1" x14ac:dyDescent="0.3">
      <c r="A6" s="13"/>
      <c r="B6" s="5" t="s">
        <v>17</v>
      </c>
      <c r="C6" s="5">
        <v>0</v>
      </c>
    </row>
    <row r="7" spans="1:3" ht="11.25" thickBot="1" x14ac:dyDescent="0.3">
      <c r="A7" s="13"/>
      <c r="B7" s="5" t="s">
        <v>18</v>
      </c>
      <c r="C7" s="5">
        <v>0</v>
      </c>
    </row>
    <row r="8" spans="1:3" ht="12" customHeight="1" thickBot="1" x14ac:dyDescent="0.3">
      <c r="A8" s="46" t="s">
        <v>40</v>
      </c>
      <c r="B8" s="48"/>
      <c r="C8" s="5">
        <f>SUM(C6:C7)</f>
        <v>0</v>
      </c>
    </row>
    <row r="9" spans="1:3" ht="11.25" thickBot="1" x14ac:dyDescent="0.3">
      <c r="A9" s="8" t="str">
        <f>'PI skaičiuoklė'!C8</f>
        <v>-</v>
      </c>
      <c r="B9" s="4"/>
      <c r="C9" s="4"/>
    </row>
    <row r="10" spans="1:3" ht="11.25" thickBot="1" x14ac:dyDescent="0.3">
      <c r="A10" s="13"/>
      <c r="B10" s="5" t="s">
        <v>19</v>
      </c>
      <c r="C10" s="5">
        <v>0</v>
      </c>
    </row>
    <row r="11" spans="1:3" ht="11.25" thickBot="1" x14ac:dyDescent="0.3">
      <c r="A11" s="13"/>
      <c r="B11" s="5" t="s">
        <v>20</v>
      </c>
      <c r="C11" s="5">
        <v>0</v>
      </c>
    </row>
    <row r="12" spans="1:3" ht="19.149999999999999" customHeight="1" thickBot="1" x14ac:dyDescent="0.3">
      <c r="A12" s="46" t="s">
        <v>41</v>
      </c>
      <c r="B12" s="48"/>
      <c r="C12" s="5">
        <f>SUM(C10:C11)</f>
        <v>0</v>
      </c>
    </row>
    <row r="13" spans="1:3" ht="11.25" thickBot="1" x14ac:dyDescent="0.3">
      <c r="A13" s="8" t="str">
        <f>'PI skaičiuoklė'!C9</f>
        <v>-</v>
      </c>
      <c r="B13" s="4"/>
      <c r="C13" s="4"/>
    </row>
    <row r="14" spans="1:3" ht="11.25" thickBot="1" x14ac:dyDescent="0.3">
      <c r="A14" s="13"/>
      <c r="B14" s="5" t="s">
        <v>164</v>
      </c>
      <c r="C14" s="5">
        <v>0</v>
      </c>
    </row>
    <row r="15" spans="1:3" ht="11.25" thickBot="1" x14ac:dyDescent="0.3">
      <c r="A15" s="13"/>
      <c r="B15" s="5" t="s">
        <v>165</v>
      </c>
      <c r="C15" s="5">
        <v>0</v>
      </c>
    </row>
    <row r="16" spans="1:3" ht="19.149999999999999" customHeight="1" thickBot="1" x14ac:dyDescent="0.3">
      <c r="A16" s="46" t="s">
        <v>214</v>
      </c>
      <c r="B16" s="48"/>
      <c r="C16" s="5">
        <f>SUM(C14:C15)</f>
        <v>0</v>
      </c>
    </row>
    <row r="17" spans="1:20" ht="11.25" thickBot="1" x14ac:dyDescent="0.3">
      <c r="A17" s="13"/>
      <c r="B17" s="5" t="s">
        <v>9</v>
      </c>
      <c r="C17" s="5"/>
    </row>
    <row r="18" spans="1:20" ht="15" customHeight="1" thickBot="1" x14ac:dyDescent="0.3">
      <c r="A18" s="43" t="s">
        <v>42</v>
      </c>
      <c r="B18" s="45"/>
      <c r="C18" s="35">
        <f>SUM(C8,C12,C16)</f>
        <v>0</v>
      </c>
    </row>
    <row r="19" spans="1:20" ht="293.25" customHeight="1" thickBot="1" x14ac:dyDescent="0.3">
      <c r="A19" s="24" t="str">
        <f>'PI skaičiuoklė'!B12</f>
        <v>17. Iš kurą deginančių įrenginių, kurių nominali šiluminė galia 1 MW ir didesnė, bet nesiekia 10 MW, ir kuriuose kurui naudojamas dujinis kuras, išmetamų į aplinkos orą teršalų ribinės vertės laikymasis turi būti patikrintas ne rečiau kaip vieną kartą per trejus metus. Tikrinimas turi būti atliekamas šildymo sezono laikotarpiu.
18. Iš kurą deginančių įrenginių, kurių nominali šiluminė galia 1 MW ir didesnė, bet nesiekia 10 MW, ir kuriuose kurui naudojamas skystasis arba kietasis kuras, išmetamų į aplinkos orą teršalų ribinės vertės laikymasis turi būti patikrintas ne rečiau kaip vieną kartą per šildymo sezoną.
19. Iš kurą deginančių įrenginių, kurių nominali šiluminė galia 10 MW ir didesnė, bet nesiekia 20 MW, išmetamų į aplinkos orą teršalų ribinės vertės laikymasis turi būti patikrintas ne rečiau kaip du kartus per metus. Vienas tikrinimas turi būti atliekamas šildymo sezono laikotarpiu.
20. Iš įvairų kurą deginančių įrenginių išmetamų į aplinkos orą teršalų ribinės vertės laikymasis turi būti patikrintas vadovaujantis Normų 15–19 punktuose nustatytu periodiškumu, taikomu kurui, kurį kūrenant į aplinkos orą išmetama daugiau teršalų.
21. Iš kurą deginančių įrenginių, kurių nominali šiluminė galia 20 MW ir didesnė, išmetamų į aplinkos orą teršalų ribinės vertės laikymasis turi būti tikrinamas ne rečiau kaip du kartus per metus (vienas turi būti atliekamas šildymo sezono laikotarpiu).</v>
      </c>
      <c r="B19" s="4"/>
      <c r="C19" s="4"/>
    </row>
    <row r="20" spans="1:20" ht="32.25" thickBot="1" x14ac:dyDescent="0.3">
      <c r="A20" s="8" t="str">
        <f>'PI skaičiuoklė'!C13</f>
        <v>Sieros dioksido (SO2) ir kietųjų dalelių (KD) tyrimai ir apskaita gazolį ar gamtines dujas deginančiuose įrenginiuose (1-50 MW).1</v>
      </c>
      <c r="B20" s="4"/>
      <c r="C20" s="4"/>
    </row>
    <row r="21" spans="1:20" ht="21.75" thickBot="1" x14ac:dyDescent="0.3">
      <c r="A21" s="36"/>
      <c r="B21" s="5" t="s">
        <v>252</v>
      </c>
      <c r="C21" s="5">
        <v>94</v>
      </c>
      <c r="D21" s="73" t="s">
        <v>260</v>
      </c>
      <c r="E21" s="74"/>
      <c r="F21" s="74"/>
      <c r="G21" s="74"/>
      <c r="H21" s="74"/>
      <c r="I21" s="74"/>
      <c r="J21" s="74"/>
      <c r="K21" s="74"/>
      <c r="L21" s="74"/>
      <c r="M21" s="74"/>
      <c r="N21" s="74"/>
      <c r="O21" s="74"/>
      <c r="P21" s="74"/>
      <c r="Q21" s="74"/>
      <c r="R21" s="74"/>
      <c r="S21" s="74"/>
      <c r="T21" s="74"/>
    </row>
    <row r="22" spans="1:20" ht="11.25" thickBot="1" x14ac:dyDescent="0.3">
      <c r="A22" s="13"/>
      <c r="B22" s="5" t="s">
        <v>22</v>
      </c>
      <c r="C22" s="5">
        <v>0</v>
      </c>
      <c r="D22" s="73"/>
      <c r="E22" s="74"/>
      <c r="F22" s="74"/>
      <c r="G22" s="74"/>
      <c r="H22" s="74"/>
      <c r="I22" s="74"/>
      <c r="J22" s="74"/>
      <c r="K22" s="74"/>
      <c r="L22" s="74"/>
      <c r="M22" s="74"/>
      <c r="N22" s="74"/>
      <c r="O22" s="74"/>
      <c r="P22" s="74"/>
      <c r="Q22" s="74"/>
      <c r="R22" s="74"/>
      <c r="S22" s="74"/>
      <c r="T22" s="74"/>
    </row>
    <row r="23" spans="1:20" ht="15" customHeight="1" thickBot="1" x14ac:dyDescent="0.3">
      <c r="A23" s="46" t="s">
        <v>43</v>
      </c>
      <c r="B23" s="48"/>
      <c r="C23" s="5">
        <f>SUM(C21:C22)</f>
        <v>94</v>
      </c>
      <c r="D23" s="73"/>
      <c r="E23" s="74"/>
      <c r="F23" s="74"/>
      <c r="G23" s="74"/>
      <c r="H23" s="74"/>
      <c r="I23" s="74"/>
      <c r="J23" s="74"/>
      <c r="K23" s="74"/>
      <c r="L23" s="74"/>
      <c r="M23" s="74"/>
      <c r="N23" s="74"/>
      <c r="O23" s="74"/>
      <c r="P23" s="74"/>
      <c r="Q23" s="74"/>
      <c r="R23" s="74"/>
      <c r="S23" s="74"/>
      <c r="T23" s="74"/>
    </row>
    <row r="24" spans="1:20" ht="11.25" thickBot="1" x14ac:dyDescent="0.3">
      <c r="A24" s="8" t="str">
        <f>'PI skaičiuoklė'!C14</f>
        <v>-</v>
      </c>
      <c r="B24" s="4"/>
      <c r="C24" s="4"/>
    </row>
    <row r="25" spans="1:20" ht="11.25" thickBot="1" x14ac:dyDescent="0.3">
      <c r="A25" s="13"/>
      <c r="B25" s="5" t="s">
        <v>23</v>
      </c>
      <c r="C25" s="5">
        <v>0</v>
      </c>
    </row>
    <row r="26" spans="1:20" ht="11.25" thickBot="1" x14ac:dyDescent="0.3">
      <c r="A26" s="13"/>
      <c r="B26" s="5" t="s">
        <v>24</v>
      </c>
      <c r="C26" s="5">
        <v>0</v>
      </c>
    </row>
    <row r="27" spans="1:20" ht="16.5" customHeight="1" thickBot="1" x14ac:dyDescent="0.3">
      <c r="A27" s="46" t="s">
        <v>44</v>
      </c>
      <c r="B27" s="48"/>
      <c r="C27" s="5">
        <f>SUM(C25:C26)</f>
        <v>0</v>
      </c>
    </row>
    <row r="28" spans="1:20" ht="11.25" thickBot="1" x14ac:dyDescent="0.3">
      <c r="A28" s="8" t="str">
        <f>'PI skaičiuoklė'!C15</f>
        <v>-</v>
      </c>
      <c r="B28" s="4"/>
      <c r="C28" s="4"/>
    </row>
    <row r="29" spans="1:20" ht="11.25" thickBot="1" x14ac:dyDescent="0.3">
      <c r="A29" s="13"/>
      <c r="B29" s="5" t="s">
        <v>162</v>
      </c>
      <c r="C29" s="5">
        <v>0</v>
      </c>
    </row>
    <row r="30" spans="1:20" ht="11.25" thickBot="1" x14ac:dyDescent="0.3">
      <c r="A30" s="13"/>
      <c r="B30" s="5" t="s">
        <v>163</v>
      </c>
      <c r="C30" s="5">
        <v>0</v>
      </c>
    </row>
    <row r="31" spans="1:20" ht="16.5" customHeight="1" thickBot="1" x14ac:dyDescent="0.3">
      <c r="A31" s="46" t="s">
        <v>215</v>
      </c>
      <c r="B31" s="48"/>
      <c r="C31" s="5">
        <f>SUM(C29:C30)</f>
        <v>0</v>
      </c>
    </row>
    <row r="32" spans="1:20" ht="11.25" thickBot="1" x14ac:dyDescent="0.3">
      <c r="A32" s="13"/>
      <c r="B32" s="5" t="s">
        <v>9</v>
      </c>
      <c r="C32" s="5" t="s">
        <v>9</v>
      </c>
    </row>
    <row r="33" spans="1:20" ht="15" customHeight="1" thickBot="1" x14ac:dyDescent="0.3">
      <c r="A33" s="43" t="s">
        <v>45</v>
      </c>
      <c r="B33" s="45"/>
      <c r="C33" s="35">
        <f>SUM(C23,C27,C31)</f>
        <v>94</v>
      </c>
    </row>
    <row r="34" spans="1:20" ht="252.75" thickBot="1" x14ac:dyDescent="0.3">
      <c r="A34" s="24" t="str">
        <f>'PI skaičiuoklė'!B18</f>
        <v>18. Iš kurą deginančių įrenginių, kurių nominali šiluminė galia 1 MW ir didesnė, bet nesiekia 10 MW, ir kuriuose kurui naudojamas skystasis arba kietasis kuras, išmetamų į aplinkos orą teršalų ribinės vertės laikymasis turi būti patikrintas ne rečiau kaip vieną kartą per šildymo sezoną.
19. Iš kurą deginančių įrenginių, kurių nominali šiluminė galia 10 MW ir didesnė, bet nesiekia 20 MW, išmetamų į aplinkos orą teršalų ribinės vertės laikymasis turi būti patikrintas ne rečiau kaip du kartus per metus. Vienas tikrinimas turi būti atliekamas šildymo sezono laikotarpiu.
20. Iš įvairų kurą deginančių įrenginių išmetamų į aplinkos orą teršalų ribinės vertės laikymasis turi būti patikrintas vadovaujantis Normų 15–19 punktuose nustatytu periodiškumu, taikomu kurui, kurį kūrenant į aplinkos orą išmetama daugiau teršalų.
21. Iš kurą deginančių įrenginių, kurių nominali šiluminė galia 20 MW ir didesnė, išmetamų į aplinkos orą teršalų ribinės vertės laikymasis turi būti tikrinamas ne rečiau kaip du kartus per metus (vienas turi būti atliekamas šildymo sezono laikotarpiu).</v>
      </c>
      <c r="B34" s="4"/>
      <c r="C34" s="4"/>
    </row>
    <row r="35" spans="1:20" ht="21.75" thickBot="1" x14ac:dyDescent="0.3">
      <c r="A35" s="8" t="str">
        <f>'PI skaičiuoklė'!C19</f>
        <v>Sieros dioksido (SO2) tyrimai ir apskaita medieną deginančiuose įrenginiuose (1-50 MW).1</v>
      </c>
      <c r="B35" s="4"/>
      <c r="C35" s="4"/>
    </row>
    <row r="36" spans="1:20" ht="21.75" thickBot="1" x14ac:dyDescent="0.3">
      <c r="A36" s="13"/>
      <c r="B36" s="5" t="s">
        <v>253</v>
      </c>
      <c r="C36" s="5">
        <v>215</v>
      </c>
      <c r="D36" s="73" t="s">
        <v>259</v>
      </c>
      <c r="E36" s="74"/>
      <c r="F36" s="74"/>
      <c r="G36" s="74"/>
      <c r="H36" s="74"/>
      <c r="I36" s="74"/>
      <c r="J36" s="74"/>
      <c r="K36" s="74"/>
      <c r="L36" s="74"/>
      <c r="M36" s="74"/>
      <c r="N36" s="74"/>
      <c r="O36" s="74"/>
      <c r="P36" s="74"/>
      <c r="Q36" s="74"/>
      <c r="R36" s="74"/>
      <c r="S36" s="74"/>
      <c r="T36" s="74"/>
    </row>
    <row r="37" spans="1:20" ht="11.25" thickBot="1" x14ac:dyDescent="0.3">
      <c r="A37" s="13"/>
      <c r="B37" s="5" t="s">
        <v>130</v>
      </c>
      <c r="C37" s="5">
        <v>0</v>
      </c>
      <c r="D37" s="73"/>
      <c r="E37" s="74"/>
      <c r="F37" s="74"/>
      <c r="G37" s="74"/>
      <c r="H37" s="74"/>
      <c r="I37" s="74"/>
      <c r="J37" s="74"/>
      <c r="K37" s="74"/>
      <c r="L37" s="74"/>
      <c r="M37" s="74"/>
      <c r="N37" s="74"/>
      <c r="O37" s="74"/>
      <c r="P37" s="74"/>
      <c r="Q37" s="74"/>
      <c r="R37" s="74"/>
      <c r="S37" s="74"/>
      <c r="T37" s="74"/>
    </row>
    <row r="38" spans="1:20" ht="12" customHeight="1" thickBot="1" x14ac:dyDescent="0.3">
      <c r="A38" s="46" t="s">
        <v>216</v>
      </c>
      <c r="B38" s="48"/>
      <c r="C38" s="5">
        <f>SUM(C36:C37)</f>
        <v>215</v>
      </c>
      <c r="D38" s="73"/>
      <c r="E38" s="74"/>
      <c r="F38" s="74"/>
      <c r="G38" s="74"/>
      <c r="H38" s="74"/>
      <c r="I38" s="74"/>
      <c r="J38" s="74"/>
      <c r="K38" s="74"/>
      <c r="L38" s="74"/>
      <c r="M38" s="74"/>
      <c r="N38" s="74"/>
      <c r="O38" s="74"/>
      <c r="P38" s="74"/>
      <c r="Q38" s="74"/>
      <c r="R38" s="74"/>
      <c r="S38" s="74"/>
      <c r="T38" s="74"/>
    </row>
    <row r="39" spans="1:20" ht="11.25" thickBot="1" x14ac:dyDescent="0.3">
      <c r="A39" s="8" t="str">
        <f>'PI skaičiuoklė'!C20</f>
        <v>-</v>
      </c>
      <c r="B39" s="4"/>
      <c r="C39" s="4"/>
    </row>
    <row r="40" spans="1:20" ht="11.25" thickBot="1" x14ac:dyDescent="0.3">
      <c r="A40" s="13"/>
      <c r="B40" s="5" t="s">
        <v>131</v>
      </c>
      <c r="C40" s="5">
        <v>0</v>
      </c>
    </row>
    <row r="41" spans="1:20" ht="11.25" thickBot="1" x14ac:dyDescent="0.3">
      <c r="A41" s="13"/>
      <c r="B41" s="5" t="s">
        <v>132</v>
      </c>
      <c r="C41" s="5">
        <v>0</v>
      </c>
    </row>
    <row r="42" spans="1:20" ht="19.149999999999999" customHeight="1" thickBot="1" x14ac:dyDescent="0.3">
      <c r="A42" s="46" t="s">
        <v>217</v>
      </c>
      <c r="B42" s="48"/>
      <c r="C42" s="5">
        <f>SUM(C40:C41)</f>
        <v>0</v>
      </c>
    </row>
    <row r="43" spans="1:20" ht="11.25" thickBot="1" x14ac:dyDescent="0.3">
      <c r="A43" s="8" t="str">
        <f>'PI skaičiuoklė'!C21</f>
        <v>-</v>
      </c>
      <c r="B43" s="4"/>
      <c r="C43" s="4"/>
    </row>
    <row r="44" spans="1:20" ht="11.25" thickBot="1" x14ac:dyDescent="0.3">
      <c r="A44" s="13"/>
      <c r="B44" s="5" t="s">
        <v>169</v>
      </c>
      <c r="C44" s="5">
        <v>0</v>
      </c>
    </row>
    <row r="45" spans="1:20" ht="11.25" thickBot="1" x14ac:dyDescent="0.3">
      <c r="A45" s="13"/>
      <c r="B45" s="5" t="s">
        <v>170</v>
      </c>
      <c r="C45" s="5">
        <v>0</v>
      </c>
    </row>
    <row r="46" spans="1:20" ht="19.149999999999999" customHeight="1" thickBot="1" x14ac:dyDescent="0.3">
      <c r="A46" s="46" t="s">
        <v>218</v>
      </c>
      <c r="B46" s="48"/>
      <c r="C46" s="5">
        <f>SUM(C44:C45)</f>
        <v>0</v>
      </c>
    </row>
    <row r="47" spans="1:20" ht="11.25" thickBot="1" x14ac:dyDescent="0.3">
      <c r="A47" s="13"/>
      <c r="B47" s="5" t="s">
        <v>9</v>
      </c>
      <c r="C47" s="5"/>
    </row>
    <row r="48" spans="1:20" ht="15" customHeight="1" thickBot="1" x14ac:dyDescent="0.3">
      <c r="A48" s="43" t="s">
        <v>219</v>
      </c>
      <c r="B48" s="45"/>
      <c r="C48" s="35">
        <f>SUM(C38,C42,C46)</f>
        <v>215</v>
      </c>
    </row>
    <row r="49" spans="1:20" ht="73.5" customHeight="1" thickBot="1" x14ac:dyDescent="0.3">
      <c r="A49" s="24" t="str">
        <f>'PI skaičiuoklė'!B25</f>
        <v>16. Iš kurą deginančių įrenginių, kurių nominali šiluminė galia 0,12 MW ir didesnė, bet nesiekia 1 MW, ir kuriuose kurui naudojamas skystasis arba kietasis kuras, išmetamų į aplinkos orą teršalų ribinės vertės laikymasis turi būti patikrintas ne rečiau kaip vieną kartą per šildymo sezoną.</v>
      </c>
      <c r="B49" s="4"/>
      <c r="C49" s="4"/>
    </row>
    <row r="50" spans="1:20" ht="21.75" thickBot="1" x14ac:dyDescent="0.3">
      <c r="A50" s="8" t="str">
        <f>'PI skaičiuoklė'!C26</f>
        <v>Sieros dioksido (SO2) ir kietųjų dalelių matavimai gazolį ar medieną deginančiuose įrenginiuose (0,12-1 MW).</v>
      </c>
      <c r="B50" s="4"/>
      <c r="C50" s="4"/>
    </row>
    <row r="51" spans="1:20" ht="21.75" thickBot="1" x14ac:dyDescent="0.3">
      <c r="A51" s="36"/>
      <c r="B51" s="5" t="s">
        <v>257</v>
      </c>
      <c r="C51" s="5">
        <v>250</v>
      </c>
      <c r="D51" s="73" t="s">
        <v>258</v>
      </c>
      <c r="E51" s="74"/>
      <c r="F51" s="74"/>
      <c r="G51" s="74"/>
      <c r="H51" s="74"/>
      <c r="I51" s="74"/>
      <c r="J51" s="74"/>
      <c r="K51" s="74"/>
      <c r="L51" s="74"/>
      <c r="M51" s="74"/>
      <c r="N51" s="74"/>
      <c r="O51" s="74"/>
      <c r="P51" s="74"/>
      <c r="Q51" s="74"/>
      <c r="R51" s="74"/>
      <c r="S51" s="74"/>
      <c r="T51" s="74"/>
    </row>
    <row r="52" spans="1:20" ht="11.25" thickBot="1" x14ac:dyDescent="0.3">
      <c r="A52" s="13"/>
      <c r="B52" s="5" t="s">
        <v>140</v>
      </c>
      <c r="C52" s="5">
        <v>0</v>
      </c>
      <c r="D52" s="73"/>
      <c r="E52" s="74"/>
      <c r="F52" s="74"/>
      <c r="G52" s="74"/>
      <c r="H52" s="74"/>
      <c r="I52" s="74"/>
      <c r="J52" s="74"/>
      <c r="K52" s="74"/>
      <c r="L52" s="74"/>
      <c r="M52" s="74"/>
      <c r="N52" s="74"/>
      <c r="O52" s="74"/>
      <c r="P52" s="74"/>
      <c r="Q52" s="74"/>
      <c r="R52" s="74"/>
      <c r="S52" s="74"/>
      <c r="T52" s="74"/>
    </row>
    <row r="53" spans="1:20" ht="15" customHeight="1" thickBot="1" x14ac:dyDescent="0.3">
      <c r="A53" s="46" t="s">
        <v>220</v>
      </c>
      <c r="B53" s="48"/>
      <c r="C53" s="5">
        <f>SUM(C51:C52)</f>
        <v>250</v>
      </c>
      <c r="D53" s="73"/>
      <c r="E53" s="74"/>
      <c r="F53" s="74"/>
      <c r="G53" s="74"/>
      <c r="H53" s="74"/>
      <c r="I53" s="74"/>
      <c r="J53" s="74"/>
      <c r="K53" s="74"/>
      <c r="L53" s="74"/>
      <c r="M53" s="74"/>
      <c r="N53" s="74"/>
      <c r="O53" s="74"/>
      <c r="P53" s="74"/>
      <c r="Q53" s="74"/>
      <c r="R53" s="74"/>
      <c r="S53" s="74"/>
      <c r="T53" s="74"/>
    </row>
    <row r="54" spans="1:20" ht="11.25" thickBot="1" x14ac:dyDescent="0.3">
      <c r="A54" s="8" t="str">
        <f>'PI skaičiuoklė'!C27</f>
        <v>-</v>
      </c>
      <c r="B54" s="4"/>
      <c r="C54" s="4"/>
    </row>
    <row r="55" spans="1:20" ht="11.25" thickBot="1" x14ac:dyDescent="0.3">
      <c r="A55" s="13"/>
      <c r="B55" s="5" t="s">
        <v>141</v>
      </c>
      <c r="C55" s="5">
        <v>0</v>
      </c>
    </row>
    <row r="56" spans="1:20" ht="11.25" thickBot="1" x14ac:dyDescent="0.3">
      <c r="A56" s="13"/>
      <c r="B56" s="5" t="s">
        <v>142</v>
      </c>
      <c r="C56" s="5">
        <v>0</v>
      </c>
    </row>
    <row r="57" spans="1:20" ht="16.5" customHeight="1" thickBot="1" x14ac:dyDescent="0.3">
      <c r="A57" s="46" t="s">
        <v>221</v>
      </c>
      <c r="B57" s="48"/>
      <c r="C57" s="5">
        <f>SUM(C55:C56)</f>
        <v>0</v>
      </c>
    </row>
    <row r="58" spans="1:20" ht="11.25" thickBot="1" x14ac:dyDescent="0.3">
      <c r="A58" s="8" t="str">
        <f>'PI skaičiuoklė'!C28</f>
        <v>-</v>
      </c>
      <c r="B58" s="4"/>
      <c r="C58" s="4"/>
    </row>
    <row r="59" spans="1:20" ht="11.25" thickBot="1" x14ac:dyDescent="0.3">
      <c r="A59" s="13"/>
      <c r="B59" s="5" t="s">
        <v>172</v>
      </c>
      <c r="C59" s="5">
        <v>0</v>
      </c>
    </row>
    <row r="60" spans="1:20" ht="11.25" thickBot="1" x14ac:dyDescent="0.3">
      <c r="A60" s="13"/>
      <c r="B60" s="5" t="s">
        <v>173</v>
      </c>
      <c r="C60" s="5">
        <v>0</v>
      </c>
    </row>
    <row r="61" spans="1:20" ht="16.5" customHeight="1" thickBot="1" x14ac:dyDescent="0.3">
      <c r="A61" s="46" t="s">
        <v>222</v>
      </c>
      <c r="B61" s="48"/>
      <c r="C61" s="5">
        <f>SUM(C59:C60)</f>
        <v>0</v>
      </c>
    </row>
    <row r="62" spans="1:20" ht="11.25" thickBot="1" x14ac:dyDescent="0.3">
      <c r="A62" s="13"/>
      <c r="B62" s="5" t="s">
        <v>9</v>
      </c>
      <c r="C62" s="5" t="s">
        <v>9</v>
      </c>
    </row>
    <row r="63" spans="1:20" ht="15" customHeight="1" thickBot="1" x14ac:dyDescent="0.3">
      <c r="A63" s="43" t="s">
        <v>223</v>
      </c>
      <c r="B63" s="45"/>
      <c r="C63" s="35">
        <f>SUM(C53,C57,C61)</f>
        <v>250</v>
      </c>
    </row>
    <row r="64" spans="1:20" ht="11.25" thickBot="1" x14ac:dyDescent="0.3">
      <c r="A64" s="24" t="str">
        <f>'PI skaičiuoklė'!B31</f>
        <v>-</v>
      </c>
      <c r="B64" s="4"/>
      <c r="C64" s="4"/>
    </row>
    <row r="65" spans="1:3" ht="11.25" thickBot="1" x14ac:dyDescent="0.3">
      <c r="A65" s="8" t="str">
        <f>'PI skaičiuoklė'!C32</f>
        <v>-</v>
      </c>
      <c r="B65" s="4"/>
      <c r="C65" s="4"/>
    </row>
    <row r="66" spans="1:3" ht="11.25" thickBot="1" x14ac:dyDescent="0.3">
      <c r="A66" s="13"/>
      <c r="B66" s="5" t="s">
        <v>145</v>
      </c>
      <c r="C66" s="5">
        <v>0</v>
      </c>
    </row>
    <row r="67" spans="1:3" ht="11.25" thickBot="1" x14ac:dyDescent="0.3">
      <c r="A67" s="13"/>
      <c r="B67" s="5" t="s">
        <v>146</v>
      </c>
      <c r="C67" s="5">
        <v>0</v>
      </c>
    </row>
    <row r="68" spans="1:3" ht="12" customHeight="1" thickBot="1" x14ac:dyDescent="0.3">
      <c r="A68" s="46" t="s">
        <v>224</v>
      </c>
      <c r="B68" s="48"/>
      <c r="C68" s="5">
        <f>SUM(C66:C67)</f>
        <v>0</v>
      </c>
    </row>
    <row r="69" spans="1:3" ht="11.25" thickBot="1" x14ac:dyDescent="0.3">
      <c r="A69" s="8" t="str">
        <f>'PI skaičiuoklė'!C33</f>
        <v>-</v>
      </c>
      <c r="B69" s="4"/>
      <c r="C69" s="4"/>
    </row>
    <row r="70" spans="1:3" ht="11.25" thickBot="1" x14ac:dyDescent="0.3">
      <c r="A70" s="13"/>
      <c r="B70" s="5" t="s">
        <v>148</v>
      </c>
      <c r="C70" s="5">
        <v>0</v>
      </c>
    </row>
    <row r="71" spans="1:3" ht="11.25" thickBot="1" x14ac:dyDescent="0.3">
      <c r="A71" s="13"/>
      <c r="B71" s="5" t="s">
        <v>147</v>
      </c>
      <c r="C71" s="5">
        <v>0</v>
      </c>
    </row>
    <row r="72" spans="1:3" ht="19.149999999999999" customHeight="1" thickBot="1" x14ac:dyDescent="0.3">
      <c r="A72" s="46" t="s">
        <v>225</v>
      </c>
      <c r="B72" s="48"/>
      <c r="C72" s="5">
        <f>SUM(C70:C71)</f>
        <v>0</v>
      </c>
    </row>
    <row r="73" spans="1:3" ht="11.25" thickBot="1" x14ac:dyDescent="0.3">
      <c r="A73" s="8" t="str">
        <f>'PI skaičiuoklė'!C34</f>
        <v>-</v>
      </c>
      <c r="B73" s="4"/>
      <c r="C73" s="4"/>
    </row>
    <row r="74" spans="1:3" ht="11.25" thickBot="1" x14ac:dyDescent="0.3">
      <c r="A74" s="13"/>
      <c r="B74" s="5" t="s">
        <v>175</v>
      </c>
      <c r="C74" s="5">
        <v>0</v>
      </c>
    </row>
    <row r="75" spans="1:3" ht="11.25" thickBot="1" x14ac:dyDescent="0.3">
      <c r="A75" s="13"/>
      <c r="B75" s="5" t="s">
        <v>176</v>
      </c>
      <c r="C75" s="5">
        <v>0</v>
      </c>
    </row>
    <row r="76" spans="1:3" ht="19.149999999999999" customHeight="1" thickBot="1" x14ac:dyDescent="0.3">
      <c r="A76" s="46" t="s">
        <v>226</v>
      </c>
      <c r="B76" s="48"/>
      <c r="C76" s="5">
        <f>SUM(C74:C75)</f>
        <v>0</v>
      </c>
    </row>
    <row r="77" spans="1:3" ht="11.25" thickBot="1" x14ac:dyDescent="0.3">
      <c r="A77" s="13"/>
      <c r="B77" s="5" t="s">
        <v>9</v>
      </c>
      <c r="C77" s="5"/>
    </row>
    <row r="78" spans="1:3" ht="15" customHeight="1" thickBot="1" x14ac:dyDescent="0.3">
      <c r="A78" s="43" t="s">
        <v>227</v>
      </c>
      <c r="B78" s="45"/>
      <c r="C78" s="35">
        <f>SUM(C68,C72,C76)</f>
        <v>0</v>
      </c>
    </row>
    <row r="79" spans="1:3" ht="11.25" thickBot="1" x14ac:dyDescent="0.3">
      <c r="A79" s="24" t="str">
        <f>'PI skaičiuoklė'!B37</f>
        <v>-</v>
      </c>
      <c r="B79" s="4"/>
      <c r="C79" s="4"/>
    </row>
    <row r="80" spans="1:3" ht="11.25" thickBot="1" x14ac:dyDescent="0.3">
      <c r="A80" s="8" t="str">
        <f>'PI skaičiuoklė'!C38</f>
        <v>-</v>
      </c>
      <c r="B80" s="4"/>
      <c r="C80" s="4"/>
    </row>
    <row r="81" spans="1:3" ht="11.25" thickBot="1" x14ac:dyDescent="0.3">
      <c r="A81" s="36"/>
      <c r="B81" s="5" t="s">
        <v>153</v>
      </c>
      <c r="C81" s="5">
        <v>0</v>
      </c>
    </row>
    <row r="82" spans="1:3" ht="11.25" thickBot="1" x14ac:dyDescent="0.3">
      <c r="A82" s="13"/>
      <c r="B82" s="5" t="s">
        <v>154</v>
      </c>
      <c r="C82" s="5">
        <v>0</v>
      </c>
    </row>
    <row r="83" spans="1:3" ht="15" customHeight="1" thickBot="1" x14ac:dyDescent="0.3">
      <c r="A83" s="46" t="s">
        <v>228</v>
      </c>
      <c r="B83" s="48"/>
      <c r="C83" s="5">
        <f>SUM(C81:C82)</f>
        <v>0</v>
      </c>
    </row>
    <row r="84" spans="1:3" ht="11.25" thickBot="1" x14ac:dyDescent="0.3">
      <c r="A84" s="8" t="str">
        <f>'PI skaičiuoklė'!C39</f>
        <v>-</v>
      </c>
      <c r="B84" s="4"/>
      <c r="C84" s="4"/>
    </row>
    <row r="85" spans="1:3" ht="11.25" thickBot="1" x14ac:dyDescent="0.3">
      <c r="A85" s="13"/>
      <c r="B85" s="5" t="s">
        <v>155</v>
      </c>
      <c r="C85" s="5">
        <v>0</v>
      </c>
    </row>
    <row r="86" spans="1:3" ht="11.25" thickBot="1" x14ac:dyDescent="0.3">
      <c r="A86" s="13"/>
      <c r="B86" s="5" t="s">
        <v>156</v>
      </c>
      <c r="C86" s="5">
        <v>0</v>
      </c>
    </row>
    <row r="87" spans="1:3" ht="16.5" customHeight="1" thickBot="1" x14ac:dyDescent="0.3">
      <c r="A87" s="46" t="s">
        <v>229</v>
      </c>
      <c r="B87" s="48"/>
      <c r="C87" s="5">
        <f>SUM(C85:C86)</f>
        <v>0</v>
      </c>
    </row>
    <row r="88" spans="1:3" ht="11.25" thickBot="1" x14ac:dyDescent="0.3">
      <c r="A88" s="8" t="str">
        <f>'PI skaičiuoklė'!C40</f>
        <v>-</v>
      </c>
      <c r="B88" s="4"/>
      <c r="C88" s="4"/>
    </row>
    <row r="89" spans="1:3" ht="11.25" thickBot="1" x14ac:dyDescent="0.3">
      <c r="A89" s="13"/>
      <c r="B89" s="5" t="s">
        <v>166</v>
      </c>
      <c r="C89" s="5">
        <v>0</v>
      </c>
    </row>
    <row r="90" spans="1:3" ht="11.25" thickBot="1" x14ac:dyDescent="0.3">
      <c r="A90" s="13"/>
      <c r="B90" s="5" t="s">
        <v>167</v>
      </c>
      <c r="C90" s="5">
        <v>0</v>
      </c>
    </row>
    <row r="91" spans="1:3" ht="16.5" customHeight="1" thickBot="1" x14ac:dyDescent="0.3">
      <c r="A91" s="46" t="s">
        <v>230</v>
      </c>
      <c r="B91" s="48"/>
      <c r="C91" s="5">
        <f>SUM(C89:C90)</f>
        <v>0</v>
      </c>
    </row>
    <row r="92" spans="1:3" ht="11.25" thickBot="1" x14ac:dyDescent="0.3">
      <c r="A92" s="13"/>
      <c r="B92" s="5" t="s">
        <v>9</v>
      </c>
      <c r="C92" s="5" t="s">
        <v>9</v>
      </c>
    </row>
    <row r="93" spans="1:3" ht="15" customHeight="1" thickBot="1" x14ac:dyDescent="0.3">
      <c r="A93" s="43" t="s">
        <v>231</v>
      </c>
      <c r="B93" s="45"/>
      <c r="C93" s="35">
        <f>SUM(C83,C87,C91)</f>
        <v>0</v>
      </c>
    </row>
    <row r="94" spans="1:3" ht="15" customHeight="1" x14ac:dyDescent="0.25">
      <c r="A94" s="28"/>
      <c r="B94" s="28"/>
      <c r="C94" s="37"/>
    </row>
    <row r="95" spans="1:3" ht="15" customHeight="1" x14ac:dyDescent="0.25">
      <c r="A95" s="28"/>
      <c r="B95" s="28"/>
      <c r="C95" s="37"/>
    </row>
    <row r="96" spans="1:3" ht="15" customHeight="1" x14ac:dyDescent="0.25">
      <c r="A96" s="28"/>
      <c r="B96" s="28"/>
      <c r="C96" s="37"/>
    </row>
    <row r="97" spans="1:3" ht="15" customHeight="1" x14ac:dyDescent="0.25">
      <c r="A97" s="28"/>
      <c r="B97" s="28"/>
      <c r="C97" s="37"/>
    </row>
    <row r="99" spans="1:3" ht="11.25" thickBot="1" x14ac:dyDescent="0.3"/>
    <row r="100" spans="1:3" ht="28.5" customHeight="1" thickBot="1" x14ac:dyDescent="0.3">
      <c r="A100" s="60" t="s">
        <v>89</v>
      </c>
      <c r="B100" s="61"/>
      <c r="C100" s="62"/>
    </row>
    <row r="101" spans="1:3" ht="21.75" thickBot="1" x14ac:dyDescent="0.3">
      <c r="A101" s="31" t="s">
        <v>84</v>
      </c>
      <c r="B101" s="32" t="s">
        <v>38</v>
      </c>
      <c r="C101" s="32" t="s">
        <v>39</v>
      </c>
    </row>
    <row r="102" spans="1:3" ht="11.25" thickBot="1" x14ac:dyDescent="0.3">
      <c r="A102" s="33">
        <v>1</v>
      </c>
      <c r="B102" s="34">
        <v>2</v>
      </c>
      <c r="C102" s="34">
        <v>3</v>
      </c>
    </row>
    <row r="103" spans="1:3" ht="284.25" thickBot="1" x14ac:dyDescent="0.3">
      <c r="A103" s="24" t="str">
        <f>'PI skaičiuoklė'!B45</f>
        <v>1.5.21. Pakeičiu 34 punktą ir jį išdėstau taip:
„34. Veiklos vykdytojai, eksploatuojantys kurą deginančius įrenginius, kuriems eksploatuoti pagal Taršos leidimų išdavimo, pakeitimo ir galiojimo panaikinimo taisykles, patvirtintas Lietuvos Respublikos aplinkos ministro 2014 m. kovo 6 d. įsakymu Nr. D1-259 „Dėl Taršos leidimų išdavimo, pakeitimo ir galiojimo panaikinimo taisyklių patvirtinimo“, reikia turėti taršos leidimą  arba pagal Taršos integruotos prevencijos ir kontrolės leidimų išdavimo, pakeitimo ir galiojimo panaikinimo taisykles, patvirtintas Lietuvos Respublikos aplinkos ministro 2013 m. liepos 15 d. įsakymu Nr. D1-528 „Dėl Taršos integruotos prevencijos ir kontrolės leidimų išdavimo, pakeitimo ir galiojimo panaikinimo taisyklių patvirtinimo“, reikia turėti taršos integruotos prevencijos ir kontrolės leidimą, per kalendorinius metus sunaudoto kuro ir kurą deginančių įrenginių į aplinkos orą išmetamų teršalų kiekio apskaitą vykdo ir ataskaitas rengia ir teikia vadovaudamiesi Teršalų išmetimo į aplinkos orą apskaitos ir ataskaitų teikimo tvarkos aprašu, patvirtintu Lietuvos Respublikos aplinkos ministro 1999 m. gruodžio 20 d. įsakymu Nr. 408 „Dėl Teršalų išmetimo į aplinkos orą apskaitos ir ataskaitų teikimo tvarkos aprašo patvirtinimo“.“</v>
      </c>
      <c r="B103" s="4"/>
      <c r="C103" s="4"/>
    </row>
    <row r="104" spans="1:3" ht="53.25" thickBot="1" x14ac:dyDescent="0.3">
      <c r="A104" s="8" t="str">
        <f>'PI skaičiuoklė'!C46</f>
        <v xml:space="preserve">Taršos integruotos prevencijos ir  kontrolės (TIPK) leidimą turintys veiklos vykdytojas rengia ataskaitą pagal LAND 43 normų 30 punktą (savo turiniu dubliuojančią ataskaitą pagal Aplinkos ministro 1999 m. gruodžio 20 d. įsakymą Nr. 408). </v>
      </c>
      <c r="B104" s="4"/>
      <c r="C104" s="4"/>
    </row>
    <row r="105" spans="1:3" ht="11.25" thickBot="1" x14ac:dyDescent="0.3">
      <c r="A105" s="13"/>
      <c r="B105" s="5" t="s">
        <v>17</v>
      </c>
      <c r="C105" s="5">
        <v>0</v>
      </c>
    </row>
    <row r="106" spans="1:3" ht="11.25" thickBot="1" x14ac:dyDescent="0.3">
      <c r="A106" s="13"/>
      <c r="B106" s="5" t="s">
        <v>18</v>
      </c>
      <c r="C106" s="5">
        <v>0</v>
      </c>
    </row>
    <row r="107" spans="1:3" ht="11.25" thickBot="1" x14ac:dyDescent="0.3">
      <c r="A107" s="46" t="s">
        <v>40</v>
      </c>
      <c r="B107" s="48"/>
      <c r="C107" s="5">
        <f>SUM(C105:C106)</f>
        <v>0</v>
      </c>
    </row>
    <row r="108" spans="1:3" ht="11.25" thickBot="1" x14ac:dyDescent="0.3">
      <c r="A108" s="8" t="str">
        <f>'PI skaičiuoklė'!C47</f>
        <v>-</v>
      </c>
      <c r="B108" s="4"/>
      <c r="C108" s="4"/>
    </row>
    <row r="109" spans="1:3" ht="11.25" thickBot="1" x14ac:dyDescent="0.3">
      <c r="A109" s="13"/>
      <c r="B109" s="5" t="s">
        <v>19</v>
      </c>
      <c r="C109" s="5">
        <v>0</v>
      </c>
    </row>
    <row r="110" spans="1:3" ht="11.25" thickBot="1" x14ac:dyDescent="0.3">
      <c r="A110" s="13"/>
      <c r="B110" s="5" t="s">
        <v>20</v>
      </c>
      <c r="C110" s="5">
        <v>0</v>
      </c>
    </row>
    <row r="111" spans="1:3" ht="11.25" thickBot="1" x14ac:dyDescent="0.3">
      <c r="A111" s="46" t="s">
        <v>41</v>
      </c>
      <c r="B111" s="48"/>
      <c r="C111" s="5">
        <f>SUM(C109:C110)</f>
        <v>0</v>
      </c>
    </row>
    <row r="112" spans="1:3" ht="11.25" thickBot="1" x14ac:dyDescent="0.3">
      <c r="A112" s="8" t="str">
        <f>'PI skaičiuoklė'!C48</f>
        <v>-</v>
      </c>
      <c r="B112" s="4"/>
      <c r="C112" s="4"/>
    </row>
    <row r="113" spans="1:3" ht="11.25" thickBot="1" x14ac:dyDescent="0.3">
      <c r="A113" s="13"/>
      <c r="B113" s="5" t="s">
        <v>164</v>
      </c>
      <c r="C113" s="5">
        <v>0</v>
      </c>
    </row>
    <row r="114" spans="1:3" ht="11.25" thickBot="1" x14ac:dyDescent="0.3">
      <c r="A114" s="13"/>
      <c r="B114" s="5" t="s">
        <v>165</v>
      </c>
      <c r="C114" s="5">
        <v>0</v>
      </c>
    </row>
    <row r="115" spans="1:3" ht="11.25" thickBot="1" x14ac:dyDescent="0.3">
      <c r="A115" s="46" t="s">
        <v>214</v>
      </c>
      <c r="B115" s="48"/>
      <c r="C115" s="5">
        <f>SUM(C113:C114)</f>
        <v>0</v>
      </c>
    </row>
    <row r="116" spans="1:3" ht="11.25" thickBot="1" x14ac:dyDescent="0.3">
      <c r="A116" s="13"/>
      <c r="B116" s="5" t="s">
        <v>9</v>
      </c>
      <c r="C116" s="5"/>
    </row>
    <row r="117" spans="1:3" ht="11.25" thickBot="1" x14ac:dyDescent="0.3">
      <c r="A117" s="43" t="s">
        <v>42</v>
      </c>
      <c r="B117" s="45"/>
      <c r="C117" s="35">
        <f>SUM(C107,C111,C115)</f>
        <v>0</v>
      </c>
    </row>
    <row r="118" spans="1:3" ht="53.25" thickBot="1" x14ac:dyDescent="0.3">
      <c r="A118" s="24" t="str">
        <f>'PI skaičiuoklė'!B51</f>
        <v>1.5.24. Pakeičiu 2 priedą ir jį išdėstau nauja redakcija (pridedama). &lt;...&gt; Pastabos: &lt;...&gt; Deginant gamtines dujas išmetamo SO2 ribinė vertė netaikoma. &lt;...&gt; 3. Deginant gazolį išmetamo SO2 ir KD ribinė vertė netaikoma. &lt;...&gt;</v>
      </c>
      <c r="B118" s="39"/>
      <c r="C118" s="39"/>
    </row>
    <row r="119" spans="1:3" ht="32.25" thickBot="1" x14ac:dyDescent="0.3">
      <c r="A119" s="8" t="str">
        <f>'PI skaičiuoklė'!C52</f>
        <v>Sieros dioksido (SO2) ir kietųjų dalelių (KD) tyrimai ir apskaita gazolį ar gamtines dujas deginančiuose įrenginiuose (1-50 MW).</v>
      </c>
      <c r="B119" s="39"/>
      <c r="C119" s="39"/>
    </row>
    <row r="120" spans="1:3" ht="11.25" thickBot="1" x14ac:dyDescent="0.3">
      <c r="A120" s="36"/>
      <c r="B120" s="5" t="s">
        <v>254</v>
      </c>
      <c r="C120" s="5">
        <v>0</v>
      </c>
    </row>
    <row r="121" spans="1:3" ht="11.25" thickBot="1" x14ac:dyDescent="0.3">
      <c r="A121" s="13"/>
      <c r="B121" s="5" t="s">
        <v>22</v>
      </c>
      <c r="C121" s="5">
        <v>0</v>
      </c>
    </row>
    <row r="122" spans="1:3" ht="11.25" thickBot="1" x14ac:dyDescent="0.3">
      <c r="A122" s="46" t="s">
        <v>43</v>
      </c>
      <c r="B122" s="48"/>
      <c r="C122" s="5">
        <f>SUM(C120:C121)</f>
        <v>0</v>
      </c>
    </row>
    <row r="123" spans="1:3" ht="11.25" thickBot="1" x14ac:dyDescent="0.3">
      <c r="A123" s="8" t="str">
        <f>'PI skaičiuoklė'!C53</f>
        <v>-</v>
      </c>
      <c r="B123" s="4"/>
      <c r="C123" s="4"/>
    </row>
    <row r="124" spans="1:3" ht="11.25" thickBot="1" x14ac:dyDescent="0.3">
      <c r="A124" s="13"/>
      <c r="B124" s="5" t="s">
        <v>23</v>
      </c>
      <c r="C124" s="5">
        <v>0</v>
      </c>
    </row>
    <row r="125" spans="1:3" ht="11.25" thickBot="1" x14ac:dyDescent="0.3">
      <c r="A125" s="13"/>
      <c r="B125" s="5" t="s">
        <v>24</v>
      </c>
      <c r="C125" s="5">
        <v>0</v>
      </c>
    </row>
    <row r="126" spans="1:3" ht="11.25" thickBot="1" x14ac:dyDescent="0.3">
      <c r="A126" s="46" t="s">
        <v>44</v>
      </c>
      <c r="B126" s="48"/>
      <c r="C126" s="5">
        <f>SUM(C124:C125)</f>
        <v>0</v>
      </c>
    </row>
    <row r="127" spans="1:3" ht="11.25" thickBot="1" x14ac:dyDescent="0.3">
      <c r="A127" s="8" t="str">
        <f>'PI skaičiuoklė'!C54</f>
        <v>-</v>
      </c>
      <c r="B127" s="4"/>
      <c r="C127" s="4"/>
    </row>
    <row r="128" spans="1:3" ht="11.25" thickBot="1" x14ac:dyDescent="0.3">
      <c r="A128" s="36"/>
      <c r="B128" s="5" t="s">
        <v>162</v>
      </c>
      <c r="C128" s="5">
        <v>0</v>
      </c>
    </row>
    <row r="129" spans="1:3" ht="11.25" thickBot="1" x14ac:dyDescent="0.3">
      <c r="A129" s="13"/>
      <c r="B129" s="5" t="s">
        <v>163</v>
      </c>
      <c r="C129" s="5">
        <v>0</v>
      </c>
    </row>
    <row r="130" spans="1:3" ht="11.25" thickBot="1" x14ac:dyDescent="0.3">
      <c r="A130" s="46" t="s">
        <v>215</v>
      </c>
      <c r="B130" s="48"/>
      <c r="C130" s="5">
        <f>SUM(C128:C129)</f>
        <v>0</v>
      </c>
    </row>
    <row r="131" spans="1:3" ht="11.25" thickBot="1" x14ac:dyDescent="0.3">
      <c r="A131" s="13"/>
      <c r="B131" s="5" t="s">
        <v>9</v>
      </c>
      <c r="C131" s="5" t="s">
        <v>9</v>
      </c>
    </row>
    <row r="132" spans="1:3" ht="11.25" thickBot="1" x14ac:dyDescent="0.3">
      <c r="A132" s="43" t="s">
        <v>45</v>
      </c>
      <c r="B132" s="45"/>
      <c r="C132" s="35">
        <f>SUM(C122,C126,C130)</f>
        <v>0</v>
      </c>
    </row>
    <row r="133" spans="1:3" ht="42.75" thickBot="1" x14ac:dyDescent="0.3">
      <c r="A133" s="24" t="str">
        <f>'PI skaičiuoklė'!B57</f>
        <v>1.5.24. Pakeičiu 2 priedą ir jį išdėstau nauja redakcija (pridedama). &lt;...&gt; Pastabos: &lt;...&gt;  6. Deginant medieną išmetamo SO2 ribinė vertė netaikoma. &lt;...&gt;</v>
      </c>
      <c r="B133" s="39"/>
      <c r="C133" s="39"/>
    </row>
    <row r="134" spans="1:3" ht="21.75" thickBot="1" x14ac:dyDescent="0.3">
      <c r="A134" s="8" t="str">
        <f>'PI skaičiuoklė'!C58</f>
        <v>Sieros dioksido (SO2) matavimai ir apskaita medieną deginančiuose įrenginiuose (1-50 MW).</v>
      </c>
      <c r="B134" s="39"/>
      <c r="C134" s="39"/>
    </row>
    <row r="135" spans="1:3" ht="11.25" thickBot="1" x14ac:dyDescent="0.3">
      <c r="A135" s="13"/>
      <c r="B135" s="5" t="s">
        <v>254</v>
      </c>
      <c r="C135" s="5">
        <v>0</v>
      </c>
    </row>
    <row r="136" spans="1:3" ht="11.25" thickBot="1" x14ac:dyDescent="0.3">
      <c r="A136" s="13"/>
      <c r="B136" s="5" t="s">
        <v>130</v>
      </c>
      <c r="C136" s="5">
        <v>0</v>
      </c>
    </row>
    <row r="137" spans="1:3" ht="12" customHeight="1" thickBot="1" x14ac:dyDescent="0.3">
      <c r="A137" s="46" t="s">
        <v>216</v>
      </c>
      <c r="B137" s="48"/>
      <c r="C137" s="5">
        <f>SUM(C135:C136)</f>
        <v>0</v>
      </c>
    </row>
    <row r="138" spans="1:3" ht="11.25" thickBot="1" x14ac:dyDescent="0.3">
      <c r="A138" s="8" t="str">
        <f>'PI skaičiuoklė'!C59</f>
        <v>-</v>
      </c>
      <c r="B138" s="4"/>
      <c r="C138" s="4"/>
    </row>
    <row r="139" spans="1:3" ht="11.25" thickBot="1" x14ac:dyDescent="0.3">
      <c r="A139" s="13"/>
      <c r="B139" s="5" t="s">
        <v>131</v>
      </c>
      <c r="C139" s="5">
        <v>0</v>
      </c>
    </row>
    <row r="140" spans="1:3" ht="11.25" thickBot="1" x14ac:dyDescent="0.3">
      <c r="A140" s="13"/>
      <c r="B140" s="5" t="s">
        <v>132</v>
      </c>
      <c r="C140" s="5">
        <v>0</v>
      </c>
    </row>
    <row r="141" spans="1:3" ht="19.149999999999999" customHeight="1" thickBot="1" x14ac:dyDescent="0.3">
      <c r="A141" s="46" t="s">
        <v>217</v>
      </c>
      <c r="B141" s="48"/>
      <c r="C141" s="5">
        <f>SUM(C139:C140)</f>
        <v>0</v>
      </c>
    </row>
    <row r="142" spans="1:3" ht="11.25" thickBot="1" x14ac:dyDescent="0.3">
      <c r="A142" s="8" t="str">
        <f>'PI skaičiuoklė'!C60</f>
        <v>-</v>
      </c>
      <c r="B142" s="4"/>
      <c r="C142" s="4"/>
    </row>
    <row r="143" spans="1:3" ht="11.25" thickBot="1" x14ac:dyDescent="0.3">
      <c r="A143" s="13"/>
      <c r="B143" s="5" t="s">
        <v>169</v>
      </c>
      <c r="C143" s="5">
        <v>0</v>
      </c>
    </row>
    <row r="144" spans="1:3" ht="11.25" thickBot="1" x14ac:dyDescent="0.3">
      <c r="A144" s="13"/>
      <c r="B144" s="5" t="s">
        <v>170</v>
      </c>
      <c r="C144" s="5">
        <v>0</v>
      </c>
    </row>
    <row r="145" spans="1:3" ht="19.149999999999999" customHeight="1" thickBot="1" x14ac:dyDescent="0.3">
      <c r="A145" s="46" t="s">
        <v>218</v>
      </c>
      <c r="B145" s="48"/>
      <c r="C145" s="5">
        <f>SUM(C143:C144)</f>
        <v>0</v>
      </c>
    </row>
    <row r="146" spans="1:3" ht="11.25" thickBot="1" x14ac:dyDescent="0.3">
      <c r="A146" s="13"/>
      <c r="B146" s="5" t="s">
        <v>9</v>
      </c>
      <c r="C146" s="5"/>
    </row>
    <row r="147" spans="1:3" ht="15" customHeight="1" thickBot="1" x14ac:dyDescent="0.3">
      <c r="A147" s="43" t="s">
        <v>219</v>
      </c>
      <c r="B147" s="45"/>
      <c r="C147" s="35">
        <f>SUM(C137,C141,C145)</f>
        <v>0</v>
      </c>
    </row>
    <row r="148" spans="1:3" ht="11.65" customHeight="1" thickBot="1" x14ac:dyDescent="0.3">
      <c r="A148" s="24" t="str">
        <f>'PI skaičiuoklė'!B63</f>
        <v>1.5.18. Papildau 301 punktu:
„301. Kurą deginančius įrenginius, kurių nominali šiluminė galia yra 0,12 MW arba didesnė, bet mažesnė kaip 1 MW, eksploatuojantys veiklos vykdytojai turi vykdyti per kalendorinius metus sunaudoto kuro apskaitą.“</v>
      </c>
      <c r="B148" s="39"/>
      <c r="C148" s="39"/>
    </row>
    <row r="149" spans="1:3" ht="21.75" thickBot="1" x14ac:dyDescent="0.3">
      <c r="A149" s="8" t="str">
        <f>'PI skaičiuoklė'!C64</f>
        <v>Sunaudoto kuro apskaitos ataskaitos parengimas ir pateikimas (nuo 120 kW iki 1 MW įrenginiams).2</v>
      </c>
      <c r="B149" s="39"/>
      <c r="C149" s="39"/>
    </row>
    <row r="150" spans="1:3" ht="11.25" thickBot="1" x14ac:dyDescent="0.3">
      <c r="A150" s="36"/>
      <c r="B150" s="5" t="s">
        <v>139</v>
      </c>
      <c r="C150" s="5">
        <v>0</v>
      </c>
    </row>
    <row r="151" spans="1:3" ht="11.25" thickBot="1" x14ac:dyDescent="0.3">
      <c r="A151" s="13"/>
      <c r="B151" s="5" t="s">
        <v>140</v>
      </c>
      <c r="C151" s="5">
        <v>0</v>
      </c>
    </row>
    <row r="152" spans="1:3" ht="15" customHeight="1" thickBot="1" x14ac:dyDescent="0.3">
      <c r="A152" s="46" t="s">
        <v>220</v>
      </c>
      <c r="B152" s="48"/>
      <c r="C152" s="5">
        <f>SUM(C150:C151)</f>
        <v>0</v>
      </c>
    </row>
    <row r="153" spans="1:3" ht="11.25" thickBot="1" x14ac:dyDescent="0.3">
      <c r="A153" s="8" t="str">
        <f>'PI skaičiuoklė'!C65</f>
        <v>-</v>
      </c>
      <c r="B153" s="4"/>
      <c r="C153" s="4"/>
    </row>
    <row r="154" spans="1:3" ht="11.25" thickBot="1" x14ac:dyDescent="0.3">
      <c r="A154" s="13"/>
      <c r="B154" s="5" t="s">
        <v>141</v>
      </c>
      <c r="C154" s="5">
        <v>0</v>
      </c>
    </row>
    <row r="155" spans="1:3" ht="11.25" thickBot="1" x14ac:dyDescent="0.3">
      <c r="A155" s="13"/>
      <c r="B155" s="5" t="s">
        <v>142</v>
      </c>
      <c r="C155" s="5">
        <v>0</v>
      </c>
    </row>
    <row r="156" spans="1:3" ht="16.5" customHeight="1" thickBot="1" x14ac:dyDescent="0.3">
      <c r="A156" s="46" t="s">
        <v>221</v>
      </c>
      <c r="B156" s="48"/>
      <c r="C156" s="5">
        <f>SUM(C154:C155)</f>
        <v>0</v>
      </c>
    </row>
    <row r="157" spans="1:3" ht="11.25" thickBot="1" x14ac:dyDescent="0.3">
      <c r="A157" s="8" t="str">
        <f>'PI skaičiuoklė'!C66</f>
        <v>-</v>
      </c>
      <c r="B157" s="4"/>
      <c r="C157" s="4"/>
    </row>
    <row r="158" spans="1:3" ht="11.25" thickBot="1" x14ac:dyDescent="0.3">
      <c r="A158" s="13"/>
      <c r="B158" s="5" t="s">
        <v>172</v>
      </c>
      <c r="C158" s="5">
        <v>0</v>
      </c>
    </row>
    <row r="159" spans="1:3" ht="11.25" thickBot="1" x14ac:dyDescent="0.3">
      <c r="A159" s="13"/>
      <c r="B159" s="5" t="s">
        <v>173</v>
      </c>
      <c r="C159" s="5">
        <v>0</v>
      </c>
    </row>
    <row r="160" spans="1:3" ht="16.5" customHeight="1" thickBot="1" x14ac:dyDescent="0.3">
      <c r="A160" s="46" t="s">
        <v>222</v>
      </c>
      <c r="B160" s="48"/>
      <c r="C160" s="5">
        <f>SUM(C158:C159)</f>
        <v>0</v>
      </c>
    </row>
    <row r="161" spans="1:20" ht="11.25" thickBot="1" x14ac:dyDescent="0.3">
      <c r="A161" s="13"/>
      <c r="B161" s="5" t="s">
        <v>9</v>
      </c>
      <c r="C161" s="5" t="s">
        <v>9</v>
      </c>
    </row>
    <row r="162" spans="1:20" ht="15" customHeight="1" thickBot="1" x14ac:dyDescent="0.3">
      <c r="A162" s="43" t="s">
        <v>223</v>
      </c>
      <c r="B162" s="45"/>
      <c r="C162" s="35">
        <f>SUM(C152,C156,C160)</f>
        <v>0</v>
      </c>
    </row>
    <row r="163" spans="1:20" ht="207.75" customHeight="1" thickBot="1" x14ac:dyDescent="0.3">
      <c r="A163" s="24" t="str">
        <f>'PI skaičiuoklė'!B69</f>
        <v>1.5.8. Papildau 71 –  74 punktais:
„&lt;...&gt;
72. Veiklos vykdytojas, kuris planuoja laikinai už jo vykdomos  ūkinės veiklos teritorijos ribų prie šilumos perdavimo tinklo prijungtoje vietoje eksploatuoti kurą deginantį įrenginį, siekdamas įsitikinti, kad iš šio kurą deginančio įrenginio išmesti ir planuojamos kurą deginančio įrenginio eksploatavimo vietos aplinkos ore pasklidę teršalai nesudarys sąlygų viršyti ribines aplinkos oro užterštumo vertes, turi atlikti teršalų sklaidos aplinkos ore skaičiavimus Lietuvos Respublikos aplinkos ministro 2007 m. lapkričio 30 d. įsakymo Nr. D1-653 „Dėl Teršalų sklaidos skaičiavimo modelių, foninio aplinkos oro užterštumo duomenų ir meteorologinių duomenų naudojimo tvarkos ūkinės veiklos poveikiui aplinkos orui įvertinti“ nustatyta tvarka ir šiuos skaičiavimus saugoti ne trumpiau kaip 3 mėnesius nuo kurą deginančio įrenginio eksploatavimo pabaigos.
&lt;...&gt;
74. Veiklos vykdytojas, kuris planavo laikinai eksploatuoti kurą deginantį įrenginį už ūkinės veiklos teritorijos ribų arba pradėjo laikinai eksploatuoti kurą deginantį įrenginį už ūkinės veiklos teritorijos ribų dėl šilumos perdavimų tinklų techninių sutrikimų ir būtinybės šilumos vartotojus aprūpinti šiluma, Aplinkos apsaugos departamentui prie Aplinkos ministerijos (toliau – AAD) turi pranešti apie šio įrenginio eksploatavimo pradžios ir planuojamos pabaigos datą, vietą, nominalią šiluminę galią ir jame naudojamą kuro rūšį elektroniniu būdu, o kai tokių galimybių nėra – raštu ne vėliau kaip per 24 valandas nuo įrenginio eksploatacijos pradžios. Apie pabaigtą kurą deginančio įrenginio laikiną eksploatavimą veiklos vykdytojas nurodytomis informavimo priemonėmis turi pranešti  AAD per 5 darbo dienas nuo įrenginio eksploatacijos pabaigos.“</v>
      </c>
      <c r="B163" s="4"/>
      <c r="C163" s="4"/>
    </row>
    <row r="164" spans="1:20" ht="32.25" thickBot="1" x14ac:dyDescent="0.3">
      <c r="A164" s="8" t="str">
        <f>'PI skaičiuoklė'!C70</f>
        <v>Teršalų sklaidos aplinkos ore skaičiavimų atlikimas eksploatuojant kurą deginantį įrenginį už veiklos vykdymo teritorijos ribų.</v>
      </c>
      <c r="B164" s="4"/>
      <c r="C164" s="4"/>
    </row>
    <row r="165" spans="1:20" ht="21.75" thickBot="1" x14ac:dyDescent="0.3">
      <c r="A165" s="13"/>
      <c r="B165" s="5" t="s">
        <v>251</v>
      </c>
      <c r="C165" s="5">
        <v>1000</v>
      </c>
      <c r="D165" s="73" t="s">
        <v>265</v>
      </c>
      <c r="E165" s="74"/>
      <c r="F165" s="74"/>
      <c r="G165" s="74"/>
      <c r="H165" s="74"/>
      <c r="I165" s="74"/>
      <c r="J165" s="74"/>
      <c r="K165" s="74"/>
      <c r="L165" s="74"/>
      <c r="M165" s="74"/>
      <c r="N165" s="74"/>
      <c r="O165" s="74"/>
      <c r="P165" s="74"/>
      <c r="Q165" s="74"/>
      <c r="R165" s="74"/>
      <c r="S165" s="74"/>
      <c r="T165" s="74"/>
    </row>
    <row r="166" spans="1:20" ht="11.25" thickBot="1" x14ac:dyDescent="0.3">
      <c r="A166" s="13"/>
      <c r="B166" s="5" t="s">
        <v>146</v>
      </c>
      <c r="C166" s="5">
        <v>0</v>
      </c>
      <c r="D166" s="73"/>
      <c r="E166" s="74"/>
      <c r="F166" s="74"/>
      <c r="G166" s="74"/>
      <c r="H166" s="74"/>
      <c r="I166" s="74"/>
      <c r="J166" s="74"/>
      <c r="K166" s="74"/>
      <c r="L166" s="74"/>
      <c r="M166" s="74"/>
      <c r="N166" s="74"/>
      <c r="O166" s="74"/>
      <c r="P166" s="74"/>
      <c r="Q166" s="74"/>
      <c r="R166" s="74"/>
      <c r="S166" s="74"/>
      <c r="T166" s="74"/>
    </row>
    <row r="167" spans="1:20" ht="12" customHeight="1" thickBot="1" x14ac:dyDescent="0.3">
      <c r="A167" s="46" t="s">
        <v>224</v>
      </c>
      <c r="B167" s="48"/>
      <c r="C167" s="5">
        <f>SUM(C165:C166)</f>
        <v>1000</v>
      </c>
    </row>
    <row r="168" spans="1:20" ht="21.75" thickBot="1" x14ac:dyDescent="0.3">
      <c r="A168" s="8" t="str">
        <f>'PI skaičiuoklė'!C71</f>
        <v>Informavimas apie kurą deginančio įrenginio eksploataciją už veiklos vykdymo teritorijos ribų.</v>
      </c>
      <c r="B168" s="4"/>
      <c r="C168" s="4"/>
    </row>
    <row r="169" spans="1:20" ht="11.25" thickBot="1" x14ac:dyDescent="0.3">
      <c r="A169" s="13"/>
      <c r="B169" s="5" t="s">
        <v>148</v>
      </c>
      <c r="C169" s="5">
        <v>0</v>
      </c>
    </row>
    <row r="170" spans="1:20" ht="11.25" thickBot="1" x14ac:dyDescent="0.3">
      <c r="A170" s="13"/>
      <c r="B170" s="5" t="s">
        <v>147</v>
      </c>
      <c r="C170" s="5">
        <v>0</v>
      </c>
    </row>
    <row r="171" spans="1:20" ht="19.149999999999999" customHeight="1" thickBot="1" x14ac:dyDescent="0.3">
      <c r="A171" s="46" t="s">
        <v>225</v>
      </c>
      <c r="B171" s="48"/>
      <c r="C171" s="5">
        <f>SUM(C169:C170)</f>
        <v>0</v>
      </c>
    </row>
    <row r="172" spans="1:20" ht="11.25" thickBot="1" x14ac:dyDescent="0.3">
      <c r="A172" s="8" t="str">
        <f>'PI skaičiuoklė'!C72</f>
        <v>-</v>
      </c>
      <c r="B172" s="4"/>
      <c r="C172" s="4"/>
    </row>
    <row r="173" spans="1:20" ht="11.25" thickBot="1" x14ac:dyDescent="0.3">
      <c r="A173" s="13"/>
      <c r="B173" s="5" t="s">
        <v>175</v>
      </c>
      <c r="C173" s="5">
        <v>0</v>
      </c>
    </row>
    <row r="174" spans="1:20" ht="11.25" thickBot="1" x14ac:dyDescent="0.3">
      <c r="A174" s="13"/>
      <c r="B174" s="5" t="s">
        <v>176</v>
      </c>
      <c r="C174" s="5">
        <v>0</v>
      </c>
    </row>
    <row r="175" spans="1:20" ht="19.149999999999999" customHeight="1" thickBot="1" x14ac:dyDescent="0.3">
      <c r="A175" s="46" t="s">
        <v>226</v>
      </c>
      <c r="B175" s="48"/>
      <c r="C175" s="5">
        <f>SUM(C173:C174)</f>
        <v>0</v>
      </c>
    </row>
    <row r="176" spans="1:20" ht="11.25" thickBot="1" x14ac:dyDescent="0.3">
      <c r="A176" s="13"/>
      <c r="B176" s="5" t="s">
        <v>9</v>
      </c>
      <c r="C176" s="5"/>
    </row>
    <row r="177" spans="1:3" ht="15" customHeight="1" thickBot="1" x14ac:dyDescent="0.3">
      <c r="A177" s="43" t="s">
        <v>227</v>
      </c>
      <c r="B177" s="45"/>
      <c r="C177" s="35">
        <f>SUM(C167,C171,C175)</f>
        <v>1000</v>
      </c>
    </row>
    <row r="178" spans="1:3" ht="11.65" customHeight="1" thickBot="1" x14ac:dyDescent="0.3">
      <c r="A178" s="24" t="str">
        <f>'PI skaičiuoklė'!B75</f>
        <v>1.5.23. Pakeičiu 1 priedą ir jį išdėstau nauja redakcija (pridedama). &lt;...&gt; 1. Esamiems mažiems kurą deginantiems įrenginiams iki 2028 m. gruodžio 31 d. taikomos išmetamų teršalų ribinės vertės: &lt;...&gt; 2. Deginant medieną arba gazolį išmetamo SO2 ribinė vertė netaikoma. &lt;...&gt; 3. Deginant gazolį išmetamų KD ribinė vertė netaikoma. &lt;...&gt;.</v>
      </c>
      <c r="B178" s="4"/>
      <c r="C178" s="4"/>
    </row>
    <row r="179" spans="1:3" ht="32.25" thickBot="1" x14ac:dyDescent="0.3">
      <c r="A179" s="8" t="str">
        <f>'PI skaičiuoklė'!C76</f>
        <v>Kietųjų dalelių (KD) ir sieros dioksido (SO2) matavimai gazolį ar medieną deginančiuose įrenginiuose (0,12-1 MW).</v>
      </c>
      <c r="B179" s="4"/>
      <c r="C179" s="4"/>
    </row>
    <row r="180" spans="1:3" ht="11.25" thickBot="1" x14ac:dyDescent="0.3">
      <c r="A180" s="36"/>
      <c r="B180" s="5" t="s">
        <v>254</v>
      </c>
      <c r="C180" s="5">
        <v>0</v>
      </c>
    </row>
    <row r="181" spans="1:3" ht="11.25" thickBot="1" x14ac:dyDescent="0.3">
      <c r="A181" s="13"/>
      <c r="B181" s="5" t="s">
        <v>154</v>
      </c>
      <c r="C181" s="5">
        <v>0</v>
      </c>
    </row>
    <row r="182" spans="1:3" ht="15" customHeight="1" thickBot="1" x14ac:dyDescent="0.3">
      <c r="A182" s="46" t="s">
        <v>228</v>
      </c>
      <c r="B182" s="48"/>
      <c r="C182" s="5">
        <f>SUM(C180:C181)</f>
        <v>0</v>
      </c>
    </row>
    <row r="183" spans="1:3" ht="11.25" thickBot="1" x14ac:dyDescent="0.3">
      <c r="A183" s="8" t="str">
        <f>'PI skaičiuoklė'!C77</f>
        <v>-</v>
      </c>
      <c r="B183" s="4"/>
      <c r="C183" s="4"/>
    </row>
    <row r="184" spans="1:3" ht="11.25" thickBot="1" x14ac:dyDescent="0.3">
      <c r="A184" s="13"/>
      <c r="B184" s="5" t="s">
        <v>155</v>
      </c>
      <c r="C184" s="5">
        <v>0</v>
      </c>
    </row>
    <row r="185" spans="1:3" ht="11.25" thickBot="1" x14ac:dyDescent="0.3">
      <c r="A185" s="13"/>
      <c r="B185" s="5" t="s">
        <v>156</v>
      </c>
      <c r="C185" s="5">
        <v>0</v>
      </c>
    </row>
    <row r="186" spans="1:3" ht="16.5" customHeight="1" thickBot="1" x14ac:dyDescent="0.3">
      <c r="A186" s="46" t="s">
        <v>229</v>
      </c>
      <c r="B186" s="48"/>
      <c r="C186" s="5">
        <f>SUM(C184:C185)</f>
        <v>0</v>
      </c>
    </row>
    <row r="187" spans="1:3" ht="11.25" thickBot="1" x14ac:dyDescent="0.3">
      <c r="A187" s="8" t="str">
        <f>'PI skaičiuoklė'!C78</f>
        <v>-</v>
      </c>
      <c r="B187" s="4"/>
      <c r="C187" s="4"/>
    </row>
    <row r="188" spans="1:3" ht="11.25" thickBot="1" x14ac:dyDescent="0.3">
      <c r="A188" s="13"/>
      <c r="B188" s="5" t="s">
        <v>166</v>
      </c>
      <c r="C188" s="5">
        <v>0</v>
      </c>
    </row>
    <row r="189" spans="1:3" ht="11.25" thickBot="1" x14ac:dyDescent="0.3">
      <c r="A189" s="13"/>
      <c r="B189" s="5" t="s">
        <v>167</v>
      </c>
      <c r="C189" s="5">
        <v>0</v>
      </c>
    </row>
    <row r="190" spans="1:3" ht="16.5" customHeight="1" thickBot="1" x14ac:dyDescent="0.3">
      <c r="A190" s="46" t="s">
        <v>230</v>
      </c>
      <c r="B190" s="48"/>
      <c r="C190" s="5">
        <f>SUM(C188:C189)</f>
        <v>0</v>
      </c>
    </row>
    <row r="191" spans="1:3" ht="11.25" thickBot="1" x14ac:dyDescent="0.3">
      <c r="A191" s="13"/>
      <c r="B191" s="5" t="s">
        <v>9</v>
      </c>
      <c r="C191" s="5" t="s">
        <v>9</v>
      </c>
    </row>
    <row r="192" spans="1:3" ht="15" customHeight="1" thickBot="1" x14ac:dyDescent="0.3">
      <c r="A192" s="43" t="s">
        <v>231</v>
      </c>
      <c r="B192" s="45"/>
      <c r="C192" s="35">
        <f>SUM(C182,C186,C190)</f>
        <v>0</v>
      </c>
    </row>
  </sheetData>
  <mergeCells count="54">
    <mergeCell ref="D21:T23"/>
    <mergeCell ref="D36:T38"/>
    <mergeCell ref="D51:T53"/>
    <mergeCell ref="D165:T166"/>
    <mergeCell ref="A1:C1"/>
    <mergeCell ref="A100:C100"/>
    <mergeCell ref="A107:B107"/>
    <mergeCell ref="A111:B111"/>
    <mergeCell ref="A117:B117"/>
    <mergeCell ref="A33:B33"/>
    <mergeCell ref="A8:B8"/>
    <mergeCell ref="A12:B12"/>
    <mergeCell ref="A18:B18"/>
    <mergeCell ref="A23:B23"/>
    <mergeCell ref="A27:B27"/>
    <mergeCell ref="A16:B16"/>
    <mergeCell ref="A31:B31"/>
    <mergeCell ref="A38:B38"/>
    <mergeCell ref="A42:B42"/>
    <mergeCell ref="A46:B46"/>
    <mergeCell ref="A48:B48"/>
    <mergeCell ref="A53:B53"/>
    <mergeCell ref="A57:B57"/>
    <mergeCell ref="A61:B61"/>
    <mergeCell ref="A63:B63"/>
    <mergeCell ref="A68:B68"/>
    <mergeCell ref="A72:B72"/>
    <mergeCell ref="A76:B76"/>
    <mergeCell ref="A78:B78"/>
    <mergeCell ref="A83:B83"/>
    <mergeCell ref="A87:B87"/>
    <mergeCell ref="A91:B91"/>
    <mergeCell ref="A93:B93"/>
    <mergeCell ref="A115:B115"/>
    <mergeCell ref="A130:B130"/>
    <mergeCell ref="A137:B137"/>
    <mergeCell ref="A141:B141"/>
    <mergeCell ref="A122:B122"/>
    <mergeCell ref="A126:B126"/>
    <mergeCell ref="A132:B132"/>
    <mergeCell ref="A145:B145"/>
    <mergeCell ref="A147:B147"/>
    <mergeCell ref="A152:B152"/>
    <mergeCell ref="A156:B156"/>
    <mergeCell ref="A160:B160"/>
    <mergeCell ref="A182:B182"/>
    <mergeCell ref="A186:B186"/>
    <mergeCell ref="A190:B190"/>
    <mergeCell ref="A192:B192"/>
    <mergeCell ref="A162:B162"/>
    <mergeCell ref="A167:B167"/>
    <mergeCell ref="A171:B171"/>
    <mergeCell ref="A175:B175"/>
    <mergeCell ref="A177:B177"/>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50164633ED94994D9773E53D567FF5BF" ma:contentTypeVersion="14" ma:contentTypeDescription="Kurkite naują dokumentą." ma:contentTypeScope="" ma:versionID="327b48872ff6932eeb09353cc3bbdb0c">
  <xsd:schema xmlns:xsd="http://www.w3.org/2001/XMLSchema" xmlns:xs="http://www.w3.org/2001/XMLSchema" xmlns:p="http://schemas.microsoft.com/office/2006/metadata/properties" xmlns:ns2="47c1ea38-b788-4873-88f4-3b1f34597b9a" xmlns:ns3="0379a545-9986-45d7-9e6d-3845025712a0" targetNamespace="http://schemas.microsoft.com/office/2006/metadata/properties" ma:root="true" ma:fieldsID="49bb1461692a08ce2aec186f0540e300" ns2:_="" ns3:_="">
    <xsd:import namespace="47c1ea38-b788-4873-88f4-3b1f34597b9a"/>
    <xsd:import namespace="0379a545-9986-45d7-9e6d-3845025712a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c1ea38-b788-4873-88f4-3b1f34597b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b763af57-ddc4-4b49-90b1-28f02697adf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379a545-9986-45d7-9e6d-3845025712a0" elementFormDefault="qualified">
    <xsd:import namespace="http://schemas.microsoft.com/office/2006/documentManagement/types"/>
    <xsd:import namespace="http://schemas.microsoft.com/office/infopath/2007/PartnerControls"/>
    <xsd:element name="SharedWithUsers" ma:index="12"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3f5c7397-6a17-43fd-b0d0-62600e53cad0}" ma:internalName="TaxCatchAll" ma:showField="CatchAllData" ma:web="0379a545-9986-45d7-9e6d-3845025712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7c1ea38-b788-4873-88f4-3b1f34597b9a">
      <Terms xmlns="http://schemas.microsoft.com/office/infopath/2007/PartnerControls"/>
    </lcf76f155ced4ddcb4097134ff3c332f>
    <TaxCatchAll xmlns="0379a545-9986-45d7-9e6d-3845025712a0" xsi:nil="true"/>
  </documentManagement>
</p:properties>
</file>

<file path=customXml/itemProps1.xml><?xml version="1.0" encoding="utf-8"?>
<ds:datastoreItem xmlns:ds="http://schemas.openxmlformats.org/officeDocument/2006/customXml" ds:itemID="{7DC1A6D7-905F-475A-B17F-3B15D109AA66}">
  <ds:schemaRefs>
    <ds:schemaRef ds:uri="http://schemas.microsoft.com/sharepoint/v3/contenttype/forms"/>
  </ds:schemaRefs>
</ds:datastoreItem>
</file>

<file path=customXml/itemProps2.xml><?xml version="1.0" encoding="utf-8"?>
<ds:datastoreItem xmlns:ds="http://schemas.openxmlformats.org/officeDocument/2006/customXml" ds:itemID="{DC9E18F0-A2FD-44FE-A392-0723A6A805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c1ea38-b788-4873-88f4-3b1f34597b9a"/>
    <ds:schemaRef ds:uri="0379a545-9986-45d7-9e6d-3845025712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049A1B8-5C13-4E29-B3DA-24B0C0F80DFE}">
  <ds:schemaRefs>
    <ds:schemaRef ds:uri="http://schemas.microsoft.com/office/2006/documentManagement/types"/>
    <ds:schemaRef ds:uri="http://purl.org/dc/terms/"/>
    <ds:schemaRef ds:uri="http://purl.org/dc/elements/1.1/"/>
    <ds:schemaRef ds:uri="http://schemas.openxmlformats.org/package/2006/metadata/core-properties"/>
    <ds:schemaRef ds:uri="http://schemas.microsoft.com/office/infopath/2007/PartnerControls"/>
    <ds:schemaRef ds:uri="http://purl.org/dc/dcmitype/"/>
    <ds:schemaRef ds:uri="http://www.w3.org/XML/1998/namespace"/>
    <ds:schemaRef ds:uri="http://schemas.microsoft.com/office/2006/metadata/properties"/>
    <ds:schemaRef ds:uri="2e073065-020e-4dce-99c7-95e5c43123bb"/>
    <ds:schemaRef ds:uri="47c1ea38-b788-4873-88f4-3b1f34597b9a"/>
    <ds:schemaRef ds:uri="0379a545-9986-45d7-9e6d-3845025712a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 skaičiuoklė</vt:lpstr>
      <vt:lpstr>Išlaidos darbuotojams</vt:lpstr>
      <vt:lpstr>Išlaidos investicijoms</vt:lpstr>
      <vt:lpstr>Išlaidos medžiagoms</vt:lpstr>
      <vt:lpstr>Išlaidos paslaugoms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Danguolė Salžiūnienė</dc:creator>
  <cp:lastModifiedBy>Paulius Žvirblis</cp:lastModifiedBy>
  <cp:lastPrinted>2020-06-30T05:46:20Z</cp:lastPrinted>
  <dcterms:created xsi:type="dcterms:W3CDTF">2017-11-29T09:20:31Z</dcterms:created>
  <dcterms:modified xsi:type="dcterms:W3CDTF">2025-01-29T12:15:40Z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0x01010050164633ED94994D9773E53D567FF5BF</vt:lpwstr>
  </property>
</Properties>
</file>