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gnis\homeDir$\IndreA\My Documents\Tarybos sprendimu projektai\2021 m\TS dėl SVP tikslinimo po biudžeto\po tarybos SVP pagal biudžetą - Kopija\"/>
    </mc:Choice>
  </mc:AlternateContent>
  <bookViews>
    <workbookView xWindow="0" yWindow="0" windowWidth="28800" windowHeight="11835"/>
  </bookViews>
  <sheets>
    <sheet name="Planas" sheetId="2" r:id="rId1"/>
  </sheets>
  <calcPr calcId="152511"/>
</workbook>
</file>

<file path=xl/calcChain.xml><?xml version="1.0" encoding="utf-8"?>
<calcChain xmlns="http://schemas.openxmlformats.org/spreadsheetml/2006/main">
  <c r="H100" i="2" l="1"/>
  <c r="I100" i="2"/>
  <c r="J100" i="2"/>
  <c r="G100" i="2"/>
  <c r="H99" i="2"/>
  <c r="I99" i="2"/>
  <c r="G99" i="2"/>
  <c r="L55" i="2"/>
  <c r="L59" i="2"/>
  <c r="L62" i="2"/>
  <c r="L68" i="2"/>
  <c r="L74" i="2"/>
  <c r="L82" i="2"/>
  <c r="H104" i="2"/>
  <c r="I104" i="2"/>
  <c r="J104" i="2"/>
  <c r="G104" i="2"/>
  <c r="H103" i="2"/>
  <c r="I103" i="2"/>
  <c r="J103" i="2"/>
  <c r="G103" i="2" l="1"/>
  <c r="J105" i="2" l="1"/>
  <c r="I105" i="2"/>
  <c r="H105" i="2"/>
  <c r="G105" i="2"/>
  <c r="O87" i="2"/>
  <c r="N87" i="2"/>
  <c r="M87" i="2"/>
  <c r="L87" i="2"/>
  <c r="O83" i="2"/>
  <c r="N83" i="2"/>
  <c r="M83" i="2"/>
  <c r="L83" i="2"/>
  <c r="O82" i="2"/>
  <c r="N82" i="2"/>
  <c r="M82" i="2"/>
  <c r="M81" i="2" s="1"/>
  <c r="L81" i="2"/>
  <c r="O81" i="2"/>
  <c r="N81" i="2"/>
  <c r="O74" i="2"/>
  <c r="N74" i="2"/>
  <c r="N59" i="2" s="1"/>
  <c r="M74" i="2"/>
  <c r="O68" i="2"/>
  <c r="N68" i="2"/>
  <c r="M68" i="2"/>
  <c r="O62" i="2"/>
  <c r="N62" i="2"/>
  <c r="M62" i="2"/>
  <c r="M59" i="2"/>
  <c r="O55" i="2"/>
  <c r="N55" i="2"/>
  <c r="M55" i="2"/>
  <c r="O49" i="2"/>
  <c r="N49" i="2"/>
  <c r="M49" i="2"/>
  <c r="L49" i="2"/>
  <c r="O46" i="2"/>
  <c r="N46" i="2"/>
  <c r="M46" i="2"/>
  <c r="L46" i="2"/>
  <c r="O42" i="2"/>
  <c r="N42" i="2"/>
  <c r="M42" i="2"/>
  <c r="L42" i="2"/>
  <c r="O39" i="2"/>
  <c r="N39" i="2"/>
  <c r="M39" i="2"/>
  <c r="L39" i="2"/>
  <c r="O38" i="2"/>
  <c r="O31" i="2"/>
  <c r="N31" i="2"/>
  <c r="M31" i="2"/>
  <c r="L31" i="2"/>
  <c r="O27" i="2"/>
  <c r="N27" i="2"/>
  <c r="M27" i="2"/>
  <c r="L27" i="2"/>
  <c r="O21" i="2"/>
  <c r="N21" i="2"/>
  <c r="M21" i="2"/>
  <c r="L21" i="2"/>
  <c r="O19" i="2"/>
  <c r="N19" i="2"/>
  <c r="M19" i="2"/>
  <c r="L19" i="2"/>
  <c r="O17" i="2"/>
  <c r="N17" i="2"/>
  <c r="M17" i="2"/>
  <c r="M11" i="2" s="1"/>
  <c r="M10" i="2" s="1"/>
  <c r="L17" i="2"/>
  <c r="L11" i="2" s="1"/>
  <c r="L10" i="2" s="1"/>
  <c r="O11" i="2"/>
  <c r="O10" i="2" s="1"/>
  <c r="N11" i="2"/>
  <c r="N10" i="2"/>
  <c r="L38" i="2" l="1"/>
  <c r="L37" i="2" s="1"/>
  <c r="L9" i="2" s="1"/>
  <c r="O59" i="2"/>
  <c r="O37" i="2" s="1"/>
  <c r="O9" i="2" s="1"/>
  <c r="M38" i="2"/>
  <c r="M37" i="2" s="1"/>
  <c r="M9" i="2" s="1"/>
  <c r="N38" i="2"/>
  <c r="N37" i="2" s="1"/>
  <c r="N9" i="2" s="1"/>
  <c r="H17" i="2"/>
  <c r="I17" i="2"/>
  <c r="J17" i="2"/>
  <c r="K17" i="2"/>
  <c r="P17" i="2"/>
  <c r="Q17" i="2"/>
  <c r="H19" i="2"/>
  <c r="I19" i="2"/>
  <c r="J19" i="2"/>
  <c r="K19" i="2"/>
  <c r="P19" i="2"/>
  <c r="Q19" i="2"/>
  <c r="H21" i="2"/>
  <c r="I21" i="2"/>
  <c r="J21" i="2"/>
  <c r="K21" i="2"/>
  <c r="P21" i="2"/>
  <c r="Q21" i="2"/>
  <c r="H27" i="2"/>
  <c r="I27" i="2"/>
  <c r="J27" i="2"/>
  <c r="K27" i="2"/>
  <c r="P27" i="2"/>
  <c r="Q27" i="2"/>
  <c r="H31" i="2"/>
  <c r="I31" i="2"/>
  <c r="J31" i="2"/>
  <c r="K31" i="2"/>
  <c r="P31" i="2"/>
  <c r="Q31" i="2"/>
  <c r="H39" i="2"/>
  <c r="I39" i="2"/>
  <c r="J39" i="2"/>
  <c r="K39" i="2"/>
  <c r="P39" i="2"/>
  <c r="Q39" i="2"/>
  <c r="H42" i="2"/>
  <c r="I42" i="2"/>
  <c r="J42" i="2"/>
  <c r="K42" i="2"/>
  <c r="P42" i="2"/>
  <c r="Q42" i="2"/>
  <c r="H46" i="2"/>
  <c r="I46" i="2"/>
  <c r="J46" i="2"/>
  <c r="K46" i="2"/>
  <c r="P46" i="2"/>
  <c r="Q46" i="2"/>
  <c r="H49" i="2"/>
  <c r="I49" i="2"/>
  <c r="J49" i="2"/>
  <c r="K49" i="2"/>
  <c r="P49" i="2"/>
  <c r="Q49" i="2"/>
  <c r="H55" i="2"/>
  <c r="I55" i="2"/>
  <c r="J55" i="2"/>
  <c r="K55" i="2"/>
  <c r="P55" i="2"/>
  <c r="Q55" i="2"/>
  <c r="H62" i="2"/>
  <c r="I62" i="2"/>
  <c r="J62" i="2"/>
  <c r="K62" i="2"/>
  <c r="P62" i="2"/>
  <c r="Q62" i="2"/>
  <c r="H68" i="2"/>
  <c r="I68" i="2"/>
  <c r="J68" i="2"/>
  <c r="K68" i="2"/>
  <c r="K59" i="2" s="1"/>
  <c r="P68" i="2"/>
  <c r="Q68" i="2"/>
  <c r="H74" i="2"/>
  <c r="I74" i="2"/>
  <c r="J74" i="2"/>
  <c r="K74" i="2"/>
  <c r="P74" i="2"/>
  <c r="Q74" i="2"/>
  <c r="H83" i="2"/>
  <c r="I83" i="2"/>
  <c r="J83" i="2"/>
  <c r="K83" i="2"/>
  <c r="K82" i="2" s="1"/>
  <c r="K81" i="2" s="1"/>
  <c r="P83" i="2"/>
  <c r="Q83" i="2"/>
  <c r="H87" i="2"/>
  <c r="H82" i="2" s="1"/>
  <c r="H81" i="2" s="1"/>
  <c r="I87" i="2"/>
  <c r="I82" i="2" s="1"/>
  <c r="I81" i="2" s="1"/>
  <c r="J87" i="2"/>
  <c r="K87" i="2"/>
  <c r="P87" i="2"/>
  <c r="P82" i="2" s="1"/>
  <c r="P81" i="2" s="1"/>
  <c r="Q87" i="2"/>
  <c r="Q82" i="2" s="1"/>
  <c r="Q81" i="2" s="1"/>
  <c r="C105" i="2"/>
  <c r="D105" i="2"/>
  <c r="E105" i="2"/>
  <c r="F105" i="2"/>
  <c r="K105" i="2"/>
  <c r="L105" i="2"/>
  <c r="I11" i="2" l="1"/>
  <c r="I10" i="2" s="1"/>
  <c r="I59" i="2"/>
  <c r="J82" i="2"/>
  <c r="J81" i="2" s="1"/>
  <c r="J59" i="2"/>
  <c r="P59" i="2"/>
  <c r="H59" i="2"/>
  <c r="K38" i="2"/>
  <c r="K37" i="2" s="1"/>
  <c r="Q38" i="2"/>
  <c r="I38" i="2"/>
  <c r="I37" i="2" s="1"/>
  <c r="I9" i="2" s="1"/>
  <c r="Q11" i="2"/>
  <c r="Q10" i="2" s="1"/>
  <c r="K11" i="2"/>
  <c r="K10" i="2" s="1"/>
  <c r="Q59" i="2"/>
  <c r="J38" i="2"/>
  <c r="P38" i="2"/>
  <c r="H38" i="2"/>
  <c r="H37" i="2" s="1"/>
  <c r="P11" i="2"/>
  <c r="P10" i="2" s="1"/>
  <c r="H11" i="2"/>
  <c r="H10" i="2" s="1"/>
  <c r="H9" i="2" s="1"/>
  <c r="J11" i="2"/>
  <c r="J10" i="2" s="1"/>
  <c r="K9" i="2"/>
  <c r="J37" i="2" l="1"/>
  <c r="J9" i="2" s="1"/>
  <c r="Q37" i="2"/>
  <c r="Q9" i="2" s="1"/>
  <c r="P37" i="2"/>
  <c r="P9" i="2" s="1"/>
</calcChain>
</file>

<file path=xl/sharedStrings.xml><?xml version="1.0" encoding="utf-8"?>
<sst xmlns="http://schemas.openxmlformats.org/spreadsheetml/2006/main" count="765" uniqueCount="291">
  <si>
    <t>Kodas</t>
  </si>
  <si>
    <t>Pavadinimas</t>
  </si>
  <si>
    <t>Asign. valdytojas</t>
  </si>
  <si>
    <t>Vykdytojas</t>
  </si>
  <si>
    <t>Atsakingas (-i) asmuo (-ys)</t>
  </si>
  <si>
    <t>SP lėšos</t>
  </si>
  <si>
    <t>BVS lėšos</t>
  </si>
  <si>
    <t>2021 m. išlaidų projektas</t>
  </si>
  <si>
    <t>2022 m. išlaidų projektas</t>
  </si>
  <si>
    <t>2023 m. išlaidų projektas</t>
  </si>
  <si>
    <t>Produkto /Efekto /Rezultato /Proceso/Indėlio</t>
  </si>
  <si>
    <t>Iš viso</t>
  </si>
  <si>
    <t>Išlaidoms</t>
  </si>
  <si>
    <t>Turtui įsigyti</t>
  </si>
  <si>
    <t>Rodiklis</t>
  </si>
  <si>
    <t>Mato vnt.</t>
  </si>
  <si>
    <t>2021</t>
  </si>
  <si>
    <t>2022</t>
  </si>
  <si>
    <t>2023</t>
  </si>
  <si>
    <t>Iš jų darbo užmokesčiui</t>
  </si>
  <si>
    <t>Planas</t>
  </si>
  <si>
    <t>Faktas</t>
  </si>
  <si>
    <t>03.</t>
  </si>
  <si>
    <t>SOCIALINĖS ATSKIRTIES MAŽINIMO PROGRAMA</t>
  </si>
  <si>
    <t>Socialinės paramos skyrius</t>
  </si>
  <si>
    <t>Loreta Laugalienė</t>
  </si>
  <si>
    <t>03.01.</t>
  </si>
  <si>
    <t>Mažinti socialinę atskirtį ir plėsti socialinę pagalbą 01</t>
  </si>
  <si>
    <t>Socialinių paslaugų srities įvertinimo rodiklis pagal Savivaldybių gerovės indeksą</t>
  </si>
  <si>
    <t>b.</t>
  </si>
  <si>
    <t>20,30</t>
  </si>
  <si>
    <t>0,00</t>
  </si>
  <si>
    <t>20,50</t>
  </si>
  <si>
    <t>20,70</t>
  </si>
  <si>
    <t>03.01.01.</t>
  </si>
  <si>
    <t>Modernizuoti socialinių paslaugų įstaigas 01</t>
  </si>
  <si>
    <t>Nepiniginės paramos skyrimo skaičius</t>
  </si>
  <si>
    <t>asm</t>
  </si>
  <si>
    <t>13 213,00</t>
  </si>
  <si>
    <t>13 077,00</t>
  </si>
  <si>
    <t>13 022,00</t>
  </si>
  <si>
    <t>Nemokamo maitinimo ugdymo įstaigose skyrimo skaičius</t>
  </si>
  <si>
    <t>5 305,00</t>
  </si>
  <si>
    <t>5 310,00</t>
  </si>
  <si>
    <t>5 312,00</t>
  </si>
  <si>
    <t>Piniginės socialinės paramos skyrimo skaičius</t>
  </si>
  <si>
    <t>1 350,00</t>
  </si>
  <si>
    <t>1 355,00</t>
  </si>
  <si>
    <t>1 360,00</t>
  </si>
  <si>
    <t>03.01.01.01</t>
  </si>
  <si>
    <t>Tikslinių kompensacijų mokėjimas ir administravimas</t>
  </si>
  <si>
    <t>288740810 Raseinių rajono savivaldybės administracija</t>
  </si>
  <si>
    <t>Regina Stulgaitienė</t>
  </si>
  <si>
    <t>LRVB</t>
  </si>
  <si>
    <t>213</t>
  </si>
  <si>
    <t>Vidutinis kompensacijų gavėjų  skaičius per metus</t>
  </si>
  <si>
    <t>2 240,00</t>
  </si>
  <si>
    <t>2 235,00</t>
  </si>
  <si>
    <t>2 230,00</t>
  </si>
  <si>
    <t>03.01.01.02</t>
  </si>
  <si>
    <t>Išmokų vaikams mokėjimas ir administravimas</t>
  </si>
  <si>
    <t>Violeta Sinušienė</t>
  </si>
  <si>
    <t>214</t>
  </si>
  <si>
    <t>Vidutinis išmokų gavėjų skaičius per metus</t>
  </si>
  <si>
    <t>5 530,00</t>
  </si>
  <si>
    <t>5 920,00</t>
  </si>
  <si>
    <t>5 900,00</t>
  </si>
  <si>
    <t>03.01.01.04</t>
  </si>
  <si>
    <t>Kompensacijų nukentėjusiems asmenims ginkluoto pasipriešinimo (rezistencijos) dalyviams, sovietinėje armijoje sužalotiems asmenims bei žuvusiųjų šeimoms mokėjimas</t>
  </si>
  <si>
    <t>Birutė Miniotienė</t>
  </si>
  <si>
    <t>Asmenų, gavusių kompensacijas, skaičius</t>
  </si>
  <si>
    <t>03.01.01.05</t>
  </si>
  <si>
    <t>Socialinių pašalpų mokėjimas socialiai remtiniems asmenims (su admin. Išlaidomis)</t>
  </si>
  <si>
    <t>Vidutinis pašalpų gavėjų skaičius per metus</t>
  </si>
  <si>
    <t>1 450,00</t>
  </si>
  <si>
    <t>1 300,00</t>
  </si>
  <si>
    <t>1 250,00</t>
  </si>
  <si>
    <t>SB</t>
  </si>
  <si>
    <t>102</t>
  </si>
  <si>
    <t>03.01.01.06</t>
  </si>
  <si>
    <t>Šildymo išlaidų kompensacijų (kito kuro) mokėjimas ir administravimas</t>
  </si>
  <si>
    <t>Organizacijų, gavusių finasavimą, skaičius</t>
  </si>
  <si>
    <t>vnt.</t>
  </si>
  <si>
    <t>850,00</t>
  </si>
  <si>
    <t>855,00</t>
  </si>
  <si>
    <t>860,00</t>
  </si>
  <si>
    <t>03.01.01.07</t>
  </si>
  <si>
    <t>Būsto šildymo išlaidų, geriamojo vandens išlaidų ir karšto vandens išlaidų kompensacijų mokėjimas</t>
  </si>
  <si>
    <t>Šeimų, gavusių kompensacijas, skaičius</t>
  </si>
  <si>
    <t>795,00</t>
  </si>
  <si>
    <t>800,00</t>
  </si>
  <si>
    <t>03.01.01.08</t>
  </si>
  <si>
    <t>Laidojimo pašalpų mokėjimas</t>
  </si>
  <si>
    <t>Monika Kampus</t>
  </si>
  <si>
    <t>SB(VB)</t>
  </si>
  <si>
    <t>Asmenų, gavusių pašalpas, skaičius</t>
  </si>
  <si>
    <t>560,00</t>
  </si>
  <si>
    <t>565,00</t>
  </si>
  <si>
    <t>03.01.01.09</t>
  </si>
  <si>
    <t>Vienkartinių, tikslinių, periodinių ir sąlyginių pašalpų mokėjimas</t>
  </si>
  <si>
    <t>280,00</t>
  </si>
  <si>
    <t>275,00</t>
  </si>
  <si>
    <t>270,00</t>
  </si>
  <si>
    <t>03.01.01.12</t>
  </si>
  <si>
    <t>Kitos socialinės paramos mokėjimas</t>
  </si>
  <si>
    <t>Viktorija Margevičienė</t>
  </si>
  <si>
    <t>Suteiktos paramos skaičius</t>
  </si>
  <si>
    <t>25,00</t>
  </si>
  <si>
    <t>30,00</t>
  </si>
  <si>
    <t>32,00</t>
  </si>
  <si>
    <t>03.01.01.14</t>
  </si>
  <si>
    <t>Parama mokinio reikmenims įsigyti (su admin. išlaidomis)</t>
  </si>
  <si>
    <t>Asmenų, gavusių paramą, skaičius</t>
  </si>
  <si>
    <t>940,00</t>
  </si>
  <si>
    <t>945,00</t>
  </si>
  <si>
    <t>950,00</t>
  </si>
  <si>
    <t>03.01.01.16</t>
  </si>
  <si>
    <t>Paramos maisto produktais ir higienos prekėmis dalinimas ir administravimas</t>
  </si>
  <si>
    <t>3 790,00</t>
  </si>
  <si>
    <t>3 780,00</t>
  </si>
  <si>
    <t>7 770,00</t>
  </si>
  <si>
    <t>212</t>
  </si>
  <si>
    <t>ES</t>
  </si>
  <si>
    <t>3035</t>
  </si>
  <si>
    <t>03.01.01.17</t>
  </si>
  <si>
    <t>Mokinių nemokamas maitinimas ir administravimas</t>
  </si>
  <si>
    <t>Asmenų, gavusių  maitinimą, skaičius</t>
  </si>
  <si>
    <t>03.01.01.19</t>
  </si>
  <si>
    <t>Būsto nuomos ar išperkamosios būsto nuomos mokesčių dalies kompensacijų mokėjimas</t>
  </si>
  <si>
    <t>Danutė Šiukštienė</t>
  </si>
  <si>
    <t>2027</t>
  </si>
  <si>
    <t>Vidutinis kompensacijų gavėjų skaičius per metus</t>
  </si>
  <si>
    <t>8,00</t>
  </si>
  <si>
    <t>10,00</t>
  </si>
  <si>
    <t>12,00</t>
  </si>
  <si>
    <t>03.01.01.20</t>
  </si>
  <si>
    <t>Kredito, paimto daugiabučiam namui atnaujinti (modernizuoti) ir palūkanų apmokėjimas už asmenis, turinčius teisę į būsto šildymo  išlaidų kompensaciją</t>
  </si>
  <si>
    <t>70,00</t>
  </si>
  <si>
    <t>80,00</t>
  </si>
  <si>
    <t>90,00</t>
  </si>
  <si>
    <t>03.01.01.24</t>
  </si>
  <si>
    <t>Pagalbos pinigų ir atlygio mokėjimas</t>
  </si>
  <si>
    <t>Vidutinis gavėjų skaičius per metus</t>
  </si>
  <si>
    <t>92,00</t>
  </si>
  <si>
    <t>95,00</t>
  </si>
  <si>
    <t>03.02.</t>
  </si>
  <si>
    <t>Užtikrinti bendrųjų bei specialiųjų socialinių paslaugų kokybę 02</t>
  </si>
  <si>
    <t>Suteiktų paslaugų skaičius įgyvendinant programą, suaugusiems neįgaliems ar senyvo amžiaus asmenims</t>
  </si>
  <si>
    <t>1 119,00</t>
  </si>
  <si>
    <t>981,00</t>
  </si>
  <si>
    <t>1 009,00</t>
  </si>
  <si>
    <t>03.02.01.</t>
  </si>
  <si>
    <t>Plėsti socialinių paslaugų rūšis ir didinti prieinamumą 01</t>
  </si>
  <si>
    <t>Gyventojų, teigiamai įvertinusių savivaldybės socialinių paslaugų kokybę ir prieinamumą, dalis nuo visų apklaustųjų</t>
  </si>
  <si>
    <t>%</t>
  </si>
  <si>
    <t>100,00</t>
  </si>
  <si>
    <t>03.02.01.02</t>
  </si>
  <si>
    <t>Socialinių paslaugų, socialinių paslaugų įstaigose pirkimas ir apmokėjimas</t>
  </si>
  <si>
    <t>Vanda Pranckienė</t>
  </si>
  <si>
    <t>Vidutinis paslaugų gavėjųs kaičius per metus</t>
  </si>
  <si>
    <t>140,00</t>
  </si>
  <si>
    <t>145,00</t>
  </si>
  <si>
    <t>150,00</t>
  </si>
  <si>
    <t>03.02.01.04</t>
  </si>
  <si>
    <t>Vaikų dienos centrų veiklos rėmimas</t>
  </si>
  <si>
    <t>211</t>
  </si>
  <si>
    <t>03.02.01.05</t>
  </si>
  <si>
    <t>Nevyriausybinių organizacijų socialinių projektų rėmimas</t>
  </si>
  <si>
    <t>9,00</t>
  </si>
  <si>
    <t>03.02.01.06</t>
  </si>
  <si>
    <t>Socialinės reabilitacijos paslaugų neįgaliesiems bendruomenėje finansavimas</t>
  </si>
  <si>
    <t>226</t>
  </si>
  <si>
    <t>03.02.01.07</t>
  </si>
  <si>
    <t>Būsto ir gyvenamosios aplinkos pritaikymo neįgaliesiems įgyvendinimas</t>
  </si>
  <si>
    <t>Būstų, pritaikytų neįgaliesiems, skaičius</t>
  </si>
  <si>
    <t>7,00</t>
  </si>
  <si>
    <t>6,00</t>
  </si>
  <si>
    <t>5,00</t>
  </si>
  <si>
    <t>03.02.01.09</t>
  </si>
  <si>
    <t>Raseinių rajono savivaldybėje 2016-2019 m. kompleksiškai teikiamų paslaugų šeimai projektas</t>
  </si>
  <si>
    <t>Jekaterina Povilaitienė, Loreta Laugalienė</t>
  </si>
  <si>
    <t>3033</t>
  </si>
  <si>
    <t>Asmenų, dalyvavusių projekte, skaičius</t>
  </si>
  <si>
    <t>330,00</t>
  </si>
  <si>
    <t>03.02.01.10</t>
  </si>
  <si>
    <t>Nakvynės namų veiklos užtikrinimas</t>
  </si>
  <si>
    <t>Asmenų, gavusių paslaugą, skaičius</t>
  </si>
  <si>
    <t>26,00</t>
  </si>
  <si>
    <t>27,00</t>
  </si>
  <si>
    <t>03.02.01.11</t>
  </si>
  <si>
    <t>Raseinių pagalbos šeimai namų Globos centro dalinis finansavimas</t>
  </si>
  <si>
    <t>Įgyvendintų veiklų pagal projektą „Vaikų gerovės ir saugumo didinimas, paslaugų šeimai, 
globėjams (rūpintojams) kokybės didinimas bei prieinamumo plėtra"skaičius</t>
  </si>
  <si>
    <t>1,00</t>
  </si>
  <si>
    <t>03.02.01.12</t>
  </si>
  <si>
    <t>Užimtumo didinimo programos įgyvendinimas</t>
  </si>
  <si>
    <t>Įgyvendinamų valstybinių ( valstybės perduotų ) funkcijų procentas</t>
  </si>
  <si>
    <t>105</t>
  </si>
  <si>
    <t>2028</t>
  </si>
  <si>
    <t>03.02.01.13</t>
  </si>
  <si>
    <t>„Užimtumo skatinimo ir motyvavimo paslaugų nedirbantiems ir socialinę paramą gaunantiems asmenims modelio įgyvendinimas"</t>
  </si>
  <si>
    <t>Dainora Buivydienė</t>
  </si>
  <si>
    <t>Asmenų, gavusių paslaugas, skaičius</t>
  </si>
  <si>
    <t>03.02.02</t>
  </si>
  <si>
    <t>Modernizuoti socialinių paslaugų įstaigas ir užtikrinti jų veiklą</t>
  </si>
  <si>
    <t>Modernizuotų socialinių paslaugų įstaigų procentas nuo visų Savivaldybės socialinių paslaugų įstaigų</t>
  </si>
  <si>
    <t>75,00</t>
  </si>
  <si>
    <t>03.02.02.01</t>
  </si>
  <si>
    <t>Dienos socialinės globos teikimas (RSPC)</t>
  </si>
  <si>
    <t>302677776 Raseinių socialinių paslaugų centras</t>
  </si>
  <si>
    <t>Aptarnaujantis personalas</t>
  </si>
  <si>
    <t>Asta Urbonienė</t>
  </si>
  <si>
    <t>135,00</t>
  </si>
  <si>
    <t>138,00</t>
  </si>
  <si>
    <t>03.02.02.02</t>
  </si>
  <si>
    <t>Socialinės priežiūros šeimoms teikimas (RSPC)</t>
  </si>
  <si>
    <t>Arvydas Spurga</t>
  </si>
  <si>
    <t>Šeimų, gavusių paslaugos, skaičius</t>
  </si>
  <si>
    <t>239,00</t>
  </si>
  <si>
    <t>238,00</t>
  </si>
  <si>
    <t>237,00</t>
  </si>
  <si>
    <t>03.02.02.03</t>
  </si>
  <si>
    <t>Socialinių paslaugų, biudžetinių įstaigų veiklos užtikrinimas</t>
  </si>
  <si>
    <t>Suteiktų paslaugų skaičius</t>
  </si>
  <si>
    <t>350,00</t>
  </si>
  <si>
    <t>355,00</t>
  </si>
  <si>
    <t>360,00</t>
  </si>
  <si>
    <t>SB(SP)</t>
  </si>
  <si>
    <t>11011</t>
  </si>
  <si>
    <t>11013</t>
  </si>
  <si>
    <t>11012</t>
  </si>
  <si>
    <t>03.02.02.04</t>
  </si>
  <si>
    <t>Integrali pagalba į namus (RSPC)</t>
  </si>
  <si>
    <t>03.02.02.05</t>
  </si>
  <si>
    <t>Vaikų dienos centro veiklos plėtra (RSPC)</t>
  </si>
  <si>
    <t>Vaikų, gavusių paslaugas, skaičius</t>
  </si>
  <si>
    <t>03.02.02.06</t>
  </si>
  <si>
    <t>VšĮ Raseinių neįgaliųjų užimtumo ir paslaugų centro veiklos užtikrinimas</t>
  </si>
  <si>
    <t>Neįgaliųjų gavusių paslaugas, skaičius per metus</t>
  </si>
  <si>
    <t>200,00</t>
  </si>
  <si>
    <t>03.02.02.07</t>
  </si>
  <si>
    <t>Ilgalaikė (trumpalaikė) socialinė globa (RNUPC)</t>
  </si>
  <si>
    <t>Vidutinis paslaugų gavėjų skaičius per metus</t>
  </si>
  <si>
    <t>20,00</t>
  </si>
  <si>
    <t>03.02.02.08</t>
  </si>
  <si>
    <t>Įstaigos išlaikymas (darbuotojų samda, pastato eksploatacija, darbo sąlygų gerinimas)</t>
  </si>
  <si>
    <t>172427720 Raseinių pagalbos šeimai namai</t>
  </si>
  <si>
    <t>Ina Norkevičienė</t>
  </si>
  <si>
    <t>Vidutinis vaikų, gavusių paslaugas per metus, skaičius</t>
  </si>
  <si>
    <t>24,00</t>
  </si>
  <si>
    <t>23,00</t>
  </si>
  <si>
    <t>03.02.02.09</t>
  </si>
  <si>
    <t>Įstaigos išlaikymas (darbuotojų samda, eksploatacinės išlaidos, maitinimo organizavimas ir pan.)</t>
  </si>
  <si>
    <t>Rasa Šebelskienė</t>
  </si>
  <si>
    <t>Vidutinis gavusių paslaugas, skaičius per metus</t>
  </si>
  <si>
    <t>190791978 Raseinių r. Blinstrubiškių socialinės globos namai</t>
  </si>
  <si>
    <t>205</t>
  </si>
  <si>
    <t>KT</t>
  </si>
  <si>
    <t>406</t>
  </si>
  <si>
    <t>03.03.</t>
  </si>
  <si>
    <t>Užtikrinti prieinamas ir kokybiškas asmens ir visuomenės sveikatos priežiūros paslaugas, mažinant socialinę atskirtį</t>
  </si>
  <si>
    <t>Akvilė Juškienė</t>
  </si>
  <si>
    <t>Rajono savivaldybės biudžeto lėšų, skirtų sveikatos priežiūros įstaigų materialinės bazės gerinimui bei visuomenės sveikatos rėmimo specialiosios programos įgyvendinimui, pokytis proc., lyginant su praėjusiais kalendoriniais metais.</t>
  </si>
  <si>
    <t>15,00</t>
  </si>
  <si>
    <t>03.03.01</t>
  </si>
  <si>
    <t>Gerinti sveikatos priežiūros įstaigų materialinę bazę ir teikiamų paslaugų kokybę, mažinant socialinę atskirtį</t>
  </si>
  <si>
    <t>Asmens sveikatos priežiūros įstaigų, kurioms buvo skirta lėšų materialinės bazės gerinimui, skaičius</t>
  </si>
  <si>
    <t>2,00</t>
  </si>
  <si>
    <t>3,00</t>
  </si>
  <si>
    <t>03.03.01.22</t>
  </si>
  <si>
    <t>Raseinių rajono gyventojų sveikatos stiprinimas, gerinant sveikatos priežiūros paslaugų prieinamumą</t>
  </si>
  <si>
    <t>Asta Montvydienė</t>
  </si>
  <si>
    <t>Projekto veiklų įgyvendinimo procentas</t>
  </si>
  <si>
    <t>50,00</t>
  </si>
  <si>
    <t>303212456 Raseinių rajono savivaldybė visuomenės sveikatos biuras</t>
  </si>
  <si>
    <t>03.03.01.23</t>
  </si>
  <si>
    <t>Paslaugų prieinamumo gerinimas tuberkulioze sergantiems asmenims Raseinių rajone</t>
  </si>
  <si>
    <t>26,70</t>
  </si>
  <si>
    <t>41,30</t>
  </si>
  <si>
    <t>272416130 VŠĮ Raseinių pirminės sveikatos priežiūros centras</t>
  </si>
  <si>
    <t>Europos Sąjungos paramos lėšos</t>
  </si>
  <si>
    <t>kiti finansavimo šaltiniai</t>
  </si>
  <si>
    <t>Valstybės biudžeto (pavedimų) lėšos</t>
  </si>
  <si>
    <t>SB- Savivaldybės biudžeto lėšos</t>
  </si>
  <si>
    <t>Specialiosios lėšos (pajamos už atsitiktines paslaugas)</t>
  </si>
  <si>
    <t>IŠ VISO:</t>
  </si>
  <si>
    <t>RASEINIŲ RAJONO SAVIVALDYBĖS 2021-2023 M. STRATEGINIO VEIKLOS PLANO</t>
  </si>
  <si>
    <t>2021-2023 METŲ PRIEMONIŲ, MATAVIMO KRITERIJŲ IR IŠLAIDŲ SUVESTINĖ</t>
  </si>
  <si>
    <t>SOCIALINĖS ATSKIRTIES MAŽINIMO PROGRAMA NR. 03</t>
  </si>
  <si>
    <t>2021 m. skirtų lėšų planas</t>
  </si>
  <si>
    <t>(Raseinių rajono savivaldybės tarybos 2021 m.                       d. sprendimo Nr. TS-   redakcija)</t>
  </si>
  <si>
    <t>Raseinių rajono savivaldybės tarybos 2021 m. sausio 28 d. sprendimu Nr. TS-2  patvirtinto 2021-2023 metų strateginio veiklos plano 3 priedo lentelė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</si>
</sst>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.00;\-#,##0.00;&quot;&quot;"/>
    <numFmt numFmtId="165" formatCode="#,##0.00_ ;\-#,##0.00\ "/>
  </numFmts>
  <fonts count="11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6B764"/>
        <bgColor rgb="FFF6B764"/>
      </patternFill>
    </fill>
    <fill>
      <patternFill patternType="solid">
        <fgColor rgb="FFF6D59B"/>
        <bgColor rgb="FFF6D59B"/>
      </patternFill>
    </fill>
    <fill>
      <patternFill patternType="solid">
        <fgColor rgb="FFF6F0A6"/>
        <bgColor rgb="FFF6F0A6"/>
      </patternFill>
    </fill>
    <fill>
      <patternFill patternType="none">
        <fgColor rgb="FF000000"/>
        <bgColor rgb="FF000000"/>
      </patternFill>
    </fill>
    <fill>
      <patternFill patternType="solid">
        <fgColor rgb="FFEBEBEB"/>
        <bgColor rgb="FFEBEBEB"/>
      </patternFill>
    </fill>
    <fill>
      <patternFill patternType="solid">
        <fgColor rgb="FFFFC000"/>
        <bgColor indexed="5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5" borderId="0"/>
  </cellStyleXfs>
  <cellXfs count="107">
    <xf numFmtId="0" fontId="0" fillId="0" borderId="0" xfId="0" applyNumberFormat="1" applyFill="1" applyAlignment="1" applyProtection="1"/>
    <xf numFmtId="0" fontId="4" fillId="5" borderId="0" xfId="1" applyFont="1" applyBorder="1"/>
    <xf numFmtId="164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164" fontId="6" fillId="0" borderId="5" xfId="0" applyNumberFormat="1" applyFont="1" applyFill="1" applyBorder="1" applyAlignment="1" applyProtection="1">
      <alignment horizontal="right" vertical="top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5" xfId="0" applyNumberFormat="1" applyFont="1" applyFill="1" applyBorder="1" applyAlignment="1" applyProtection="1">
      <alignment horizontal="left" vertical="top" readingOrder="1"/>
      <protection locked="0"/>
    </xf>
    <xf numFmtId="0" fontId="3" fillId="5" borderId="10" xfId="1" applyFont="1" applyBorder="1" applyAlignment="1">
      <alignment wrapText="1"/>
    </xf>
    <xf numFmtId="0" fontId="2" fillId="5" borderId="0" xfId="1" applyFont="1" applyBorder="1" applyAlignment="1">
      <alignment horizontal="center" vertical="center"/>
    </xf>
    <xf numFmtId="0" fontId="2" fillId="5" borderId="0" xfId="1" applyFont="1" applyBorder="1" applyAlignment="1">
      <alignment horizontal="center" vertical="top"/>
    </xf>
    <xf numFmtId="0" fontId="3" fillId="5" borderId="0" xfId="1" applyFont="1" applyBorder="1" applyAlignment="1">
      <alignment wrapText="1"/>
    </xf>
    <xf numFmtId="0" fontId="3" fillId="5" borderId="10" xfId="1" applyFont="1" applyBorder="1" applyAlignment="1">
      <alignment wrapText="1"/>
    </xf>
    <xf numFmtId="0" fontId="2" fillId="5" borderId="0" xfId="1" applyFont="1" applyBorder="1" applyAlignment="1">
      <alignment horizontal="center" vertical="center"/>
    </xf>
    <xf numFmtId="0" fontId="2" fillId="7" borderId="11" xfId="1" applyFont="1" applyFill="1" applyBorder="1" applyAlignment="1" applyProtection="1">
      <alignment horizontal="center" vertical="top"/>
      <protection locked="0"/>
    </xf>
    <xf numFmtId="0" fontId="7" fillId="0" borderId="1" xfId="0" applyNumberFormat="1" applyFont="1" applyFill="1" applyBorder="1" applyAlignment="1" applyProtection="1">
      <alignment horizontal="center" readingOrder="1"/>
    </xf>
    <xf numFmtId="0" fontId="7" fillId="0" borderId="2" xfId="0" applyNumberFormat="1" applyFont="1" applyFill="1" applyBorder="1" applyAlignment="1" applyProtection="1">
      <alignment horizontal="center" wrapText="1" readingOrder="1"/>
    </xf>
    <xf numFmtId="0" fontId="7" fillId="0" borderId="2" xfId="0" applyNumberFormat="1" applyFont="1" applyFill="1" applyBorder="1" applyAlignment="1" applyProtection="1">
      <alignment horizontal="center" readingOrder="1"/>
    </xf>
    <xf numFmtId="0" fontId="8" fillId="0" borderId="2" xfId="0" applyNumberFormat="1" applyFont="1" applyFill="1" applyBorder="1" applyAlignment="1" applyProtection="1">
      <alignment horizontal="center"/>
    </xf>
    <xf numFmtId="0" fontId="7" fillId="8" borderId="2" xfId="0" applyNumberFormat="1" applyFont="1" applyFill="1" applyBorder="1" applyAlignment="1" applyProtection="1">
      <alignment horizontal="center" readingOrder="1"/>
    </xf>
    <xf numFmtId="0" fontId="8" fillId="8" borderId="2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/>
    <xf numFmtId="0" fontId="7" fillId="0" borderId="4" xfId="0" applyNumberFormat="1" applyFont="1" applyFill="1" applyBorder="1" applyAlignment="1" applyProtection="1">
      <alignment horizontal="center" readingOrder="1"/>
    </xf>
    <xf numFmtId="0" fontId="7" fillId="0" borderId="5" xfId="0" applyNumberFormat="1" applyFont="1" applyFill="1" applyBorder="1" applyAlignment="1" applyProtection="1">
      <alignment horizontal="center" wrapText="1" readingOrder="1"/>
    </xf>
    <xf numFmtId="0" fontId="7" fillId="0" borderId="5" xfId="0" applyNumberFormat="1" applyFont="1" applyFill="1" applyBorder="1" applyAlignment="1" applyProtection="1">
      <alignment horizontal="center" readingOrder="1"/>
    </xf>
    <xf numFmtId="0" fontId="8" fillId="0" borderId="5" xfId="0" applyNumberFormat="1" applyFont="1" applyFill="1" applyBorder="1" applyAlignment="1" applyProtection="1">
      <alignment horizontal="center"/>
    </xf>
    <xf numFmtId="0" fontId="7" fillId="8" borderId="5" xfId="0" applyNumberFormat="1" applyFont="1" applyFill="1" applyBorder="1" applyAlignment="1" applyProtection="1">
      <alignment horizontal="center" readingOrder="1"/>
    </xf>
    <xf numFmtId="0" fontId="8" fillId="8" borderId="5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 readingOrder="1"/>
    </xf>
    <xf numFmtId="0" fontId="7" fillId="0" borderId="8" xfId="0" applyNumberFormat="1" applyFont="1" applyFill="1" applyBorder="1" applyAlignment="1" applyProtection="1">
      <alignment horizontal="center" wrapText="1" readingOrder="1"/>
    </xf>
    <xf numFmtId="0" fontId="7" fillId="0" borderId="8" xfId="0" applyNumberFormat="1" applyFont="1" applyFill="1" applyBorder="1" applyAlignment="1" applyProtection="1">
      <alignment horizontal="center" readingOrder="1"/>
    </xf>
    <xf numFmtId="0" fontId="7" fillId="0" borderId="8" xfId="0" applyNumberFormat="1" applyFont="1" applyFill="1" applyBorder="1" applyAlignment="1" applyProtection="1">
      <alignment horizontal="center" readingOrder="1"/>
    </xf>
    <xf numFmtId="0" fontId="7" fillId="0" borderId="8" xfId="0" applyNumberFormat="1" applyFont="1" applyFill="1" applyBorder="1" applyAlignment="1" applyProtection="1">
      <alignment horizontal="center" wrapText="1" readingOrder="1"/>
    </xf>
    <xf numFmtId="0" fontId="7" fillId="8" borderId="8" xfId="0" applyNumberFormat="1" applyFont="1" applyFill="1" applyBorder="1" applyAlignment="1" applyProtection="1">
      <alignment horizontal="center" readingOrder="1"/>
    </xf>
    <xf numFmtId="0" fontId="7" fillId="8" borderId="8" xfId="0" applyNumberFormat="1" applyFont="1" applyFill="1" applyBorder="1" applyAlignment="1" applyProtection="1">
      <alignment horizontal="center" readingOrder="1"/>
    </xf>
    <xf numFmtId="0" fontId="7" fillId="8" borderId="8" xfId="0" applyNumberFormat="1" applyFont="1" applyFill="1" applyBorder="1" applyAlignment="1" applyProtection="1">
      <alignment horizontal="center" wrapText="1" readingOrder="1"/>
    </xf>
    <xf numFmtId="0" fontId="7" fillId="0" borderId="9" xfId="0" applyNumberFormat="1" applyFont="1" applyFill="1" applyBorder="1" applyAlignment="1" applyProtection="1">
      <alignment horizontal="center" readingOrder="1"/>
    </xf>
    <xf numFmtId="0" fontId="5" fillId="2" borderId="1" xfId="0" applyNumberFormat="1" applyFont="1" applyFill="1" applyBorder="1" applyAlignment="1" applyProtection="1">
      <alignment vertical="top" readingOrder="1"/>
      <protection locked="0"/>
    </xf>
    <xf numFmtId="0" fontId="5" fillId="2" borderId="2" xfId="0" applyNumberFormat="1" applyFont="1" applyFill="1" applyBorder="1" applyAlignment="1" applyProtection="1">
      <alignment vertical="top" wrapText="1" readingOrder="1"/>
      <protection locked="0"/>
    </xf>
    <xf numFmtId="0" fontId="5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2" xfId="0" applyNumberFormat="1" applyFont="1" applyFill="1" applyBorder="1" applyAlignment="1" applyProtection="1">
      <alignment horizontal="left" vertical="top" readingOrder="1"/>
      <protection locked="0"/>
    </xf>
    <xf numFmtId="164" fontId="5" fillId="2" borderId="2" xfId="0" applyNumberFormat="1" applyFont="1" applyFill="1" applyBorder="1" applyAlignment="1" applyProtection="1">
      <alignment horizontal="right" vertical="top" readingOrder="1"/>
    </xf>
    <xf numFmtId="0" fontId="5" fillId="2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2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2" borderId="3" xfId="0" applyNumberFormat="1" applyFont="1" applyFill="1" applyBorder="1" applyAlignment="1" applyProtection="1">
      <alignment horizontal="right" vertical="top" readingOrder="1"/>
      <protection locked="0"/>
    </xf>
    <xf numFmtId="0" fontId="6" fillId="3" borderId="1" xfId="0" applyNumberFormat="1" applyFont="1" applyFill="1" applyBorder="1" applyAlignment="1" applyProtection="1">
      <alignment vertical="top" readingOrder="1"/>
      <protection locked="0"/>
    </xf>
    <xf numFmtId="0" fontId="6" fillId="3" borderId="2" xfId="0" applyNumberFormat="1" applyFont="1" applyFill="1" applyBorder="1" applyAlignment="1" applyProtection="1">
      <alignment vertical="top" wrapText="1" readingOrder="1"/>
      <protection locked="0"/>
    </xf>
    <xf numFmtId="0" fontId="6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" borderId="2" xfId="0" applyNumberFormat="1" applyFont="1" applyFill="1" applyBorder="1" applyAlignment="1" applyProtection="1">
      <alignment horizontal="left" vertical="top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readingOrder="1"/>
    </xf>
    <xf numFmtId="164" fontId="5" fillId="3" borderId="2" xfId="0" applyNumberFormat="1" applyFont="1" applyFill="1" applyBorder="1" applyAlignment="1" applyProtection="1">
      <alignment horizontal="right" vertical="top" readingOrder="1"/>
    </xf>
    <xf numFmtId="0" fontId="6" fillId="3" borderId="2" xfId="0" applyNumberFormat="1" applyFont="1" applyFill="1" applyBorder="1" applyAlignment="1" applyProtection="1">
      <alignment horizontal="center" vertical="top" readingOrder="1"/>
      <protection locked="0"/>
    </xf>
    <xf numFmtId="0" fontId="6" fillId="3" borderId="2" xfId="0" applyNumberFormat="1" applyFont="1" applyFill="1" applyBorder="1" applyAlignment="1" applyProtection="1">
      <alignment horizontal="right" vertical="top" readingOrder="1"/>
      <protection locked="0"/>
    </xf>
    <xf numFmtId="0" fontId="6" fillId="3" borderId="3" xfId="0" applyNumberFormat="1" applyFont="1" applyFill="1" applyBorder="1" applyAlignment="1" applyProtection="1">
      <alignment horizontal="right" vertical="top" readingOrder="1"/>
      <protection locked="0"/>
    </xf>
    <xf numFmtId="0" fontId="6" fillId="4" borderId="1" xfId="0" applyNumberFormat="1" applyFont="1" applyFill="1" applyBorder="1" applyAlignment="1" applyProtection="1">
      <alignment vertical="top" readingOrder="1"/>
      <protection locked="0"/>
    </xf>
    <xf numFmtId="0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" xfId="0" applyNumberFormat="1" applyFont="1" applyFill="1" applyBorder="1" applyAlignment="1" applyProtection="1">
      <alignment horizontal="left" vertical="top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readingOrder="1"/>
    </xf>
    <xf numFmtId="164" fontId="5" fillId="4" borderId="2" xfId="0" applyNumberFormat="1" applyFont="1" applyFill="1" applyBorder="1" applyAlignment="1" applyProtection="1">
      <alignment horizontal="right" vertical="top" readingOrder="1"/>
    </xf>
    <xf numFmtId="0" fontId="6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6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6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4" xfId="0" applyNumberFormat="1" applyFont="1" applyFill="1" applyBorder="1" applyAlignment="1" applyProtection="1">
      <alignment vertical="top" readingOrder="1"/>
      <protection locked="0"/>
    </xf>
    <xf numFmtId="0" fontId="6" fillId="0" borderId="5" xfId="0" applyNumberFormat="1" applyFont="1" applyFill="1" applyBorder="1" applyAlignment="1" applyProtection="1">
      <alignment vertical="top" wrapText="1" readingOrder="1"/>
      <protection locked="0"/>
    </xf>
    <xf numFmtId="0" fontId="6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6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1" xfId="0" applyNumberFormat="1" applyFont="1" applyFill="1" applyBorder="1" applyAlignment="1" applyProtection="1">
      <alignment vertical="top" readingOrder="1"/>
      <protection locked="0"/>
    </xf>
    <xf numFmtId="0" fontId="6" fillId="0" borderId="2" xfId="0" applyNumberFormat="1" applyFont="1" applyFill="1" applyBorder="1" applyAlignment="1" applyProtection="1">
      <alignment vertical="top" wrapText="1" readingOrder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0" applyNumberFormat="1" applyFont="1" applyFill="1" applyBorder="1" applyAlignment="1" applyProtection="1">
      <alignment horizontal="left" vertical="top" readingOrder="1"/>
      <protection locked="0"/>
    </xf>
    <xf numFmtId="0" fontId="6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6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3" xfId="0" applyNumberFormat="1" applyFont="1" applyFill="1" applyBorder="1" applyAlignment="1" applyProtection="1">
      <alignment horizontal="right" vertical="top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readingOrder="1"/>
    </xf>
    <xf numFmtId="164" fontId="5" fillId="0" borderId="2" xfId="0" applyNumberFormat="1" applyFont="1" applyFill="1" applyBorder="1" applyAlignment="1" applyProtection="1">
      <alignment horizontal="right" vertical="top" readingOrder="1"/>
    </xf>
    <xf numFmtId="0" fontId="6" fillId="0" borderId="7" xfId="0" applyNumberFormat="1" applyFont="1" applyFill="1" applyBorder="1" applyAlignment="1" applyProtection="1">
      <alignment vertical="top" readingOrder="1"/>
      <protection locked="0"/>
    </xf>
    <xf numFmtId="0" fontId="6" fillId="0" borderId="8" xfId="0" applyNumberFormat="1" applyFont="1" applyFill="1" applyBorder="1" applyAlignment="1" applyProtection="1">
      <alignment vertical="top" wrapText="1" readingOrder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8" xfId="0" applyNumberFormat="1" applyFont="1" applyFill="1" applyBorder="1" applyAlignment="1" applyProtection="1">
      <alignment horizontal="left" vertical="top" readingOrder="1"/>
      <protection locked="0"/>
    </xf>
    <xf numFmtId="164" fontId="6" fillId="0" borderId="8" xfId="0" applyNumberFormat="1" applyFont="1" applyFill="1" applyBorder="1" applyAlignment="1" applyProtection="1">
      <alignment horizontal="right" vertical="top" readingOrder="1"/>
      <protection locked="0"/>
    </xf>
    <xf numFmtId="164" fontId="5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8" xfId="0" applyNumberFormat="1" applyFont="1" applyFill="1" applyBorder="1" applyAlignment="1" applyProtection="1">
      <alignment horizontal="center" vertical="top" readingOrder="1"/>
      <protection locked="0"/>
    </xf>
    <xf numFmtId="0" fontId="6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9" xfId="0" applyNumberFormat="1" applyFont="1" applyFill="1" applyBorder="1" applyAlignment="1" applyProtection="1">
      <alignment horizontal="right" vertical="top" readingOrder="1"/>
      <protection locked="0"/>
    </xf>
    <xf numFmtId="0" fontId="6" fillId="5" borderId="0" xfId="0" applyNumberFormat="1" applyFont="1" applyFill="1" applyAlignment="1" applyProtection="1">
      <alignment vertical="top" readingOrder="1"/>
      <protection locked="0"/>
    </xf>
    <xf numFmtId="0" fontId="6" fillId="5" borderId="0" xfId="0" applyNumberFormat="1" applyFont="1" applyFill="1" applyAlignment="1" applyProtection="1">
      <alignment vertical="top" wrapText="1" readingOrder="1"/>
      <protection locked="0"/>
    </xf>
    <xf numFmtId="0" fontId="6" fillId="5" borderId="0" xfId="0" applyNumberFormat="1" applyFont="1" applyFill="1" applyAlignment="1" applyProtection="1">
      <alignment horizontal="left" vertical="top" wrapText="1" readingOrder="1"/>
      <protection locked="0"/>
    </xf>
    <xf numFmtId="0" fontId="6" fillId="5" borderId="0" xfId="0" applyNumberFormat="1" applyFont="1" applyFill="1" applyAlignment="1" applyProtection="1">
      <alignment horizontal="left" vertical="top" readingOrder="1"/>
      <protection locked="0"/>
    </xf>
    <xf numFmtId="164" fontId="6" fillId="5" borderId="0" xfId="0" applyNumberFormat="1" applyFont="1" applyFill="1" applyAlignment="1" applyProtection="1">
      <alignment horizontal="right" vertical="top" readingOrder="1"/>
      <protection locked="0"/>
    </xf>
    <xf numFmtId="164" fontId="5" fillId="5" borderId="0" xfId="0" applyNumberFormat="1" applyFont="1" applyFill="1" applyAlignment="1" applyProtection="1">
      <alignment horizontal="right" vertical="top" readingOrder="1"/>
      <protection locked="0"/>
    </xf>
    <xf numFmtId="0" fontId="6" fillId="5" borderId="0" xfId="0" applyNumberFormat="1" applyFont="1" applyFill="1" applyAlignment="1" applyProtection="1">
      <alignment horizontal="center" vertical="top" readingOrder="1"/>
      <protection locked="0"/>
    </xf>
    <xf numFmtId="0" fontId="6" fillId="5" borderId="0" xfId="0" applyNumberFormat="1" applyFont="1" applyFill="1" applyAlignment="1" applyProtection="1">
      <alignment horizontal="right" vertical="top" readingOrder="1"/>
      <protection locked="0"/>
    </xf>
    <xf numFmtId="0" fontId="9" fillId="5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wrapText="1"/>
    </xf>
    <xf numFmtId="0" fontId="7" fillId="0" borderId="5" xfId="0" applyNumberFormat="1" applyFont="1" applyFill="1" applyBorder="1" applyAlignment="1" applyProtection="1">
      <alignment horizontal="center" wrapText="1" readingOrder="1"/>
    </xf>
    <xf numFmtId="0" fontId="6" fillId="0" borderId="5" xfId="0" applyNumberFormat="1" applyFont="1" applyFill="1" applyBorder="1" applyAlignment="1" applyProtection="1">
      <alignment vertical="top" readingOrder="1"/>
      <protection locked="0"/>
    </xf>
    <xf numFmtId="164" fontId="6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6" borderId="5" xfId="0" applyNumberFormat="1" applyFont="1" applyFill="1" applyBorder="1" applyAlignment="1" applyProtection="1">
      <alignment vertical="top" readingOrder="1"/>
      <protection locked="0"/>
    </xf>
    <xf numFmtId="0" fontId="5" fillId="6" borderId="5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6" borderId="5" xfId="0" applyNumberFormat="1" applyFont="1" applyFill="1" applyBorder="1" applyAlignment="1" applyProtection="1">
      <alignment horizontal="right" vertical="top" wrapText="1" readingOrder="1"/>
    </xf>
    <xf numFmtId="164" fontId="5" fillId="6" borderId="5" xfId="0" applyNumberFormat="1" applyFont="1" applyFill="1" applyBorder="1" applyAlignment="1" applyProtection="1">
      <alignment horizontal="right" vertical="top" readingOrder="1"/>
    </xf>
    <xf numFmtId="0" fontId="10" fillId="0" borderId="0" xfId="0" applyNumberFormat="1" applyFont="1" applyFill="1" applyAlignment="1" applyProtection="1"/>
    <xf numFmtId="165" fontId="9" fillId="0" borderId="0" xfId="0" applyNumberFormat="1" applyFont="1" applyFill="1" applyAlignment="1" applyProtection="1"/>
  </cellXfs>
  <cellStyles count="2">
    <cellStyle name="Įprastas" xfId="0" builtinId="0"/>
    <cellStyle name="Paprasta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tabSelected="1" workbookViewId="0">
      <selection activeCell="V3" sqref="V3:Y3"/>
    </sheetView>
  </sheetViews>
  <sheetFormatPr defaultRowHeight="15" x14ac:dyDescent="0.25"/>
  <cols>
    <col min="1" max="1" width="9.85546875" style="22" customWidth="1"/>
    <col min="2" max="2" width="28.85546875" style="97" customWidth="1"/>
    <col min="3" max="3" width="16.85546875" style="97" customWidth="1"/>
    <col min="4" max="4" width="15.28515625" style="97" customWidth="1"/>
    <col min="5" max="5" width="13.140625" style="97" customWidth="1"/>
    <col min="6" max="6" width="7.85546875" style="22" customWidth="1"/>
    <col min="7" max="8" width="11.5703125" style="22" customWidth="1"/>
    <col min="9" max="9" width="14.7109375" style="22" customWidth="1"/>
    <col min="10" max="10" width="13.28515625" style="22" customWidth="1"/>
    <col min="11" max="11" width="12" style="22" customWidth="1"/>
    <col min="12" max="12" width="12.5703125" style="105" customWidth="1"/>
    <col min="13" max="13" width="16.42578125" style="22" customWidth="1"/>
    <col min="14" max="14" width="15" style="22" customWidth="1"/>
    <col min="15" max="15" width="13" style="22" customWidth="1"/>
    <col min="16" max="17" width="16.42578125" style="22" customWidth="1"/>
    <col min="18" max="18" width="36.42578125" style="97" customWidth="1"/>
    <col min="19" max="19" width="5.7109375" style="22" customWidth="1"/>
    <col min="20" max="20" width="8.5703125" style="22" customWidth="1"/>
    <col min="21" max="21" width="6.85546875" style="22" customWidth="1"/>
    <col min="22" max="22" width="8.5703125" style="22" customWidth="1"/>
    <col min="23" max="23" width="6.85546875" style="22" customWidth="1"/>
    <col min="24" max="24" width="8.5703125" style="22" customWidth="1"/>
    <col min="25" max="25" width="6.85546875" style="22" customWidth="1"/>
    <col min="26" max="16384" width="9.140625" style="22"/>
  </cols>
  <sheetData>
    <row r="1" spans="1:25" s="1" customFormat="1" ht="18" customHeight="1" x14ac:dyDescent="0.2">
      <c r="A1" s="10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 t="s">
        <v>290</v>
      </c>
      <c r="W1" s="11"/>
      <c r="X1" s="11"/>
      <c r="Y1" s="11"/>
    </row>
    <row r="2" spans="1:25" s="1" customFormat="1" ht="45.75" customHeight="1" x14ac:dyDescent="0.2">
      <c r="A2" s="13" t="s">
        <v>287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1"/>
      <c r="W2" s="11"/>
      <c r="X2" s="11"/>
      <c r="Y2" s="11"/>
    </row>
    <row r="3" spans="1:25" s="1" customFormat="1" ht="46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2" t="s">
        <v>289</v>
      </c>
      <c r="W3" s="12"/>
      <c r="X3" s="12"/>
      <c r="Y3" s="12"/>
    </row>
    <row r="4" spans="1:25" s="1" customFormat="1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</row>
    <row r="5" spans="1:25" s="1" customFormat="1" ht="11.25" x14ac:dyDescent="0.2">
      <c r="A5" s="14" t="s">
        <v>286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5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7" t="s">
        <v>5</v>
      </c>
      <c r="G6" s="17" t="s">
        <v>6</v>
      </c>
      <c r="H6" s="17" t="s">
        <v>7</v>
      </c>
      <c r="I6" s="18"/>
      <c r="J6" s="18"/>
      <c r="K6" s="18"/>
      <c r="L6" s="19" t="s">
        <v>7</v>
      </c>
      <c r="M6" s="20"/>
      <c r="N6" s="20"/>
      <c r="O6" s="20"/>
      <c r="P6" s="16" t="s">
        <v>8</v>
      </c>
      <c r="Q6" s="16" t="s">
        <v>9</v>
      </c>
      <c r="R6" s="17" t="s">
        <v>10</v>
      </c>
      <c r="S6" s="18"/>
      <c r="T6" s="18"/>
      <c r="U6" s="18"/>
      <c r="V6" s="18"/>
      <c r="W6" s="18"/>
      <c r="X6" s="18"/>
      <c r="Y6" s="21"/>
    </row>
    <row r="7" spans="1:25" x14ac:dyDescent="0.25">
      <c r="A7" s="23"/>
      <c r="B7" s="24"/>
      <c r="C7" s="24"/>
      <c r="D7" s="24"/>
      <c r="E7" s="24"/>
      <c r="F7" s="25"/>
      <c r="G7" s="25"/>
      <c r="H7" s="25" t="s">
        <v>11</v>
      </c>
      <c r="I7" s="25" t="s">
        <v>12</v>
      </c>
      <c r="J7" s="26"/>
      <c r="K7" s="25" t="s">
        <v>13</v>
      </c>
      <c r="L7" s="27" t="s">
        <v>11</v>
      </c>
      <c r="M7" s="27" t="s">
        <v>12</v>
      </c>
      <c r="N7" s="28"/>
      <c r="O7" s="27" t="s">
        <v>13</v>
      </c>
      <c r="P7" s="24"/>
      <c r="Q7" s="24"/>
      <c r="R7" s="24" t="s">
        <v>14</v>
      </c>
      <c r="S7" s="24" t="s">
        <v>15</v>
      </c>
      <c r="T7" s="25" t="s">
        <v>16</v>
      </c>
      <c r="U7" s="26"/>
      <c r="V7" s="25" t="s">
        <v>17</v>
      </c>
      <c r="W7" s="26"/>
      <c r="X7" s="25" t="s">
        <v>18</v>
      </c>
      <c r="Y7" s="29"/>
    </row>
    <row r="8" spans="1:25" ht="24.75" x14ac:dyDescent="0.25">
      <c r="A8" s="30"/>
      <c r="B8" s="31"/>
      <c r="C8" s="31"/>
      <c r="D8" s="31"/>
      <c r="E8" s="31"/>
      <c r="F8" s="32"/>
      <c r="G8" s="32"/>
      <c r="H8" s="32"/>
      <c r="I8" s="33" t="s">
        <v>11</v>
      </c>
      <c r="J8" s="34" t="s">
        <v>19</v>
      </c>
      <c r="K8" s="32"/>
      <c r="L8" s="35"/>
      <c r="M8" s="36" t="s">
        <v>11</v>
      </c>
      <c r="N8" s="37" t="s">
        <v>19</v>
      </c>
      <c r="O8" s="35"/>
      <c r="P8" s="31"/>
      <c r="Q8" s="31"/>
      <c r="R8" s="31"/>
      <c r="S8" s="31"/>
      <c r="T8" s="33" t="s">
        <v>20</v>
      </c>
      <c r="U8" s="33" t="s">
        <v>21</v>
      </c>
      <c r="V8" s="33" t="s">
        <v>20</v>
      </c>
      <c r="W8" s="33" t="s">
        <v>21</v>
      </c>
      <c r="X8" s="33" t="s">
        <v>20</v>
      </c>
      <c r="Y8" s="38" t="s">
        <v>21</v>
      </c>
    </row>
    <row r="9" spans="1:25" ht="22.5" x14ac:dyDescent="0.25">
      <c r="A9" s="39" t="s">
        <v>22</v>
      </c>
      <c r="B9" s="40" t="s">
        <v>23</v>
      </c>
      <c r="C9" s="41"/>
      <c r="D9" s="41" t="s">
        <v>24</v>
      </c>
      <c r="E9" s="41" t="s">
        <v>25</v>
      </c>
      <c r="F9" s="42"/>
      <c r="G9" s="42"/>
      <c r="H9" s="43">
        <f t="shared" ref="H9:Q9" si="0">H10+H37+H81</f>
        <v>18189404.289999999</v>
      </c>
      <c r="I9" s="43">
        <f t="shared" si="0"/>
        <v>18156404.289999999</v>
      </c>
      <c r="J9" s="43">
        <f t="shared" si="0"/>
        <v>3482532.0300000003</v>
      </c>
      <c r="K9" s="43">
        <f t="shared" si="0"/>
        <v>33000</v>
      </c>
      <c r="L9" s="43">
        <f>L10+L37+L81</f>
        <v>18252083.289999999</v>
      </c>
      <c r="M9" s="43">
        <f t="shared" ref="M9:O9" si="1">M10+M37+M81</f>
        <v>18217231.289999999</v>
      </c>
      <c r="N9" s="43">
        <f t="shared" si="1"/>
        <v>3511919.0300000003</v>
      </c>
      <c r="O9" s="43">
        <f t="shared" si="1"/>
        <v>34852</v>
      </c>
      <c r="P9" s="43">
        <f t="shared" si="0"/>
        <v>17935840</v>
      </c>
      <c r="Q9" s="43">
        <f t="shared" si="0"/>
        <v>17994983</v>
      </c>
      <c r="R9" s="41"/>
      <c r="S9" s="44"/>
      <c r="T9" s="45"/>
      <c r="U9" s="45"/>
      <c r="V9" s="45"/>
      <c r="W9" s="45"/>
      <c r="X9" s="45"/>
      <c r="Y9" s="46"/>
    </row>
    <row r="10" spans="1:25" ht="22.5" x14ac:dyDescent="0.25">
      <c r="A10" s="47" t="s">
        <v>26</v>
      </c>
      <c r="B10" s="48" t="s">
        <v>27</v>
      </c>
      <c r="C10" s="49"/>
      <c r="D10" s="49" t="s">
        <v>24</v>
      </c>
      <c r="E10" s="49" t="s">
        <v>25</v>
      </c>
      <c r="F10" s="50"/>
      <c r="G10" s="50"/>
      <c r="H10" s="51">
        <f t="shared" ref="H10:Q10" si="2">SUM(H11:H11)</f>
        <v>12924985</v>
      </c>
      <c r="I10" s="51">
        <f t="shared" si="2"/>
        <v>12924985</v>
      </c>
      <c r="J10" s="51">
        <f t="shared" si="2"/>
        <v>0</v>
      </c>
      <c r="K10" s="51">
        <f t="shared" si="2"/>
        <v>0</v>
      </c>
      <c r="L10" s="52">
        <f t="shared" si="2"/>
        <v>12924985</v>
      </c>
      <c r="M10" s="51">
        <f t="shared" si="2"/>
        <v>12924985</v>
      </c>
      <c r="N10" s="51">
        <f t="shared" si="2"/>
        <v>0</v>
      </c>
      <c r="O10" s="51">
        <f t="shared" si="2"/>
        <v>0</v>
      </c>
      <c r="P10" s="51">
        <f t="shared" si="2"/>
        <v>12905668</v>
      </c>
      <c r="Q10" s="51">
        <f t="shared" si="2"/>
        <v>12942431</v>
      </c>
      <c r="R10" s="49" t="s">
        <v>28</v>
      </c>
      <c r="S10" s="53" t="s">
        <v>29</v>
      </c>
      <c r="T10" s="54" t="s">
        <v>30</v>
      </c>
      <c r="U10" s="54" t="s">
        <v>31</v>
      </c>
      <c r="V10" s="54" t="s">
        <v>32</v>
      </c>
      <c r="W10" s="54" t="s">
        <v>31</v>
      </c>
      <c r="X10" s="54" t="s">
        <v>33</v>
      </c>
      <c r="Y10" s="55" t="s">
        <v>31</v>
      </c>
    </row>
    <row r="11" spans="1:25" ht="22.5" x14ac:dyDescent="0.25">
      <c r="A11" s="56" t="s">
        <v>34</v>
      </c>
      <c r="B11" s="57" t="s">
        <v>35</v>
      </c>
      <c r="C11" s="58"/>
      <c r="D11" s="58" t="s">
        <v>24</v>
      </c>
      <c r="E11" s="58" t="s">
        <v>25</v>
      </c>
      <c r="F11" s="59"/>
      <c r="G11" s="59"/>
      <c r="H11" s="60">
        <f t="shared" ref="H11:Q11" si="3">H12+H13+H14+H15+H16+H17+H19+H21+H23+H24+H25+H26+H27+H31+H34+H35+H36</f>
        <v>12924985</v>
      </c>
      <c r="I11" s="60">
        <f t="shared" si="3"/>
        <v>12924985</v>
      </c>
      <c r="J11" s="60">
        <f t="shared" si="3"/>
        <v>0</v>
      </c>
      <c r="K11" s="60">
        <f t="shared" si="3"/>
        <v>0</v>
      </c>
      <c r="L11" s="61">
        <f t="shared" ref="L11:O11" si="4">L12+L13+L14+L15+L16+L17+L19+L21+L23+L24+L25+L26+L27+L31+L34+L35+L36</f>
        <v>12924985</v>
      </c>
      <c r="M11" s="60">
        <f t="shared" si="4"/>
        <v>12924985</v>
      </c>
      <c r="N11" s="60">
        <f t="shared" si="4"/>
        <v>0</v>
      </c>
      <c r="O11" s="60">
        <f t="shared" si="4"/>
        <v>0</v>
      </c>
      <c r="P11" s="60">
        <f t="shared" si="3"/>
        <v>12905668</v>
      </c>
      <c r="Q11" s="60">
        <f t="shared" si="3"/>
        <v>12942431</v>
      </c>
      <c r="R11" s="58" t="s">
        <v>36</v>
      </c>
      <c r="S11" s="62" t="s">
        <v>37</v>
      </c>
      <c r="T11" s="63" t="s">
        <v>38</v>
      </c>
      <c r="U11" s="63" t="s">
        <v>31</v>
      </c>
      <c r="V11" s="63" t="s">
        <v>39</v>
      </c>
      <c r="W11" s="63" t="s">
        <v>31</v>
      </c>
      <c r="X11" s="63" t="s">
        <v>40</v>
      </c>
      <c r="Y11" s="64" t="s">
        <v>31</v>
      </c>
    </row>
    <row r="12" spans="1:25" ht="22.5" x14ac:dyDescent="0.25">
      <c r="A12" s="65"/>
      <c r="B12" s="66"/>
      <c r="C12" s="6"/>
      <c r="D12" s="6"/>
      <c r="E12" s="6"/>
      <c r="F12" s="7"/>
      <c r="G12" s="7"/>
      <c r="H12" s="3">
        <v>0</v>
      </c>
      <c r="I12" s="3">
        <v>0</v>
      </c>
      <c r="J12" s="3">
        <v>0</v>
      </c>
      <c r="K12" s="3">
        <v>0</v>
      </c>
      <c r="L12" s="2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6" t="s">
        <v>41</v>
      </c>
      <c r="S12" s="67" t="s">
        <v>37</v>
      </c>
      <c r="T12" s="68" t="s">
        <v>42</v>
      </c>
      <c r="U12" s="68" t="s">
        <v>31</v>
      </c>
      <c r="V12" s="68" t="s">
        <v>43</v>
      </c>
      <c r="W12" s="68" t="s">
        <v>31</v>
      </c>
      <c r="X12" s="68" t="s">
        <v>44</v>
      </c>
      <c r="Y12" s="69" t="s">
        <v>31</v>
      </c>
    </row>
    <row r="13" spans="1:25" x14ac:dyDescent="0.25">
      <c r="A13" s="65"/>
      <c r="B13" s="66"/>
      <c r="C13" s="6"/>
      <c r="D13" s="6"/>
      <c r="E13" s="6"/>
      <c r="F13" s="7"/>
      <c r="G13" s="7"/>
      <c r="H13" s="3">
        <v>0</v>
      </c>
      <c r="I13" s="3">
        <v>0</v>
      </c>
      <c r="J13" s="3">
        <v>0</v>
      </c>
      <c r="K13" s="3">
        <v>0</v>
      </c>
      <c r="L13" s="2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6" t="s">
        <v>45</v>
      </c>
      <c r="S13" s="67" t="s">
        <v>37</v>
      </c>
      <c r="T13" s="68" t="s">
        <v>46</v>
      </c>
      <c r="U13" s="68" t="s">
        <v>31</v>
      </c>
      <c r="V13" s="68" t="s">
        <v>47</v>
      </c>
      <c r="W13" s="68" t="s">
        <v>31</v>
      </c>
      <c r="X13" s="68" t="s">
        <v>48</v>
      </c>
      <c r="Y13" s="69" t="s">
        <v>31</v>
      </c>
    </row>
    <row r="14" spans="1:25" ht="33.75" x14ac:dyDescent="0.25">
      <c r="A14" s="70" t="s">
        <v>49</v>
      </c>
      <c r="B14" s="71" t="s">
        <v>50</v>
      </c>
      <c r="C14" s="72" t="s">
        <v>51</v>
      </c>
      <c r="D14" s="72" t="s">
        <v>24</v>
      </c>
      <c r="E14" s="72" t="s">
        <v>52</v>
      </c>
      <c r="F14" s="73" t="s">
        <v>53</v>
      </c>
      <c r="G14" s="73" t="s">
        <v>54</v>
      </c>
      <c r="H14" s="5">
        <v>4186000</v>
      </c>
      <c r="I14" s="5">
        <v>4186000</v>
      </c>
      <c r="J14" s="5">
        <v>0</v>
      </c>
      <c r="K14" s="5">
        <v>0</v>
      </c>
      <c r="L14" s="4">
        <v>4186000</v>
      </c>
      <c r="M14" s="5">
        <v>4186000</v>
      </c>
      <c r="N14" s="5">
        <v>0</v>
      </c>
      <c r="O14" s="5">
        <v>0</v>
      </c>
      <c r="P14" s="5">
        <v>3716200</v>
      </c>
      <c r="Q14" s="5">
        <v>3716200</v>
      </c>
      <c r="R14" s="72" t="s">
        <v>55</v>
      </c>
      <c r="S14" s="74" t="s">
        <v>37</v>
      </c>
      <c r="T14" s="75" t="s">
        <v>56</v>
      </c>
      <c r="U14" s="75" t="s">
        <v>31</v>
      </c>
      <c r="V14" s="75" t="s">
        <v>57</v>
      </c>
      <c r="W14" s="75" t="s">
        <v>31</v>
      </c>
      <c r="X14" s="75" t="s">
        <v>58</v>
      </c>
      <c r="Y14" s="76" t="s">
        <v>31</v>
      </c>
    </row>
    <row r="15" spans="1:25" ht="33.75" x14ac:dyDescent="0.25">
      <c r="A15" s="70" t="s">
        <v>59</v>
      </c>
      <c r="B15" s="71" t="s">
        <v>60</v>
      </c>
      <c r="C15" s="72" t="s">
        <v>51</v>
      </c>
      <c r="D15" s="72" t="s">
        <v>24</v>
      </c>
      <c r="E15" s="72" t="s">
        <v>61</v>
      </c>
      <c r="F15" s="73" t="s">
        <v>53</v>
      </c>
      <c r="G15" s="73" t="s">
        <v>62</v>
      </c>
      <c r="H15" s="5">
        <v>6117600</v>
      </c>
      <c r="I15" s="5">
        <v>6117600</v>
      </c>
      <c r="J15" s="5">
        <v>0</v>
      </c>
      <c r="K15" s="5">
        <v>0</v>
      </c>
      <c r="L15" s="4">
        <v>6117600</v>
      </c>
      <c r="M15" s="5">
        <v>6117600</v>
      </c>
      <c r="N15" s="5">
        <v>0</v>
      </c>
      <c r="O15" s="5">
        <v>0</v>
      </c>
      <c r="P15" s="5">
        <v>6197143</v>
      </c>
      <c r="Q15" s="5">
        <v>6245456</v>
      </c>
      <c r="R15" s="72" t="s">
        <v>63</v>
      </c>
      <c r="S15" s="74" t="s">
        <v>37</v>
      </c>
      <c r="T15" s="75" t="s">
        <v>64</v>
      </c>
      <c r="U15" s="75" t="s">
        <v>31</v>
      </c>
      <c r="V15" s="75" t="s">
        <v>65</v>
      </c>
      <c r="W15" s="75" t="s">
        <v>31</v>
      </c>
      <c r="X15" s="75" t="s">
        <v>66</v>
      </c>
      <c r="Y15" s="76" t="s">
        <v>31</v>
      </c>
    </row>
    <row r="16" spans="1:25" ht="63.75" customHeight="1" x14ac:dyDescent="0.25">
      <c r="A16" s="70" t="s">
        <v>67</v>
      </c>
      <c r="B16" s="71" t="s">
        <v>68</v>
      </c>
      <c r="C16" s="72"/>
      <c r="D16" s="72" t="s">
        <v>24</v>
      </c>
      <c r="E16" s="72" t="s">
        <v>69</v>
      </c>
      <c r="F16" s="73"/>
      <c r="G16" s="73"/>
      <c r="H16" s="5">
        <v>0</v>
      </c>
      <c r="I16" s="5">
        <v>0</v>
      </c>
      <c r="J16" s="5">
        <v>0</v>
      </c>
      <c r="K16" s="5">
        <v>0</v>
      </c>
      <c r="L16" s="4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72" t="s">
        <v>70</v>
      </c>
      <c r="S16" s="74" t="s">
        <v>37</v>
      </c>
      <c r="T16" s="75" t="s">
        <v>31</v>
      </c>
      <c r="U16" s="75" t="s">
        <v>31</v>
      </c>
      <c r="V16" s="75" t="s">
        <v>31</v>
      </c>
      <c r="W16" s="75" t="s">
        <v>31</v>
      </c>
      <c r="X16" s="75" t="s">
        <v>31</v>
      </c>
      <c r="Y16" s="76" t="s">
        <v>31</v>
      </c>
    </row>
    <row r="17" spans="1:25" ht="36" customHeight="1" x14ac:dyDescent="0.25">
      <c r="A17" s="70" t="s">
        <v>71</v>
      </c>
      <c r="B17" s="71" t="s">
        <v>72</v>
      </c>
      <c r="C17" s="72"/>
      <c r="D17" s="72" t="s">
        <v>24</v>
      </c>
      <c r="E17" s="72" t="s">
        <v>69</v>
      </c>
      <c r="F17" s="73"/>
      <c r="G17" s="73"/>
      <c r="H17" s="77">
        <f t="shared" ref="H17:Q17" si="5">SUM(H18:H18)</f>
        <v>1125685</v>
      </c>
      <c r="I17" s="77">
        <f t="shared" si="5"/>
        <v>1125685</v>
      </c>
      <c r="J17" s="77">
        <f t="shared" si="5"/>
        <v>0</v>
      </c>
      <c r="K17" s="77">
        <f t="shared" si="5"/>
        <v>0</v>
      </c>
      <c r="L17" s="78">
        <f t="shared" si="5"/>
        <v>1125685</v>
      </c>
      <c r="M17" s="77">
        <f t="shared" si="5"/>
        <v>1125685</v>
      </c>
      <c r="N17" s="77">
        <f t="shared" si="5"/>
        <v>0</v>
      </c>
      <c r="O17" s="77">
        <f t="shared" si="5"/>
        <v>0</v>
      </c>
      <c r="P17" s="77">
        <f t="shared" si="5"/>
        <v>1505000</v>
      </c>
      <c r="Q17" s="77">
        <f t="shared" si="5"/>
        <v>1505000</v>
      </c>
      <c r="R17" s="72" t="s">
        <v>73</v>
      </c>
      <c r="S17" s="74" t="s">
        <v>37</v>
      </c>
      <c r="T17" s="75" t="s">
        <v>74</v>
      </c>
      <c r="U17" s="75" t="s">
        <v>31</v>
      </c>
      <c r="V17" s="75" t="s">
        <v>75</v>
      </c>
      <c r="W17" s="75" t="s">
        <v>31</v>
      </c>
      <c r="X17" s="75" t="s">
        <v>76</v>
      </c>
      <c r="Y17" s="76" t="s">
        <v>31</v>
      </c>
    </row>
    <row r="18" spans="1:25" ht="33.75" x14ac:dyDescent="0.25">
      <c r="A18" s="65"/>
      <c r="B18" s="66"/>
      <c r="C18" s="6" t="s">
        <v>51</v>
      </c>
      <c r="D18" s="6"/>
      <c r="E18" s="6"/>
      <c r="F18" s="7" t="s">
        <v>77</v>
      </c>
      <c r="G18" s="7" t="s">
        <v>78</v>
      </c>
      <c r="H18" s="3">
        <v>1125685</v>
      </c>
      <c r="I18" s="3">
        <v>1125685</v>
      </c>
      <c r="J18" s="3">
        <v>0</v>
      </c>
      <c r="K18" s="3">
        <v>0</v>
      </c>
      <c r="L18" s="2">
        <v>1125685</v>
      </c>
      <c r="M18" s="3">
        <v>1125685</v>
      </c>
      <c r="N18" s="3">
        <v>0</v>
      </c>
      <c r="O18" s="3">
        <v>0</v>
      </c>
      <c r="P18" s="3">
        <v>1505000</v>
      </c>
      <c r="Q18" s="3">
        <v>1505000</v>
      </c>
      <c r="R18" s="6"/>
      <c r="S18" s="67"/>
      <c r="T18" s="68"/>
      <c r="U18" s="68"/>
      <c r="V18" s="68"/>
      <c r="W18" s="68"/>
      <c r="X18" s="68"/>
      <c r="Y18" s="69"/>
    </row>
    <row r="19" spans="1:25" ht="22.5" x14ac:dyDescent="0.25">
      <c r="A19" s="70" t="s">
        <v>79</v>
      </c>
      <c r="B19" s="71" t="s">
        <v>80</v>
      </c>
      <c r="C19" s="72"/>
      <c r="D19" s="72" t="s">
        <v>24</v>
      </c>
      <c r="E19" s="72" t="s">
        <v>69</v>
      </c>
      <c r="F19" s="73"/>
      <c r="G19" s="73"/>
      <c r="H19" s="77">
        <f t="shared" ref="H19:Q19" si="6">SUM(H20:H20)</f>
        <v>250000</v>
      </c>
      <c r="I19" s="77">
        <f t="shared" si="6"/>
        <v>250000</v>
      </c>
      <c r="J19" s="77">
        <f t="shared" si="6"/>
        <v>0</v>
      </c>
      <c r="K19" s="77">
        <f t="shared" si="6"/>
        <v>0</v>
      </c>
      <c r="L19" s="78">
        <f t="shared" si="6"/>
        <v>250000</v>
      </c>
      <c r="M19" s="77">
        <f t="shared" si="6"/>
        <v>250000</v>
      </c>
      <c r="N19" s="77">
        <f t="shared" si="6"/>
        <v>0</v>
      </c>
      <c r="O19" s="77">
        <f t="shared" si="6"/>
        <v>0</v>
      </c>
      <c r="P19" s="77">
        <f t="shared" si="6"/>
        <v>220000</v>
      </c>
      <c r="Q19" s="77">
        <f t="shared" si="6"/>
        <v>215000</v>
      </c>
      <c r="R19" s="72" t="s">
        <v>81</v>
      </c>
      <c r="S19" s="74" t="s">
        <v>82</v>
      </c>
      <c r="T19" s="75" t="s">
        <v>83</v>
      </c>
      <c r="U19" s="75" t="s">
        <v>31</v>
      </c>
      <c r="V19" s="75" t="s">
        <v>84</v>
      </c>
      <c r="W19" s="75" t="s">
        <v>31</v>
      </c>
      <c r="X19" s="75" t="s">
        <v>85</v>
      </c>
      <c r="Y19" s="76" t="s">
        <v>31</v>
      </c>
    </row>
    <row r="20" spans="1:25" ht="33.75" x14ac:dyDescent="0.25">
      <c r="A20" s="65"/>
      <c r="B20" s="66"/>
      <c r="C20" s="6" t="s">
        <v>51</v>
      </c>
      <c r="D20" s="6"/>
      <c r="E20" s="6"/>
      <c r="F20" s="7" t="s">
        <v>77</v>
      </c>
      <c r="G20" s="7" t="s">
        <v>78</v>
      </c>
      <c r="H20" s="3">
        <v>250000</v>
      </c>
      <c r="I20" s="3">
        <v>250000</v>
      </c>
      <c r="J20" s="3">
        <v>0</v>
      </c>
      <c r="K20" s="3">
        <v>0</v>
      </c>
      <c r="L20" s="2">
        <v>250000</v>
      </c>
      <c r="M20" s="3">
        <v>250000</v>
      </c>
      <c r="N20" s="3">
        <v>0</v>
      </c>
      <c r="O20" s="3">
        <v>0</v>
      </c>
      <c r="P20" s="3">
        <v>220000</v>
      </c>
      <c r="Q20" s="3">
        <v>215000</v>
      </c>
      <c r="R20" s="6"/>
      <c r="S20" s="67"/>
      <c r="T20" s="68"/>
      <c r="U20" s="68"/>
      <c r="V20" s="68"/>
      <c r="W20" s="68"/>
      <c r="X20" s="68"/>
      <c r="Y20" s="69"/>
    </row>
    <row r="21" spans="1:25" ht="33.75" x14ac:dyDescent="0.25">
      <c r="A21" s="70" t="s">
        <v>86</v>
      </c>
      <c r="B21" s="71" t="s">
        <v>87</v>
      </c>
      <c r="C21" s="72"/>
      <c r="D21" s="72" t="s">
        <v>24</v>
      </c>
      <c r="E21" s="72" t="s">
        <v>69</v>
      </c>
      <c r="F21" s="73"/>
      <c r="G21" s="73"/>
      <c r="H21" s="77">
        <f t="shared" ref="H21:Q21" si="7">SUM(H22:H22)</f>
        <v>120000</v>
      </c>
      <c r="I21" s="77">
        <f t="shared" si="7"/>
        <v>120000</v>
      </c>
      <c r="J21" s="77">
        <f t="shared" si="7"/>
        <v>0</v>
      </c>
      <c r="K21" s="77">
        <f t="shared" si="7"/>
        <v>0</v>
      </c>
      <c r="L21" s="78">
        <f t="shared" si="7"/>
        <v>120000</v>
      </c>
      <c r="M21" s="77">
        <f t="shared" si="7"/>
        <v>120000</v>
      </c>
      <c r="N21" s="77">
        <f t="shared" si="7"/>
        <v>0</v>
      </c>
      <c r="O21" s="77">
        <f t="shared" si="7"/>
        <v>0</v>
      </c>
      <c r="P21" s="77">
        <f t="shared" si="7"/>
        <v>175000</v>
      </c>
      <c r="Q21" s="77">
        <f t="shared" si="7"/>
        <v>170000</v>
      </c>
      <c r="R21" s="72" t="s">
        <v>88</v>
      </c>
      <c r="S21" s="74" t="s">
        <v>82</v>
      </c>
      <c r="T21" s="75" t="s">
        <v>89</v>
      </c>
      <c r="U21" s="75" t="s">
        <v>31</v>
      </c>
      <c r="V21" s="75" t="s">
        <v>90</v>
      </c>
      <c r="W21" s="75" t="s">
        <v>31</v>
      </c>
      <c r="X21" s="75" t="s">
        <v>90</v>
      </c>
      <c r="Y21" s="76" t="s">
        <v>31</v>
      </c>
    </row>
    <row r="22" spans="1:25" ht="33.75" x14ac:dyDescent="0.25">
      <c r="A22" s="65"/>
      <c r="B22" s="66"/>
      <c r="C22" s="6" t="s">
        <v>51</v>
      </c>
      <c r="D22" s="6"/>
      <c r="E22" s="6"/>
      <c r="F22" s="7" t="s">
        <v>77</v>
      </c>
      <c r="G22" s="7" t="s">
        <v>78</v>
      </c>
      <c r="H22" s="3">
        <v>120000</v>
      </c>
      <c r="I22" s="3">
        <v>120000</v>
      </c>
      <c r="J22" s="3">
        <v>0</v>
      </c>
      <c r="K22" s="3">
        <v>0</v>
      </c>
      <c r="L22" s="2">
        <v>120000</v>
      </c>
      <c r="M22" s="3">
        <v>120000</v>
      </c>
      <c r="N22" s="3">
        <v>0</v>
      </c>
      <c r="O22" s="3">
        <v>0</v>
      </c>
      <c r="P22" s="3">
        <v>175000</v>
      </c>
      <c r="Q22" s="3">
        <v>170000</v>
      </c>
      <c r="R22" s="6"/>
      <c r="S22" s="67"/>
      <c r="T22" s="68"/>
      <c r="U22" s="68"/>
      <c r="V22" s="68"/>
      <c r="W22" s="68"/>
      <c r="X22" s="68"/>
      <c r="Y22" s="69"/>
    </row>
    <row r="23" spans="1:25" ht="33.75" x14ac:dyDescent="0.25">
      <c r="A23" s="70" t="s">
        <v>91</v>
      </c>
      <c r="B23" s="71" t="s">
        <v>92</v>
      </c>
      <c r="C23" s="72" t="s">
        <v>51</v>
      </c>
      <c r="D23" s="72" t="s">
        <v>24</v>
      </c>
      <c r="E23" s="72" t="s">
        <v>93</v>
      </c>
      <c r="F23" s="73" t="s">
        <v>94</v>
      </c>
      <c r="G23" s="73" t="s">
        <v>16</v>
      </c>
      <c r="H23" s="5">
        <v>191100</v>
      </c>
      <c r="I23" s="5">
        <v>191100</v>
      </c>
      <c r="J23" s="5">
        <v>0</v>
      </c>
      <c r="K23" s="5">
        <v>0</v>
      </c>
      <c r="L23" s="4">
        <v>191100</v>
      </c>
      <c r="M23" s="5">
        <v>191100</v>
      </c>
      <c r="N23" s="5">
        <v>0</v>
      </c>
      <c r="O23" s="5">
        <v>0</v>
      </c>
      <c r="P23" s="5">
        <v>166600</v>
      </c>
      <c r="Q23" s="5">
        <v>160050</v>
      </c>
      <c r="R23" s="72" t="s">
        <v>95</v>
      </c>
      <c r="S23" s="74" t="s">
        <v>37</v>
      </c>
      <c r="T23" s="75" t="s">
        <v>96</v>
      </c>
      <c r="U23" s="75" t="s">
        <v>31</v>
      </c>
      <c r="V23" s="75" t="s">
        <v>97</v>
      </c>
      <c r="W23" s="75" t="s">
        <v>31</v>
      </c>
      <c r="X23" s="75" t="s">
        <v>97</v>
      </c>
      <c r="Y23" s="76" t="s">
        <v>31</v>
      </c>
    </row>
    <row r="24" spans="1:25" ht="33.75" x14ac:dyDescent="0.25">
      <c r="A24" s="70" t="s">
        <v>98</v>
      </c>
      <c r="B24" s="71" t="s">
        <v>99</v>
      </c>
      <c r="C24" s="72" t="s">
        <v>51</v>
      </c>
      <c r="D24" s="72" t="s">
        <v>24</v>
      </c>
      <c r="E24" s="72" t="s">
        <v>61</v>
      </c>
      <c r="F24" s="73" t="s">
        <v>77</v>
      </c>
      <c r="G24" s="73" t="s">
        <v>78</v>
      </c>
      <c r="H24" s="5">
        <v>55000</v>
      </c>
      <c r="I24" s="5">
        <v>55000</v>
      </c>
      <c r="J24" s="5">
        <v>0</v>
      </c>
      <c r="K24" s="5">
        <v>0</v>
      </c>
      <c r="L24" s="4">
        <v>55000</v>
      </c>
      <c r="M24" s="5">
        <v>55000</v>
      </c>
      <c r="N24" s="5">
        <v>0</v>
      </c>
      <c r="O24" s="5">
        <v>0</v>
      </c>
      <c r="P24" s="5">
        <v>50000</v>
      </c>
      <c r="Q24" s="5">
        <v>50000</v>
      </c>
      <c r="R24" s="72" t="s">
        <v>95</v>
      </c>
      <c r="S24" s="74" t="s">
        <v>37</v>
      </c>
      <c r="T24" s="75" t="s">
        <v>100</v>
      </c>
      <c r="U24" s="75" t="s">
        <v>31</v>
      </c>
      <c r="V24" s="75" t="s">
        <v>101</v>
      </c>
      <c r="W24" s="75" t="s">
        <v>31</v>
      </c>
      <c r="X24" s="75" t="s">
        <v>102</v>
      </c>
      <c r="Y24" s="76" t="s">
        <v>31</v>
      </c>
    </row>
    <row r="25" spans="1:25" ht="33.75" x14ac:dyDescent="0.25">
      <c r="A25" s="70" t="s">
        <v>103</v>
      </c>
      <c r="B25" s="71" t="s">
        <v>104</v>
      </c>
      <c r="C25" s="72" t="s">
        <v>51</v>
      </c>
      <c r="D25" s="72" t="s">
        <v>24</v>
      </c>
      <c r="E25" s="72" t="s">
        <v>105</v>
      </c>
      <c r="F25" s="73" t="s">
        <v>77</v>
      </c>
      <c r="G25" s="73" t="s">
        <v>78</v>
      </c>
      <c r="H25" s="5">
        <v>3500</v>
      </c>
      <c r="I25" s="5">
        <v>3500</v>
      </c>
      <c r="J25" s="5">
        <v>0</v>
      </c>
      <c r="K25" s="5">
        <v>0</v>
      </c>
      <c r="L25" s="4">
        <v>3500</v>
      </c>
      <c r="M25" s="5">
        <v>3500</v>
      </c>
      <c r="N25" s="5">
        <v>0</v>
      </c>
      <c r="O25" s="5">
        <v>0</v>
      </c>
      <c r="P25" s="5">
        <v>3000</v>
      </c>
      <c r="Q25" s="5">
        <v>3000</v>
      </c>
      <c r="R25" s="72" t="s">
        <v>106</v>
      </c>
      <c r="S25" s="74" t="s">
        <v>82</v>
      </c>
      <c r="T25" s="75" t="s">
        <v>107</v>
      </c>
      <c r="U25" s="75" t="s">
        <v>31</v>
      </c>
      <c r="V25" s="75" t="s">
        <v>108</v>
      </c>
      <c r="W25" s="75" t="s">
        <v>31</v>
      </c>
      <c r="X25" s="75" t="s">
        <v>109</v>
      </c>
      <c r="Y25" s="76" t="s">
        <v>31</v>
      </c>
    </row>
    <row r="26" spans="1:25" ht="33.75" x14ac:dyDescent="0.25">
      <c r="A26" s="70" t="s">
        <v>110</v>
      </c>
      <c r="B26" s="71" t="s">
        <v>111</v>
      </c>
      <c r="C26" s="72" t="s">
        <v>51</v>
      </c>
      <c r="D26" s="72"/>
      <c r="E26" s="72" t="s">
        <v>105</v>
      </c>
      <c r="F26" s="73" t="s">
        <v>94</v>
      </c>
      <c r="G26" s="73" t="s">
        <v>17</v>
      </c>
      <c r="H26" s="5">
        <v>81300</v>
      </c>
      <c r="I26" s="5">
        <v>81300</v>
      </c>
      <c r="J26" s="5">
        <v>0</v>
      </c>
      <c r="K26" s="5">
        <v>0</v>
      </c>
      <c r="L26" s="4">
        <v>81300</v>
      </c>
      <c r="M26" s="5">
        <v>81300</v>
      </c>
      <c r="N26" s="5">
        <v>0</v>
      </c>
      <c r="O26" s="5">
        <v>0</v>
      </c>
      <c r="P26" s="5">
        <v>83400</v>
      </c>
      <c r="Q26" s="5">
        <v>83400</v>
      </c>
      <c r="R26" s="72" t="s">
        <v>112</v>
      </c>
      <c r="S26" s="74" t="s">
        <v>37</v>
      </c>
      <c r="T26" s="75" t="s">
        <v>113</v>
      </c>
      <c r="U26" s="75" t="s">
        <v>31</v>
      </c>
      <c r="V26" s="75" t="s">
        <v>114</v>
      </c>
      <c r="W26" s="75" t="s">
        <v>31</v>
      </c>
      <c r="X26" s="75" t="s">
        <v>115</v>
      </c>
      <c r="Y26" s="76" t="s">
        <v>31</v>
      </c>
    </row>
    <row r="27" spans="1:25" ht="22.5" x14ac:dyDescent="0.25">
      <c r="A27" s="70" t="s">
        <v>116</v>
      </c>
      <c r="B27" s="71" t="s">
        <v>117</v>
      </c>
      <c r="C27" s="72"/>
      <c r="D27" s="72" t="s">
        <v>24</v>
      </c>
      <c r="E27" s="72" t="s">
        <v>105</v>
      </c>
      <c r="F27" s="73"/>
      <c r="G27" s="73"/>
      <c r="H27" s="77">
        <f t="shared" ref="H27:Q27" si="8">SUM(H28:H30)</f>
        <v>15600</v>
      </c>
      <c r="I27" s="77">
        <f t="shared" si="8"/>
        <v>15600</v>
      </c>
      <c r="J27" s="77">
        <f t="shared" si="8"/>
        <v>0</v>
      </c>
      <c r="K27" s="77">
        <f t="shared" si="8"/>
        <v>0</v>
      </c>
      <c r="L27" s="78">
        <f t="shared" ref="L27:O27" si="9">SUM(L28:L30)</f>
        <v>15600</v>
      </c>
      <c r="M27" s="77">
        <f t="shared" si="9"/>
        <v>15600</v>
      </c>
      <c r="N27" s="77">
        <f t="shared" si="9"/>
        <v>0</v>
      </c>
      <c r="O27" s="77">
        <f t="shared" si="9"/>
        <v>0</v>
      </c>
      <c r="P27" s="77">
        <f t="shared" si="8"/>
        <v>15700</v>
      </c>
      <c r="Q27" s="77">
        <f t="shared" si="8"/>
        <v>15700</v>
      </c>
      <c r="R27" s="72" t="s">
        <v>112</v>
      </c>
      <c r="S27" s="74" t="s">
        <v>37</v>
      </c>
      <c r="T27" s="75" t="s">
        <v>118</v>
      </c>
      <c r="U27" s="75" t="s">
        <v>31</v>
      </c>
      <c r="V27" s="75" t="s">
        <v>119</v>
      </c>
      <c r="W27" s="75" t="s">
        <v>31</v>
      </c>
      <c r="X27" s="75" t="s">
        <v>120</v>
      </c>
      <c r="Y27" s="76" t="s">
        <v>31</v>
      </c>
    </row>
    <row r="28" spans="1:25" ht="33.75" x14ac:dyDescent="0.25">
      <c r="A28" s="65"/>
      <c r="B28" s="66"/>
      <c r="C28" s="6" t="s">
        <v>51</v>
      </c>
      <c r="D28" s="6"/>
      <c r="E28" s="6"/>
      <c r="F28" s="7" t="s">
        <v>94</v>
      </c>
      <c r="G28" s="7" t="s">
        <v>121</v>
      </c>
      <c r="H28" s="3">
        <v>600</v>
      </c>
      <c r="I28" s="3">
        <v>600</v>
      </c>
      <c r="J28" s="3">
        <v>0</v>
      </c>
      <c r="K28" s="3">
        <v>0</v>
      </c>
      <c r="L28" s="2">
        <v>600</v>
      </c>
      <c r="M28" s="3">
        <v>600</v>
      </c>
      <c r="N28" s="3">
        <v>0</v>
      </c>
      <c r="O28" s="3">
        <v>0</v>
      </c>
      <c r="P28" s="3">
        <v>700</v>
      </c>
      <c r="Q28" s="3">
        <v>700</v>
      </c>
      <c r="R28" s="6"/>
      <c r="S28" s="67"/>
      <c r="T28" s="68"/>
      <c r="U28" s="68"/>
      <c r="V28" s="68"/>
      <c r="W28" s="68"/>
      <c r="X28" s="68"/>
      <c r="Y28" s="69"/>
    </row>
    <row r="29" spans="1:25" ht="33.75" x14ac:dyDescent="0.25">
      <c r="A29" s="65"/>
      <c r="B29" s="66"/>
      <c r="C29" s="6" t="s">
        <v>51</v>
      </c>
      <c r="D29" s="6"/>
      <c r="E29" s="6"/>
      <c r="F29" s="7" t="s">
        <v>77</v>
      </c>
      <c r="G29" s="7" t="s">
        <v>78</v>
      </c>
      <c r="H29" s="3">
        <v>11000</v>
      </c>
      <c r="I29" s="3">
        <v>11000</v>
      </c>
      <c r="J29" s="3">
        <v>0</v>
      </c>
      <c r="K29" s="3">
        <v>0</v>
      </c>
      <c r="L29" s="2">
        <v>11000</v>
      </c>
      <c r="M29" s="3">
        <v>11000</v>
      </c>
      <c r="N29" s="3">
        <v>0</v>
      </c>
      <c r="O29" s="3">
        <v>0</v>
      </c>
      <c r="P29" s="3">
        <v>11000</v>
      </c>
      <c r="Q29" s="3">
        <v>11000</v>
      </c>
      <c r="R29" s="6"/>
      <c r="S29" s="67"/>
      <c r="T29" s="68"/>
      <c r="U29" s="68"/>
      <c r="V29" s="68"/>
      <c r="W29" s="68"/>
      <c r="X29" s="68"/>
      <c r="Y29" s="69"/>
    </row>
    <row r="30" spans="1:25" ht="33.75" x14ac:dyDescent="0.25">
      <c r="A30" s="65"/>
      <c r="B30" s="66"/>
      <c r="C30" s="6" t="s">
        <v>51</v>
      </c>
      <c r="D30" s="6"/>
      <c r="E30" s="6"/>
      <c r="F30" s="7" t="s">
        <v>122</v>
      </c>
      <c r="G30" s="7" t="s">
        <v>123</v>
      </c>
      <c r="H30" s="3">
        <v>4000</v>
      </c>
      <c r="I30" s="3">
        <v>4000</v>
      </c>
      <c r="J30" s="3">
        <v>0</v>
      </c>
      <c r="K30" s="3">
        <v>0</v>
      </c>
      <c r="L30" s="2">
        <v>4000</v>
      </c>
      <c r="M30" s="3">
        <v>4000</v>
      </c>
      <c r="N30" s="3">
        <v>0</v>
      </c>
      <c r="O30" s="3">
        <v>0</v>
      </c>
      <c r="P30" s="3">
        <v>4000</v>
      </c>
      <c r="Q30" s="3">
        <v>4000</v>
      </c>
      <c r="R30" s="6"/>
      <c r="S30" s="67"/>
      <c r="T30" s="68"/>
      <c r="U30" s="68"/>
      <c r="V30" s="68"/>
      <c r="W30" s="68"/>
      <c r="X30" s="68"/>
      <c r="Y30" s="69"/>
    </row>
    <row r="31" spans="1:25" ht="22.5" x14ac:dyDescent="0.25">
      <c r="A31" s="70" t="s">
        <v>124</v>
      </c>
      <c r="B31" s="71" t="s">
        <v>125</v>
      </c>
      <c r="C31" s="72"/>
      <c r="D31" s="72" t="s">
        <v>24</v>
      </c>
      <c r="E31" s="72" t="s">
        <v>105</v>
      </c>
      <c r="F31" s="73"/>
      <c r="G31" s="73"/>
      <c r="H31" s="77">
        <f t="shared" ref="H31:Q31" si="10">SUM(H32:H33)</f>
        <v>488200</v>
      </c>
      <c r="I31" s="77">
        <f t="shared" si="10"/>
        <v>488200</v>
      </c>
      <c r="J31" s="77">
        <f t="shared" si="10"/>
        <v>0</v>
      </c>
      <c r="K31" s="77">
        <f t="shared" si="10"/>
        <v>0</v>
      </c>
      <c r="L31" s="78">
        <f t="shared" ref="L31:O31" si="11">SUM(L32:L33)</f>
        <v>488200</v>
      </c>
      <c r="M31" s="77">
        <f t="shared" si="11"/>
        <v>488200</v>
      </c>
      <c r="N31" s="77">
        <f t="shared" si="11"/>
        <v>0</v>
      </c>
      <c r="O31" s="77">
        <f t="shared" si="11"/>
        <v>0</v>
      </c>
      <c r="P31" s="77">
        <f t="shared" si="10"/>
        <v>480125</v>
      </c>
      <c r="Q31" s="77">
        <f t="shared" si="10"/>
        <v>480125</v>
      </c>
      <c r="R31" s="72" t="s">
        <v>126</v>
      </c>
      <c r="S31" s="74" t="s">
        <v>37</v>
      </c>
      <c r="T31" s="75" t="s">
        <v>46</v>
      </c>
      <c r="U31" s="75" t="s">
        <v>31</v>
      </c>
      <c r="V31" s="75" t="s">
        <v>47</v>
      </c>
      <c r="W31" s="75" t="s">
        <v>31</v>
      </c>
      <c r="X31" s="75" t="s">
        <v>48</v>
      </c>
      <c r="Y31" s="76" t="s">
        <v>31</v>
      </c>
    </row>
    <row r="32" spans="1:25" ht="33.75" x14ac:dyDescent="0.25">
      <c r="A32" s="65"/>
      <c r="B32" s="66"/>
      <c r="C32" s="6" t="s">
        <v>51</v>
      </c>
      <c r="D32" s="6"/>
      <c r="E32" s="6"/>
      <c r="F32" s="7" t="s">
        <v>94</v>
      </c>
      <c r="G32" s="7" t="s">
        <v>17</v>
      </c>
      <c r="H32" s="3">
        <v>418200</v>
      </c>
      <c r="I32" s="3">
        <v>418200</v>
      </c>
      <c r="J32" s="3">
        <v>0</v>
      </c>
      <c r="K32" s="3">
        <v>0</v>
      </c>
      <c r="L32" s="2">
        <v>418200</v>
      </c>
      <c r="M32" s="3">
        <v>418200</v>
      </c>
      <c r="N32" s="3">
        <v>0</v>
      </c>
      <c r="O32" s="3">
        <v>0</v>
      </c>
      <c r="P32" s="3">
        <v>400125</v>
      </c>
      <c r="Q32" s="3">
        <v>400125</v>
      </c>
      <c r="R32" s="6"/>
      <c r="S32" s="67"/>
      <c r="T32" s="68"/>
      <c r="U32" s="68"/>
      <c r="V32" s="68"/>
      <c r="W32" s="68"/>
      <c r="X32" s="68"/>
      <c r="Y32" s="69"/>
    </row>
    <row r="33" spans="1:25" ht="33.75" x14ac:dyDescent="0.25">
      <c r="A33" s="65"/>
      <c r="B33" s="66"/>
      <c r="C33" s="6" t="s">
        <v>51</v>
      </c>
      <c r="D33" s="6"/>
      <c r="E33" s="6"/>
      <c r="F33" s="7" t="s">
        <v>77</v>
      </c>
      <c r="G33" s="7" t="s">
        <v>78</v>
      </c>
      <c r="H33" s="3">
        <v>70000</v>
      </c>
      <c r="I33" s="3">
        <v>70000</v>
      </c>
      <c r="J33" s="3">
        <v>0</v>
      </c>
      <c r="K33" s="3">
        <v>0</v>
      </c>
      <c r="L33" s="2">
        <v>70000</v>
      </c>
      <c r="M33" s="3">
        <v>70000</v>
      </c>
      <c r="N33" s="3">
        <v>0</v>
      </c>
      <c r="O33" s="3">
        <v>0</v>
      </c>
      <c r="P33" s="3">
        <v>80000</v>
      </c>
      <c r="Q33" s="3">
        <v>80000</v>
      </c>
      <c r="R33" s="6"/>
      <c r="S33" s="67"/>
      <c r="T33" s="68"/>
      <c r="U33" s="68"/>
      <c r="V33" s="68"/>
      <c r="W33" s="68"/>
      <c r="X33" s="68"/>
      <c r="Y33" s="69"/>
    </row>
    <row r="34" spans="1:25" ht="33.75" x14ac:dyDescent="0.25">
      <c r="A34" s="70" t="s">
        <v>127</v>
      </c>
      <c r="B34" s="71" t="s">
        <v>128</v>
      </c>
      <c r="C34" s="72" t="s">
        <v>51</v>
      </c>
      <c r="D34" s="72" t="s">
        <v>24</v>
      </c>
      <c r="E34" s="72" t="s">
        <v>129</v>
      </c>
      <c r="F34" s="73" t="s">
        <v>94</v>
      </c>
      <c r="G34" s="73" t="s">
        <v>130</v>
      </c>
      <c r="H34" s="5">
        <v>6000</v>
      </c>
      <c r="I34" s="5">
        <v>6000</v>
      </c>
      <c r="J34" s="5">
        <v>0</v>
      </c>
      <c r="K34" s="5">
        <v>0</v>
      </c>
      <c r="L34" s="4">
        <v>6000</v>
      </c>
      <c r="M34" s="5">
        <v>6000</v>
      </c>
      <c r="N34" s="5">
        <v>0</v>
      </c>
      <c r="O34" s="5">
        <v>0</v>
      </c>
      <c r="P34" s="5">
        <v>3500</v>
      </c>
      <c r="Q34" s="5">
        <v>3500</v>
      </c>
      <c r="R34" s="72" t="s">
        <v>131</v>
      </c>
      <c r="S34" s="74" t="s">
        <v>82</v>
      </c>
      <c r="T34" s="75" t="s">
        <v>132</v>
      </c>
      <c r="U34" s="75" t="s">
        <v>31</v>
      </c>
      <c r="V34" s="75" t="s">
        <v>133</v>
      </c>
      <c r="W34" s="75" t="s">
        <v>31</v>
      </c>
      <c r="X34" s="75" t="s">
        <v>134</v>
      </c>
      <c r="Y34" s="76" t="s">
        <v>31</v>
      </c>
    </row>
    <row r="35" spans="1:25" ht="56.25" x14ac:dyDescent="0.25">
      <c r="A35" s="70" t="s">
        <v>135</v>
      </c>
      <c r="B35" s="71" t="s">
        <v>136</v>
      </c>
      <c r="C35" s="72" t="s">
        <v>51</v>
      </c>
      <c r="D35" s="72" t="s">
        <v>24</v>
      </c>
      <c r="E35" s="72" t="s">
        <v>69</v>
      </c>
      <c r="F35" s="73" t="s">
        <v>77</v>
      </c>
      <c r="G35" s="73" t="s">
        <v>78</v>
      </c>
      <c r="H35" s="5">
        <v>60000</v>
      </c>
      <c r="I35" s="5">
        <v>60000</v>
      </c>
      <c r="J35" s="5">
        <v>0</v>
      </c>
      <c r="K35" s="5">
        <v>0</v>
      </c>
      <c r="L35" s="4">
        <v>60000</v>
      </c>
      <c r="M35" s="5">
        <v>60000</v>
      </c>
      <c r="N35" s="5">
        <v>0</v>
      </c>
      <c r="O35" s="5">
        <v>0</v>
      </c>
      <c r="P35" s="5">
        <v>65000</v>
      </c>
      <c r="Q35" s="5">
        <v>70000</v>
      </c>
      <c r="R35" s="72" t="s">
        <v>131</v>
      </c>
      <c r="S35" s="74" t="s">
        <v>82</v>
      </c>
      <c r="T35" s="75" t="s">
        <v>137</v>
      </c>
      <c r="U35" s="75" t="s">
        <v>31</v>
      </c>
      <c r="V35" s="75" t="s">
        <v>138</v>
      </c>
      <c r="W35" s="75" t="s">
        <v>31</v>
      </c>
      <c r="X35" s="75" t="s">
        <v>139</v>
      </c>
      <c r="Y35" s="76" t="s">
        <v>31</v>
      </c>
    </row>
    <row r="36" spans="1:25" ht="33.75" x14ac:dyDescent="0.25">
      <c r="A36" s="70" t="s">
        <v>140</v>
      </c>
      <c r="B36" s="71" t="s">
        <v>141</v>
      </c>
      <c r="C36" s="72" t="s">
        <v>51</v>
      </c>
      <c r="D36" s="72" t="s">
        <v>24</v>
      </c>
      <c r="E36" s="72" t="s">
        <v>105</v>
      </c>
      <c r="F36" s="73" t="s">
        <v>77</v>
      </c>
      <c r="G36" s="73" t="s">
        <v>78</v>
      </c>
      <c r="H36" s="5">
        <v>225000</v>
      </c>
      <c r="I36" s="5">
        <v>225000</v>
      </c>
      <c r="J36" s="5">
        <v>0</v>
      </c>
      <c r="K36" s="5">
        <v>0</v>
      </c>
      <c r="L36" s="4">
        <v>225000</v>
      </c>
      <c r="M36" s="5">
        <v>225000</v>
      </c>
      <c r="N36" s="5">
        <v>0</v>
      </c>
      <c r="O36" s="5">
        <v>0</v>
      </c>
      <c r="P36" s="5">
        <v>225000</v>
      </c>
      <c r="Q36" s="5">
        <v>225000</v>
      </c>
      <c r="R36" s="72" t="s">
        <v>142</v>
      </c>
      <c r="S36" s="74" t="s">
        <v>82</v>
      </c>
      <c r="T36" s="75" t="s">
        <v>139</v>
      </c>
      <c r="U36" s="75" t="s">
        <v>31</v>
      </c>
      <c r="V36" s="75" t="s">
        <v>143</v>
      </c>
      <c r="W36" s="75" t="s">
        <v>31</v>
      </c>
      <c r="X36" s="75" t="s">
        <v>144</v>
      </c>
      <c r="Y36" s="76" t="s">
        <v>31</v>
      </c>
    </row>
    <row r="37" spans="1:25" ht="33.75" x14ac:dyDescent="0.25">
      <c r="A37" s="47" t="s">
        <v>145</v>
      </c>
      <c r="B37" s="48" t="s">
        <v>146</v>
      </c>
      <c r="C37" s="49"/>
      <c r="D37" s="49" t="s">
        <v>24</v>
      </c>
      <c r="E37" s="49" t="s">
        <v>25</v>
      </c>
      <c r="F37" s="50"/>
      <c r="G37" s="50"/>
      <c r="H37" s="51">
        <f t="shared" ref="H37:Q37" si="12">H38+H59</f>
        <v>5236319.29</v>
      </c>
      <c r="I37" s="51">
        <f t="shared" si="12"/>
        <v>5203319.29</v>
      </c>
      <c r="J37" s="51">
        <f t="shared" si="12"/>
        <v>3482532.0300000003</v>
      </c>
      <c r="K37" s="51">
        <f t="shared" si="12"/>
        <v>33000</v>
      </c>
      <c r="L37" s="52">
        <f>L38+L59</f>
        <v>5298998.29</v>
      </c>
      <c r="M37" s="51">
        <f t="shared" ref="M37:O37" si="13">M38+M59</f>
        <v>5264146.29</v>
      </c>
      <c r="N37" s="51">
        <f t="shared" si="13"/>
        <v>3511919.0300000003</v>
      </c>
      <c r="O37" s="51">
        <f t="shared" si="13"/>
        <v>34852</v>
      </c>
      <c r="P37" s="51">
        <f t="shared" si="12"/>
        <v>5027672</v>
      </c>
      <c r="Q37" s="51">
        <f t="shared" si="12"/>
        <v>5052552</v>
      </c>
      <c r="R37" s="49" t="s">
        <v>147</v>
      </c>
      <c r="S37" s="53" t="s">
        <v>37</v>
      </c>
      <c r="T37" s="54" t="s">
        <v>148</v>
      </c>
      <c r="U37" s="54" t="s">
        <v>31</v>
      </c>
      <c r="V37" s="54" t="s">
        <v>149</v>
      </c>
      <c r="W37" s="54" t="s">
        <v>31</v>
      </c>
      <c r="X37" s="54" t="s">
        <v>150</v>
      </c>
      <c r="Y37" s="55" t="s">
        <v>31</v>
      </c>
    </row>
    <row r="38" spans="1:25" ht="33.75" x14ac:dyDescent="0.25">
      <c r="A38" s="56" t="s">
        <v>151</v>
      </c>
      <c r="B38" s="57" t="s">
        <v>152</v>
      </c>
      <c r="C38" s="58"/>
      <c r="D38" s="58" t="s">
        <v>24</v>
      </c>
      <c r="E38" s="58" t="s">
        <v>25</v>
      </c>
      <c r="F38" s="59"/>
      <c r="G38" s="59"/>
      <c r="H38" s="60">
        <f t="shared" ref="H38:Q38" si="14">H39+H42+H45+H46+H49+H52+H53+H54+H55+H58</f>
        <v>921958</v>
      </c>
      <c r="I38" s="60">
        <f t="shared" si="14"/>
        <v>921958</v>
      </c>
      <c r="J38" s="60">
        <f t="shared" si="14"/>
        <v>0</v>
      </c>
      <c r="K38" s="60">
        <f t="shared" si="14"/>
        <v>0</v>
      </c>
      <c r="L38" s="61">
        <f>L39+L42+L45+L46+L49+L52+L53+L54+L55+L58</f>
        <v>943964</v>
      </c>
      <c r="M38" s="60">
        <f t="shared" ref="M38:O38" si="15">M39+M42+M45+M46+M49+M52+M53+M54+M55+M58</f>
        <v>943964</v>
      </c>
      <c r="N38" s="60">
        <f t="shared" si="15"/>
        <v>26404</v>
      </c>
      <c r="O38" s="60">
        <f t="shared" si="15"/>
        <v>0</v>
      </c>
      <c r="P38" s="60">
        <f t="shared" si="14"/>
        <v>677782</v>
      </c>
      <c r="Q38" s="60">
        <f t="shared" si="14"/>
        <v>677282</v>
      </c>
      <c r="R38" s="58" t="s">
        <v>153</v>
      </c>
      <c r="S38" s="62" t="s">
        <v>154</v>
      </c>
      <c r="T38" s="63" t="s">
        <v>155</v>
      </c>
      <c r="U38" s="63" t="s">
        <v>31</v>
      </c>
      <c r="V38" s="63" t="s">
        <v>155</v>
      </c>
      <c r="W38" s="63" t="s">
        <v>31</v>
      </c>
      <c r="X38" s="63" t="s">
        <v>155</v>
      </c>
      <c r="Y38" s="64" t="s">
        <v>31</v>
      </c>
    </row>
    <row r="39" spans="1:25" ht="33.75" x14ac:dyDescent="0.25">
      <c r="A39" s="70" t="s">
        <v>156</v>
      </c>
      <c r="B39" s="71" t="s">
        <v>157</v>
      </c>
      <c r="C39" s="72"/>
      <c r="D39" s="72" t="s">
        <v>24</v>
      </c>
      <c r="E39" s="72" t="s">
        <v>158</v>
      </c>
      <c r="F39" s="73"/>
      <c r="G39" s="73"/>
      <c r="H39" s="77">
        <f t="shared" ref="H39:Q39" si="16">SUM(H40:H41)</f>
        <v>205000</v>
      </c>
      <c r="I39" s="77">
        <f t="shared" si="16"/>
        <v>205000</v>
      </c>
      <c r="J39" s="77">
        <f t="shared" si="16"/>
        <v>0</v>
      </c>
      <c r="K39" s="77">
        <f t="shared" si="16"/>
        <v>0</v>
      </c>
      <c r="L39" s="78">
        <f t="shared" ref="L39:O39" si="17">SUM(L40:L41)</f>
        <v>205000</v>
      </c>
      <c r="M39" s="77">
        <f t="shared" si="17"/>
        <v>205000</v>
      </c>
      <c r="N39" s="77">
        <f t="shared" si="17"/>
        <v>0</v>
      </c>
      <c r="O39" s="77">
        <f t="shared" si="17"/>
        <v>0</v>
      </c>
      <c r="P39" s="77">
        <f t="shared" si="16"/>
        <v>175000</v>
      </c>
      <c r="Q39" s="77">
        <f t="shared" si="16"/>
        <v>175000</v>
      </c>
      <c r="R39" s="72" t="s">
        <v>159</v>
      </c>
      <c r="S39" s="74" t="s">
        <v>37</v>
      </c>
      <c r="T39" s="75" t="s">
        <v>160</v>
      </c>
      <c r="U39" s="75" t="s">
        <v>31</v>
      </c>
      <c r="V39" s="75" t="s">
        <v>161</v>
      </c>
      <c r="W39" s="75" t="s">
        <v>31</v>
      </c>
      <c r="X39" s="75" t="s">
        <v>162</v>
      </c>
      <c r="Y39" s="76" t="s">
        <v>31</v>
      </c>
    </row>
    <row r="40" spans="1:25" ht="33.75" x14ac:dyDescent="0.25">
      <c r="A40" s="65"/>
      <c r="B40" s="66"/>
      <c r="C40" s="6" t="s">
        <v>51</v>
      </c>
      <c r="D40" s="6"/>
      <c r="E40" s="6"/>
      <c r="F40" s="7" t="s">
        <v>77</v>
      </c>
      <c r="G40" s="7" t="s">
        <v>78</v>
      </c>
      <c r="H40" s="3">
        <v>45000</v>
      </c>
      <c r="I40" s="3">
        <v>45000</v>
      </c>
      <c r="J40" s="3">
        <v>0</v>
      </c>
      <c r="K40" s="3">
        <v>0</v>
      </c>
      <c r="L40" s="2">
        <v>45000</v>
      </c>
      <c r="M40" s="3">
        <v>45000</v>
      </c>
      <c r="N40" s="3">
        <v>0</v>
      </c>
      <c r="O40" s="3">
        <v>0</v>
      </c>
      <c r="P40" s="3">
        <v>45000</v>
      </c>
      <c r="Q40" s="3">
        <v>45000</v>
      </c>
      <c r="R40" s="6"/>
      <c r="S40" s="67"/>
      <c r="T40" s="68"/>
      <c r="U40" s="68"/>
      <c r="V40" s="68"/>
      <c r="W40" s="68"/>
      <c r="X40" s="68"/>
      <c r="Y40" s="69"/>
    </row>
    <row r="41" spans="1:25" ht="33.75" x14ac:dyDescent="0.25">
      <c r="A41" s="65"/>
      <c r="B41" s="66"/>
      <c r="C41" s="6" t="s">
        <v>51</v>
      </c>
      <c r="D41" s="6"/>
      <c r="E41" s="6"/>
      <c r="F41" s="7" t="s">
        <v>94</v>
      </c>
      <c r="G41" s="7" t="s">
        <v>18</v>
      </c>
      <c r="H41" s="3">
        <v>160000</v>
      </c>
      <c r="I41" s="3">
        <v>160000</v>
      </c>
      <c r="J41" s="3">
        <v>0</v>
      </c>
      <c r="K41" s="3">
        <v>0</v>
      </c>
      <c r="L41" s="2">
        <v>160000</v>
      </c>
      <c r="M41" s="3">
        <v>160000</v>
      </c>
      <c r="N41" s="3">
        <v>0</v>
      </c>
      <c r="O41" s="3">
        <v>0</v>
      </c>
      <c r="P41" s="3">
        <v>130000</v>
      </c>
      <c r="Q41" s="3">
        <v>130000</v>
      </c>
      <c r="R41" s="6"/>
      <c r="S41" s="67"/>
      <c r="T41" s="68"/>
      <c r="U41" s="68"/>
      <c r="V41" s="68"/>
      <c r="W41" s="68"/>
      <c r="X41" s="68"/>
      <c r="Y41" s="69"/>
    </row>
    <row r="42" spans="1:25" ht="22.5" x14ac:dyDescent="0.25">
      <c r="A42" s="70" t="s">
        <v>163</v>
      </c>
      <c r="B42" s="71" t="s">
        <v>164</v>
      </c>
      <c r="C42" s="72"/>
      <c r="D42" s="72" t="s">
        <v>24</v>
      </c>
      <c r="E42" s="72" t="s">
        <v>105</v>
      </c>
      <c r="F42" s="73"/>
      <c r="G42" s="73"/>
      <c r="H42" s="77">
        <f t="shared" ref="H42:Q42" si="18">SUM(H43:H44)</f>
        <v>235200</v>
      </c>
      <c r="I42" s="77">
        <f t="shared" si="18"/>
        <v>235200</v>
      </c>
      <c r="J42" s="77">
        <f t="shared" si="18"/>
        <v>0</v>
      </c>
      <c r="K42" s="77">
        <f t="shared" si="18"/>
        <v>0</v>
      </c>
      <c r="L42" s="78">
        <f t="shared" ref="L42:O42" si="19">SUM(L43:L44)</f>
        <v>235000</v>
      </c>
      <c r="M42" s="77">
        <f t="shared" si="19"/>
        <v>235000</v>
      </c>
      <c r="N42" s="77">
        <f t="shared" si="19"/>
        <v>6900</v>
      </c>
      <c r="O42" s="77">
        <f t="shared" si="19"/>
        <v>0</v>
      </c>
      <c r="P42" s="77">
        <f t="shared" si="18"/>
        <v>180000</v>
      </c>
      <c r="Q42" s="77">
        <f t="shared" si="18"/>
        <v>180000</v>
      </c>
      <c r="R42" s="72" t="s">
        <v>81</v>
      </c>
      <c r="S42" s="74" t="s">
        <v>82</v>
      </c>
      <c r="T42" s="75" t="s">
        <v>134</v>
      </c>
      <c r="U42" s="75" t="s">
        <v>31</v>
      </c>
      <c r="V42" s="75" t="s">
        <v>134</v>
      </c>
      <c r="W42" s="75" t="s">
        <v>31</v>
      </c>
      <c r="X42" s="75" t="s">
        <v>134</v>
      </c>
      <c r="Y42" s="76" t="s">
        <v>31</v>
      </c>
    </row>
    <row r="43" spans="1:25" ht="33.75" x14ac:dyDescent="0.25">
      <c r="A43" s="65"/>
      <c r="B43" s="66"/>
      <c r="C43" s="6" t="s">
        <v>51</v>
      </c>
      <c r="D43" s="6"/>
      <c r="E43" s="6"/>
      <c r="F43" s="7" t="s">
        <v>94</v>
      </c>
      <c r="G43" s="7" t="s">
        <v>165</v>
      </c>
      <c r="H43" s="3">
        <v>175200</v>
      </c>
      <c r="I43" s="3">
        <v>175200</v>
      </c>
      <c r="J43" s="3">
        <v>0</v>
      </c>
      <c r="K43" s="3">
        <v>0</v>
      </c>
      <c r="L43" s="2">
        <v>175000</v>
      </c>
      <c r="M43" s="3">
        <v>175000</v>
      </c>
      <c r="N43" s="3">
        <v>6900</v>
      </c>
      <c r="O43" s="3">
        <v>0</v>
      </c>
      <c r="P43" s="3">
        <v>120000</v>
      </c>
      <c r="Q43" s="3">
        <v>120000</v>
      </c>
      <c r="R43" s="6"/>
      <c r="S43" s="67"/>
      <c r="T43" s="68"/>
      <c r="U43" s="68"/>
      <c r="V43" s="68"/>
      <c r="W43" s="68"/>
      <c r="X43" s="68"/>
      <c r="Y43" s="69"/>
    </row>
    <row r="44" spans="1:25" ht="33.75" x14ac:dyDescent="0.25">
      <c r="A44" s="65"/>
      <c r="B44" s="66"/>
      <c r="C44" s="6" t="s">
        <v>51</v>
      </c>
      <c r="D44" s="6"/>
      <c r="E44" s="6"/>
      <c r="F44" s="7" t="s">
        <v>77</v>
      </c>
      <c r="G44" s="7" t="s">
        <v>78</v>
      </c>
      <c r="H44" s="3">
        <v>60000</v>
      </c>
      <c r="I44" s="3">
        <v>60000</v>
      </c>
      <c r="J44" s="3">
        <v>0</v>
      </c>
      <c r="K44" s="3">
        <v>0</v>
      </c>
      <c r="L44" s="2">
        <v>60000</v>
      </c>
      <c r="M44" s="3">
        <v>60000</v>
      </c>
      <c r="N44" s="3">
        <v>0</v>
      </c>
      <c r="O44" s="3">
        <v>0</v>
      </c>
      <c r="P44" s="3">
        <v>60000</v>
      </c>
      <c r="Q44" s="3">
        <v>60000</v>
      </c>
      <c r="R44" s="6"/>
      <c r="S44" s="67"/>
      <c r="T44" s="68"/>
      <c r="U44" s="68"/>
      <c r="V44" s="68"/>
      <c r="W44" s="68"/>
      <c r="X44" s="68"/>
      <c r="Y44" s="69"/>
    </row>
    <row r="45" spans="1:25" ht="33.75" x14ac:dyDescent="0.25">
      <c r="A45" s="70" t="s">
        <v>166</v>
      </c>
      <c r="B45" s="71" t="s">
        <v>167</v>
      </c>
      <c r="C45" s="72" t="s">
        <v>51</v>
      </c>
      <c r="D45" s="72" t="s">
        <v>24</v>
      </c>
      <c r="E45" s="72" t="s">
        <v>105</v>
      </c>
      <c r="F45" s="73" t="s">
        <v>77</v>
      </c>
      <c r="G45" s="73" t="s">
        <v>78</v>
      </c>
      <c r="H45" s="5">
        <v>16000</v>
      </c>
      <c r="I45" s="5">
        <v>16000</v>
      </c>
      <c r="J45" s="5">
        <v>0</v>
      </c>
      <c r="K45" s="5">
        <v>0</v>
      </c>
      <c r="L45" s="4">
        <v>19798</v>
      </c>
      <c r="M45" s="5">
        <v>19798</v>
      </c>
      <c r="N45" s="5">
        <v>0</v>
      </c>
      <c r="O45" s="5">
        <v>0</v>
      </c>
      <c r="P45" s="5">
        <v>25000</v>
      </c>
      <c r="Q45" s="5">
        <v>25000</v>
      </c>
      <c r="R45" s="72" t="s">
        <v>81</v>
      </c>
      <c r="S45" s="74" t="s">
        <v>82</v>
      </c>
      <c r="T45" s="75" t="s">
        <v>168</v>
      </c>
      <c r="U45" s="75" t="s">
        <v>31</v>
      </c>
      <c r="V45" s="75" t="s">
        <v>168</v>
      </c>
      <c r="W45" s="75" t="s">
        <v>31</v>
      </c>
      <c r="X45" s="75" t="s">
        <v>168</v>
      </c>
      <c r="Y45" s="76" t="s">
        <v>31</v>
      </c>
    </row>
    <row r="46" spans="1:25" ht="33.75" x14ac:dyDescent="0.25">
      <c r="A46" s="70" t="s">
        <v>169</v>
      </c>
      <c r="B46" s="71" t="s">
        <v>170</v>
      </c>
      <c r="C46" s="72"/>
      <c r="D46" s="72" t="s">
        <v>24</v>
      </c>
      <c r="E46" s="72" t="s">
        <v>105</v>
      </c>
      <c r="F46" s="73"/>
      <c r="G46" s="73"/>
      <c r="H46" s="77">
        <f t="shared" ref="H46:Q46" si="20">SUM(H47:H48)</f>
        <v>65058</v>
      </c>
      <c r="I46" s="77">
        <f t="shared" si="20"/>
        <v>65058</v>
      </c>
      <c r="J46" s="77">
        <f t="shared" si="20"/>
        <v>0</v>
      </c>
      <c r="K46" s="77">
        <f t="shared" si="20"/>
        <v>0</v>
      </c>
      <c r="L46" s="78">
        <f t="shared" ref="L46:O46" si="21">SUM(L47:L48)</f>
        <v>70644</v>
      </c>
      <c r="M46" s="77">
        <f t="shared" si="21"/>
        <v>70644</v>
      </c>
      <c r="N46" s="77">
        <f t="shared" si="21"/>
        <v>0</v>
      </c>
      <c r="O46" s="77">
        <f t="shared" si="21"/>
        <v>0</v>
      </c>
      <c r="P46" s="77">
        <f t="shared" si="20"/>
        <v>69500</v>
      </c>
      <c r="Q46" s="77">
        <f t="shared" si="20"/>
        <v>69000</v>
      </c>
      <c r="R46" s="72" t="s">
        <v>81</v>
      </c>
      <c r="S46" s="74" t="s">
        <v>82</v>
      </c>
      <c r="T46" s="75" t="s">
        <v>132</v>
      </c>
      <c r="U46" s="75" t="s">
        <v>31</v>
      </c>
      <c r="V46" s="75" t="s">
        <v>132</v>
      </c>
      <c r="W46" s="75" t="s">
        <v>31</v>
      </c>
      <c r="X46" s="75" t="s">
        <v>132</v>
      </c>
      <c r="Y46" s="76" t="s">
        <v>31</v>
      </c>
    </row>
    <row r="47" spans="1:25" ht="33.75" x14ac:dyDescent="0.25">
      <c r="A47" s="65"/>
      <c r="B47" s="66"/>
      <c r="C47" s="6" t="s">
        <v>51</v>
      </c>
      <c r="D47" s="6"/>
      <c r="E47" s="6"/>
      <c r="F47" s="7" t="s">
        <v>77</v>
      </c>
      <c r="G47" s="7" t="s">
        <v>78</v>
      </c>
      <c r="H47" s="3">
        <v>12000</v>
      </c>
      <c r="I47" s="3">
        <v>12000</v>
      </c>
      <c r="J47" s="3">
        <v>0</v>
      </c>
      <c r="K47" s="3">
        <v>0</v>
      </c>
      <c r="L47" s="2">
        <v>12000</v>
      </c>
      <c r="M47" s="3">
        <v>12000</v>
      </c>
      <c r="N47" s="3">
        <v>0</v>
      </c>
      <c r="O47" s="3">
        <v>0</v>
      </c>
      <c r="P47" s="3">
        <v>12000</v>
      </c>
      <c r="Q47" s="3">
        <v>12000</v>
      </c>
      <c r="R47" s="6"/>
      <c r="S47" s="67"/>
      <c r="T47" s="68"/>
      <c r="U47" s="68"/>
      <c r="V47" s="68"/>
      <c r="W47" s="68"/>
      <c r="X47" s="68"/>
      <c r="Y47" s="69"/>
    </row>
    <row r="48" spans="1:25" ht="33.75" x14ac:dyDescent="0.25">
      <c r="A48" s="65"/>
      <c r="B48" s="66"/>
      <c r="C48" s="6" t="s">
        <v>51</v>
      </c>
      <c r="D48" s="6"/>
      <c r="E48" s="6"/>
      <c r="F48" s="7" t="s">
        <v>94</v>
      </c>
      <c r="G48" s="7" t="s">
        <v>171</v>
      </c>
      <c r="H48" s="3">
        <v>53058</v>
      </c>
      <c r="I48" s="3">
        <v>53058</v>
      </c>
      <c r="J48" s="3">
        <v>0</v>
      </c>
      <c r="K48" s="3">
        <v>0</v>
      </c>
      <c r="L48" s="2">
        <v>58644</v>
      </c>
      <c r="M48" s="3">
        <v>58644</v>
      </c>
      <c r="N48" s="3">
        <v>0</v>
      </c>
      <c r="O48" s="3">
        <v>0</v>
      </c>
      <c r="P48" s="3">
        <v>57500</v>
      </c>
      <c r="Q48" s="3">
        <v>57000</v>
      </c>
      <c r="R48" s="6"/>
      <c r="S48" s="67"/>
      <c r="T48" s="68"/>
      <c r="U48" s="68"/>
      <c r="V48" s="68"/>
      <c r="W48" s="68"/>
      <c r="X48" s="68"/>
      <c r="Y48" s="69"/>
    </row>
    <row r="49" spans="1:25" ht="22.5" x14ac:dyDescent="0.25">
      <c r="A49" s="70" t="s">
        <v>172</v>
      </c>
      <c r="B49" s="71" t="s">
        <v>173</v>
      </c>
      <c r="C49" s="72"/>
      <c r="D49" s="72" t="s">
        <v>24</v>
      </c>
      <c r="E49" s="72" t="s">
        <v>105</v>
      </c>
      <c r="F49" s="73"/>
      <c r="G49" s="73"/>
      <c r="H49" s="77">
        <f t="shared" ref="H49:Q49" si="22">SUM(H50:H51)</f>
        <v>50000</v>
      </c>
      <c r="I49" s="77">
        <f t="shared" si="22"/>
        <v>50000</v>
      </c>
      <c r="J49" s="77">
        <f t="shared" si="22"/>
        <v>0</v>
      </c>
      <c r="K49" s="77">
        <f t="shared" si="22"/>
        <v>0</v>
      </c>
      <c r="L49" s="78">
        <f t="shared" ref="L49:O49" si="23">SUM(L50:L51)</f>
        <v>42922</v>
      </c>
      <c r="M49" s="77">
        <f t="shared" si="23"/>
        <v>42922</v>
      </c>
      <c r="N49" s="77">
        <f t="shared" si="23"/>
        <v>0</v>
      </c>
      <c r="O49" s="77">
        <f t="shared" si="23"/>
        <v>0</v>
      </c>
      <c r="P49" s="77">
        <f t="shared" si="22"/>
        <v>37000</v>
      </c>
      <c r="Q49" s="77">
        <f t="shared" si="22"/>
        <v>37000</v>
      </c>
      <c r="R49" s="72" t="s">
        <v>174</v>
      </c>
      <c r="S49" s="74" t="s">
        <v>82</v>
      </c>
      <c r="T49" s="75" t="s">
        <v>175</v>
      </c>
      <c r="U49" s="75" t="s">
        <v>31</v>
      </c>
      <c r="V49" s="75" t="s">
        <v>176</v>
      </c>
      <c r="W49" s="75" t="s">
        <v>31</v>
      </c>
      <c r="X49" s="75" t="s">
        <v>177</v>
      </c>
      <c r="Y49" s="76" t="s">
        <v>31</v>
      </c>
    </row>
    <row r="50" spans="1:25" ht="33.75" x14ac:dyDescent="0.25">
      <c r="A50" s="65"/>
      <c r="B50" s="66"/>
      <c r="C50" s="6" t="s">
        <v>51</v>
      </c>
      <c r="D50" s="6"/>
      <c r="E50" s="6"/>
      <c r="F50" s="7" t="s">
        <v>77</v>
      </c>
      <c r="G50" s="7" t="s">
        <v>78</v>
      </c>
      <c r="H50" s="3">
        <v>20000</v>
      </c>
      <c r="I50" s="3">
        <v>20000</v>
      </c>
      <c r="J50" s="3">
        <v>0</v>
      </c>
      <c r="K50" s="3">
        <v>0</v>
      </c>
      <c r="L50" s="2">
        <v>20000</v>
      </c>
      <c r="M50" s="3">
        <v>20000</v>
      </c>
      <c r="N50" s="3">
        <v>0</v>
      </c>
      <c r="O50" s="3">
        <v>0</v>
      </c>
      <c r="P50" s="3">
        <v>12000</v>
      </c>
      <c r="Q50" s="3">
        <v>12000</v>
      </c>
      <c r="R50" s="6"/>
      <c r="S50" s="67"/>
      <c r="T50" s="68"/>
      <c r="U50" s="68"/>
      <c r="V50" s="68"/>
      <c r="W50" s="68"/>
      <c r="X50" s="68"/>
      <c r="Y50" s="69"/>
    </row>
    <row r="51" spans="1:25" ht="33.75" x14ac:dyDescent="0.25">
      <c r="A51" s="65"/>
      <c r="B51" s="66"/>
      <c r="C51" s="6" t="s">
        <v>51</v>
      </c>
      <c r="D51" s="6"/>
      <c r="E51" s="6"/>
      <c r="F51" s="7" t="s">
        <v>94</v>
      </c>
      <c r="G51" s="7" t="s">
        <v>171</v>
      </c>
      <c r="H51" s="3">
        <v>30000</v>
      </c>
      <c r="I51" s="3">
        <v>30000</v>
      </c>
      <c r="J51" s="3">
        <v>0</v>
      </c>
      <c r="K51" s="3">
        <v>0</v>
      </c>
      <c r="L51" s="2">
        <v>22922</v>
      </c>
      <c r="M51" s="3">
        <v>22922</v>
      </c>
      <c r="N51" s="3">
        <v>0</v>
      </c>
      <c r="O51" s="3">
        <v>0</v>
      </c>
      <c r="P51" s="3">
        <v>25000</v>
      </c>
      <c r="Q51" s="3">
        <v>25000</v>
      </c>
      <c r="R51" s="6"/>
      <c r="S51" s="67"/>
      <c r="T51" s="68"/>
      <c r="U51" s="68"/>
      <c r="V51" s="68"/>
      <c r="W51" s="68"/>
      <c r="X51" s="68"/>
      <c r="Y51" s="69"/>
    </row>
    <row r="52" spans="1:25" ht="45" x14ac:dyDescent="0.25">
      <c r="A52" s="70" t="s">
        <v>178</v>
      </c>
      <c r="B52" s="71" t="s">
        <v>179</v>
      </c>
      <c r="C52" s="72" t="s">
        <v>51</v>
      </c>
      <c r="D52" s="72" t="s">
        <v>24</v>
      </c>
      <c r="E52" s="72" t="s">
        <v>180</v>
      </c>
      <c r="F52" s="73" t="s">
        <v>122</v>
      </c>
      <c r="G52" s="73" t="s">
        <v>181</v>
      </c>
      <c r="H52" s="5">
        <v>50000</v>
      </c>
      <c r="I52" s="5">
        <v>50000</v>
      </c>
      <c r="J52" s="5">
        <v>0</v>
      </c>
      <c r="K52" s="5">
        <v>0</v>
      </c>
      <c r="L52" s="4">
        <v>50000</v>
      </c>
      <c r="M52" s="5">
        <v>50000</v>
      </c>
      <c r="N52" s="5">
        <v>0</v>
      </c>
      <c r="O52" s="5">
        <v>0</v>
      </c>
      <c r="P52" s="5">
        <v>0</v>
      </c>
      <c r="Q52" s="5">
        <v>0</v>
      </c>
      <c r="R52" s="72" t="s">
        <v>182</v>
      </c>
      <c r="S52" s="74" t="s">
        <v>37</v>
      </c>
      <c r="T52" s="75" t="s">
        <v>183</v>
      </c>
      <c r="U52" s="75" t="s">
        <v>31</v>
      </c>
      <c r="V52" s="75" t="s">
        <v>31</v>
      </c>
      <c r="W52" s="75" t="s">
        <v>31</v>
      </c>
      <c r="X52" s="75" t="s">
        <v>31</v>
      </c>
      <c r="Y52" s="76" t="s">
        <v>31</v>
      </c>
    </row>
    <row r="53" spans="1:25" ht="33.75" x14ac:dyDescent="0.25">
      <c r="A53" s="70" t="s">
        <v>184</v>
      </c>
      <c r="B53" s="71" t="s">
        <v>185</v>
      </c>
      <c r="C53" s="72" t="s">
        <v>51</v>
      </c>
      <c r="D53" s="72" t="s">
        <v>24</v>
      </c>
      <c r="E53" s="72" t="s">
        <v>105</v>
      </c>
      <c r="F53" s="73" t="s">
        <v>77</v>
      </c>
      <c r="G53" s="73" t="s">
        <v>78</v>
      </c>
      <c r="H53" s="5">
        <v>79400</v>
      </c>
      <c r="I53" s="5">
        <v>79400</v>
      </c>
      <c r="J53" s="5">
        <v>0</v>
      </c>
      <c r="K53" s="5">
        <v>0</v>
      </c>
      <c r="L53" s="4">
        <v>79400</v>
      </c>
      <c r="M53" s="5">
        <v>79400</v>
      </c>
      <c r="N53" s="5">
        <v>0</v>
      </c>
      <c r="O53" s="5">
        <v>0</v>
      </c>
      <c r="P53" s="5">
        <v>89282</v>
      </c>
      <c r="Q53" s="5">
        <v>89282</v>
      </c>
      <c r="R53" s="72" t="s">
        <v>186</v>
      </c>
      <c r="S53" s="74" t="s">
        <v>37</v>
      </c>
      <c r="T53" s="75" t="s">
        <v>107</v>
      </c>
      <c r="U53" s="75" t="s">
        <v>31</v>
      </c>
      <c r="V53" s="75" t="s">
        <v>187</v>
      </c>
      <c r="W53" s="75" t="s">
        <v>31</v>
      </c>
      <c r="X53" s="75" t="s">
        <v>188</v>
      </c>
      <c r="Y53" s="76" t="s">
        <v>31</v>
      </c>
    </row>
    <row r="54" spans="1:25" ht="45" x14ac:dyDescent="0.25">
      <c r="A54" s="70" t="s">
        <v>189</v>
      </c>
      <c r="B54" s="71" t="s">
        <v>190</v>
      </c>
      <c r="C54" s="72" t="s">
        <v>51</v>
      </c>
      <c r="D54" s="72" t="s">
        <v>24</v>
      </c>
      <c r="E54" s="72" t="s">
        <v>25</v>
      </c>
      <c r="F54" s="73" t="s">
        <v>122</v>
      </c>
      <c r="G54" s="73" t="s">
        <v>181</v>
      </c>
      <c r="H54" s="5">
        <v>50000</v>
      </c>
      <c r="I54" s="5">
        <v>50000</v>
      </c>
      <c r="J54" s="5">
        <v>0</v>
      </c>
      <c r="K54" s="5">
        <v>0</v>
      </c>
      <c r="L54" s="4">
        <v>50000</v>
      </c>
      <c r="M54" s="5">
        <v>50000</v>
      </c>
      <c r="N54" s="5">
        <v>0</v>
      </c>
      <c r="O54" s="5">
        <v>0</v>
      </c>
      <c r="P54" s="5">
        <v>0</v>
      </c>
      <c r="Q54" s="5">
        <v>0</v>
      </c>
      <c r="R54" s="72" t="s">
        <v>191</v>
      </c>
      <c r="S54" s="74" t="s">
        <v>82</v>
      </c>
      <c r="T54" s="75" t="s">
        <v>192</v>
      </c>
      <c r="U54" s="75" t="s">
        <v>31</v>
      </c>
      <c r="V54" s="75" t="s">
        <v>192</v>
      </c>
      <c r="W54" s="75" t="s">
        <v>31</v>
      </c>
      <c r="X54" s="75" t="s">
        <v>192</v>
      </c>
      <c r="Y54" s="76" t="s">
        <v>31</v>
      </c>
    </row>
    <row r="55" spans="1:25" ht="22.5" x14ac:dyDescent="0.25">
      <c r="A55" s="70" t="s">
        <v>193</v>
      </c>
      <c r="B55" s="71" t="s">
        <v>194</v>
      </c>
      <c r="C55" s="72"/>
      <c r="D55" s="72" t="s">
        <v>24</v>
      </c>
      <c r="E55" s="72" t="s">
        <v>25</v>
      </c>
      <c r="F55" s="73"/>
      <c r="G55" s="73"/>
      <c r="H55" s="77">
        <f t="shared" ref="H55:Q55" si="24">SUM(H56:H57)</f>
        <v>100300</v>
      </c>
      <c r="I55" s="77">
        <f t="shared" si="24"/>
        <v>100300</v>
      </c>
      <c r="J55" s="77">
        <f t="shared" si="24"/>
        <v>0</v>
      </c>
      <c r="K55" s="77">
        <f t="shared" si="24"/>
        <v>0</v>
      </c>
      <c r="L55" s="78">
        <f>SUM(L56:L57)</f>
        <v>104200</v>
      </c>
      <c r="M55" s="77">
        <f t="shared" ref="M55:O55" si="25">SUM(M56:M57)</f>
        <v>104200</v>
      </c>
      <c r="N55" s="77">
        <f t="shared" si="25"/>
        <v>3844</v>
      </c>
      <c r="O55" s="77">
        <f t="shared" si="25"/>
        <v>0</v>
      </c>
      <c r="P55" s="77">
        <f t="shared" si="24"/>
        <v>102000</v>
      </c>
      <c r="Q55" s="77">
        <f t="shared" si="24"/>
        <v>102000</v>
      </c>
      <c r="R55" s="72" t="s">
        <v>195</v>
      </c>
      <c r="S55" s="74" t="s">
        <v>154</v>
      </c>
      <c r="T55" s="75" t="s">
        <v>155</v>
      </c>
      <c r="U55" s="75" t="s">
        <v>31</v>
      </c>
      <c r="V55" s="75" t="s">
        <v>155</v>
      </c>
      <c r="W55" s="75" t="s">
        <v>31</v>
      </c>
      <c r="X55" s="75" t="s">
        <v>155</v>
      </c>
      <c r="Y55" s="76" t="s">
        <v>31</v>
      </c>
    </row>
    <row r="56" spans="1:25" ht="33.75" x14ac:dyDescent="0.25">
      <c r="A56" s="65"/>
      <c r="B56" s="66"/>
      <c r="C56" s="6" t="s">
        <v>51</v>
      </c>
      <c r="D56" s="6"/>
      <c r="E56" s="6"/>
      <c r="F56" s="7" t="s">
        <v>77</v>
      </c>
      <c r="G56" s="7" t="s">
        <v>196</v>
      </c>
      <c r="H56" s="3">
        <v>2000</v>
      </c>
      <c r="I56" s="3">
        <v>2000</v>
      </c>
      <c r="J56" s="3">
        <v>0</v>
      </c>
      <c r="K56" s="3">
        <v>0</v>
      </c>
      <c r="L56" s="2">
        <v>2000</v>
      </c>
      <c r="M56" s="3">
        <v>2000</v>
      </c>
      <c r="N56" s="3">
        <v>0</v>
      </c>
      <c r="O56" s="3">
        <v>0</v>
      </c>
      <c r="P56" s="3">
        <v>2000</v>
      </c>
      <c r="Q56" s="3">
        <v>2000</v>
      </c>
      <c r="R56" s="6"/>
      <c r="S56" s="67"/>
      <c r="T56" s="68"/>
      <c r="U56" s="68"/>
      <c r="V56" s="68"/>
      <c r="W56" s="68"/>
      <c r="X56" s="68"/>
      <c r="Y56" s="69"/>
    </row>
    <row r="57" spans="1:25" ht="33.75" x14ac:dyDescent="0.25">
      <c r="A57" s="65"/>
      <c r="B57" s="66"/>
      <c r="C57" s="6" t="s">
        <v>51</v>
      </c>
      <c r="D57" s="6"/>
      <c r="E57" s="6"/>
      <c r="F57" s="7" t="s">
        <v>94</v>
      </c>
      <c r="G57" s="7" t="s">
        <v>197</v>
      </c>
      <c r="H57" s="3">
        <v>98300</v>
      </c>
      <c r="I57" s="3">
        <v>98300</v>
      </c>
      <c r="J57" s="3">
        <v>0</v>
      </c>
      <c r="K57" s="3">
        <v>0</v>
      </c>
      <c r="L57" s="2">
        <v>102200</v>
      </c>
      <c r="M57" s="3">
        <v>102200</v>
      </c>
      <c r="N57" s="3">
        <v>3844</v>
      </c>
      <c r="O57" s="3">
        <v>0</v>
      </c>
      <c r="P57" s="3">
        <v>100000</v>
      </c>
      <c r="Q57" s="3">
        <v>100000</v>
      </c>
      <c r="R57" s="6"/>
      <c r="S57" s="67"/>
      <c r="T57" s="68"/>
      <c r="U57" s="68"/>
      <c r="V57" s="68"/>
      <c r="W57" s="68"/>
      <c r="X57" s="68"/>
      <c r="Y57" s="69"/>
    </row>
    <row r="58" spans="1:25" ht="45" x14ac:dyDescent="0.25">
      <c r="A58" s="70" t="s">
        <v>198</v>
      </c>
      <c r="B58" s="71" t="s">
        <v>199</v>
      </c>
      <c r="C58" s="72" t="s">
        <v>51</v>
      </c>
      <c r="D58" s="72" t="s">
        <v>24</v>
      </c>
      <c r="E58" s="72" t="s">
        <v>200</v>
      </c>
      <c r="F58" s="73" t="s">
        <v>94</v>
      </c>
      <c r="G58" s="73" t="s">
        <v>197</v>
      </c>
      <c r="H58" s="5">
        <v>71000</v>
      </c>
      <c r="I58" s="5">
        <v>71000</v>
      </c>
      <c r="J58" s="5">
        <v>0</v>
      </c>
      <c r="K58" s="5">
        <v>0</v>
      </c>
      <c r="L58" s="4">
        <v>87000</v>
      </c>
      <c r="M58" s="5">
        <v>87000</v>
      </c>
      <c r="N58" s="5">
        <v>15660</v>
      </c>
      <c r="O58" s="5">
        <v>0</v>
      </c>
      <c r="P58" s="5">
        <v>0</v>
      </c>
      <c r="Q58" s="5">
        <v>0</v>
      </c>
      <c r="R58" s="72" t="s">
        <v>201</v>
      </c>
      <c r="S58" s="74" t="s">
        <v>82</v>
      </c>
      <c r="T58" s="75" t="s">
        <v>138</v>
      </c>
      <c r="U58" s="75" t="s">
        <v>31</v>
      </c>
      <c r="V58" s="75" t="s">
        <v>138</v>
      </c>
      <c r="W58" s="75" t="s">
        <v>31</v>
      </c>
      <c r="X58" s="75" t="s">
        <v>138</v>
      </c>
      <c r="Y58" s="76" t="s">
        <v>31</v>
      </c>
    </row>
    <row r="59" spans="1:25" ht="33.75" x14ac:dyDescent="0.25">
      <c r="A59" s="56" t="s">
        <v>202</v>
      </c>
      <c r="B59" s="57" t="s">
        <v>203</v>
      </c>
      <c r="C59" s="58"/>
      <c r="D59" s="58" t="s">
        <v>24</v>
      </c>
      <c r="E59" s="58" t="s">
        <v>25</v>
      </c>
      <c r="F59" s="59"/>
      <c r="G59" s="59"/>
      <c r="H59" s="60">
        <f t="shared" ref="H59:Q59" si="26">H60+H61+H62+H67+H68+H71+H72+H73+H74</f>
        <v>4314361.29</v>
      </c>
      <c r="I59" s="60">
        <f t="shared" si="26"/>
        <v>4281361.29</v>
      </c>
      <c r="J59" s="60">
        <f t="shared" si="26"/>
        <v>3482532.0300000003</v>
      </c>
      <c r="K59" s="60">
        <f t="shared" si="26"/>
        <v>33000</v>
      </c>
      <c r="L59" s="61">
        <f>L60+L61+L62+L67+L68+L71+L72+L73+L74</f>
        <v>4355034.29</v>
      </c>
      <c r="M59" s="60">
        <f t="shared" ref="M59:O59" si="27">M60+M61+M62+M67+M68+M71+M72+M73+M74</f>
        <v>4320182.29</v>
      </c>
      <c r="N59" s="60">
        <f t="shared" si="27"/>
        <v>3485515.0300000003</v>
      </c>
      <c r="O59" s="60">
        <f t="shared" si="27"/>
        <v>34852</v>
      </c>
      <c r="P59" s="60">
        <f t="shared" si="26"/>
        <v>4349890</v>
      </c>
      <c r="Q59" s="60">
        <f t="shared" si="26"/>
        <v>4375270</v>
      </c>
      <c r="R59" s="58" t="s">
        <v>204</v>
      </c>
      <c r="S59" s="62" t="s">
        <v>154</v>
      </c>
      <c r="T59" s="63" t="s">
        <v>205</v>
      </c>
      <c r="U59" s="63" t="s">
        <v>31</v>
      </c>
      <c r="V59" s="63" t="s">
        <v>205</v>
      </c>
      <c r="W59" s="63" t="s">
        <v>31</v>
      </c>
      <c r="X59" s="63" t="s">
        <v>205</v>
      </c>
      <c r="Y59" s="64" t="s">
        <v>31</v>
      </c>
    </row>
    <row r="60" spans="1:25" ht="33.75" x14ac:dyDescent="0.25">
      <c r="A60" s="70" t="s">
        <v>206</v>
      </c>
      <c r="B60" s="71" t="s">
        <v>207</v>
      </c>
      <c r="C60" s="72" t="s">
        <v>208</v>
      </c>
      <c r="D60" s="72" t="s">
        <v>209</v>
      </c>
      <c r="E60" s="72" t="s">
        <v>210</v>
      </c>
      <c r="F60" s="73" t="s">
        <v>94</v>
      </c>
      <c r="G60" s="73" t="s">
        <v>18</v>
      </c>
      <c r="H60" s="5">
        <v>536700</v>
      </c>
      <c r="I60" s="5">
        <v>536700</v>
      </c>
      <c r="J60" s="5">
        <v>510900</v>
      </c>
      <c r="K60" s="5">
        <v>0</v>
      </c>
      <c r="L60" s="4">
        <v>536700</v>
      </c>
      <c r="M60" s="5">
        <v>536700</v>
      </c>
      <c r="N60" s="5">
        <v>510900</v>
      </c>
      <c r="O60" s="5">
        <v>0</v>
      </c>
      <c r="P60" s="5">
        <v>550000</v>
      </c>
      <c r="Q60" s="5">
        <v>550000</v>
      </c>
      <c r="R60" s="72" t="s">
        <v>201</v>
      </c>
      <c r="S60" s="74" t="s">
        <v>37</v>
      </c>
      <c r="T60" s="75" t="s">
        <v>211</v>
      </c>
      <c r="U60" s="75" t="s">
        <v>31</v>
      </c>
      <c r="V60" s="75" t="s">
        <v>212</v>
      </c>
      <c r="W60" s="75" t="s">
        <v>31</v>
      </c>
      <c r="X60" s="75" t="s">
        <v>160</v>
      </c>
      <c r="Y60" s="76" t="s">
        <v>31</v>
      </c>
    </row>
    <row r="61" spans="1:25" ht="33.75" x14ac:dyDescent="0.25">
      <c r="A61" s="70" t="s">
        <v>213</v>
      </c>
      <c r="B61" s="71" t="s">
        <v>214</v>
      </c>
      <c r="C61" s="72" t="s">
        <v>208</v>
      </c>
      <c r="D61" s="72" t="s">
        <v>209</v>
      </c>
      <c r="E61" s="72" t="s">
        <v>215</v>
      </c>
      <c r="F61" s="73" t="s">
        <v>94</v>
      </c>
      <c r="G61" s="73" t="s">
        <v>18</v>
      </c>
      <c r="H61" s="5">
        <v>480900</v>
      </c>
      <c r="I61" s="5">
        <v>480900</v>
      </c>
      <c r="J61" s="5">
        <v>460500</v>
      </c>
      <c r="K61" s="5">
        <v>0</v>
      </c>
      <c r="L61" s="4">
        <v>480900</v>
      </c>
      <c r="M61" s="5">
        <v>480900</v>
      </c>
      <c r="N61" s="5">
        <v>459245</v>
      </c>
      <c r="O61" s="5">
        <v>0</v>
      </c>
      <c r="P61" s="5">
        <v>500000</v>
      </c>
      <c r="Q61" s="5">
        <v>500000</v>
      </c>
      <c r="R61" s="72" t="s">
        <v>216</v>
      </c>
      <c r="S61" s="74" t="s">
        <v>82</v>
      </c>
      <c r="T61" s="75" t="s">
        <v>217</v>
      </c>
      <c r="U61" s="75" t="s">
        <v>31</v>
      </c>
      <c r="V61" s="75" t="s">
        <v>218</v>
      </c>
      <c r="W61" s="75" t="s">
        <v>31</v>
      </c>
      <c r="X61" s="75" t="s">
        <v>219</v>
      </c>
      <c r="Y61" s="76" t="s">
        <v>31</v>
      </c>
    </row>
    <row r="62" spans="1:25" ht="22.5" x14ac:dyDescent="0.25">
      <c r="A62" s="70" t="s">
        <v>220</v>
      </c>
      <c r="B62" s="71" t="s">
        <v>221</v>
      </c>
      <c r="C62" s="72"/>
      <c r="D62" s="72" t="s">
        <v>209</v>
      </c>
      <c r="E62" s="72" t="s">
        <v>215</v>
      </c>
      <c r="F62" s="73"/>
      <c r="G62" s="73"/>
      <c r="H62" s="77">
        <f t="shared" ref="H62:Q62" si="28">SUM(H63:H66)</f>
        <v>556500</v>
      </c>
      <c r="I62" s="77">
        <f t="shared" si="28"/>
        <v>556500</v>
      </c>
      <c r="J62" s="77">
        <f t="shared" si="28"/>
        <v>448513</v>
      </c>
      <c r="K62" s="77">
        <f t="shared" si="28"/>
        <v>0</v>
      </c>
      <c r="L62" s="78">
        <f>SUM(L63:L66)</f>
        <v>606603</v>
      </c>
      <c r="M62" s="77">
        <f t="shared" ref="M62:O62" si="29">SUM(M63:M66)</f>
        <v>574751</v>
      </c>
      <c r="N62" s="77">
        <f t="shared" si="29"/>
        <v>448513</v>
      </c>
      <c r="O62" s="77">
        <f t="shared" si="29"/>
        <v>31852</v>
      </c>
      <c r="P62" s="77">
        <f t="shared" si="28"/>
        <v>627200</v>
      </c>
      <c r="Q62" s="77">
        <f t="shared" si="28"/>
        <v>627200</v>
      </c>
      <c r="R62" s="72" t="s">
        <v>222</v>
      </c>
      <c r="S62" s="74" t="s">
        <v>37</v>
      </c>
      <c r="T62" s="75" t="s">
        <v>223</v>
      </c>
      <c r="U62" s="75" t="s">
        <v>31</v>
      </c>
      <c r="V62" s="75" t="s">
        <v>224</v>
      </c>
      <c r="W62" s="75" t="s">
        <v>31</v>
      </c>
      <c r="X62" s="75" t="s">
        <v>225</v>
      </c>
      <c r="Y62" s="76" t="s">
        <v>31</v>
      </c>
    </row>
    <row r="63" spans="1:25" ht="33.75" x14ac:dyDescent="0.25">
      <c r="A63" s="65"/>
      <c r="B63" s="66"/>
      <c r="C63" s="6" t="s">
        <v>208</v>
      </c>
      <c r="D63" s="6"/>
      <c r="E63" s="6"/>
      <c r="F63" s="7" t="s">
        <v>77</v>
      </c>
      <c r="G63" s="7" t="s">
        <v>78</v>
      </c>
      <c r="H63" s="3">
        <v>431500</v>
      </c>
      <c r="I63" s="3">
        <v>431500</v>
      </c>
      <c r="J63" s="3">
        <v>360513</v>
      </c>
      <c r="K63" s="3">
        <v>0</v>
      </c>
      <c r="L63" s="2">
        <v>481603</v>
      </c>
      <c r="M63" s="3">
        <v>449751</v>
      </c>
      <c r="N63" s="3">
        <v>360513</v>
      </c>
      <c r="O63" s="3">
        <v>31852</v>
      </c>
      <c r="P63" s="3">
        <v>490000</v>
      </c>
      <c r="Q63" s="3">
        <v>490000</v>
      </c>
      <c r="R63" s="6"/>
      <c r="S63" s="67"/>
      <c r="T63" s="68"/>
      <c r="U63" s="68"/>
      <c r="V63" s="68"/>
      <c r="W63" s="68"/>
      <c r="X63" s="68"/>
      <c r="Y63" s="69"/>
    </row>
    <row r="64" spans="1:25" ht="33.75" x14ac:dyDescent="0.25">
      <c r="A64" s="65"/>
      <c r="B64" s="66"/>
      <c r="C64" s="6" t="s">
        <v>208</v>
      </c>
      <c r="D64" s="6"/>
      <c r="E64" s="6"/>
      <c r="F64" s="7" t="s">
        <v>226</v>
      </c>
      <c r="G64" s="7" t="s">
        <v>227</v>
      </c>
      <c r="H64" s="3">
        <v>1000</v>
      </c>
      <c r="I64" s="3">
        <v>1000</v>
      </c>
      <c r="J64" s="3">
        <v>0</v>
      </c>
      <c r="K64" s="3">
        <v>0</v>
      </c>
      <c r="L64" s="2">
        <v>1000</v>
      </c>
      <c r="M64" s="3">
        <v>1000</v>
      </c>
      <c r="N64" s="3">
        <v>0</v>
      </c>
      <c r="O64" s="3">
        <v>0</v>
      </c>
      <c r="P64" s="3">
        <v>1200</v>
      </c>
      <c r="Q64" s="3">
        <v>1200</v>
      </c>
      <c r="R64" s="6"/>
      <c r="S64" s="67"/>
      <c r="T64" s="68"/>
      <c r="U64" s="68"/>
      <c r="V64" s="68"/>
      <c r="W64" s="68"/>
      <c r="X64" s="68"/>
      <c r="Y64" s="69"/>
    </row>
    <row r="65" spans="1:25" ht="33.75" x14ac:dyDescent="0.25">
      <c r="A65" s="65"/>
      <c r="B65" s="66"/>
      <c r="C65" s="6" t="s">
        <v>208</v>
      </c>
      <c r="D65" s="6"/>
      <c r="E65" s="6"/>
      <c r="F65" s="7" t="s">
        <v>226</v>
      </c>
      <c r="G65" s="7" t="s">
        <v>228</v>
      </c>
      <c r="H65" s="3">
        <v>24000</v>
      </c>
      <c r="I65" s="3">
        <v>24000</v>
      </c>
      <c r="J65" s="3">
        <v>0</v>
      </c>
      <c r="K65" s="3">
        <v>0</v>
      </c>
      <c r="L65" s="2">
        <v>24000</v>
      </c>
      <c r="M65" s="3">
        <v>24000</v>
      </c>
      <c r="N65" s="3">
        <v>0</v>
      </c>
      <c r="O65" s="3">
        <v>0</v>
      </c>
      <c r="P65" s="3">
        <v>26000</v>
      </c>
      <c r="Q65" s="3">
        <v>26000</v>
      </c>
      <c r="R65" s="6"/>
      <c r="S65" s="67"/>
      <c r="T65" s="68"/>
      <c r="U65" s="68"/>
      <c r="V65" s="68"/>
      <c r="W65" s="68"/>
      <c r="X65" s="68"/>
      <c r="Y65" s="69"/>
    </row>
    <row r="66" spans="1:25" ht="33.75" x14ac:dyDescent="0.25">
      <c r="A66" s="65"/>
      <c r="B66" s="66"/>
      <c r="C66" s="6" t="s">
        <v>208</v>
      </c>
      <c r="D66" s="6"/>
      <c r="E66" s="6"/>
      <c r="F66" s="7" t="s">
        <v>226</v>
      </c>
      <c r="G66" s="7" t="s">
        <v>229</v>
      </c>
      <c r="H66" s="3">
        <v>100000</v>
      </c>
      <c r="I66" s="3">
        <v>100000</v>
      </c>
      <c r="J66" s="3">
        <v>88000</v>
      </c>
      <c r="K66" s="3">
        <v>0</v>
      </c>
      <c r="L66" s="2">
        <v>100000</v>
      </c>
      <c r="M66" s="3">
        <v>100000</v>
      </c>
      <c r="N66" s="3">
        <v>88000</v>
      </c>
      <c r="O66" s="3">
        <v>0</v>
      </c>
      <c r="P66" s="3">
        <v>110000</v>
      </c>
      <c r="Q66" s="3">
        <v>110000</v>
      </c>
      <c r="R66" s="6"/>
      <c r="S66" s="67"/>
      <c r="T66" s="68"/>
      <c r="U66" s="68"/>
      <c r="V66" s="68"/>
      <c r="W66" s="68"/>
      <c r="X66" s="68"/>
      <c r="Y66" s="69"/>
    </row>
    <row r="67" spans="1:25" ht="33.75" x14ac:dyDescent="0.25">
      <c r="A67" s="70" t="s">
        <v>230</v>
      </c>
      <c r="B67" s="71" t="s">
        <v>231</v>
      </c>
      <c r="C67" s="72" t="s">
        <v>208</v>
      </c>
      <c r="D67" s="72" t="s">
        <v>209</v>
      </c>
      <c r="E67" s="72" t="s">
        <v>210</v>
      </c>
      <c r="F67" s="73" t="s">
        <v>122</v>
      </c>
      <c r="G67" s="73" t="s">
        <v>123</v>
      </c>
      <c r="H67" s="5">
        <v>326661.28999999998</v>
      </c>
      <c r="I67" s="5">
        <v>326661.28999999998</v>
      </c>
      <c r="J67" s="5">
        <v>357584.03</v>
      </c>
      <c r="K67" s="5">
        <v>0</v>
      </c>
      <c r="L67" s="4">
        <v>326661.28999999998</v>
      </c>
      <c r="M67" s="5">
        <v>326661.28999999998</v>
      </c>
      <c r="N67" s="5">
        <v>357584.03</v>
      </c>
      <c r="O67" s="5">
        <v>0</v>
      </c>
      <c r="P67" s="5">
        <v>0</v>
      </c>
      <c r="Q67" s="5">
        <v>0</v>
      </c>
      <c r="R67" s="72" t="s">
        <v>201</v>
      </c>
      <c r="S67" s="74" t="s">
        <v>37</v>
      </c>
      <c r="T67" s="75" t="s">
        <v>155</v>
      </c>
      <c r="U67" s="75" t="s">
        <v>31</v>
      </c>
      <c r="V67" s="75" t="s">
        <v>31</v>
      </c>
      <c r="W67" s="75" t="s">
        <v>31</v>
      </c>
      <c r="X67" s="75" t="s">
        <v>31</v>
      </c>
      <c r="Y67" s="76" t="s">
        <v>31</v>
      </c>
    </row>
    <row r="68" spans="1:25" ht="22.5" x14ac:dyDescent="0.25">
      <c r="A68" s="70" t="s">
        <v>232</v>
      </c>
      <c r="B68" s="71" t="s">
        <v>233</v>
      </c>
      <c r="C68" s="72"/>
      <c r="D68" s="72" t="s">
        <v>209</v>
      </c>
      <c r="E68" s="72" t="s">
        <v>215</v>
      </c>
      <c r="F68" s="73"/>
      <c r="G68" s="73"/>
      <c r="H68" s="77">
        <f t="shared" ref="H68:Q68" si="30">SUM(H69:H70)</f>
        <v>32200</v>
      </c>
      <c r="I68" s="77">
        <f t="shared" si="30"/>
        <v>32200</v>
      </c>
      <c r="J68" s="77">
        <f t="shared" si="30"/>
        <v>31325</v>
      </c>
      <c r="K68" s="77">
        <f t="shared" si="30"/>
        <v>0</v>
      </c>
      <c r="L68" s="78">
        <f>SUM(L69:L70)</f>
        <v>32200</v>
      </c>
      <c r="M68" s="77">
        <f t="shared" ref="M68:O68" si="31">SUM(M69:M70)</f>
        <v>32200</v>
      </c>
      <c r="N68" s="77">
        <f t="shared" si="31"/>
        <v>31325</v>
      </c>
      <c r="O68" s="77">
        <f t="shared" si="31"/>
        <v>0</v>
      </c>
      <c r="P68" s="77">
        <f t="shared" si="30"/>
        <v>38000</v>
      </c>
      <c r="Q68" s="77">
        <f t="shared" si="30"/>
        <v>38000</v>
      </c>
      <c r="R68" s="72" t="s">
        <v>234</v>
      </c>
      <c r="S68" s="74" t="s">
        <v>37</v>
      </c>
      <c r="T68" s="75" t="s">
        <v>107</v>
      </c>
      <c r="U68" s="75" t="s">
        <v>31</v>
      </c>
      <c r="V68" s="75" t="s">
        <v>107</v>
      </c>
      <c r="W68" s="75" t="s">
        <v>31</v>
      </c>
      <c r="X68" s="75" t="s">
        <v>107</v>
      </c>
      <c r="Y68" s="76" t="s">
        <v>31</v>
      </c>
    </row>
    <row r="69" spans="1:25" ht="33.75" x14ac:dyDescent="0.25">
      <c r="A69" s="65"/>
      <c r="B69" s="66"/>
      <c r="C69" s="6" t="s">
        <v>208</v>
      </c>
      <c r="D69" s="6"/>
      <c r="E69" s="6"/>
      <c r="F69" s="7" t="s">
        <v>94</v>
      </c>
      <c r="G69" s="7" t="s">
        <v>171</v>
      </c>
      <c r="H69" s="3">
        <v>7200</v>
      </c>
      <c r="I69" s="3">
        <v>7200</v>
      </c>
      <c r="J69" s="3">
        <v>7050</v>
      </c>
      <c r="K69" s="3">
        <v>0</v>
      </c>
      <c r="L69" s="2">
        <v>7200</v>
      </c>
      <c r="M69" s="3">
        <v>7200</v>
      </c>
      <c r="N69" s="3">
        <v>7050</v>
      </c>
      <c r="O69" s="3">
        <v>0</v>
      </c>
      <c r="P69" s="3">
        <v>8000</v>
      </c>
      <c r="Q69" s="3">
        <v>8000</v>
      </c>
      <c r="R69" s="6"/>
      <c r="S69" s="67"/>
      <c r="T69" s="68"/>
      <c r="U69" s="68"/>
      <c r="V69" s="68"/>
      <c r="W69" s="68"/>
      <c r="X69" s="68"/>
      <c r="Y69" s="69"/>
    </row>
    <row r="70" spans="1:25" ht="33.75" x14ac:dyDescent="0.25">
      <c r="A70" s="65"/>
      <c r="B70" s="66"/>
      <c r="C70" s="6" t="s">
        <v>208</v>
      </c>
      <c r="D70" s="6"/>
      <c r="E70" s="6"/>
      <c r="F70" s="7" t="s">
        <v>77</v>
      </c>
      <c r="G70" s="7" t="s">
        <v>78</v>
      </c>
      <c r="H70" s="3">
        <v>25000</v>
      </c>
      <c r="I70" s="3">
        <v>25000</v>
      </c>
      <c r="J70" s="3">
        <v>24275</v>
      </c>
      <c r="K70" s="3">
        <v>0</v>
      </c>
      <c r="L70" s="2">
        <v>25000</v>
      </c>
      <c r="M70" s="3">
        <v>25000</v>
      </c>
      <c r="N70" s="3">
        <v>24275</v>
      </c>
      <c r="O70" s="3">
        <v>0</v>
      </c>
      <c r="P70" s="3">
        <v>30000</v>
      </c>
      <c r="Q70" s="3">
        <v>30000</v>
      </c>
      <c r="R70" s="6"/>
      <c r="S70" s="67"/>
      <c r="T70" s="68"/>
      <c r="U70" s="68"/>
      <c r="V70" s="68"/>
      <c r="W70" s="68"/>
      <c r="X70" s="68"/>
      <c r="Y70" s="69"/>
    </row>
    <row r="71" spans="1:25" ht="33.75" x14ac:dyDescent="0.25">
      <c r="A71" s="70" t="s">
        <v>235</v>
      </c>
      <c r="B71" s="71" t="s">
        <v>236</v>
      </c>
      <c r="C71" s="72" t="s">
        <v>51</v>
      </c>
      <c r="D71" s="72" t="s">
        <v>24</v>
      </c>
      <c r="E71" s="72" t="s">
        <v>25</v>
      </c>
      <c r="F71" s="73" t="s">
        <v>77</v>
      </c>
      <c r="G71" s="73" t="s">
        <v>78</v>
      </c>
      <c r="H71" s="5">
        <v>126000</v>
      </c>
      <c r="I71" s="5">
        <v>126000</v>
      </c>
      <c r="J71" s="5">
        <v>0</v>
      </c>
      <c r="K71" s="5">
        <v>0</v>
      </c>
      <c r="L71" s="4">
        <v>136000</v>
      </c>
      <c r="M71" s="5">
        <v>136000</v>
      </c>
      <c r="N71" s="5">
        <v>0</v>
      </c>
      <c r="O71" s="5">
        <v>0</v>
      </c>
      <c r="P71" s="5">
        <v>164300</v>
      </c>
      <c r="Q71" s="5">
        <v>164300</v>
      </c>
      <c r="R71" s="72" t="s">
        <v>237</v>
      </c>
      <c r="S71" s="74" t="s">
        <v>37</v>
      </c>
      <c r="T71" s="75" t="s">
        <v>238</v>
      </c>
      <c r="U71" s="75" t="s">
        <v>31</v>
      </c>
      <c r="V71" s="75" t="s">
        <v>31</v>
      </c>
      <c r="W71" s="75" t="s">
        <v>31</v>
      </c>
      <c r="X71" s="75" t="s">
        <v>31</v>
      </c>
      <c r="Y71" s="76" t="s">
        <v>31</v>
      </c>
    </row>
    <row r="72" spans="1:25" ht="33.75" x14ac:dyDescent="0.25">
      <c r="A72" s="70" t="s">
        <v>239</v>
      </c>
      <c r="B72" s="71" t="s">
        <v>240</v>
      </c>
      <c r="C72" s="72" t="s">
        <v>51</v>
      </c>
      <c r="D72" s="72" t="s">
        <v>24</v>
      </c>
      <c r="E72" s="72" t="s">
        <v>25</v>
      </c>
      <c r="F72" s="73" t="s">
        <v>94</v>
      </c>
      <c r="G72" s="73" t="s">
        <v>18</v>
      </c>
      <c r="H72" s="5">
        <v>60000</v>
      </c>
      <c r="I72" s="5">
        <v>60000</v>
      </c>
      <c r="J72" s="5">
        <v>0</v>
      </c>
      <c r="K72" s="5">
        <v>0</v>
      </c>
      <c r="L72" s="4">
        <v>60000</v>
      </c>
      <c r="M72" s="5">
        <v>60000</v>
      </c>
      <c r="N72" s="5">
        <v>0</v>
      </c>
      <c r="O72" s="5">
        <v>0</v>
      </c>
      <c r="P72" s="5">
        <v>45000</v>
      </c>
      <c r="Q72" s="5">
        <v>45000</v>
      </c>
      <c r="R72" s="72" t="s">
        <v>241</v>
      </c>
      <c r="S72" s="74" t="s">
        <v>37</v>
      </c>
      <c r="T72" s="75" t="s">
        <v>242</v>
      </c>
      <c r="U72" s="75" t="s">
        <v>31</v>
      </c>
      <c r="V72" s="75" t="s">
        <v>242</v>
      </c>
      <c r="W72" s="75" t="s">
        <v>31</v>
      </c>
      <c r="X72" s="75" t="s">
        <v>242</v>
      </c>
      <c r="Y72" s="76" t="s">
        <v>31</v>
      </c>
    </row>
    <row r="73" spans="1:25" ht="33.75" x14ac:dyDescent="0.25">
      <c r="A73" s="70" t="s">
        <v>243</v>
      </c>
      <c r="B73" s="71" t="s">
        <v>244</v>
      </c>
      <c r="C73" s="72" t="s">
        <v>245</v>
      </c>
      <c r="D73" s="72"/>
      <c r="E73" s="72" t="s">
        <v>246</v>
      </c>
      <c r="F73" s="73" t="s">
        <v>77</v>
      </c>
      <c r="G73" s="73" t="s">
        <v>78</v>
      </c>
      <c r="H73" s="5">
        <v>350000</v>
      </c>
      <c r="I73" s="5">
        <v>347000</v>
      </c>
      <c r="J73" s="5">
        <v>323710</v>
      </c>
      <c r="K73" s="5">
        <v>3000</v>
      </c>
      <c r="L73" s="4">
        <v>355818</v>
      </c>
      <c r="M73" s="5">
        <v>352818</v>
      </c>
      <c r="N73" s="5">
        <v>323996</v>
      </c>
      <c r="O73" s="5">
        <v>3000</v>
      </c>
      <c r="P73" s="5">
        <v>485390</v>
      </c>
      <c r="Q73" s="5">
        <v>505770</v>
      </c>
      <c r="R73" s="72" t="s">
        <v>247</v>
      </c>
      <c r="S73" s="74" t="s">
        <v>82</v>
      </c>
      <c r="T73" s="75" t="s">
        <v>107</v>
      </c>
      <c r="U73" s="75" t="s">
        <v>31</v>
      </c>
      <c r="V73" s="75" t="s">
        <v>248</v>
      </c>
      <c r="W73" s="75" t="s">
        <v>31</v>
      </c>
      <c r="X73" s="75" t="s">
        <v>249</v>
      </c>
      <c r="Y73" s="76" t="s">
        <v>31</v>
      </c>
    </row>
    <row r="74" spans="1:25" ht="33.75" x14ac:dyDescent="0.25">
      <c r="A74" s="70" t="s">
        <v>250</v>
      </c>
      <c r="B74" s="71" t="s">
        <v>251</v>
      </c>
      <c r="C74" s="72"/>
      <c r="D74" s="72"/>
      <c r="E74" s="72" t="s">
        <v>252</v>
      </c>
      <c r="F74" s="73"/>
      <c r="G74" s="73"/>
      <c r="H74" s="77">
        <f t="shared" ref="H74:Q74" si="32">SUM(H75:H80)</f>
        <v>1845400</v>
      </c>
      <c r="I74" s="77">
        <f t="shared" si="32"/>
        <v>1815400</v>
      </c>
      <c r="J74" s="77">
        <f t="shared" si="32"/>
        <v>1350000</v>
      </c>
      <c r="K74" s="77">
        <f t="shared" si="32"/>
        <v>30000</v>
      </c>
      <c r="L74" s="78">
        <f>SUM(L75:L80)</f>
        <v>1820152</v>
      </c>
      <c r="M74" s="77">
        <f t="shared" ref="M74:O74" si="33">SUM(M75:M80)</f>
        <v>1820152</v>
      </c>
      <c r="N74" s="77">
        <f t="shared" si="33"/>
        <v>1353952</v>
      </c>
      <c r="O74" s="77">
        <f t="shared" si="33"/>
        <v>0</v>
      </c>
      <c r="P74" s="77">
        <f t="shared" si="32"/>
        <v>1940000</v>
      </c>
      <c r="Q74" s="77">
        <f t="shared" si="32"/>
        <v>1945000</v>
      </c>
      <c r="R74" s="72" t="s">
        <v>253</v>
      </c>
      <c r="S74" s="74" t="s">
        <v>37</v>
      </c>
      <c r="T74" s="75" t="s">
        <v>107</v>
      </c>
      <c r="U74" s="75" t="s">
        <v>31</v>
      </c>
      <c r="V74" s="75" t="s">
        <v>242</v>
      </c>
      <c r="W74" s="75" t="s">
        <v>31</v>
      </c>
      <c r="X74" s="75" t="s">
        <v>242</v>
      </c>
      <c r="Y74" s="76" t="s">
        <v>31</v>
      </c>
    </row>
    <row r="75" spans="1:25" ht="45" x14ac:dyDescent="0.25">
      <c r="A75" s="65"/>
      <c r="B75" s="66"/>
      <c r="C75" s="6" t="s">
        <v>254</v>
      </c>
      <c r="D75" s="6"/>
      <c r="E75" s="6"/>
      <c r="F75" s="7" t="s">
        <v>94</v>
      </c>
      <c r="G75" s="7" t="s">
        <v>255</v>
      </c>
      <c r="H75" s="3">
        <v>265400</v>
      </c>
      <c r="I75" s="3">
        <v>265400</v>
      </c>
      <c r="J75" s="3">
        <v>220000</v>
      </c>
      <c r="K75" s="3">
        <v>0</v>
      </c>
      <c r="L75" s="2">
        <v>265400</v>
      </c>
      <c r="M75" s="3">
        <v>265400</v>
      </c>
      <c r="N75" s="3">
        <v>220000</v>
      </c>
      <c r="O75" s="3">
        <v>0</v>
      </c>
      <c r="P75" s="3">
        <v>290000</v>
      </c>
      <c r="Q75" s="3">
        <v>290000</v>
      </c>
      <c r="R75" s="6"/>
      <c r="S75" s="67"/>
      <c r="T75" s="68"/>
      <c r="U75" s="68"/>
      <c r="V75" s="68"/>
      <c r="W75" s="68"/>
      <c r="X75" s="68"/>
      <c r="Y75" s="69"/>
    </row>
    <row r="76" spans="1:25" ht="45" x14ac:dyDescent="0.25">
      <c r="A76" s="65"/>
      <c r="B76" s="66"/>
      <c r="C76" s="6" t="s">
        <v>254</v>
      </c>
      <c r="D76" s="6"/>
      <c r="E76" s="6"/>
      <c r="F76" s="7" t="s">
        <v>226</v>
      </c>
      <c r="G76" s="7" t="s">
        <v>229</v>
      </c>
      <c r="H76" s="3">
        <v>890000</v>
      </c>
      <c r="I76" s="3">
        <v>860000</v>
      </c>
      <c r="J76" s="3">
        <v>700000</v>
      </c>
      <c r="K76" s="3">
        <v>30000</v>
      </c>
      <c r="L76" s="2">
        <v>860000</v>
      </c>
      <c r="M76" s="3">
        <v>860000</v>
      </c>
      <c r="N76" s="3">
        <v>700000</v>
      </c>
      <c r="O76" s="3"/>
      <c r="P76" s="3">
        <v>900000</v>
      </c>
      <c r="Q76" s="3">
        <v>900000</v>
      </c>
      <c r="R76" s="6"/>
      <c r="S76" s="67"/>
      <c r="T76" s="68"/>
      <c r="U76" s="68"/>
      <c r="V76" s="68"/>
      <c r="W76" s="68"/>
      <c r="X76" s="68"/>
      <c r="Y76" s="69"/>
    </row>
    <row r="77" spans="1:25" ht="45" x14ac:dyDescent="0.25">
      <c r="A77" s="65"/>
      <c r="B77" s="66"/>
      <c r="C77" s="6" t="s">
        <v>254</v>
      </c>
      <c r="D77" s="6"/>
      <c r="E77" s="6"/>
      <c r="F77" s="7" t="s">
        <v>94</v>
      </c>
      <c r="G77" s="7" t="s">
        <v>18</v>
      </c>
      <c r="H77" s="3">
        <v>180000</v>
      </c>
      <c r="I77" s="3">
        <v>180000</v>
      </c>
      <c r="J77" s="3">
        <v>170000</v>
      </c>
      <c r="K77" s="3">
        <v>0</v>
      </c>
      <c r="L77" s="2">
        <v>180000</v>
      </c>
      <c r="M77" s="3">
        <v>180000</v>
      </c>
      <c r="N77" s="3">
        <v>170000</v>
      </c>
      <c r="O77" s="3">
        <v>0</v>
      </c>
      <c r="P77" s="3">
        <v>233000</v>
      </c>
      <c r="Q77" s="3">
        <v>235000</v>
      </c>
      <c r="R77" s="6"/>
      <c r="S77" s="67"/>
      <c r="T77" s="68"/>
      <c r="U77" s="68"/>
      <c r="V77" s="68"/>
      <c r="W77" s="68"/>
      <c r="X77" s="68"/>
      <c r="Y77" s="69"/>
    </row>
    <row r="78" spans="1:25" ht="45" x14ac:dyDescent="0.25">
      <c r="A78" s="65"/>
      <c r="B78" s="66"/>
      <c r="C78" s="6" t="s">
        <v>254</v>
      </c>
      <c r="D78" s="6"/>
      <c r="E78" s="6"/>
      <c r="F78" s="7" t="s">
        <v>226</v>
      </c>
      <c r="G78" s="7">
        <v>11011</v>
      </c>
      <c r="H78" s="3"/>
      <c r="I78" s="3"/>
      <c r="J78" s="3"/>
      <c r="K78" s="3"/>
      <c r="L78" s="2">
        <v>800</v>
      </c>
      <c r="M78" s="3">
        <v>800</v>
      </c>
      <c r="N78" s="3"/>
      <c r="O78" s="3"/>
      <c r="P78" s="3"/>
      <c r="Q78" s="3"/>
      <c r="R78" s="6"/>
      <c r="S78" s="67"/>
      <c r="T78" s="68"/>
      <c r="U78" s="68"/>
      <c r="V78" s="68"/>
      <c r="W78" s="68"/>
      <c r="X78" s="68"/>
      <c r="Y78" s="69"/>
    </row>
    <row r="79" spans="1:25" ht="45" x14ac:dyDescent="0.25">
      <c r="A79" s="65"/>
      <c r="B79" s="66"/>
      <c r="C79" s="6" t="s">
        <v>254</v>
      </c>
      <c r="D79" s="6"/>
      <c r="E79" s="6"/>
      <c r="F79" s="7" t="s">
        <v>77</v>
      </c>
      <c r="G79" s="7" t="s">
        <v>78</v>
      </c>
      <c r="H79" s="3">
        <v>170000</v>
      </c>
      <c r="I79" s="3">
        <v>170000</v>
      </c>
      <c r="J79" s="3">
        <v>100000</v>
      </c>
      <c r="K79" s="3">
        <v>0</v>
      </c>
      <c r="L79" s="2">
        <v>173952</v>
      </c>
      <c r="M79" s="3">
        <v>173952</v>
      </c>
      <c r="N79" s="3">
        <v>103952</v>
      </c>
      <c r="O79" s="3">
        <v>0</v>
      </c>
      <c r="P79" s="3">
        <v>175000</v>
      </c>
      <c r="Q79" s="3">
        <v>175000</v>
      </c>
      <c r="R79" s="6"/>
      <c r="S79" s="67"/>
      <c r="T79" s="68"/>
      <c r="U79" s="68"/>
      <c r="V79" s="68"/>
      <c r="W79" s="68"/>
      <c r="X79" s="68"/>
      <c r="Y79" s="69"/>
    </row>
    <row r="80" spans="1:25" ht="45" x14ac:dyDescent="0.25">
      <c r="A80" s="65"/>
      <c r="B80" s="66"/>
      <c r="C80" s="6" t="s">
        <v>254</v>
      </c>
      <c r="D80" s="6"/>
      <c r="E80" s="6"/>
      <c r="F80" s="7" t="s">
        <v>256</v>
      </c>
      <c r="G80" s="7" t="s">
        <v>257</v>
      </c>
      <c r="H80" s="3">
        <v>340000</v>
      </c>
      <c r="I80" s="3">
        <v>340000</v>
      </c>
      <c r="J80" s="3">
        <v>160000</v>
      </c>
      <c r="K80" s="3">
        <v>0</v>
      </c>
      <c r="L80" s="2">
        <v>340000</v>
      </c>
      <c r="M80" s="3">
        <v>340000</v>
      </c>
      <c r="N80" s="3">
        <v>160000</v>
      </c>
      <c r="O80" s="3">
        <v>0</v>
      </c>
      <c r="P80" s="3">
        <v>342000</v>
      </c>
      <c r="Q80" s="3">
        <v>345000</v>
      </c>
      <c r="R80" s="6"/>
      <c r="S80" s="67"/>
      <c r="T80" s="68"/>
      <c r="U80" s="68"/>
      <c r="V80" s="68"/>
      <c r="W80" s="68"/>
      <c r="X80" s="68"/>
      <c r="Y80" s="69"/>
    </row>
    <row r="81" spans="1:25" ht="67.5" x14ac:dyDescent="0.25">
      <c r="A81" s="47" t="s">
        <v>258</v>
      </c>
      <c r="B81" s="48" t="s">
        <v>259</v>
      </c>
      <c r="C81" s="49"/>
      <c r="D81" s="49" t="s">
        <v>24</v>
      </c>
      <c r="E81" s="49" t="s">
        <v>260</v>
      </c>
      <c r="F81" s="50"/>
      <c r="G81" s="50"/>
      <c r="H81" s="51">
        <f t="shared" ref="H81:Q81" si="34">SUM(H82:H82)</f>
        <v>28100</v>
      </c>
      <c r="I81" s="51">
        <f t="shared" si="34"/>
        <v>28100</v>
      </c>
      <c r="J81" s="51">
        <f t="shared" si="34"/>
        <v>0</v>
      </c>
      <c r="K81" s="51">
        <f t="shared" si="34"/>
        <v>0</v>
      </c>
      <c r="L81" s="52">
        <f t="shared" si="34"/>
        <v>28100</v>
      </c>
      <c r="M81" s="51">
        <f t="shared" si="34"/>
        <v>28100</v>
      </c>
      <c r="N81" s="51">
        <f t="shared" si="34"/>
        <v>0</v>
      </c>
      <c r="O81" s="51">
        <f t="shared" si="34"/>
        <v>0</v>
      </c>
      <c r="P81" s="51">
        <f t="shared" si="34"/>
        <v>2500</v>
      </c>
      <c r="Q81" s="51">
        <f t="shared" si="34"/>
        <v>0</v>
      </c>
      <c r="R81" s="49" t="s">
        <v>261</v>
      </c>
      <c r="S81" s="53" t="s">
        <v>154</v>
      </c>
      <c r="T81" s="54" t="s">
        <v>177</v>
      </c>
      <c r="U81" s="54" t="s">
        <v>31</v>
      </c>
      <c r="V81" s="54" t="s">
        <v>132</v>
      </c>
      <c r="W81" s="54" t="s">
        <v>31</v>
      </c>
      <c r="X81" s="54" t="s">
        <v>262</v>
      </c>
      <c r="Y81" s="55" t="s">
        <v>31</v>
      </c>
    </row>
    <row r="82" spans="1:25" ht="33.75" x14ac:dyDescent="0.25">
      <c r="A82" s="56" t="s">
        <v>263</v>
      </c>
      <c r="B82" s="57" t="s">
        <v>264</v>
      </c>
      <c r="C82" s="58"/>
      <c r="D82" s="58" t="s">
        <v>24</v>
      </c>
      <c r="E82" s="58" t="s">
        <v>260</v>
      </c>
      <c r="F82" s="59"/>
      <c r="G82" s="59"/>
      <c r="H82" s="60">
        <f t="shared" ref="H82:Q82" si="35">H83+H87</f>
        <v>28100</v>
      </c>
      <c r="I82" s="60">
        <f t="shared" si="35"/>
        <v>28100</v>
      </c>
      <c r="J82" s="60">
        <f t="shared" si="35"/>
        <v>0</v>
      </c>
      <c r="K82" s="60">
        <f t="shared" si="35"/>
        <v>0</v>
      </c>
      <c r="L82" s="61">
        <f>L83+L87</f>
        <v>28100</v>
      </c>
      <c r="M82" s="60">
        <f t="shared" ref="M82:O82" si="36">M83+M87</f>
        <v>28100</v>
      </c>
      <c r="N82" s="60">
        <f t="shared" si="36"/>
        <v>0</v>
      </c>
      <c r="O82" s="60">
        <f t="shared" si="36"/>
        <v>0</v>
      </c>
      <c r="P82" s="60">
        <f t="shared" si="35"/>
        <v>2500</v>
      </c>
      <c r="Q82" s="60">
        <f t="shared" si="35"/>
        <v>0</v>
      </c>
      <c r="R82" s="58" t="s">
        <v>265</v>
      </c>
      <c r="S82" s="62" t="s">
        <v>82</v>
      </c>
      <c r="T82" s="63" t="s">
        <v>266</v>
      </c>
      <c r="U82" s="63" t="s">
        <v>31</v>
      </c>
      <c r="V82" s="63" t="s">
        <v>267</v>
      </c>
      <c r="W82" s="63" t="s">
        <v>31</v>
      </c>
      <c r="X82" s="63" t="s">
        <v>177</v>
      </c>
      <c r="Y82" s="64" t="s">
        <v>31</v>
      </c>
    </row>
    <row r="83" spans="1:25" ht="33.75" x14ac:dyDescent="0.25">
      <c r="A83" s="70" t="s">
        <v>268</v>
      </c>
      <c r="B83" s="71" t="s">
        <v>269</v>
      </c>
      <c r="C83" s="72"/>
      <c r="D83" s="72"/>
      <c r="E83" s="72" t="s">
        <v>270</v>
      </c>
      <c r="F83" s="73"/>
      <c r="G83" s="73"/>
      <c r="H83" s="77">
        <f t="shared" ref="H83:Q83" si="37">SUM(H84:H86)</f>
        <v>26600</v>
      </c>
      <c r="I83" s="77">
        <f t="shared" si="37"/>
        <v>26600</v>
      </c>
      <c r="J83" s="77">
        <f t="shared" si="37"/>
        <v>0</v>
      </c>
      <c r="K83" s="77">
        <f t="shared" si="37"/>
        <v>0</v>
      </c>
      <c r="L83" s="78">
        <f t="shared" ref="L83:O83" si="38">SUM(L84:L86)</f>
        <v>26600</v>
      </c>
      <c r="M83" s="77">
        <f t="shared" si="38"/>
        <v>26600</v>
      </c>
      <c r="N83" s="77">
        <f t="shared" si="38"/>
        <v>0</v>
      </c>
      <c r="O83" s="77">
        <f t="shared" si="38"/>
        <v>0</v>
      </c>
      <c r="P83" s="77">
        <f t="shared" si="37"/>
        <v>0</v>
      </c>
      <c r="Q83" s="77">
        <f t="shared" si="37"/>
        <v>0</v>
      </c>
      <c r="R83" s="72" t="s">
        <v>271</v>
      </c>
      <c r="S83" s="74" t="s">
        <v>154</v>
      </c>
      <c r="T83" s="75" t="s">
        <v>272</v>
      </c>
      <c r="U83" s="75" t="s">
        <v>31</v>
      </c>
      <c r="V83" s="75" t="s">
        <v>138</v>
      </c>
      <c r="W83" s="75" t="s">
        <v>31</v>
      </c>
      <c r="X83" s="75" t="s">
        <v>155</v>
      </c>
      <c r="Y83" s="76" t="s">
        <v>31</v>
      </c>
    </row>
    <row r="84" spans="1:25" ht="45" x14ac:dyDescent="0.25">
      <c r="A84" s="65"/>
      <c r="B84" s="66"/>
      <c r="C84" s="6" t="s">
        <v>273</v>
      </c>
      <c r="D84" s="6"/>
      <c r="E84" s="6"/>
      <c r="F84" s="7" t="s">
        <v>122</v>
      </c>
      <c r="G84" s="7" t="s">
        <v>123</v>
      </c>
      <c r="H84" s="3">
        <v>22300</v>
      </c>
      <c r="I84" s="3">
        <v>22300</v>
      </c>
      <c r="J84" s="3">
        <v>0</v>
      </c>
      <c r="K84" s="3">
        <v>0</v>
      </c>
      <c r="L84" s="2">
        <v>22300</v>
      </c>
      <c r="M84" s="3">
        <v>22300</v>
      </c>
      <c r="N84" s="3">
        <v>0</v>
      </c>
      <c r="O84" s="3">
        <v>0</v>
      </c>
      <c r="P84" s="3">
        <v>0</v>
      </c>
      <c r="Q84" s="3">
        <v>0</v>
      </c>
      <c r="R84" s="6"/>
      <c r="S84" s="67"/>
      <c r="T84" s="68"/>
      <c r="U84" s="68"/>
      <c r="V84" s="68"/>
      <c r="W84" s="68"/>
      <c r="X84" s="68"/>
      <c r="Y84" s="69"/>
    </row>
    <row r="85" spans="1:25" ht="45" x14ac:dyDescent="0.25">
      <c r="A85" s="65"/>
      <c r="B85" s="66"/>
      <c r="C85" s="6" t="s">
        <v>273</v>
      </c>
      <c r="D85" s="6"/>
      <c r="E85" s="6"/>
      <c r="F85" s="7" t="s">
        <v>94</v>
      </c>
      <c r="G85" s="7" t="s">
        <v>171</v>
      </c>
      <c r="H85" s="3">
        <v>2000</v>
      </c>
      <c r="I85" s="3">
        <v>2000</v>
      </c>
      <c r="J85" s="3">
        <v>0</v>
      </c>
      <c r="K85" s="3">
        <v>0</v>
      </c>
      <c r="L85" s="2">
        <v>2000</v>
      </c>
      <c r="M85" s="3">
        <v>2000</v>
      </c>
      <c r="N85" s="3">
        <v>0</v>
      </c>
      <c r="O85" s="3">
        <v>0</v>
      </c>
      <c r="P85" s="3">
        <v>0</v>
      </c>
      <c r="Q85" s="3">
        <v>0</v>
      </c>
      <c r="R85" s="6"/>
      <c r="S85" s="67"/>
      <c r="T85" s="68"/>
      <c r="U85" s="68"/>
      <c r="V85" s="68"/>
      <c r="W85" s="68"/>
      <c r="X85" s="68"/>
      <c r="Y85" s="69"/>
    </row>
    <row r="86" spans="1:25" ht="45" x14ac:dyDescent="0.25">
      <c r="A86" s="65"/>
      <c r="B86" s="66"/>
      <c r="C86" s="6" t="s">
        <v>273</v>
      </c>
      <c r="D86" s="6"/>
      <c r="E86" s="6"/>
      <c r="F86" s="7" t="s">
        <v>77</v>
      </c>
      <c r="G86" s="7" t="s">
        <v>78</v>
      </c>
      <c r="H86" s="3">
        <v>2300</v>
      </c>
      <c r="I86" s="3">
        <v>2300</v>
      </c>
      <c r="J86" s="3">
        <v>0</v>
      </c>
      <c r="K86" s="3">
        <v>0</v>
      </c>
      <c r="L86" s="2">
        <v>2300</v>
      </c>
      <c r="M86" s="3">
        <v>2300</v>
      </c>
      <c r="N86" s="3">
        <v>0</v>
      </c>
      <c r="O86" s="3">
        <v>0</v>
      </c>
      <c r="P86" s="3">
        <v>0</v>
      </c>
      <c r="Q86" s="3">
        <v>0</v>
      </c>
      <c r="R86" s="6"/>
      <c r="S86" s="67"/>
      <c r="T86" s="68"/>
      <c r="U86" s="68"/>
      <c r="V86" s="68"/>
      <c r="W86" s="68"/>
      <c r="X86" s="68"/>
      <c r="Y86" s="69"/>
    </row>
    <row r="87" spans="1:25" ht="33.75" x14ac:dyDescent="0.25">
      <c r="A87" s="70" t="s">
        <v>274</v>
      </c>
      <c r="B87" s="71" t="s">
        <v>275</v>
      </c>
      <c r="C87" s="72"/>
      <c r="D87" s="72"/>
      <c r="E87" s="72" t="s">
        <v>260</v>
      </c>
      <c r="F87" s="73"/>
      <c r="G87" s="73"/>
      <c r="H87" s="77">
        <f t="shared" ref="H87:Q87" si="39">SUM(H88:H90)</f>
        <v>1500</v>
      </c>
      <c r="I87" s="77">
        <f t="shared" si="39"/>
        <v>1500</v>
      </c>
      <c r="J87" s="77">
        <f t="shared" si="39"/>
        <v>0</v>
      </c>
      <c r="K87" s="77">
        <f t="shared" si="39"/>
        <v>0</v>
      </c>
      <c r="L87" s="78">
        <f t="shared" ref="L87:O87" si="40">SUM(L88:L90)</f>
        <v>1500</v>
      </c>
      <c r="M87" s="77">
        <f t="shared" si="40"/>
        <v>1500</v>
      </c>
      <c r="N87" s="77">
        <f t="shared" si="40"/>
        <v>0</v>
      </c>
      <c r="O87" s="77">
        <f t="shared" si="40"/>
        <v>0</v>
      </c>
      <c r="P87" s="77">
        <f t="shared" si="39"/>
        <v>2500</v>
      </c>
      <c r="Q87" s="77">
        <f t="shared" si="39"/>
        <v>0</v>
      </c>
      <c r="R87" s="72" t="s">
        <v>271</v>
      </c>
      <c r="S87" s="74" t="s">
        <v>154</v>
      </c>
      <c r="T87" s="75" t="s">
        <v>276</v>
      </c>
      <c r="U87" s="75" t="s">
        <v>31</v>
      </c>
      <c r="V87" s="75" t="s">
        <v>277</v>
      </c>
      <c r="W87" s="75" t="s">
        <v>31</v>
      </c>
      <c r="X87" s="75" t="s">
        <v>31</v>
      </c>
      <c r="Y87" s="76" t="s">
        <v>31</v>
      </c>
    </row>
    <row r="88" spans="1:25" ht="45" x14ac:dyDescent="0.25">
      <c r="A88" s="65"/>
      <c r="B88" s="66"/>
      <c r="C88" s="6" t="s">
        <v>278</v>
      </c>
      <c r="D88" s="6"/>
      <c r="E88" s="6"/>
      <c r="F88" s="7" t="s">
        <v>122</v>
      </c>
      <c r="G88" s="7" t="s">
        <v>123</v>
      </c>
      <c r="H88" s="3">
        <v>1296</v>
      </c>
      <c r="I88" s="3">
        <v>1296</v>
      </c>
      <c r="J88" s="3">
        <v>0</v>
      </c>
      <c r="K88" s="3">
        <v>0</v>
      </c>
      <c r="L88" s="2">
        <v>1296</v>
      </c>
      <c r="M88" s="3">
        <v>1296</v>
      </c>
      <c r="N88" s="3">
        <v>0</v>
      </c>
      <c r="O88" s="3">
        <v>0</v>
      </c>
      <c r="P88" s="3">
        <v>2161</v>
      </c>
      <c r="Q88" s="3">
        <v>0</v>
      </c>
      <c r="R88" s="6"/>
      <c r="S88" s="67"/>
      <c r="T88" s="68"/>
      <c r="U88" s="68"/>
      <c r="V88" s="68"/>
      <c r="W88" s="68"/>
      <c r="X88" s="68"/>
      <c r="Y88" s="69"/>
    </row>
    <row r="89" spans="1:25" ht="45" x14ac:dyDescent="0.25">
      <c r="A89" s="65"/>
      <c r="B89" s="66"/>
      <c r="C89" s="6" t="s">
        <v>278</v>
      </c>
      <c r="D89" s="6"/>
      <c r="E89" s="6"/>
      <c r="F89" s="7" t="s">
        <v>94</v>
      </c>
      <c r="G89" s="7" t="s">
        <v>171</v>
      </c>
      <c r="H89" s="3">
        <v>91</v>
      </c>
      <c r="I89" s="3">
        <v>91</v>
      </c>
      <c r="J89" s="3">
        <v>0</v>
      </c>
      <c r="K89" s="3">
        <v>0</v>
      </c>
      <c r="L89" s="2">
        <v>91</v>
      </c>
      <c r="M89" s="3">
        <v>91</v>
      </c>
      <c r="N89" s="3">
        <v>0</v>
      </c>
      <c r="O89" s="3">
        <v>0</v>
      </c>
      <c r="P89" s="3">
        <v>151</v>
      </c>
      <c r="Q89" s="3">
        <v>0</v>
      </c>
      <c r="R89" s="6"/>
      <c r="S89" s="67"/>
      <c r="T89" s="68"/>
      <c r="U89" s="68"/>
      <c r="V89" s="68"/>
      <c r="W89" s="68"/>
      <c r="X89" s="68"/>
      <c r="Y89" s="69"/>
    </row>
    <row r="90" spans="1:25" ht="33.75" x14ac:dyDescent="0.25">
      <c r="A90" s="79"/>
      <c r="B90" s="80"/>
      <c r="C90" s="81" t="s">
        <v>51</v>
      </c>
      <c r="D90" s="81"/>
      <c r="E90" s="81"/>
      <c r="F90" s="82" t="s">
        <v>77</v>
      </c>
      <c r="G90" s="82" t="s">
        <v>78</v>
      </c>
      <c r="H90" s="83">
        <v>113</v>
      </c>
      <c r="I90" s="83">
        <v>113</v>
      </c>
      <c r="J90" s="83">
        <v>0</v>
      </c>
      <c r="K90" s="83">
        <v>0</v>
      </c>
      <c r="L90" s="84">
        <v>113</v>
      </c>
      <c r="M90" s="83">
        <v>113</v>
      </c>
      <c r="N90" s="83">
        <v>0</v>
      </c>
      <c r="O90" s="83">
        <v>0</v>
      </c>
      <c r="P90" s="83">
        <v>188</v>
      </c>
      <c r="Q90" s="83">
        <v>0</v>
      </c>
      <c r="R90" s="81"/>
      <c r="S90" s="85"/>
      <c r="T90" s="86"/>
      <c r="U90" s="86"/>
      <c r="V90" s="86"/>
      <c r="W90" s="86"/>
      <c r="X90" s="86"/>
      <c r="Y90" s="87"/>
    </row>
    <row r="91" spans="1:25" s="96" customFormat="1" x14ac:dyDescent="0.25">
      <c r="A91" s="88"/>
      <c r="B91" s="89"/>
      <c r="C91" s="90"/>
      <c r="D91" s="90"/>
      <c r="E91" s="90"/>
      <c r="F91" s="91"/>
      <c r="G91" s="91"/>
      <c r="H91" s="92"/>
      <c r="I91" s="92"/>
      <c r="J91" s="92"/>
      <c r="K91" s="92"/>
      <c r="L91" s="93"/>
      <c r="M91" s="92"/>
      <c r="N91" s="92"/>
      <c r="O91" s="92"/>
      <c r="P91" s="92"/>
      <c r="Q91" s="92"/>
      <c r="R91" s="90"/>
      <c r="S91" s="94"/>
      <c r="T91" s="95"/>
      <c r="U91" s="95"/>
      <c r="V91" s="95"/>
      <c r="W91" s="95"/>
      <c r="X91" s="95"/>
      <c r="Y91" s="95"/>
    </row>
    <row r="92" spans="1:25" s="96" customFormat="1" x14ac:dyDescent="0.25">
      <c r="A92" s="88"/>
      <c r="B92" s="89"/>
      <c r="C92" s="90"/>
      <c r="D92" s="90"/>
      <c r="E92" s="90"/>
      <c r="F92" s="91"/>
      <c r="G92" s="91"/>
      <c r="H92" s="92"/>
      <c r="I92" s="92"/>
      <c r="J92" s="92"/>
      <c r="K92" s="92"/>
      <c r="L92" s="93"/>
      <c r="M92" s="92"/>
      <c r="N92" s="92"/>
      <c r="O92" s="92"/>
      <c r="P92" s="92"/>
      <c r="Q92" s="92"/>
      <c r="R92" s="90"/>
      <c r="S92" s="94"/>
      <c r="T92" s="95"/>
      <c r="U92" s="95"/>
      <c r="V92" s="95"/>
      <c r="W92" s="95"/>
      <c r="X92" s="95"/>
      <c r="Y92" s="95"/>
    </row>
    <row r="93" spans="1:25" s="96" customFormat="1" x14ac:dyDescent="0.25">
      <c r="A93" s="88"/>
      <c r="B93" s="89"/>
      <c r="C93" s="90"/>
      <c r="D93" s="90"/>
      <c r="E93" s="90"/>
      <c r="F93" s="91"/>
      <c r="G93" s="91"/>
      <c r="H93" s="92"/>
      <c r="I93" s="92"/>
      <c r="J93" s="92"/>
      <c r="K93" s="92"/>
      <c r="L93" s="93"/>
      <c r="M93" s="92"/>
      <c r="N93" s="92"/>
      <c r="O93" s="92"/>
      <c r="P93" s="92"/>
      <c r="Q93" s="92"/>
      <c r="R93" s="90"/>
      <c r="S93" s="94"/>
      <c r="T93" s="95"/>
      <c r="U93" s="95"/>
      <c r="V93" s="95"/>
      <c r="W93" s="95"/>
      <c r="X93" s="95"/>
      <c r="Y93" s="95"/>
    </row>
    <row r="94" spans="1:25" s="96" customFormat="1" x14ac:dyDescent="0.25">
      <c r="A94" s="88"/>
      <c r="B94" s="89"/>
      <c r="C94" s="90"/>
      <c r="D94" s="90"/>
      <c r="E94" s="90"/>
      <c r="F94" s="91"/>
      <c r="G94" s="91"/>
      <c r="H94" s="92"/>
      <c r="I94" s="92"/>
      <c r="J94" s="92"/>
      <c r="K94" s="92"/>
      <c r="L94" s="93"/>
      <c r="M94" s="92"/>
      <c r="N94" s="92"/>
      <c r="O94" s="92"/>
      <c r="P94" s="92"/>
      <c r="Q94" s="92"/>
      <c r="R94" s="90"/>
      <c r="S94" s="94"/>
      <c r="T94" s="95"/>
      <c r="U94" s="95"/>
      <c r="V94" s="95"/>
      <c r="W94" s="95"/>
      <c r="X94" s="95"/>
      <c r="Y94" s="95"/>
    </row>
    <row r="95" spans="1:25" s="96" customFormat="1" x14ac:dyDescent="0.25">
      <c r="A95" s="88"/>
      <c r="B95" s="89"/>
      <c r="C95" s="90"/>
      <c r="D95" s="90"/>
      <c r="E95" s="90"/>
      <c r="F95" s="91"/>
      <c r="G95" s="91"/>
      <c r="H95" s="92"/>
      <c r="I95" s="92"/>
      <c r="J95" s="92"/>
      <c r="K95" s="92"/>
      <c r="L95" s="93"/>
      <c r="M95" s="92"/>
      <c r="N95" s="92"/>
      <c r="O95" s="92"/>
      <c r="P95" s="92"/>
      <c r="Q95" s="90"/>
      <c r="R95" s="94"/>
      <c r="S95" s="95"/>
      <c r="T95" s="95"/>
      <c r="U95" s="95"/>
      <c r="V95" s="95"/>
      <c r="W95" s="95"/>
      <c r="X95" s="95"/>
    </row>
    <row r="96" spans="1:25" ht="15" customHeight="1" x14ac:dyDescent="0.25">
      <c r="A96" s="25" t="s">
        <v>0</v>
      </c>
      <c r="B96" s="24" t="s">
        <v>1</v>
      </c>
      <c r="C96" s="25" t="s">
        <v>7</v>
      </c>
      <c r="D96" s="26"/>
      <c r="E96" s="26"/>
      <c r="F96" s="26"/>
      <c r="G96" s="27" t="s">
        <v>288</v>
      </c>
      <c r="H96" s="28"/>
      <c r="I96" s="28"/>
      <c r="J96" s="28"/>
      <c r="K96" s="24" t="s">
        <v>8</v>
      </c>
      <c r="L96" s="24" t="s">
        <v>9</v>
      </c>
      <c r="R96" s="22"/>
      <c r="U96" s="97"/>
    </row>
    <row r="97" spans="1:21" x14ac:dyDescent="0.25">
      <c r="A97" s="25"/>
      <c r="B97" s="24"/>
      <c r="C97" s="24" t="s">
        <v>11</v>
      </c>
      <c r="D97" s="25" t="s">
        <v>12</v>
      </c>
      <c r="E97" s="26"/>
      <c r="F97" s="24" t="s">
        <v>13</v>
      </c>
      <c r="G97" s="24" t="s">
        <v>11</v>
      </c>
      <c r="H97" s="25" t="s">
        <v>12</v>
      </c>
      <c r="I97" s="26"/>
      <c r="J97" s="24" t="s">
        <v>13</v>
      </c>
      <c r="K97" s="24"/>
      <c r="L97" s="24"/>
      <c r="R97" s="22"/>
      <c r="U97" s="97"/>
    </row>
    <row r="98" spans="1:21" ht="24.75" x14ac:dyDescent="0.25">
      <c r="A98" s="25"/>
      <c r="B98" s="24"/>
      <c r="C98" s="24"/>
      <c r="D98" s="98" t="s">
        <v>11</v>
      </c>
      <c r="E98" s="98" t="s">
        <v>19</v>
      </c>
      <c r="F98" s="24"/>
      <c r="G98" s="24"/>
      <c r="H98" s="98" t="s">
        <v>11</v>
      </c>
      <c r="I98" s="98" t="s">
        <v>19</v>
      </c>
      <c r="J98" s="24"/>
      <c r="K98" s="24"/>
      <c r="L98" s="24"/>
      <c r="R98" s="22"/>
      <c r="U98" s="97"/>
    </row>
    <row r="99" spans="1:21" x14ac:dyDescent="0.25">
      <c r="A99" s="99" t="s">
        <v>122</v>
      </c>
      <c r="B99" s="66" t="s">
        <v>279</v>
      </c>
      <c r="C99" s="100">
        <v>454257.29</v>
      </c>
      <c r="D99" s="100">
        <v>454257.29</v>
      </c>
      <c r="E99" s="100">
        <v>357584.03</v>
      </c>
      <c r="F99" s="3">
        <v>0</v>
      </c>
      <c r="G99" s="100">
        <f>L88+L84+L52+L30+L67+L54</f>
        <v>454257.29</v>
      </c>
      <c r="H99" s="100">
        <f t="shared" ref="H99:I99" si="41">M88+M84+M52+M30+M67+M54</f>
        <v>454257.29</v>
      </c>
      <c r="I99" s="100">
        <f t="shared" si="41"/>
        <v>357584.03</v>
      </c>
      <c r="J99" s="3">
        <v>0</v>
      </c>
      <c r="K99" s="3">
        <v>6161</v>
      </c>
      <c r="L99" s="2">
        <v>4000</v>
      </c>
      <c r="R99" s="22"/>
      <c r="U99" s="97"/>
    </row>
    <row r="100" spans="1:21" x14ac:dyDescent="0.25">
      <c r="A100" s="99" t="s">
        <v>94</v>
      </c>
      <c r="B100" s="66" t="s">
        <v>94</v>
      </c>
      <c r="C100" s="100">
        <v>2817049</v>
      </c>
      <c r="D100" s="100">
        <v>2817049</v>
      </c>
      <c r="E100" s="100">
        <v>1368450</v>
      </c>
      <c r="F100" s="3">
        <v>0</v>
      </c>
      <c r="G100" s="100">
        <f>L89+L85+L77+L75+L72+L69+L61+L60+L58+L57+L51+L48+L41+L34+L32+L28+L26+L23+L43</f>
        <v>2835257</v>
      </c>
      <c r="H100" s="100">
        <f t="shared" ref="H100:J100" si="42">M89+M85+M77+M75+M72+M69+M61+M60+M58+M57+M51+M48+M41+M34+M32+M28+M26+M23+M43</f>
        <v>2835257</v>
      </c>
      <c r="I100" s="100">
        <f t="shared" si="42"/>
        <v>1393599</v>
      </c>
      <c r="J100" s="100">
        <f t="shared" si="42"/>
        <v>0</v>
      </c>
      <c r="K100" s="3">
        <v>2712976</v>
      </c>
      <c r="L100" s="2">
        <v>2707775</v>
      </c>
      <c r="R100" s="22"/>
      <c r="U100" s="97"/>
    </row>
    <row r="101" spans="1:21" x14ac:dyDescent="0.25">
      <c r="A101" s="99" t="s">
        <v>256</v>
      </c>
      <c r="B101" s="66" t="s">
        <v>280</v>
      </c>
      <c r="C101" s="100">
        <v>340000</v>
      </c>
      <c r="D101" s="100">
        <v>340000</v>
      </c>
      <c r="E101" s="100">
        <v>160000</v>
      </c>
      <c r="F101" s="3">
        <v>0</v>
      </c>
      <c r="G101" s="100">
        <v>340000</v>
      </c>
      <c r="H101" s="100">
        <v>340000</v>
      </c>
      <c r="I101" s="100">
        <v>160000</v>
      </c>
      <c r="J101" s="3">
        <v>0</v>
      </c>
      <c r="K101" s="3">
        <v>342000</v>
      </c>
      <c r="L101" s="2">
        <v>345000</v>
      </c>
      <c r="R101" s="22"/>
      <c r="U101" s="97"/>
    </row>
    <row r="102" spans="1:21" x14ac:dyDescent="0.25">
      <c r="A102" s="99" t="s">
        <v>53</v>
      </c>
      <c r="B102" s="66" t="s">
        <v>281</v>
      </c>
      <c r="C102" s="100">
        <v>10303600</v>
      </c>
      <c r="D102" s="100">
        <v>10303600</v>
      </c>
      <c r="E102" s="100">
        <v>0</v>
      </c>
      <c r="F102" s="3">
        <v>0</v>
      </c>
      <c r="G102" s="100">
        <v>10303600</v>
      </c>
      <c r="H102" s="100">
        <v>10303600</v>
      </c>
      <c r="I102" s="100">
        <v>0</v>
      </c>
      <c r="J102" s="3">
        <v>0</v>
      </c>
      <c r="K102" s="3">
        <v>9913343</v>
      </c>
      <c r="L102" s="2">
        <v>9961656</v>
      </c>
      <c r="R102" s="22"/>
      <c r="U102" s="97"/>
    </row>
    <row r="103" spans="1:21" x14ac:dyDescent="0.25">
      <c r="A103" s="99" t="s">
        <v>77</v>
      </c>
      <c r="B103" s="66" t="s">
        <v>282</v>
      </c>
      <c r="C103" s="100">
        <v>3259498</v>
      </c>
      <c r="D103" s="100">
        <v>3256498</v>
      </c>
      <c r="E103" s="100">
        <v>808498</v>
      </c>
      <c r="F103" s="3">
        <v>3000</v>
      </c>
      <c r="G103" s="100">
        <f>L90+L86+L79+L73+L71+L70+L63+L56+L53+L50+L47+L45+L44+L40+L36+L35+L33+L25+L24+L22+L20+L18+L29</f>
        <v>3333169</v>
      </c>
      <c r="H103" s="100">
        <f t="shared" ref="H103:J103" si="43">M90+M86+M79+M73+M71+M70+M63+M56+M53+M50+M47+M45+M44+M40+M36+M35+M33+M25+M24+M22+M20+M18+M29</f>
        <v>3298317</v>
      </c>
      <c r="I103" s="100">
        <f t="shared" si="43"/>
        <v>812736</v>
      </c>
      <c r="J103" s="100">
        <f t="shared" si="43"/>
        <v>34852</v>
      </c>
      <c r="K103" s="3">
        <v>3924160</v>
      </c>
      <c r="L103" s="2">
        <v>3939352</v>
      </c>
      <c r="R103" s="22"/>
      <c r="U103" s="97"/>
    </row>
    <row r="104" spans="1:21" ht="22.5" x14ac:dyDescent="0.25">
      <c r="A104" s="99" t="s">
        <v>226</v>
      </c>
      <c r="B104" s="66" t="s">
        <v>283</v>
      </c>
      <c r="C104" s="100">
        <v>1015000</v>
      </c>
      <c r="D104" s="100">
        <v>985000</v>
      </c>
      <c r="E104" s="100">
        <v>788000</v>
      </c>
      <c r="F104" s="3">
        <v>30000</v>
      </c>
      <c r="G104" s="100">
        <f>L78+L76+L66+L65+L64</f>
        <v>985800</v>
      </c>
      <c r="H104" s="100">
        <f t="shared" ref="H104:J104" si="44">M78+M76+M66+M65+M64</f>
        <v>985800</v>
      </c>
      <c r="I104" s="100">
        <f t="shared" si="44"/>
        <v>788000</v>
      </c>
      <c r="J104" s="100">
        <f t="shared" si="44"/>
        <v>0</v>
      </c>
      <c r="K104" s="3">
        <v>1037200</v>
      </c>
      <c r="L104" s="2">
        <v>1037200</v>
      </c>
      <c r="R104" s="22"/>
      <c r="U104" s="97"/>
    </row>
    <row r="105" spans="1:21" x14ac:dyDescent="0.25">
      <c r="A105" s="101"/>
      <c r="B105" s="102" t="s">
        <v>284</v>
      </c>
      <c r="C105" s="103">
        <f t="shared" ref="C105:L105" si="45">SUM(C99:C104)</f>
        <v>18189404.289999999</v>
      </c>
      <c r="D105" s="103">
        <f t="shared" si="45"/>
        <v>18156404.289999999</v>
      </c>
      <c r="E105" s="103">
        <f t="shared" si="45"/>
        <v>3482532.0300000003</v>
      </c>
      <c r="F105" s="104">
        <f t="shared" si="45"/>
        <v>33000</v>
      </c>
      <c r="G105" s="103">
        <f t="shared" ref="G105:J105" si="46">SUM(G99:G104)</f>
        <v>18252083.289999999</v>
      </c>
      <c r="H105" s="103">
        <f t="shared" si="46"/>
        <v>18217231.289999999</v>
      </c>
      <c r="I105" s="103">
        <f t="shared" si="46"/>
        <v>3511919.0300000003</v>
      </c>
      <c r="J105" s="104">
        <f t="shared" si="46"/>
        <v>34852</v>
      </c>
      <c r="K105" s="104">
        <f t="shared" si="45"/>
        <v>17935840</v>
      </c>
      <c r="L105" s="104">
        <f t="shared" si="45"/>
        <v>17994983</v>
      </c>
      <c r="R105" s="22"/>
      <c r="U105" s="97"/>
    </row>
    <row r="106" spans="1:21" x14ac:dyDescent="0.25">
      <c r="Q106" s="97"/>
      <c r="R106" s="22"/>
    </row>
    <row r="110" spans="1:21" x14ac:dyDescent="0.25">
      <c r="G110" s="106"/>
      <c r="H110" s="106"/>
      <c r="I110" s="106"/>
      <c r="J110" s="106"/>
    </row>
  </sheetData>
  <mergeCells count="40">
    <mergeCell ref="V1:Y2"/>
    <mergeCell ref="V3:Y3"/>
    <mergeCell ref="A1:U1"/>
    <mergeCell ref="A2:U2"/>
    <mergeCell ref="A5:Y5"/>
    <mergeCell ref="A6:A8"/>
    <mergeCell ref="B6:B8"/>
    <mergeCell ref="C6:C8"/>
    <mergeCell ref="D6:D8"/>
    <mergeCell ref="E6:E8"/>
    <mergeCell ref="F6:F8"/>
    <mergeCell ref="G6:G8"/>
    <mergeCell ref="H7:H8"/>
    <mergeCell ref="K7:K8"/>
    <mergeCell ref="P6:P8"/>
    <mergeCell ref="Q6:Q8"/>
    <mergeCell ref="R7:R8"/>
    <mergeCell ref="S7:S8"/>
    <mergeCell ref="H6:K6"/>
    <mergeCell ref="R6:Y6"/>
    <mergeCell ref="I7:J7"/>
    <mergeCell ref="T7:U7"/>
    <mergeCell ref="V7:W7"/>
    <mergeCell ref="X7:Y7"/>
    <mergeCell ref="L6:O6"/>
    <mergeCell ref="L7:L8"/>
    <mergeCell ref="M7:N7"/>
    <mergeCell ref="O7:O8"/>
    <mergeCell ref="C96:F96"/>
    <mergeCell ref="D97:E97"/>
    <mergeCell ref="A96:A98"/>
    <mergeCell ref="B96:B98"/>
    <mergeCell ref="C97:C98"/>
    <mergeCell ref="F97:F98"/>
    <mergeCell ref="G96:J96"/>
    <mergeCell ref="G97:G98"/>
    <mergeCell ref="H97:I97"/>
    <mergeCell ref="J97:J98"/>
    <mergeCell ref="L96:L98"/>
    <mergeCell ref="K96:K98"/>
  </mergeCells>
  <pageMargins left="0.4" right="0.4" top="0.4" bottom="0.4" header="0.4" footer="0.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Indė Antanaitienė</cp:lastModifiedBy>
  <cp:lastPrinted>2021-03-08T06:32:44Z</cp:lastPrinted>
  <dcterms:created xsi:type="dcterms:W3CDTF">2021-01-14T11:38:06Z</dcterms:created>
  <dcterms:modified xsi:type="dcterms:W3CDTF">2021-03-08T14:38:44Z</dcterms:modified>
</cp:coreProperties>
</file>