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radviliskisrsa-my.sharepoint.com/personal/lina_baskeviciene_radviliskis_lt/Documents/Darbalaukis/Biudžeto tikslinimas/06 men/"/>
    </mc:Choice>
  </mc:AlternateContent>
  <xr:revisionPtr revIDLastSave="276" documentId="8_{8C873407-1C9E-41BE-9C5D-5549C0B6C903}" xr6:coauthVersionLast="47" xr6:coauthVersionMax="47" xr10:uidLastSave="{2BE1F0CC-366C-4CA3-B5D3-9F988BC75226}"/>
  <bookViews>
    <workbookView xWindow="-120" yWindow="-120" windowWidth="29040" windowHeight="15720" xr2:uid="{00000000-000D-0000-FFFF-FFFF00000000}"/>
  </bookViews>
  <sheets>
    <sheet name="Lapas1" sheetId="1" r:id="rId1"/>
    <sheet name="Lapas2" sheetId="2" r:id="rId2"/>
  </sheets>
  <definedNames>
    <definedName name="_xlnm.Print_Titles" localSheetId="0">Lapas1!$9:$12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64" i="1" l="1"/>
  <c r="F355" i="1"/>
  <c r="E39" i="1"/>
  <c r="F353" i="1"/>
  <c r="F365" i="1" l="1"/>
  <c r="F354" i="1"/>
  <c r="F358" i="1"/>
  <c r="F275" i="1"/>
  <c r="E284" i="1"/>
  <c r="F110" i="1"/>
  <c r="F352" i="1"/>
  <c r="E241" i="1"/>
  <c r="F115" i="1"/>
  <c r="E122" i="1"/>
  <c r="F257" i="1"/>
  <c r="E265" i="1"/>
  <c r="F266" i="1"/>
  <c r="E274" i="1"/>
  <c r="F297" i="1"/>
  <c r="F285" i="1"/>
  <c r="E296" i="1"/>
  <c r="F308" i="1"/>
  <c r="E319" i="1"/>
  <c r="F231" i="1"/>
  <c r="E244" i="1"/>
  <c r="F171" i="1"/>
  <c r="E182" i="1"/>
  <c r="F245" i="1"/>
  <c r="E256" i="1"/>
  <c r="F219" i="1"/>
  <c r="E230" i="1"/>
  <c r="F183" i="1"/>
  <c r="E194" i="1"/>
  <c r="F195" i="1"/>
  <c r="E206" i="1"/>
  <c r="F207" i="1"/>
  <c r="E218" i="1"/>
  <c r="F134" i="1"/>
  <c r="E145" i="1"/>
  <c r="E170" i="1"/>
  <c r="F158" i="1"/>
  <c r="E157" i="1"/>
  <c r="F146" i="1"/>
  <c r="F367" i="1"/>
  <c r="E304" i="1"/>
  <c r="E327" i="1"/>
  <c r="E202" i="1"/>
  <c r="E292" i="1"/>
  <c r="E190" i="1"/>
  <c r="E282" i="1"/>
  <c r="E315" i="1"/>
  <c r="E226" i="1"/>
  <c r="E252" i="1"/>
  <c r="E239" i="1"/>
  <c r="E214" i="1"/>
  <c r="E178" i="1"/>
  <c r="E166" i="1"/>
  <c r="E153" i="1"/>
  <c r="E337" i="1"/>
  <c r="E272" i="1"/>
  <c r="E263" i="1"/>
  <c r="E130" i="1"/>
  <c r="F351" i="1"/>
  <c r="B62" i="1"/>
  <c r="F375" i="1" l="1"/>
  <c r="E328" i="1"/>
  <c r="E316" i="1"/>
  <c r="E305" i="1"/>
  <c r="E293" i="1"/>
  <c r="E283" i="1"/>
  <c r="E251" i="1"/>
  <c r="E238" i="1"/>
  <c r="E227" i="1"/>
  <c r="E215" i="1"/>
  <c r="E203" i="1"/>
  <c r="E191" i="1"/>
  <c r="E138" i="1"/>
  <c r="F366" i="1"/>
  <c r="E59" i="1"/>
  <c r="F53" i="1"/>
  <c r="F368" i="1" l="1"/>
  <c r="F369" i="1"/>
  <c r="F370" i="1"/>
  <c r="E96" i="1"/>
  <c r="F356" i="1"/>
  <c r="E45" i="1"/>
  <c r="E264" i="1" l="1"/>
  <c r="F363" i="1" l="1"/>
  <c r="E35" i="1"/>
  <c r="E44" i="1"/>
  <c r="E22" i="1"/>
  <c r="E343" i="1" l="1"/>
  <c r="F372" i="1" l="1"/>
  <c r="F69" i="1" l="1"/>
  <c r="F49" i="1"/>
  <c r="F320" i="1" l="1"/>
  <c r="E165" i="1" l="1"/>
  <c r="E152" i="1"/>
  <c r="E154" i="1"/>
  <c r="E167" i="1"/>
  <c r="E179" i="1"/>
  <c r="E142" i="1"/>
  <c r="E240" i="1"/>
  <c r="E253" i="1"/>
  <c r="F374" i="1"/>
  <c r="E40" i="1"/>
  <c r="E31" i="1"/>
  <c r="E294" i="1"/>
  <c r="F345" i="1" l="1"/>
  <c r="E348" i="1"/>
  <c r="E349" i="1"/>
  <c r="E120" i="1"/>
  <c r="E175" i="1" l="1"/>
  <c r="E354" i="1" l="1"/>
  <c r="E365" i="1"/>
  <c r="E33" i="1"/>
  <c r="E375" i="1"/>
  <c r="E364" i="1"/>
  <c r="E355" i="1"/>
  <c r="E356" i="1"/>
  <c r="E353" i="1"/>
  <c r="E352" i="1"/>
  <c r="E368" i="1"/>
  <c r="E326" i="1"/>
  <c r="E303" i="1"/>
  <c r="E291" i="1"/>
  <c r="E281" i="1"/>
  <c r="E370" i="1"/>
  <c r="E344" i="1"/>
  <c r="E340" i="1" s="1"/>
  <c r="E121" i="1"/>
  <c r="E118" i="1"/>
  <c r="E117" i="1"/>
  <c r="E119" i="1"/>
  <c r="E112" i="1"/>
  <c r="E110" i="1" s="1"/>
  <c r="E103" i="1"/>
  <c r="E102" i="1"/>
  <c r="E100" i="1"/>
  <c r="E97" i="1"/>
  <c r="E95" i="1"/>
  <c r="E80" i="1"/>
  <c r="E79" i="1"/>
  <c r="E78" i="1"/>
  <c r="E68" i="1"/>
  <c r="E67" i="1"/>
  <c r="E66" i="1"/>
  <c r="E369" i="1"/>
  <c r="E339" i="1"/>
  <c r="E338" i="1"/>
  <c r="E336" i="1"/>
  <c r="E334" i="1"/>
  <c r="E333" i="1"/>
  <c r="E335" i="1"/>
  <c r="E330" i="1"/>
  <c r="E329" i="1"/>
  <c r="E325" i="1"/>
  <c r="E323" i="1"/>
  <c r="E322" i="1"/>
  <c r="E324" i="1"/>
  <c r="E318" i="1"/>
  <c r="E317" i="1"/>
  <c r="E314" i="1"/>
  <c r="E312" i="1"/>
  <c r="E311" i="1"/>
  <c r="E310" i="1"/>
  <c r="E313" i="1"/>
  <c r="E302" i="1"/>
  <c r="E300" i="1"/>
  <c r="E299" i="1"/>
  <c r="E301" i="1"/>
  <c r="E295" i="1"/>
  <c r="E290" i="1"/>
  <c r="E288" i="1"/>
  <c r="E287" i="1"/>
  <c r="E289" i="1"/>
  <c r="E280" i="1"/>
  <c r="E278" i="1"/>
  <c r="E277" i="1"/>
  <c r="E279" i="1"/>
  <c r="E273" i="1"/>
  <c r="E271" i="1"/>
  <c r="E269" i="1"/>
  <c r="E268" i="1"/>
  <c r="E270" i="1"/>
  <c r="E262" i="1"/>
  <c r="E260" i="1"/>
  <c r="E259" i="1"/>
  <c r="E261" i="1"/>
  <c r="E255" i="1"/>
  <c r="E254" i="1"/>
  <c r="E250" i="1"/>
  <c r="E248" i="1"/>
  <c r="E247" i="1"/>
  <c r="E249" i="1"/>
  <c r="E243" i="1"/>
  <c r="E242" i="1"/>
  <c r="E237" i="1"/>
  <c r="E235" i="1"/>
  <c r="E234" i="1"/>
  <c r="E233" i="1"/>
  <c r="E236" i="1"/>
  <c r="E229" i="1"/>
  <c r="E228" i="1"/>
  <c r="E225" i="1"/>
  <c r="E222" i="1"/>
  <c r="E221" i="1"/>
  <c r="E223" i="1"/>
  <c r="E217" i="1"/>
  <c r="E216" i="1"/>
  <c r="E213" i="1"/>
  <c r="E211" i="1"/>
  <c r="E210" i="1"/>
  <c r="E209" i="1"/>
  <c r="E212" i="1"/>
  <c r="E205" i="1"/>
  <c r="E204" i="1"/>
  <c r="E201" i="1"/>
  <c r="E199" i="1"/>
  <c r="E198" i="1"/>
  <c r="E197" i="1"/>
  <c r="E200" i="1"/>
  <c r="E193" i="1"/>
  <c r="E192" i="1"/>
  <c r="E189" i="1"/>
  <c r="E187" i="1"/>
  <c r="E186" i="1"/>
  <c r="E185" i="1"/>
  <c r="E188" i="1"/>
  <c r="E181" i="1"/>
  <c r="E180" i="1"/>
  <c r="E176" i="1"/>
  <c r="E174" i="1"/>
  <c r="E173" i="1"/>
  <c r="E177" i="1"/>
  <c r="E169" i="1"/>
  <c r="E168" i="1"/>
  <c r="E164" i="1"/>
  <c r="E162" i="1"/>
  <c r="E161" i="1"/>
  <c r="E160" i="1"/>
  <c r="E163" i="1"/>
  <c r="E156" i="1"/>
  <c r="E155" i="1"/>
  <c r="E151" i="1"/>
  <c r="E149" i="1"/>
  <c r="E148" i="1"/>
  <c r="E150" i="1"/>
  <c r="E144" i="1"/>
  <c r="E143" i="1"/>
  <c r="E141" i="1"/>
  <c r="E137" i="1"/>
  <c r="E136" i="1"/>
  <c r="E140" i="1"/>
  <c r="E126" i="1"/>
  <c r="E133" i="1"/>
  <c r="E132" i="1"/>
  <c r="E131" i="1"/>
  <c r="E129" i="1"/>
  <c r="E127" i="1"/>
  <c r="E125" i="1"/>
  <c r="E128" i="1"/>
  <c r="E109" i="1"/>
  <c r="E106" i="1"/>
  <c r="E108" i="1"/>
  <c r="E107" i="1"/>
  <c r="E73" i="1"/>
  <c r="E71" i="1"/>
  <c r="E72" i="1"/>
  <c r="E85" i="1"/>
  <c r="E83" i="1"/>
  <c r="E84" i="1"/>
  <c r="E91" i="1"/>
  <c r="E92" i="1"/>
  <c r="E89" i="1"/>
  <c r="E90" i="1"/>
  <c r="E88" i="1"/>
  <c r="E63" i="1"/>
  <c r="E56" i="1"/>
  <c r="E57" i="1"/>
  <c r="E58" i="1"/>
  <c r="E55" i="1"/>
  <c r="E52" i="1"/>
  <c r="E49" i="1" s="1"/>
  <c r="E47" i="1"/>
  <c r="E48" i="1"/>
  <c r="E46" i="1"/>
  <c r="E43" i="1"/>
  <c r="E42" i="1"/>
  <c r="E41" i="1"/>
  <c r="E37" i="1"/>
  <c r="E38" i="1"/>
  <c r="E34" i="1"/>
  <c r="E32" i="1"/>
  <c r="E29" i="1"/>
  <c r="E23" i="1"/>
  <c r="E24" i="1"/>
  <c r="E25" i="1"/>
  <c r="E28" i="1"/>
  <c r="E21" i="1"/>
  <c r="E20" i="1"/>
  <c r="E18" i="1"/>
  <c r="E15" i="1"/>
  <c r="E13" i="1" s="1"/>
  <c r="F331" i="1"/>
  <c r="E367" i="1"/>
  <c r="F340" i="1"/>
  <c r="F16" i="1"/>
  <c r="F361" i="1"/>
  <c r="E361" i="1" s="1"/>
  <c r="E363" i="1"/>
  <c r="F362" i="1"/>
  <c r="E362" i="1" s="1"/>
  <c r="F359" i="1"/>
  <c r="E359" i="1" s="1"/>
  <c r="E372" i="1"/>
  <c r="F98" i="1"/>
  <c r="F64" i="1"/>
  <c r="F371" i="1"/>
  <c r="E371" i="1" s="1"/>
  <c r="F60" i="1"/>
  <c r="F373" i="1"/>
  <c r="E373" i="1" s="1"/>
  <c r="F81" i="1"/>
  <c r="F86" i="1"/>
  <c r="F76" i="1"/>
  <c r="F123" i="1"/>
  <c r="F104" i="1"/>
  <c r="F93" i="1"/>
  <c r="F13" i="1"/>
  <c r="E134" i="1" l="1"/>
  <c r="E158" i="1"/>
  <c r="E219" i="1"/>
  <c r="E64" i="1"/>
  <c r="E76" i="1"/>
  <c r="E93" i="1"/>
  <c r="E115" i="1"/>
  <c r="E86" i="1"/>
  <c r="E69" i="1"/>
  <c r="E53" i="1"/>
  <c r="E266" i="1"/>
  <c r="E331" i="1"/>
  <c r="E245" i="1"/>
  <c r="E104" i="1"/>
  <c r="E81" i="1"/>
  <c r="E171" i="1"/>
  <c r="E195" i="1"/>
  <c r="E257" i="1"/>
  <c r="E275" i="1"/>
  <c r="E285" i="1"/>
  <c r="E320" i="1"/>
  <c r="E60" i="1"/>
  <c r="E207" i="1"/>
  <c r="E231" i="1"/>
  <c r="E297" i="1"/>
  <c r="E308" i="1"/>
  <c r="E98" i="1"/>
  <c r="F357" i="1"/>
  <c r="E123" i="1"/>
  <c r="E146" i="1"/>
  <c r="E183" i="1"/>
  <c r="F350" i="1"/>
  <c r="E16" i="1"/>
  <c r="E358" i="1"/>
  <c r="E357" i="1" s="1"/>
  <c r="E351" i="1"/>
  <c r="E350" i="1" s="1"/>
  <c r="E345" i="1" s="1"/>
</calcChain>
</file>

<file path=xl/sharedStrings.xml><?xml version="1.0" encoding="utf-8"?>
<sst xmlns="http://schemas.openxmlformats.org/spreadsheetml/2006/main" count="878" uniqueCount="414">
  <si>
    <t>Prog   ramos  kodas</t>
  </si>
  <si>
    <t>Eil.    Nr.</t>
  </si>
  <si>
    <t>Finans   avimo šaltinis</t>
  </si>
  <si>
    <t>Iš viso</t>
  </si>
  <si>
    <t>Radviliškio rajono savivaldybės kontrolės ir audito tarnyba</t>
  </si>
  <si>
    <t>1.</t>
  </si>
  <si>
    <t>Iš jų</t>
  </si>
  <si>
    <t>01</t>
  </si>
  <si>
    <t>Savivaldybės valdymo programa</t>
  </si>
  <si>
    <t>1.1.</t>
  </si>
  <si>
    <t>2.</t>
  </si>
  <si>
    <t>iš jų</t>
  </si>
  <si>
    <t>2.1.</t>
  </si>
  <si>
    <t>2.3.</t>
  </si>
  <si>
    <t>2.4.</t>
  </si>
  <si>
    <t>2.5.</t>
  </si>
  <si>
    <t>2.6.</t>
  </si>
  <si>
    <t>2.7.</t>
  </si>
  <si>
    <t>03</t>
  </si>
  <si>
    <t>Socialinių paslaugų ir socialinės paramos teikimo programa</t>
  </si>
  <si>
    <t>04</t>
  </si>
  <si>
    <t>Rajono savivaldybės infrastruktūros objektų modernizavimo ir plėtros programa</t>
  </si>
  <si>
    <t>05</t>
  </si>
  <si>
    <t>Gyventojų turiningo laisvalaikio užtikrinimo, bendruomeniškumo ir veiklumo skatinimo programa</t>
  </si>
  <si>
    <t>06</t>
  </si>
  <si>
    <t xml:space="preserve">Saugios, švarios ir patogios aplinkos užtikrinimo programa </t>
  </si>
  <si>
    <t>2.8.</t>
  </si>
  <si>
    <t>Radviliškio rajono savivaldybės administracija</t>
  </si>
  <si>
    <t>Radviliškio rajono savivaldybės administracijos Finansų skyrius</t>
  </si>
  <si>
    <t>3.</t>
  </si>
  <si>
    <t>3.1.</t>
  </si>
  <si>
    <t>Radviliškio rajono savivaldybės administracijos Socialinės paramos skyrius</t>
  </si>
  <si>
    <t>4.</t>
  </si>
  <si>
    <t>4.1.</t>
  </si>
  <si>
    <t>4.2.</t>
  </si>
  <si>
    <t>4.3.</t>
  </si>
  <si>
    <t>5.</t>
  </si>
  <si>
    <t>5.1.</t>
  </si>
  <si>
    <t>5.2.</t>
  </si>
  <si>
    <t>6.</t>
  </si>
  <si>
    <t>6.1.</t>
  </si>
  <si>
    <t>6.2.</t>
  </si>
  <si>
    <t>SB</t>
  </si>
  <si>
    <t>SB(VB)</t>
  </si>
  <si>
    <t>SB(SP)</t>
  </si>
  <si>
    <t>SB(AA)</t>
  </si>
  <si>
    <t>7.</t>
  </si>
  <si>
    <t>7.1.</t>
  </si>
  <si>
    <t>7.2.</t>
  </si>
  <si>
    <t>7.3.</t>
  </si>
  <si>
    <t>8.</t>
  </si>
  <si>
    <t>8.1.</t>
  </si>
  <si>
    <t>8.2.</t>
  </si>
  <si>
    <t>8.3.</t>
  </si>
  <si>
    <t>9.</t>
  </si>
  <si>
    <t>9.1.</t>
  </si>
  <si>
    <t>9.3.</t>
  </si>
  <si>
    <t>10.</t>
  </si>
  <si>
    <t>10.1.</t>
  </si>
  <si>
    <t>10.3.</t>
  </si>
  <si>
    <t>10.4.</t>
  </si>
  <si>
    <t>10.5.</t>
  </si>
  <si>
    <t>11.</t>
  </si>
  <si>
    <t>11.1.</t>
  </si>
  <si>
    <t>11.2.</t>
  </si>
  <si>
    <t>11.3.</t>
  </si>
  <si>
    <t>12.</t>
  </si>
  <si>
    <t>12.1.</t>
  </si>
  <si>
    <t>12.2.</t>
  </si>
  <si>
    <t>13.</t>
  </si>
  <si>
    <t xml:space="preserve">iš jų </t>
  </si>
  <si>
    <t>13.1.</t>
  </si>
  <si>
    <t>13.2.</t>
  </si>
  <si>
    <t>13.3.</t>
  </si>
  <si>
    <t>14.</t>
  </si>
  <si>
    <t>14.1.</t>
  </si>
  <si>
    <t>15.</t>
  </si>
  <si>
    <t>15.1.</t>
  </si>
  <si>
    <t>15.2.</t>
  </si>
  <si>
    <t>15.3.</t>
  </si>
  <si>
    <t>15.4.</t>
  </si>
  <si>
    <t>15.5.</t>
  </si>
  <si>
    <t>16.</t>
  </si>
  <si>
    <t>16.1.</t>
  </si>
  <si>
    <t>Radviliškio miesto kultūros centras</t>
  </si>
  <si>
    <t>Radviliškio rajono savivaldybės viešoji biblioteka</t>
  </si>
  <si>
    <t>Radviliškio rajono visuomenės sveikatos biuras</t>
  </si>
  <si>
    <t>Radviliškio rajono etninės kultūros ir amatų centras</t>
  </si>
  <si>
    <t>02</t>
  </si>
  <si>
    <t>Švietimo paslaugų prieinamumo ir kokybės užtikrinimo programa</t>
  </si>
  <si>
    <t>SB(MK)</t>
  </si>
  <si>
    <t>29.2.</t>
  </si>
  <si>
    <t>29.3.</t>
  </si>
  <si>
    <t>30.</t>
  </si>
  <si>
    <t>30.1.</t>
  </si>
  <si>
    <t>30.2.</t>
  </si>
  <si>
    <t>31.</t>
  </si>
  <si>
    <t>31.1.</t>
  </si>
  <si>
    <t>31.2.</t>
  </si>
  <si>
    <t>31.3.</t>
  </si>
  <si>
    <t>31.4.</t>
  </si>
  <si>
    <t>32.</t>
  </si>
  <si>
    <t>32.1.</t>
  </si>
  <si>
    <t>32.2.</t>
  </si>
  <si>
    <t>32.3.</t>
  </si>
  <si>
    <t>32.4.</t>
  </si>
  <si>
    <t>33.</t>
  </si>
  <si>
    <t>33.1.</t>
  </si>
  <si>
    <t>33.3.</t>
  </si>
  <si>
    <t>33.4.</t>
  </si>
  <si>
    <t>34.</t>
  </si>
  <si>
    <t>34.3.</t>
  </si>
  <si>
    <t>34.4.</t>
  </si>
  <si>
    <t>35.</t>
  </si>
  <si>
    <t>35.1.</t>
  </si>
  <si>
    <t>36.</t>
  </si>
  <si>
    <t>36.1.</t>
  </si>
  <si>
    <t>IŠ VISO SKIRTA PROGRAMOMS</t>
  </si>
  <si>
    <t>Finansavimo šaltiniai:</t>
  </si>
  <si>
    <t>SB-savivaldybės biudžetas</t>
  </si>
  <si>
    <t>SB(SP)- specialiųjų programų lėšos</t>
  </si>
  <si>
    <t>SB(AA)-aplinkos apsaugos rėmimo specialioji programa</t>
  </si>
  <si>
    <t>Savivaldybės biudžetas</t>
  </si>
  <si>
    <t>Valstybės biudžetas</t>
  </si>
  <si>
    <t>SB (MK)</t>
  </si>
  <si>
    <t>Specialiųjų programų lėšos</t>
  </si>
  <si>
    <t>Gyventojų turiningo laisvalaikio užtikrinimo,bendruomeniškumo ir veiklumo skatinimo programa</t>
  </si>
  <si>
    <t>Aplinkos apsaug. rėm.spec. prog.</t>
  </si>
  <si>
    <t>SB(STD)-valstybės lėšos specialiajai tikslinei dotacijai</t>
  </si>
  <si>
    <t>SB (STD)</t>
  </si>
  <si>
    <t>Specialioji tikslinė dotacija</t>
  </si>
  <si>
    <t>31.5.</t>
  </si>
  <si>
    <t>SB(STD)</t>
  </si>
  <si>
    <t>12.4.</t>
  </si>
  <si>
    <t>13.4.</t>
  </si>
  <si>
    <t>34.5.</t>
  </si>
  <si>
    <t>SB(LIK)</t>
  </si>
  <si>
    <t>SB(SPL)</t>
  </si>
  <si>
    <t>SB(AAL)</t>
  </si>
  <si>
    <t>29.4.</t>
  </si>
  <si>
    <t>2.12.</t>
  </si>
  <si>
    <t>34.1.</t>
  </si>
  <si>
    <t>9.2.</t>
  </si>
  <si>
    <t>10.2.</t>
  </si>
  <si>
    <t>33.2.</t>
  </si>
  <si>
    <t>34.2.</t>
  </si>
  <si>
    <t>35.2.</t>
  </si>
  <si>
    <t>SB(KPP)- kelių priežiūros ir plėtros programa</t>
  </si>
  <si>
    <t>2.14.</t>
  </si>
  <si>
    <t>2.15.</t>
  </si>
  <si>
    <t>Šeduvos globos namai</t>
  </si>
  <si>
    <t>2.16.</t>
  </si>
  <si>
    <t>2.17.</t>
  </si>
  <si>
    <t>Radviliškio plaukimo baseinas</t>
  </si>
  <si>
    <t>29.5.</t>
  </si>
  <si>
    <t>29.6.</t>
  </si>
  <si>
    <t>32.5.</t>
  </si>
  <si>
    <t>33.5.</t>
  </si>
  <si>
    <t>31.6.</t>
  </si>
  <si>
    <t>32.6.</t>
  </si>
  <si>
    <t>33.6.</t>
  </si>
  <si>
    <t>34.6.</t>
  </si>
  <si>
    <t>2.18.</t>
  </si>
  <si>
    <t>SB(ES)</t>
  </si>
  <si>
    <t>2.19.</t>
  </si>
  <si>
    <t>2.21.</t>
  </si>
  <si>
    <t>30.6.</t>
  </si>
  <si>
    <t>SB(MK)-valstybės lėšos ugdymo reikmėms</t>
  </si>
  <si>
    <t>Radviliškio pagalbos šeimai centras</t>
  </si>
  <si>
    <t>SB (ES)</t>
  </si>
  <si>
    <t>Mokinio krepšelis (speciali tikslinė dotacija ugdymo reikmėms finansuoti)</t>
  </si>
  <si>
    <t>Vietinės rinkliavos už atliekų surinkimą</t>
  </si>
  <si>
    <t>Socialinio būsto fondo plėtra</t>
  </si>
  <si>
    <t>SB(VB)-valstybės biudžetas</t>
  </si>
  <si>
    <t>Europos sąjungos fondų lėšos</t>
  </si>
  <si>
    <t>SB(ES)-Europos sąjungos fondų lėšos</t>
  </si>
  <si>
    <t>2.11.</t>
  </si>
  <si>
    <t>4.4.</t>
  </si>
  <si>
    <t xml:space="preserve">Išlaidos </t>
  </si>
  <si>
    <t>2.9.</t>
  </si>
  <si>
    <t>30.5.</t>
  </si>
  <si>
    <t>2.20.</t>
  </si>
  <si>
    <t>Radviliškio rajono savivaldybės administracijos Investicijų ir turto valdymo skyrius</t>
  </si>
  <si>
    <t>Daugyvenės kultūros istorijos muziejus-draustinis</t>
  </si>
  <si>
    <t>Radviliškio dailės mokykla</t>
  </si>
  <si>
    <t>Radviliškio muzikos mokykla</t>
  </si>
  <si>
    <t>Radviliškio lopšelis-darželis „Eglutė"</t>
  </si>
  <si>
    <t>Radviliškio lopšelis-darželis  „Kregždutė"</t>
  </si>
  <si>
    <t>Radviliškio lopšelis-darželis  „Žvaigždutė"</t>
  </si>
  <si>
    <t>Radviliškio V. Kudirkos progimnazija</t>
  </si>
  <si>
    <t>30.3.</t>
  </si>
  <si>
    <t>33.8.</t>
  </si>
  <si>
    <t>Radviliškio rajono savivaldybės švietimo ir sporto paslaugų centras</t>
  </si>
  <si>
    <t>Radviliškio rajono Baisogalos gimnazija</t>
  </si>
  <si>
    <t>Radviliškio Lizdeikos gimnazija</t>
  </si>
  <si>
    <t>Radviliškio rajono Šeduvos gimnazija</t>
  </si>
  <si>
    <t>Radviliškio Vaižganto progimnazija</t>
  </si>
  <si>
    <t>Radviliškio rajono Šiaulėnų M. Šikšnio gimnazija</t>
  </si>
  <si>
    <t>Radviliškio rajono Alksniupių pagrindinė mokykla</t>
  </si>
  <si>
    <t>Radviliškio Gražinos pagrindinė mokykla</t>
  </si>
  <si>
    <t>Radviliškio rajono Baisogalos mokykla - darželis</t>
  </si>
  <si>
    <t>Radviliškio rajono Šeduvos lopšelis - darželis</t>
  </si>
  <si>
    <t>Radviliškio rajono Kutiškių universalus daugiafunkcis centras</t>
  </si>
  <si>
    <t>Radviliškio rajono Šeduvos kultūros ir amatų centras</t>
  </si>
  <si>
    <t>Radviliškio rajono  Baisogalos kultūros centras</t>
  </si>
  <si>
    <t>Asignavimų valdytojo ir programos pavadinimas</t>
  </si>
  <si>
    <t>Radviliškio turizmo informacijos centras</t>
  </si>
  <si>
    <t>30.4.</t>
  </si>
  <si>
    <t>SB(KPP)</t>
  </si>
  <si>
    <t>Kelių priežiūros ir plėtros programa</t>
  </si>
  <si>
    <t>2.13.</t>
  </si>
  <si>
    <t>2.24.</t>
  </si>
  <si>
    <t>6.3.</t>
  </si>
  <si>
    <t>3.2.</t>
  </si>
  <si>
    <t>Radviliškio rajono savivaldybės tarybos</t>
  </si>
  <si>
    <t xml:space="preserve"> 2 priedas</t>
  </si>
  <si>
    <t>7.4.</t>
  </si>
  <si>
    <t>16.2.</t>
  </si>
  <si>
    <t>16.3.</t>
  </si>
  <si>
    <t>16.4.</t>
  </si>
  <si>
    <t>16.5.</t>
  </si>
  <si>
    <t>16.6.</t>
  </si>
  <si>
    <t>16.7.</t>
  </si>
  <si>
    <t>16.8.</t>
  </si>
  <si>
    <t>17.</t>
  </si>
  <si>
    <t>17.1.</t>
  </si>
  <si>
    <t>17.2.</t>
  </si>
  <si>
    <t>17.3.</t>
  </si>
  <si>
    <t>17.4.</t>
  </si>
  <si>
    <t>17.5.</t>
  </si>
  <si>
    <t>17.6.</t>
  </si>
  <si>
    <t>17.7.</t>
  </si>
  <si>
    <t>17.8.</t>
  </si>
  <si>
    <t>18.</t>
  </si>
  <si>
    <t>18.1.</t>
  </si>
  <si>
    <t>18.2.</t>
  </si>
  <si>
    <t>18.3.</t>
  </si>
  <si>
    <t>18.4.</t>
  </si>
  <si>
    <t>18.5.</t>
  </si>
  <si>
    <t>18.6.</t>
  </si>
  <si>
    <t>18.7.</t>
  </si>
  <si>
    <t>18.8.</t>
  </si>
  <si>
    <t>19.</t>
  </si>
  <si>
    <t>19.1.</t>
  </si>
  <si>
    <t>19.2.</t>
  </si>
  <si>
    <t>19.3.</t>
  </si>
  <si>
    <t>19.4.</t>
  </si>
  <si>
    <t>19.5.</t>
  </si>
  <si>
    <t>19.6.</t>
  </si>
  <si>
    <t>19.7.</t>
  </si>
  <si>
    <t>19.8.</t>
  </si>
  <si>
    <t>19.9.</t>
  </si>
  <si>
    <t>20.</t>
  </si>
  <si>
    <t>20.1.</t>
  </si>
  <si>
    <t>20.2.</t>
  </si>
  <si>
    <t>20.3.</t>
  </si>
  <si>
    <t>20.4.</t>
  </si>
  <si>
    <t>20.5.</t>
  </si>
  <si>
    <t>20.6.</t>
  </si>
  <si>
    <t>20.7.</t>
  </si>
  <si>
    <t>20.8.</t>
  </si>
  <si>
    <t>21.</t>
  </si>
  <si>
    <t>21.1.</t>
  </si>
  <si>
    <t>21.2.</t>
  </si>
  <si>
    <t>21.3.</t>
  </si>
  <si>
    <t>21.4.</t>
  </si>
  <si>
    <t>21.5.</t>
  </si>
  <si>
    <t>21.7.</t>
  </si>
  <si>
    <t>21.8.</t>
  </si>
  <si>
    <t>22.</t>
  </si>
  <si>
    <t>22.1.</t>
  </si>
  <si>
    <t>22.2.</t>
  </si>
  <si>
    <t>22.3.</t>
  </si>
  <si>
    <t>22.4.</t>
  </si>
  <si>
    <t>22.5.</t>
  </si>
  <si>
    <t>22.6.</t>
  </si>
  <si>
    <t>22.7.</t>
  </si>
  <si>
    <t>22.8.</t>
  </si>
  <si>
    <t>23.</t>
  </si>
  <si>
    <t>23.1.</t>
  </si>
  <si>
    <t>23.2.</t>
  </si>
  <si>
    <t>23.3.</t>
  </si>
  <si>
    <t>23.4.</t>
  </si>
  <si>
    <t>23.5.</t>
  </si>
  <si>
    <t>23.6.</t>
  </si>
  <si>
    <t>23.7.</t>
  </si>
  <si>
    <t>23.8.</t>
  </si>
  <si>
    <t>24.</t>
  </si>
  <si>
    <t>24.1.</t>
  </si>
  <si>
    <t>24.2.</t>
  </si>
  <si>
    <t>24.3.</t>
  </si>
  <si>
    <t>24.4.</t>
  </si>
  <si>
    <t>24.5.</t>
  </si>
  <si>
    <t>24.6.</t>
  </si>
  <si>
    <t>24.7.</t>
  </si>
  <si>
    <t>24.8.</t>
  </si>
  <si>
    <t>25.</t>
  </si>
  <si>
    <t>25.1.</t>
  </si>
  <si>
    <t>25.2.</t>
  </si>
  <si>
    <t>25.3.</t>
  </si>
  <si>
    <t>25.4.</t>
  </si>
  <si>
    <t>25.5.</t>
  </si>
  <si>
    <t>25.6.</t>
  </si>
  <si>
    <t>25.8.</t>
  </si>
  <si>
    <t>25.9.</t>
  </si>
  <si>
    <t>26.</t>
  </si>
  <si>
    <t>26.1.</t>
  </si>
  <si>
    <t>26.2.</t>
  </si>
  <si>
    <t>26.3.</t>
  </si>
  <si>
    <t>26.4.</t>
  </si>
  <si>
    <t>26.5.</t>
  </si>
  <si>
    <t>26.6.</t>
  </si>
  <si>
    <t>27.</t>
  </si>
  <si>
    <t>27.1.</t>
  </si>
  <si>
    <t>27.2.</t>
  </si>
  <si>
    <t>27.3.</t>
  </si>
  <si>
    <t>28.</t>
  </si>
  <si>
    <t>28.1.</t>
  </si>
  <si>
    <t>28.2.</t>
  </si>
  <si>
    <t>28.3.</t>
  </si>
  <si>
    <t>29.</t>
  </si>
  <si>
    <t>29.1.</t>
  </si>
  <si>
    <t>33.7.</t>
  </si>
  <si>
    <t>2.10.</t>
  </si>
  <si>
    <t>2.25.</t>
  </si>
  <si>
    <t>2.26.</t>
  </si>
  <si>
    <t>SB(ESL)</t>
  </si>
  <si>
    <t>ASIGNAVIMAI PAGAL PROGRAMAS, ASIGNAVIMO VALDYTOJUS IR FINANSAVIMO ŠALTINIUS</t>
  </si>
  <si>
    <t>2.22.</t>
  </si>
  <si>
    <t>2.23.</t>
  </si>
  <si>
    <t>Socialinio būsto priežiūrai skirtų lėšų 2024 m. likutis</t>
  </si>
  <si>
    <t>Socialinio būsto ir pagalbinio ūkio paskirties pastatų pardavimo lėšų 2024 m. likutis</t>
  </si>
  <si>
    <t>Savivaldybės biudžetas 2024 m. likutis</t>
  </si>
  <si>
    <t>Specialiųjų programų lėšų 2024 m likutis</t>
  </si>
  <si>
    <t>Aplinkos apsaug. rėm.spec. prog. 2024 m. likutis</t>
  </si>
  <si>
    <t>Europos sąjungos fondų lėšų 2024 m. likutis</t>
  </si>
  <si>
    <t>SB(LIK)-savivaldybės biudžetas 2024 metų likutis</t>
  </si>
  <si>
    <t>SB(SPL)- specialiųjų programų lėšos 2024 metų likutis</t>
  </si>
  <si>
    <t>SB(AAL)-aplinkos apsaugos rėmimo specialioji programa 2024 metų likutis</t>
  </si>
  <si>
    <t>SB(ESL)-Europos sąjungos fondų lėšos 2024 m. likutis</t>
  </si>
  <si>
    <t>Radviliškio rajono Grinkiškio J. Poderio pagrindinė mokykla</t>
  </si>
  <si>
    <t>Radviliškio rajono Sidabravo pagrindinė mokykla</t>
  </si>
  <si>
    <t>28.4.</t>
  </si>
  <si>
    <t>30.7.</t>
  </si>
  <si>
    <t>30.8.</t>
  </si>
  <si>
    <t>32.7.</t>
  </si>
  <si>
    <t>32.8.</t>
  </si>
  <si>
    <t>36.3.</t>
  </si>
  <si>
    <t>4.5.</t>
  </si>
  <si>
    <t>31.7.</t>
  </si>
  <si>
    <t>Valstybės biudžeto lėšų 2024 m. likutis (projekto)</t>
  </si>
  <si>
    <t>SB(VBL)</t>
  </si>
  <si>
    <t>SB (ESL)</t>
  </si>
  <si>
    <t>26.7.</t>
  </si>
  <si>
    <t>SB(VBL)-valstybės biudžeto lėšos 2024 m. likutis</t>
  </si>
  <si>
    <t>12.3.</t>
  </si>
  <si>
    <t>14.2.</t>
  </si>
  <si>
    <t>27.4.</t>
  </si>
  <si>
    <t>36.2.</t>
  </si>
  <si>
    <t>2.2</t>
  </si>
  <si>
    <t>2.27.</t>
  </si>
  <si>
    <t>Socialinio būsto nuoma</t>
  </si>
  <si>
    <t>16.9.</t>
  </si>
  <si>
    <t>27.5</t>
  </si>
  <si>
    <t>27.6.</t>
  </si>
  <si>
    <t>28.5</t>
  </si>
  <si>
    <t>28.6.</t>
  </si>
  <si>
    <t>34.7.</t>
  </si>
  <si>
    <t>2.28.</t>
  </si>
  <si>
    <t>17.9.</t>
  </si>
  <si>
    <t>18.9.</t>
  </si>
  <si>
    <t>19.10.</t>
  </si>
  <si>
    <t>20.9.</t>
  </si>
  <si>
    <t>23.9.</t>
  </si>
  <si>
    <t>25.10.</t>
  </si>
  <si>
    <t>26.8.</t>
  </si>
  <si>
    <t>26.9.</t>
  </si>
  <si>
    <t xml:space="preserve">(Radviliškio rajono savivaldybės tarybos </t>
  </si>
  <si>
    <t>2025 m. vasario  13 d. sprendimu Nr. T-557</t>
  </si>
  <si>
    <t>24.9.</t>
  </si>
  <si>
    <t>32.9.</t>
  </si>
  <si>
    <t>29.7.</t>
  </si>
  <si>
    <t>21.6</t>
  </si>
  <si>
    <t>21.9.</t>
  </si>
  <si>
    <t>30.9.</t>
  </si>
  <si>
    <t>22.9.</t>
  </si>
  <si>
    <t>33.9.</t>
  </si>
  <si>
    <t>31.8.</t>
  </si>
  <si>
    <t>Radviliškio socialinių paslaugų centras</t>
  </si>
  <si>
    <t>18.10.</t>
  </si>
  <si>
    <t>19.11.</t>
  </si>
  <si>
    <t>17.10.</t>
  </si>
  <si>
    <t>23.10.</t>
  </si>
  <si>
    <t>22.10.</t>
  </si>
  <si>
    <t>21.10</t>
  </si>
  <si>
    <t>24.10.</t>
  </si>
  <si>
    <t>26.10.</t>
  </si>
  <si>
    <t>20.10</t>
  </si>
  <si>
    <t>25.11.</t>
  </si>
  <si>
    <t>32.10.</t>
  </si>
  <si>
    <t>30.10</t>
  </si>
  <si>
    <t>31.9.</t>
  </si>
  <si>
    <t>28.7.</t>
  </si>
  <si>
    <t>27.7.</t>
  </si>
  <si>
    <t>15.6.</t>
  </si>
  <si>
    <t>35.3.</t>
  </si>
  <si>
    <t>7.5.</t>
  </si>
  <si>
    <t>25.12.</t>
  </si>
  <si>
    <t>2025 m. birželio 26 d. sprendimo Nr. T-   redakcija)</t>
  </si>
  <si>
    <t>14.3.</t>
  </si>
  <si>
    <t>29.8.</t>
  </si>
  <si>
    <t>2.29.</t>
  </si>
  <si>
    <t>2.30.</t>
  </si>
  <si>
    <t>2.31.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</si>
</sst>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Calibri"/>
      <family val="2"/>
      <charset val="186"/>
      <scheme val="minor"/>
    </font>
    <font>
      <sz val="11"/>
      <color indexed="8"/>
      <name val="Calibri"/>
      <family val="2"/>
      <charset val="186"/>
    </font>
    <font>
      <b/>
      <sz val="11"/>
      <color indexed="8"/>
      <name val="Calibri"/>
      <family val="2"/>
      <charset val="186"/>
    </font>
    <font>
      <b/>
      <sz val="10"/>
      <color indexed="8"/>
      <name val="Calibri"/>
      <family val="2"/>
      <charset val="186"/>
    </font>
    <font>
      <sz val="10"/>
      <color indexed="8"/>
      <name val="Calibri"/>
      <family val="2"/>
      <charset val="186"/>
    </font>
    <font>
      <sz val="12"/>
      <color indexed="8"/>
      <name val="Calibri"/>
      <family val="2"/>
      <charset val="186"/>
    </font>
    <font>
      <sz val="9"/>
      <color indexed="8"/>
      <name val="Calibri"/>
      <family val="2"/>
      <charset val="186"/>
    </font>
    <font>
      <sz val="8"/>
      <name val="Calibri"/>
      <family val="2"/>
      <charset val="186"/>
    </font>
    <font>
      <b/>
      <sz val="11"/>
      <color indexed="8"/>
      <name val="Calibri"/>
      <family val="2"/>
      <charset val="186"/>
    </font>
    <font>
      <b/>
      <sz val="11"/>
      <color indexed="8"/>
      <name val="Calibri"/>
      <family val="2"/>
      <charset val="186"/>
    </font>
    <font>
      <sz val="8"/>
      <color indexed="8"/>
      <name val="Calibri"/>
      <family val="2"/>
      <charset val="186"/>
    </font>
    <font>
      <sz val="8"/>
      <color indexed="10"/>
      <name val="Calibri"/>
      <family val="2"/>
      <charset val="186"/>
    </font>
    <font>
      <sz val="9"/>
      <color indexed="10"/>
      <name val="Calibri"/>
      <family val="2"/>
      <charset val="186"/>
    </font>
    <font>
      <b/>
      <sz val="12"/>
      <color indexed="8"/>
      <name val="Calibri"/>
      <family val="2"/>
      <charset val="186"/>
    </font>
    <font>
      <sz val="11"/>
      <color rgb="FFFF0000"/>
      <name val="Calibri"/>
      <family val="2"/>
      <charset val="186"/>
      <scheme val="minor"/>
    </font>
    <font>
      <sz val="9"/>
      <color theme="1"/>
      <name val="Calibri"/>
      <family val="2"/>
      <charset val="186"/>
      <scheme val="minor"/>
    </font>
    <font>
      <sz val="9"/>
      <color rgb="FFFF0000"/>
      <name val="Calibri"/>
      <family val="2"/>
      <charset val="186"/>
      <scheme val="minor"/>
    </font>
    <font>
      <sz val="9"/>
      <color rgb="FFFF0000"/>
      <name val="Calibri"/>
      <family val="2"/>
      <charset val="186"/>
    </font>
    <font>
      <sz val="8"/>
      <color rgb="FFFF0000"/>
      <name val="Calibri"/>
      <family val="2"/>
      <charset val="186"/>
      <scheme val="minor"/>
    </font>
    <font>
      <sz val="8"/>
      <color theme="1"/>
      <name val="Calibri"/>
      <family val="2"/>
      <charset val="186"/>
      <scheme val="minor"/>
    </font>
    <font>
      <sz val="8"/>
      <name val="Calibri"/>
      <family val="2"/>
      <charset val="186"/>
      <scheme val="minor"/>
    </font>
    <font>
      <sz val="1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sz val="12"/>
      <color theme="1"/>
      <name val="Calibri"/>
      <family val="2"/>
      <charset val="186"/>
      <scheme val="minor"/>
    </font>
    <font>
      <sz val="10"/>
      <color rgb="FFFF0000"/>
      <name val="Calibri"/>
      <family val="2"/>
      <charset val="186"/>
      <scheme val="minor"/>
    </font>
    <font>
      <sz val="9"/>
      <name val="Calibri"/>
      <family val="2"/>
      <charset val="186"/>
      <scheme val="minor"/>
    </font>
    <font>
      <sz val="10"/>
      <name val="Calibri"/>
      <family val="2"/>
      <charset val="186"/>
      <scheme val="minor"/>
    </font>
    <font>
      <sz val="9"/>
      <name val="Calibri"/>
      <family val="2"/>
      <charset val="186"/>
    </font>
    <font>
      <sz val="11"/>
      <color rgb="FF000000"/>
      <name val="Times New Roman Baltic"/>
      <family val="1"/>
      <charset val="186"/>
    </font>
  </fonts>
  <fills count="1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B9F5D6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03">
    <xf numFmtId="0" fontId="0" fillId="0" borderId="0" xfId="0"/>
    <xf numFmtId="0" fontId="0" fillId="0" borderId="0" xfId="0" applyAlignment="1">
      <alignment horizontal="left"/>
    </xf>
    <xf numFmtId="0" fontId="2" fillId="0" borderId="1" xfId="0" applyFont="1" applyBorder="1" applyAlignment="1">
      <alignment horizontal="center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left"/>
    </xf>
    <xf numFmtId="0" fontId="4" fillId="0" borderId="0" xfId="0" applyFont="1"/>
    <xf numFmtId="0" fontId="3" fillId="0" borderId="0" xfId="0" applyFont="1" applyAlignment="1">
      <alignment wrapTex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/>
    <xf numFmtId="0" fontId="6" fillId="0" borderId="0" xfId="0" applyFont="1"/>
    <xf numFmtId="0" fontId="5" fillId="0" borderId="0" xfId="0" applyFont="1"/>
    <xf numFmtId="0" fontId="10" fillId="0" borderId="0" xfId="0" applyFont="1"/>
    <xf numFmtId="0" fontId="9" fillId="0" borderId="0" xfId="0" applyFont="1" applyAlignment="1">
      <alignment horizontal="right"/>
    </xf>
    <xf numFmtId="0" fontId="15" fillId="0" borderId="0" xfId="0" applyFont="1"/>
    <xf numFmtId="0" fontId="16" fillId="0" borderId="0" xfId="0" applyFont="1"/>
    <xf numFmtId="0" fontId="14" fillId="0" borderId="0" xfId="0" applyFont="1"/>
    <xf numFmtId="0" fontId="17" fillId="0" borderId="0" xfId="0" applyFont="1"/>
    <xf numFmtId="0" fontId="18" fillId="0" borderId="0" xfId="0" applyFont="1"/>
    <xf numFmtId="0" fontId="12" fillId="0" borderId="0" xfId="0" applyFont="1"/>
    <xf numFmtId="0" fontId="19" fillId="0" borderId="0" xfId="0" applyFont="1"/>
    <xf numFmtId="0" fontId="20" fillId="0" borderId="0" xfId="0" applyFont="1"/>
    <xf numFmtId="0" fontId="21" fillId="0" borderId="0" xfId="0" applyFont="1"/>
    <xf numFmtId="4" fontId="2" fillId="2" borderId="1" xfId="0" applyNumberFormat="1" applyFont="1" applyFill="1" applyBorder="1" applyAlignment="1">
      <alignment horizontal="center"/>
    </xf>
    <xf numFmtId="4" fontId="2" fillId="2" borderId="1" xfId="0" applyNumberFormat="1" applyFont="1" applyFill="1" applyBorder="1"/>
    <xf numFmtId="4" fontId="0" fillId="0" borderId="1" xfId="0" applyNumberFormat="1" applyBorder="1"/>
    <xf numFmtId="4" fontId="0" fillId="0" borderId="1" xfId="0" applyNumberFormat="1" applyBorder="1" applyAlignment="1">
      <alignment horizontal="center"/>
    </xf>
    <xf numFmtId="4" fontId="4" fillId="0" borderId="1" xfId="0" applyNumberFormat="1" applyFont="1" applyBorder="1"/>
    <xf numFmtId="4" fontId="0" fillId="3" borderId="1" xfId="0" applyNumberFormat="1" applyFill="1" applyBorder="1"/>
    <xf numFmtId="4" fontId="4" fillId="0" borderId="3" xfId="0" applyNumberFormat="1" applyFont="1" applyBorder="1" applyAlignment="1">
      <alignment horizontal="left" vertical="center" wrapText="1"/>
    </xf>
    <xf numFmtId="4" fontId="0" fillId="2" borderId="1" xfId="0" applyNumberFormat="1" applyFill="1" applyBorder="1"/>
    <xf numFmtId="4" fontId="0" fillId="0" borderId="1" xfId="0" applyNumberFormat="1" applyBorder="1" applyAlignment="1">
      <alignment horizontal="center" vertical="center"/>
    </xf>
    <xf numFmtId="4" fontId="4" fillId="0" borderId="1" xfId="0" applyNumberFormat="1" applyFont="1" applyBorder="1" applyAlignment="1">
      <alignment horizontal="left" vertical="center" wrapText="1"/>
    </xf>
    <xf numFmtId="4" fontId="3" fillId="4" borderId="1" xfId="0" applyNumberFormat="1" applyFont="1" applyFill="1" applyBorder="1" applyAlignment="1">
      <alignment wrapText="1"/>
    </xf>
    <xf numFmtId="4" fontId="0" fillId="5" borderId="1" xfId="0" applyNumberFormat="1" applyFill="1" applyBorder="1"/>
    <xf numFmtId="4" fontId="0" fillId="0" borderId="4" xfId="0" applyNumberFormat="1" applyBorder="1" applyAlignment="1">
      <alignment horizontal="center" vertical="center"/>
    </xf>
    <xf numFmtId="4" fontId="4" fillId="0" borderId="1" xfId="0" applyNumberFormat="1" applyFont="1" applyBorder="1" applyAlignment="1">
      <alignment horizontal="left" wrapText="1"/>
    </xf>
    <xf numFmtId="4" fontId="3" fillId="4" borderId="5" xfId="0" applyNumberFormat="1" applyFont="1" applyFill="1" applyBorder="1" applyAlignment="1">
      <alignment horizontal="left" wrapText="1"/>
    </xf>
    <xf numFmtId="4" fontId="2" fillId="4" borderId="1" xfId="0" applyNumberFormat="1" applyFont="1" applyFill="1" applyBorder="1"/>
    <xf numFmtId="4" fontId="2" fillId="4" borderId="1" xfId="0" applyNumberFormat="1" applyFont="1" applyFill="1" applyBorder="1" applyAlignment="1">
      <alignment horizontal="left"/>
    </xf>
    <xf numFmtId="4" fontId="4" fillId="0" borderId="3" xfId="0" applyNumberFormat="1" applyFont="1" applyBorder="1" applyAlignment="1">
      <alignment vertical="center" wrapText="1"/>
    </xf>
    <xf numFmtId="4" fontId="1" fillId="0" borderId="1" xfId="0" applyNumberFormat="1" applyFont="1" applyBorder="1" applyAlignment="1">
      <alignment horizontal="left" vertical="center" wrapText="1"/>
    </xf>
    <xf numFmtId="4" fontId="1" fillId="0" borderId="1" xfId="0" applyNumberFormat="1" applyFont="1" applyBorder="1" applyAlignment="1">
      <alignment horizontal="right" wrapText="1"/>
    </xf>
    <xf numFmtId="4" fontId="2" fillId="6" borderId="1" xfId="0" applyNumberFormat="1" applyFont="1" applyFill="1" applyBorder="1"/>
    <xf numFmtId="4" fontId="4" fillId="0" borderId="1" xfId="0" applyNumberFormat="1" applyFont="1" applyBorder="1" applyAlignment="1">
      <alignment vertical="center" wrapText="1"/>
    </xf>
    <xf numFmtId="4" fontId="4" fillId="0" borderId="1" xfId="0" applyNumberFormat="1" applyFont="1" applyBorder="1" applyAlignment="1">
      <alignment vertical="top" wrapText="1"/>
    </xf>
    <xf numFmtId="4" fontId="4" fillId="0" borderId="3" xfId="0" applyNumberFormat="1" applyFont="1" applyBorder="1" applyAlignment="1">
      <alignment wrapText="1"/>
    </xf>
    <xf numFmtId="4" fontId="0" fillId="7" borderId="1" xfId="0" applyNumberFormat="1" applyFill="1" applyBorder="1"/>
    <xf numFmtId="4" fontId="3" fillId="7" borderId="1" xfId="0" applyNumberFormat="1" applyFont="1" applyFill="1" applyBorder="1" applyAlignment="1">
      <alignment wrapText="1"/>
    </xf>
    <xf numFmtId="4" fontId="2" fillId="7" borderId="1" xfId="0" applyNumberFormat="1" applyFont="1" applyFill="1" applyBorder="1"/>
    <xf numFmtId="4" fontId="4" fillId="0" borderId="1" xfId="0" applyNumberFormat="1" applyFont="1" applyBorder="1" applyAlignment="1">
      <alignment wrapText="1"/>
    </xf>
    <xf numFmtId="4" fontId="1" fillId="0" borderId="1" xfId="0" applyNumberFormat="1" applyFont="1" applyBorder="1"/>
    <xf numFmtId="4" fontId="4" fillId="8" borderId="1" xfId="0" applyNumberFormat="1" applyFont="1" applyFill="1" applyBorder="1"/>
    <xf numFmtId="4" fontId="4" fillId="8" borderId="1" xfId="0" applyNumberFormat="1" applyFont="1" applyFill="1" applyBorder="1" applyAlignment="1">
      <alignment wrapText="1"/>
    </xf>
    <xf numFmtId="4" fontId="0" fillId="8" borderId="1" xfId="0" applyNumberFormat="1" applyFill="1" applyBorder="1"/>
    <xf numFmtId="4" fontId="1" fillId="8" borderId="1" xfId="0" applyNumberFormat="1" applyFont="1" applyFill="1" applyBorder="1"/>
    <xf numFmtId="4" fontId="6" fillId="0" borderId="1" xfId="0" applyNumberFormat="1" applyFont="1" applyBorder="1"/>
    <xf numFmtId="4" fontId="4" fillId="5" borderId="1" xfId="0" applyNumberFormat="1" applyFont="1" applyFill="1" applyBorder="1"/>
    <xf numFmtId="4" fontId="4" fillId="5" borderId="1" xfId="0" applyNumberFormat="1" applyFont="1" applyFill="1" applyBorder="1" applyAlignment="1">
      <alignment wrapText="1"/>
    </xf>
    <xf numFmtId="4" fontId="4" fillId="9" borderId="1" xfId="0" applyNumberFormat="1" applyFont="1" applyFill="1" applyBorder="1"/>
    <xf numFmtId="4" fontId="4" fillId="9" borderId="1" xfId="0" applyNumberFormat="1" applyFont="1" applyFill="1" applyBorder="1" applyAlignment="1">
      <alignment wrapText="1"/>
    </xf>
    <xf numFmtId="4" fontId="0" fillId="9" borderId="1" xfId="0" applyNumberFormat="1" applyFill="1" applyBorder="1"/>
    <xf numFmtId="4" fontId="22" fillId="0" borderId="1" xfId="0" applyNumberFormat="1" applyFont="1" applyBorder="1"/>
    <xf numFmtId="4" fontId="4" fillId="10" borderId="1" xfId="0" applyNumberFormat="1" applyFont="1" applyFill="1" applyBorder="1" applyAlignment="1">
      <alignment wrapText="1"/>
    </xf>
    <xf numFmtId="4" fontId="0" fillId="10" borderId="1" xfId="0" applyNumberFormat="1" applyFill="1" applyBorder="1"/>
    <xf numFmtId="4" fontId="4" fillId="0" borderId="6" xfId="0" applyNumberFormat="1" applyFont="1" applyBorder="1" applyAlignment="1">
      <alignment horizontal="left" vertical="center" wrapText="1"/>
    </xf>
    <xf numFmtId="4" fontId="0" fillId="11" borderId="1" xfId="0" applyNumberFormat="1" applyFill="1" applyBorder="1"/>
    <xf numFmtId="49" fontId="0" fillId="0" borderId="3" xfId="0" applyNumberFormat="1" applyBorder="1" applyAlignment="1">
      <alignment horizontal="center" vertical="center"/>
    </xf>
    <xf numFmtId="0" fontId="23" fillId="0" borderId="0" xfId="0" applyFont="1"/>
    <xf numFmtId="4" fontId="4" fillId="0" borderId="0" xfId="0" applyNumberFormat="1" applyFont="1"/>
    <xf numFmtId="0" fontId="12" fillId="0" borderId="2" xfId="0" applyFont="1" applyBorder="1" applyAlignment="1">
      <alignment horizontal="left"/>
    </xf>
    <xf numFmtId="4" fontId="2" fillId="0" borderId="1" xfId="0" applyNumberFormat="1" applyFont="1" applyBorder="1" applyAlignment="1">
      <alignment horizontal="left" wrapText="1"/>
    </xf>
    <xf numFmtId="4" fontId="1" fillId="0" borderId="1" xfId="0" applyNumberFormat="1" applyFont="1" applyBorder="1" applyAlignment="1">
      <alignment vertical="center" wrapText="1"/>
    </xf>
    <xf numFmtId="0" fontId="16" fillId="0" borderId="0" xfId="0" applyFont="1" applyAlignment="1">
      <alignment horizontal="left"/>
    </xf>
    <xf numFmtId="0" fontId="24" fillId="0" borderId="0" xfId="0" applyFont="1"/>
    <xf numFmtId="4" fontId="0" fillId="12" borderId="1" xfId="0" applyNumberFormat="1" applyFill="1" applyBorder="1"/>
    <xf numFmtId="4" fontId="0" fillId="0" borderId="1" xfId="0" applyNumberFormat="1" applyBorder="1" applyAlignment="1">
      <alignment horizontal="left"/>
    </xf>
    <xf numFmtId="4" fontId="0" fillId="0" borderId="12" xfId="0" applyNumberFormat="1" applyBorder="1" applyAlignment="1">
      <alignment horizontal="left"/>
    </xf>
    <xf numFmtId="16" fontId="0" fillId="0" borderId="0" xfId="0" applyNumberFormat="1"/>
    <xf numFmtId="2" fontId="0" fillId="0" borderId="0" xfId="0" applyNumberFormat="1" applyAlignment="1">
      <alignment horizontal="left"/>
    </xf>
    <xf numFmtId="4" fontId="0" fillId="0" borderId="1" xfId="0" applyNumberFormat="1" applyBorder="1" applyAlignment="1">
      <alignment horizontal="right"/>
    </xf>
    <xf numFmtId="2" fontId="16" fillId="0" borderId="0" xfId="0" applyNumberFormat="1" applyFont="1"/>
    <xf numFmtId="0" fontId="15" fillId="0" borderId="0" xfId="0" applyFont="1" applyAlignment="1">
      <alignment horizontal="left"/>
    </xf>
    <xf numFmtId="0" fontId="22" fillId="0" borderId="0" xfId="0" applyFont="1" applyAlignment="1">
      <alignment horizontal="left"/>
    </xf>
    <xf numFmtId="0" fontId="25" fillId="0" borderId="0" xfId="0" applyFont="1" applyAlignment="1">
      <alignment horizontal="left"/>
    </xf>
    <xf numFmtId="0" fontId="25" fillId="0" borderId="0" xfId="0" applyFont="1"/>
    <xf numFmtId="2" fontId="15" fillId="0" borderId="0" xfId="0" applyNumberFormat="1" applyFont="1"/>
    <xf numFmtId="0" fontId="26" fillId="0" borderId="0" xfId="0" applyFont="1" applyAlignment="1">
      <alignment horizontal="left"/>
    </xf>
    <xf numFmtId="4" fontId="0" fillId="13" borderId="1" xfId="0" applyNumberFormat="1" applyFill="1" applyBorder="1"/>
    <xf numFmtId="0" fontId="18" fillId="0" borderId="0" xfId="0" applyFont="1" applyAlignment="1">
      <alignment horizontal="left"/>
    </xf>
    <xf numFmtId="4" fontId="4" fillId="13" borderId="1" xfId="0" applyNumberFormat="1" applyFont="1" applyFill="1" applyBorder="1"/>
    <xf numFmtId="4" fontId="4" fillId="13" borderId="1" xfId="0" applyNumberFormat="1" applyFont="1" applyFill="1" applyBorder="1" applyAlignment="1">
      <alignment wrapText="1"/>
    </xf>
    <xf numFmtId="4" fontId="0" fillId="14" borderId="1" xfId="0" applyNumberFormat="1" applyFill="1" applyBorder="1"/>
    <xf numFmtId="4" fontId="1" fillId="14" borderId="1" xfId="0" applyNumberFormat="1" applyFont="1" applyFill="1" applyBorder="1"/>
    <xf numFmtId="49" fontId="0" fillId="0" borderId="1" xfId="0" applyNumberFormat="1" applyBorder="1" applyAlignment="1">
      <alignment horizontal="center" vertical="center"/>
    </xf>
    <xf numFmtId="4" fontId="4" fillId="0" borderId="7" xfId="0" applyNumberFormat="1" applyFont="1" applyBorder="1" applyAlignment="1">
      <alignment horizontal="left" vertical="center" wrapText="1"/>
    </xf>
    <xf numFmtId="49" fontId="0" fillId="0" borderId="7" xfId="0" applyNumberFormat="1" applyBorder="1" applyAlignment="1">
      <alignment horizontal="center" vertical="center"/>
    </xf>
    <xf numFmtId="0" fontId="7" fillId="0" borderId="0" xfId="0" applyFont="1"/>
    <xf numFmtId="0" fontId="20" fillId="0" borderId="0" xfId="0" applyFont="1" applyAlignment="1">
      <alignment horizontal="left"/>
    </xf>
    <xf numFmtId="0" fontId="22" fillId="0" borderId="0" xfId="0" applyFont="1"/>
    <xf numFmtId="0" fontId="26" fillId="0" borderId="0" xfId="0" applyFont="1"/>
    <xf numFmtId="4" fontId="21" fillId="0" borderId="1" xfId="0" applyNumberFormat="1" applyFont="1" applyBorder="1"/>
    <xf numFmtId="4" fontId="0" fillId="15" borderId="1" xfId="0" applyNumberFormat="1" applyFill="1" applyBorder="1"/>
    <xf numFmtId="4" fontId="4" fillId="15" borderId="1" xfId="0" applyNumberFormat="1" applyFont="1" applyFill="1" applyBorder="1"/>
    <xf numFmtId="4" fontId="4" fillId="15" borderId="1" xfId="0" applyNumberFormat="1" applyFont="1" applyFill="1" applyBorder="1" applyAlignment="1">
      <alignment wrapText="1"/>
    </xf>
    <xf numFmtId="4" fontId="0" fillId="16" borderId="1" xfId="0" applyNumberFormat="1" applyFill="1" applyBorder="1"/>
    <xf numFmtId="0" fontId="4" fillId="0" borderId="0" xfId="0" applyFont="1" applyAlignment="1">
      <alignment horizontal="left" wrapText="1"/>
    </xf>
    <xf numFmtId="0" fontId="27" fillId="0" borderId="0" xfId="0" applyFont="1" applyAlignment="1">
      <alignment horizontal="left"/>
    </xf>
    <xf numFmtId="0" fontId="27" fillId="0" borderId="0" xfId="0" applyFont="1"/>
    <xf numFmtId="4" fontId="0" fillId="0" borderId="0" xfId="0" applyNumberFormat="1"/>
    <xf numFmtId="0" fontId="0" fillId="0" borderId="0" xfId="0" applyAlignment="1">
      <alignment horizontal="right"/>
    </xf>
    <xf numFmtId="0" fontId="11" fillId="0" borderId="2" xfId="0" applyFont="1" applyBorder="1" applyAlignment="1">
      <alignment horizontal="left"/>
    </xf>
    <xf numFmtId="3" fontId="15" fillId="0" borderId="0" xfId="0" applyNumberFormat="1" applyFont="1" applyAlignment="1">
      <alignment horizontal="left"/>
    </xf>
    <xf numFmtId="1" fontId="15" fillId="0" borderId="0" xfId="0" applyNumberFormat="1" applyFont="1" applyAlignment="1">
      <alignment horizontal="left"/>
    </xf>
    <xf numFmtId="1" fontId="16" fillId="0" borderId="0" xfId="0" applyNumberFormat="1" applyFont="1"/>
    <xf numFmtId="1" fontId="15" fillId="0" borderId="0" xfId="0" applyNumberFormat="1" applyFont="1"/>
    <xf numFmtId="1" fontId="25" fillId="0" borderId="0" xfId="0" applyNumberFormat="1" applyFont="1" applyAlignment="1">
      <alignment horizontal="left"/>
    </xf>
    <xf numFmtId="1" fontId="16" fillId="0" borderId="0" xfId="0" applyNumberFormat="1" applyFont="1" applyAlignment="1">
      <alignment horizontal="left"/>
    </xf>
    <xf numFmtId="3" fontId="25" fillId="0" borderId="0" xfId="0" applyNumberFormat="1" applyFont="1" applyAlignment="1">
      <alignment horizontal="left"/>
    </xf>
    <xf numFmtId="2" fontId="25" fillId="0" borderId="0" xfId="0" applyNumberFormat="1" applyFont="1" applyAlignment="1">
      <alignment horizontal="left"/>
    </xf>
    <xf numFmtId="2" fontId="15" fillId="0" borderId="0" xfId="0" applyNumberFormat="1" applyFont="1" applyAlignment="1">
      <alignment horizontal="left"/>
    </xf>
    <xf numFmtId="49" fontId="0" fillId="0" borderId="1" xfId="0" applyNumberFormat="1" applyBorder="1" applyAlignment="1">
      <alignment horizontal="center"/>
    </xf>
    <xf numFmtId="0" fontId="16" fillId="0" borderId="2" xfId="0" applyFont="1" applyBorder="1" applyAlignment="1">
      <alignment horizontal="left"/>
    </xf>
    <xf numFmtId="4" fontId="15" fillId="0" borderId="0" xfId="0" applyNumberFormat="1" applyFont="1" applyAlignment="1">
      <alignment horizontal="left"/>
    </xf>
    <xf numFmtId="4" fontId="4" fillId="0" borderId="3" xfId="0" applyNumberFormat="1" applyFont="1" applyBorder="1" applyAlignment="1">
      <alignment horizontal="left" vertical="center" wrapText="1"/>
    </xf>
    <xf numFmtId="4" fontId="4" fillId="0" borderId="8" xfId="0" applyNumberFormat="1" applyFont="1" applyBorder="1" applyAlignment="1">
      <alignment horizontal="left" vertical="center" wrapText="1"/>
    </xf>
    <xf numFmtId="4" fontId="4" fillId="0" borderId="7" xfId="0" applyNumberFormat="1" applyFont="1" applyBorder="1" applyAlignment="1">
      <alignment horizontal="left" vertical="center" wrapText="1"/>
    </xf>
    <xf numFmtId="4" fontId="0" fillId="0" borderId="3" xfId="0" applyNumberFormat="1" applyBorder="1" applyAlignment="1">
      <alignment horizontal="center" vertical="center"/>
    </xf>
    <xf numFmtId="4" fontId="0" fillId="0" borderId="8" xfId="0" applyNumberFormat="1" applyBorder="1" applyAlignment="1">
      <alignment horizontal="center" vertical="center"/>
    </xf>
    <xf numFmtId="4" fontId="0" fillId="0" borderId="7" xfId="0" applyNumberFormat="1" applyBorder="1" applyAlignment="1">
      <alignment horizontal="center" vertical="center"/>
    </xf>
    <xf numFmtId="0" fontId="28" fillId="0" borderId="0" xfId="0" applyFont="1" applyAlignment="1">
      <alignment horizontal="right"/>
    </xf>
    <xf numFmtId="0" fontId="0" fillId="0" borderId="0" xfId="0" applyAlignment="1">
      <alignment horizontal="right"/>
    </xf>
    <xf numFmtId="4" fontId="2" fillId="2" borderId="10" xfId="0" applyNumberFormat="1" applyFont="1" applyFill="1" applyBorder="1" applyAlignment="1">
      <alignment horizontal="left"/>
    </xf>
    <xf numFmtId="4" fontId="2" fillId="2" borderId="11" xfId="0" applyNumberFormat="1" applyFont="1" applyFill="1" applyBorder="1" applyAlignment="1">
      <alignment horizontal="left"/>
    </xf>
    <xf numFmtId="4" fontId="0" fillId="0" borderId="10" xfId="0" applyNumberFormat="1" applyBorder="1" applyAlignment="1">
      <alignment horizontal="left"/>
    </xf>
    <xf numFmtId="4" fontId="0" fillId="0" borderId="12" xfId="0" applyNumberFormat="1" applyBorder="1" applyAlignment="1">
      <alignment horizontal="left"/>
    </xf>
    <xf numFmtId="0" fontId="13" fillId="0" borderId="3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4" fontId="0" fillId="0" borderId="3" xfId="0" applyNumberFormat="1" applyBorder="1" applyAlignment="1">
      <alignment horizontal="center"/>
    </xf>
    <xf numFmtId="4" fontId="0" fillId="0" borderId="7" xfId="0" applyNumberFormat="1" applyBorder="1" applyAlignment="1">
      <alignment horizontal="center"/>
    </xf>
    <xf numFmtId="4" fontId="0" fillId="4" borderId="10" xfId="0" applyNumberFormat="1" applyFill="1" applyBorder="1" applyAlignment="1">
      <alignment horizontal="left"/>
    </xf>
    <xf numFmtId="4" fontId="0" fillId="4" borderId="12" xfId="0" applyNumberFormat="1" applyFill="1" applyBorder="1" applyAlignment="1">
      <alignment horizontal="left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left" wrapText="1"/>
    </xf>
    <xf numFmtId="4" fontId="2" fillId="2" borderId="10" xfId="0" applyNumberFormat="1" applyFont="1" applyFill="1" applyBorder="1" applyAlignment="1">
      <alignment horizontal="left" wrapText="1"/>
    </xf>
    <xf numFmtId="4" fontId="8" fillId="2" borderId="11" xfId="0" applyNumberFormat="1" applyFont="1" applyFill="1" applyBorder="1" applyAlignment="1">
      <alignment horizontal="left" wrapText="1"/>
    </xf>
    <xf numFmtId="4" fontId="1" fillId="0" borderId="10" xfId="0" applyNumberFormat="1" applyFont="1" applyBorder="1" applyAlignment="1">
      <alignment horizontal="left" vertical="top" wrapText="1"/>
    </xf>
    <xf numFmtId="4" fontId="1" fillId="0" borderId="12" xfId="0" applyNumberFormat="1" applyFont="1" applyBorder="1" applyAlignment="1">
      <alignment horizontal="left" vertical="top" wrapText="1"/>
    </xf>
    <xf numFmtId="4" fontId="2" fillId="6" borderId="10" xfId="0" applyNumberFormat="1" applyFont="1" applyFill="1" applyBorder="1" applyAlignment="1">
      <alignment horizontal="center"/>
    </xf>
    <xf numFmtId="4" fontId="2" fillId="6" borderId="12" xfId="0" applyNumberFormat="1" applyFont="1" applyFill="1" applyBorder="1" applyAlignment="1">
      <alignment horizontal="center"/>
    </xf>
    <xf numFmtId="4" fontId="2" fillId="6" borderId="11" xfId="0" applyNumberFormat="1" applyFont="1" applyFill="1" applyBorder="1" applyAlignment="1">
      <alignment horizontal="center"/>
    </xf>
    <xf numFmtId="4" fontId="0" fillId="0" borderId="10" xfId="0" applyNumberFormat="1" applyBorder="1"/>
    <xf numFmtId="4" fontId="0" fillId="0" borderId="12" xfId="0" applyNumberFormat="1" applyBorder="1"/>
    <xf numFmtId="4" fontId="1" fillId="0" borderId="10" xfId="0" applyNumberFormat="1" applyFont="1" applyBorder="1" applyAlignment="1">
      <alignment horizontal="left" wrapText="1"/>
    </xf>
    <xf numFmtId="4" fontId="1" fillId="0" borderId="12" xfId="0" applyNumberFormat="1" applyFont="1" applyBorder="1" applyAlignment="1">
      <alignment horizontal="left" wrapText="1"/>
    </xf>
    <xf numFmtId="4" fontId="4" fillId="0" borderId="3" xfId="0" applyNumberFormat="1" applyFont="1" applyBorder="1" applyAlignment="1">
      <alignment horizontal="center" vertical="center" wrapText="1"/>
    </xf>
    <xf numFmtId="4" fontId="4" fillId="0" borderId="8" xfId="0" applyNumberFormat="1" applyFont="1" applyBorder="1" applyAlignment="1">
      <alignment horizontal="center" vertical="center" wrapText="1"/>
    </xf>
    <xf numFmtId="4" fontId="4" fillId="0" borderId="7" xfId="0" applyNumberFormat="1" applyFont="1" applyBorder="1" applyAlignment="1">
      <alignment horizontal="center" vertical="center" wrapText="1"/>
    </xf>
    <xf numFmtId="4" fontId="2" fillId="2" borderId="11" xfId="0" applyNumberFormat="1" applyFont="1" applyFill="1" applyBorder="1" applyAlignment="1">
      <alignment horizontal="left" wrapText="1"/>
    </xf>
    <xf numFmtId="4" fontId="4" fillId="0" borderId="1" xfId="0" applyNumberFormat="1" applyFont="1" applyBorder="1" applyAlignment="1">
      <alignment horizontal="left" vertical="center" wrapText="1"/>
    </xf>
    <xf numFmtId="4" fontId="0" fillId="0" borderId="5" xfId="0" applyNumberFormat="1" applyBorder="1" applyAlignment="1">
      <alignment horizontal="center" vertical="center"/>
    </xf>
    <xf numFmtId="4" fontId="0" fillId="0" borderId="2" xfId="0" applyNumberFormat="1" applyBorder="1" applyAlignment="1">
      <alignment horizontal="center" vertical="center"/>
    </xf>
    <xf numFmtId="4" fontId="0" fillId="0" borderId="4" xfId="0" applyNumberFormat="1" applyBorder="1" applyAlignment="1">
      <alignment horizontal="center" vertical="center"/>
    </xf>
    <xf numFmtId="0" fontId="25" fillId="0" borderId="2" xfId="0" applyFont="1" applyBorder="1" applyAlignment="1">
      <alignment horizontal="left"/>
    </xf>
    <xf numFmtId="0" fontId="25" fillId="0" borderId="0" xfId="0" applyFont="1" applyAlignment="1">
      <alignment horizontal="left"/>
    </xf>
    <xf numFmtId="4" fontId="4" fillId="0" borderId="8" xfId="0" applyNumberFormat="1" applyFont="1" applyBorder="1" applyAlignment="1">
      <alignment horizontal="left" vertical="top" wrapText="1"/>
    </xf>
    <xf numFmtId="4" fontId="4" fillId="0" borderId="7" xfId="0" applyNumberFormat="1" applyFont="1" applyBorder="1" applyAlignment="1">
      <alignment horizontal="left" vertical="top" wrapText="1"/>
    </xf>
    <xf numFmtId="4" fontId="4" fillId="0" borderId="10" xfId="0" applyNumberFormat="1" applyFont="1" applyBorder="1" applyAlignment="1">
      <alignment horizontal="left" wrapText="1"/>
    </xf>
    <xf numFmtId="4" fontId="4" fillId="0" borderId="12" xfId="0" applyNumberFormat="1" applyFont="1" applyBorder="1" applyAlignment="1">
      <alignment horizontal="left" wrapText="1"/>
    </xf>
    <xf numFmtId="4" fontId="0" fillId="0" borderId="1" xfId="0" applyNumberFormat="1" applyBorder="1" applyAlignment="1">
      <alignment horizontal="center" vertical="center"/>
    </xf>
    <xf numFmtId="4" fontId="2" fillId="2" borderId="10" xfId="0" applyNumberFormat="1" applyFont="1" applyFill="1" applyBorder="1" applyAlignment="1">
      <alignment horizontal="left" vertical="center" wrapText="1"/>
    </xf>
    <xf numFmtId="4" fontId="2" fillId="2" borderId="11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center"/>
    </xf>
    <xf numFmtId="49" fontId="0" fillId="0" borderId="8" xfId="0" applyNumberFormat="1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/>
    </xf>
    <xf numFmtId="4" fontId="4" fillId="4" borderId="10" xfId="0" applyNumberFormat="1" applyFont="1" applyFill="1" applyBorder="1" applyAlignment="1">
      <alignment horizontal="left" wrapText="1"/>
    </xf>
    <xf numFmtId="4" fontId="4" fillId="4" borderId="12" xfId="0" applyNumberFormat="1" applyFont="1" applyFill="1" applyBorder="1" applyAlignment="1">
      <alignment horizontal="left" wrapText="1"/>
    </xf>
    <xf numFmtId="4" fontId="0" fillId="0" borderId="10" xfId="0" applyNumberFormat="1" applyBorder="1" applyAlignment="1">
      <alignment horizontal="left" vertical="center" wrapText="1"/>
    </xf>
    <xf numFmtId="4" fontId="0" fillId="0" borderId="12" xfId="0" applyNumberFormat="1" applyBorder="1" applyAlignment="1">
      <alignment horizontal="left" vertical="center" wrapText="1"/>
    </xf>
    <xf numFmtId="4" fontId="4" fillId="0" borderId="9" xfId="0" applyNumberFormat="1" applyFont="1" applyBorder="1" applyAlignment="1">
      <alignment horizontal="left" vertical="center" wrapText="1"/>
    </xf>
    <xf numFmtId="4" fontId="4" fillId="0" borderId="6" xfId="0" applyNumberFormat="1" applyFont="1" applyBorder="1" applyAlignment="1">
      <alignment horizontal="left" vertical="center" wrapText="1"/>
    </xf>
    <xf numFmtId="4" fontId="4" fillId="0" borderId="3" xfId="0" applyNumberFormat="1" applyFont="1" applyBorder="1" applyAlignment="1">
      <alignment horizontal="left" vertical="center"/>
    </xf>
    <xf numFmtId="4" fontId="4" fillId="0" borderId="8" xfId="0" applyNumberFormat="1" applyFont="1" applyBorder="1" applyAlignment="1">
      <alignment horizontal="left" vertical="center"/>
    </xf>
    <xf numFmtId="4" fontId="4" fillId="0" borderId="7" xfId="0" applyNumberFormat="1" applyFont="1" applyBorder="1" applyAlignment="1">
      <alignment horizontal="left" vertical="center"/>
    </xf>
    <xf numFmtId="49" fontId="0" fillId="0" borderId="3" xfId="0" applyNumberFormat="1" applyBorder="1" applyAlignment="1">
      <alignment horizontal="center" vertical="center"/>
    </xf>
    <xf numFmtId="4" fontId="4" fillId="0" borderId="5" xfId="0" applyNumberFormat="1" applyFont="1" applyBorder="1" applyAlignment="1">
      <alignment horizontal="left" vertical="center"/>
    </xf>
    <xf numFmtId="4" fontId="4" fillId="0" borderId="4" xfId="0" applyNumberFormat="1" applyFont="1" applyBorder="1" applyAlignment="1">
      <alignment horizontal="left" vertical="center"/>
    </xf>
    <xf numFmtId="4" fontId="4" fillId="0" borderId="3" xfId="0" applyNumberFormat="1" applyFont="1" applyBorder="1" applyAlignment="1">
      <alignment horizontal="left" vertical="top" wrapText="1"/>
    </xf>
    <xf numFmtId="4" fontId="0" fillId="4" borderId="10" xfId="0" applyNumberFormat="1" applyFill="1" applyBorder="1" applyAlignment="1">
      <alignment horizontal="left" wrapText="1"/>
    </xf>
    <xf numFmtId="4" fontId="0" fillId="4" borderId="12" xfId="0" applyNumberFormat="1" applyFill="1" applyBorder="1" applyAlignment="1">
      <alignment horizontal="left" wrapText="1"/>
    </xf>
    <xf numFmtId="0" fontId="13" fillId="0" borderId="0" xfId="0" applyFont="1" applyAlignment="1">
      <alignment horizont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4" fontId="4" fillId="0" borderId="9" xfId="0" applyNumberFormat="1" applyFont="1" applyBorder="1" applyAlignment="1">
      <alignment horizontal="center" vertical="center" wrapText="1"/>
    </xf>
    <xf numFmtId="4" fontId="4" fillId="0" borderId="13" xfId="0" applyNumberFormat="1" applyFont="1" applyBorder="1" applyAlignment="1">
      <alignment horizontal="center" vertical="center" wrapText="1"/>
    </xf>
    <xf numFmtId="4" fontId="4" fillId="0" borderId="6" xfId="0" applyNumberFormat="1" applyFont="1" applyBorder="1" applyAlignment="1">
      <alignment horizontal="center" vertical="center" wrapText="1"/>
    </xf>
    <xf numFmtId="49" fontId="0" fillId="0" borderId="3" xfId="0" applyNumberFormat="1" applyBorder="1" applyAlignment="1">
      <alignment horizontal="center"/>
    </xf>
    <xf numFmtId="49" fontId="0" fillId="0" borderId="7" xfId="0" applyNumberFormat="1" applyBorder="1" applyAlignment="1">
      <alignment horizontal="center"/>
    </xf>
  </cellXfs>
  <cellStyles count="1">
    <cellStyle name="Įprastas" xfId="0" builtinId="0"/>
  </cellStyles>
  <dxfs count="0"/>
  <tableStyles count="0" defaultTableStyle="TableStyleMedium2" defaultPivotStyle="PivotStyleLight16"/>
  <colors>
    <mruColors>
      <color rgb="FFFFCC99"/>
      <color rgb="FF66FF99"/>
      <color rgb="FF33CC33"/>
      <color rgb="FFC5F7DD"/>
      <color rgb="FFB9F5D6"/>
      <color rgb="FFADF3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89"/>
  <sheetViews>
    <sheetView tabSelected="1" topLeftCell="A343" workbookViewId="0">
      <selection activeCell="G338" sqref="G338:H343"/>
    </sheetView>
  </sheetViews>
  <sheetFormatPr defaultRowHeight="15" x14ac:dyDescent="0.25"/>
  <cols>
    <col min="1" max="1" width="8.28515625" customWidth="1"/>
    <col min="2" max="2" width="31.7109375" customWidth="1"/>
    <col min="3" max="3" width="6.140625" customWidth="1"/>
    <col min="4" max="4" width="10.5703125" customWidth="1"/>
    <col min="5" max="5" width="1.5703125" hidden="1" customWidth="1"/>
    <col min="6" max="6" width="19.28515625" customWidth="1"/>
    <col min="7" max="7" width="11.5703125" bestFit="1" customWidth="1"/>
    <col min="8" max="8" width="9.5703125" bestFit="1" customWidth="1"/>
    <col min="9" max="9" width="10.28515625" customWidth="1"/>
  </cols>
  <sheetData>
    <row r="1" spans="1:13" x14ac:dyDescent="0.25">
      <c r="C1" s="131" t="s">
        <v>214</v>
      </c>
      <c r="D1" s="131"/>
      <c r="E1" s="131"/>
      <c r="F1" s="131"/>
      <c r="G1" s="1"/>
    </row>
    <row r="2" spans="1:13" x14ac:dyDescent="0.25">
      <c r="C2" t="s">
        <v>378</v>
      </c>
      <c r="G2" s="1"/>
    </row>
    <row r="3" spans="1:13" x14ac:dyDescent="0.25">
      <c r="B3" s="131" t="s">
        <v>377</v>
      </c>
      <c r="C3" s="131"/>
      <c r="D3" s="131"/>
      <c r="E3" s="131"/>
      <c r="F3" s="131"/>
      <c r="G3" s="1"/>
    </row>
    <row r="4" spans="1:13" x14ac:dyDescent="0.25">
      <c r="B4" s="131" t="s">
        <v>408</v>
      </c>
      <c r="C4" s="131"/>
      <c r="D4" s="131"/>
      <c r="E4" s="131"/>
      <c r="F4" s="131"/>
      <c r="G4" s="1"/>
    </row>
    <row r="5" spans="1:13" x14ac:dyDescent="0.25">
      <c r="F5" s="110" t="s">
        <v>215</v>
      </c>
    </row>
    <row r="6" spans="1:13" ht="15.75" x14ac:dyDescent="0.25">
      <c r="A6" s="191" t="s">
        <v>327</v>
      </c>
      <c r="B6" s="191"/>
      <c r="C6" s="191"/>
      <c r="D6" s="191"/>
      <c r="E6" s="191"/>
      <c r="F6" s="191"/>
      <c r="G6" s="11"/>
      <c r="H6" s="11"/>
    </row>
    <row r="7" spans="1:13" ht="15.75" x14ac:dyDescent="0.25">
      <c r="A7" s="191"/>
      <c r="B7" s="191"/>
      <c r="C7" s="191"/>
      <c r="D7" s="191"/>
      <c r="E7" s="191"/>
      <c r="F7" s="191"/>
      <c r="G7" s="11"/>
      <c r="H7" s="7"/>
    </row>
    <row r="8" spans="1:13" x14ac:dyDescent="0.25">
      <c r="F8" s="8"/>
    </row>
    <row r="9" spans="1:13" ht="15" customHeight="1" x14ac:dyDescent="0.25">
      <c r="A9" s="192" t="s">
        <v>0</v>
      </c>
      <c r="B9" s="192" t="s">
        <v>205</v>
      </c>
      <c r="C9" s="192" t="s">
        <v>1</v>
      </c>
      <c r="D9" s="192" t="s">
        <v>2</v>
      </c>
      <c r="E9" s="195" t="s">
        <v>3</v>
      </c>
      <c r="F9" s="136" t="s">
        <v>178</v>
      </c>
    </row>
    <row r="10" spans="1:13" ht="15" customHeight="1" x14ac:dyDescent="0.25">
      <c r="A10" s="193"/>
      <c r="B10" s="193"/>
      <c r="C10" s="193"/>
      <c r="D10" s="193"/>
      <c r="E10" s="196"/>
      <c r="F10" s="137"/>
    </row>
    <row r="11" spans="1:13" x14ac:dyDescent="0.25">
      <c r="A11" s="194"/>
      <c r="B11" s="194"/>
      <c r="C11" s="194"/>
      <c r="D11" s="194"/>
      <c r="E11" s="197"/>
      <c r="F11" s="138"/>
      <c r="H11" s="78"/>
    </row>
    <row r="12" spans="1:13" x14ac:dyDescent="0.25">
      <c r="A12" s="2">
        <v>1</v>
      </c>
      <c r="B12" s="2">
        <v>2</v>
      </c>
      <c r="C12" s="2">
        <v>3</v>
      </c>
      <c r="D12" s="2">
        <v>4</v>
      </c>
      <c r="E12" s="2">
        <v>5</v>
      </c>
      <c r="F12" s="2">
        <v>5</v>
      </c>
    </row>
    <row r="13" spans="1:13" ht="30.75" customHeight="1" x14ac:dyDescent="0.25">
      <c r="A13" s="145" t="s">
        <v>4</v>
      </c>
      <c r="B13" s="159"/>
      <c r="C13" s="23" t="s">
        <v>5</v>
      </c>
      <c r="D13" s="24"/>
      <c r="E13" s="24">
        <f>SUM(E15)</f>
        <v>140300</v>
      </c>
      <c r="F13" s="24">
        <f>SUM(F15)</f>
        <v>140300</v>
      </c>
      <c r="L13" s="130"/>
      <c r="M13" s="130"/>
    </row>
    <row r="14" spans="1:13" x14ac:dyDescent="0.25">
      <c r="A14" s="25"/>
      <c r="B14" s="134" t="s">
        <v>6</v>
      </c>
      <c r="C14" s="135"/>
      <c r="D14" s="135"/>
      <c r="E14" s="135"/>
      <c r="F14" s="135"/>
      <c r="L14" s="130"/>
      <c r="M14" s="130"/>
    </row>
    <row r="15" spans="1:13" x14ac:dyDescent="0.25">
      <c r="A15" s="26" t="s">
        <v>7</v>
      </c>
      <c r="B15" s="27" t="s">
        <v>8</v>
      </c>
      <c r="C15" s="26" t="s">
        <v>9</v>
      </c>
      <c r="D15" s="76" t="s">
        <v>42</v>
      </c>
      <c r="E15" s="25">
        <f>SUM(F15)</f>
        <v>140300</v>
      </c>
      <c r="F15" s="25">
        <v>140300</v>
      </c>
    </row>
    <row r="16" spans="1:13" ht="30.75" customHeight="1" x14ac:dyDescent="0.25">
      <c r="A16" s="145" t="s">
        <v>27</v>
      </c>
      <c r="B16" s="159"/>
      <c r="C16" s="23" t="s">
        <v>10</v>
      </c>
      <c r="D16" s="24"/>
      <c r="E16" s="24">
        <f>SUM(E18:E48)</f>
        <v>22275846.41</v>
      </c>
      <c r="F16" s="24">
        <f>SUM(F18:F48)</f>
        <v>24727696.710000001</v>
      </c>
    </row>
    <row r="17" spans="1:11" ht="15.75" x14ac:dyDescent="0.25">
      <c r="A17" s="26"/>
      <c r="B17" s="134" t="s">
        <v>11</v>
      </c>
      <c r="C17" s="135"/>
      <c r="D17" s="135"/>
      <c r="E17" s="135"/>
      <c r="F17" s="135"/>
      <c r="K17" s="68"/>
    </row>
    <row r="18" spans="1:11" x14ac:dyDescent="0.25">
      <c r="A18" s="127" t="s">
        <v>7</v>
      </c>
      <c r="B18" s="182" t="s">
        <v>8</v>
      </c>
      <c r="C18" s="25" t="s">
        <v>12</v>
      </c>
      <c r="D18" s="25" t="s">
        <v>42</v>
      </c>
      <c r="E18" s="25">
        <f t="shared" ref="E18:E48" si="0">SUM(F18)</f>
        <v>5763257</v>
      </c>
      <c r="F18" s="101">
        <v>5763257</v>
      </c>
      <c r="G18" s="122"/>
      <c r="H18" s="84"/>
      <c r="I18" s="84"/>
      <c r="J18" s="15"/>
    </row>
    <row r="19" spans="1:11" x14ac:dyDescent="0.25">
      <c r="A19" s="128"/>
      <c r="B19" s="183"/>
      <c r="C19" s="25" t="s">
        <v>359</v>
      </c>
      <c r="D19" s="25" t="s">
        <v>42</v>
      </c>
      <c r="E19" s="25"/>
      <c r="F19" s="101">
        <v>100000</v>
      </c>
      <c r="G19" s="84"/>
      <c r="H19" s="84"/>
      <c r="I19" s="84"/>
      <c r="J19" s="15"/>
    </row>
    <row r="20" spans="1:11" x14ac:dyDescent="0.25">
      <c r="A20" s="128"/>
      <c r="B20" s="183"/>
      <c r="C20" s="25" t="s">
        <v>13</v>
      </c>
      <c r="D20" s="28" t="s">
        <v>136</v>
      </c>
      <c r="E20" s="28">
        <f t="shared" si="0"/>
        <v>60265.24</v>
      </c>
      <c r="F20" s="28">
        <v>60265.24</v>
      </c>
      <c r="G20" s="84"/>
    </row>
    <row r="21" spans="1:11" x14ac:dyDescent="0.25">
      <c r="A21" s="128"/>
      <c r="B21" s="183"/>
      <c r="C21" s="25" t="s">
        <v>14</v>
      </c>
      <c r="D21" s="25" t="s">
        <v>43</v>
      </c>
      <c r="E21" s="25">
        <f t="shared" si="0"/>
        <v>545954</v>
      </c>
      <c r="F21" s="101">
        <v>545954</v>
      </c>
      <c r="G21" s="122"/>
      <c r="H21" s="85"/>
      <c r="I21" s="100"/>
      <c r="J21" s="100"/>
      <c r="K21" s="100"/>
    </row>
    <row r="22" spans="1:11" x14ac:dyDescent="0.25">
      <c r="A22" s="128"/>
      <c r="B22" s="183"/>
      <c r="C22" s="25" t="s">
        <v>15</v>
      </c>
      <c r="D22" s="66" t="s">
        <v>137</v>
      </c>
      <c r="E22" s="66">
        <f>SUM(F22)</f>
        <v>31340.78</v>
      </c>
      <c r="F22" s="66">
        <v>31340.78</v>
      </c>
      <c r="G22" s="14"/>
      <c r="H22" s="15"/>
      <c r="J22" s="99"/>
    </row>
    <row r="23" spans="1:11" x14ac:dyDescent="0.25">
      <c r="A23" s="129"/>
      <c r="B23" s="184"/>
      <c r="C23" s="25" t="s">
        <v>16</v>
      </c>
      <c r="D23" s="25" t="s">
        <v>44</v>
      </c>
      <c r="E23" s="25">
        <f t="shared" si="0"/>
        <v>171000</v>
      </c>
      <c r="F23" s="25">
        <v>171000</v>
      </c>
      <c r="G23" s="82"/>
    </row>
    <row r="24" spans="1:11" ht="22.5" customHeight="1" x14ac:dyDescent="0.25">
      <c r="A24" s="127" t="s">
        <v>88</v>
      </c>
      <c r="B24" s="124" t="s">
        <v>89</v>
      </c>
      <c r="C24" s="25" t="s">
        <v>17</v>
      </c>
      <c r="D24" s="25" t="s">
        <v>42</v>
      </c>
      <c r="E24" s="25">
        <f t="shared" si="0"/>
        <v>72700</v>
      </c>
      <c r="F24" s="25">
        <v>72700</v>
      </c>
      <c r="G24" s="84"/>
    </row>
    <row r="25" spans="1:11" ht="24.75" customHeight="1" x14ac:dyDescent="0.25">
      <c r="A25" s="128"/>
      <c r="B25" s="125"/>
      <c r="C25" s="25" t="s">
        <v>26</v>
      </c>
      <c r="D25" s="25" t="s">
        <v>90</v>
      </c>
      <c r="E25" s="25">
        <f t="shared" si="0"/>
        <v>270744</v>
      </c>
      <c r="F25" s="25">
        <v>270744</v>
      </c>
      <c r="G25" s="73"/>
      <c r="H25" s="15"/>
    </row>
    <row r="26" spans="1:11" ht="24.75" customHeight="1" x14ac:dyDescent="0.25">
      <c r="A26" s="128"/>
      <c r="B26" s="125"/>
      <c r="C26" s="25" t="s">
        <v>179</v>
      </c>
      <c r="D26" s="105" t="s">
        <v>326</v>
      </c>
      <c r="E26" s="88"/>
      <c r="F26" s="88">
        <v>4382.09</v>
      </c>
      <c r="G26" s="85"/>
      <c r="H26" s="15"/>
    </row>
    <row r="27" spans="1:11" ht="24.75" customHeight="1" x14ac:dyDescent="0.25">
      <c r="A27" s="128"/>
      <c r="B27" s="125"/>
      <c r="C27" s="25" t="s">
        <v>323</v>
      </c>
      <c r="D27" s="25" t="s">
        <v>163</v>
      </c>
      <c r="E27" s="25"/>
      <c r="F27" s="25">
        <v>35494.21</v>
      </c>
      <c r="G27" s="84"/>
      <c r="H27" s="15"/>
    </row>
    <row r="28" spans="1:11" ht="18.75" customHeight="1" x14ac:dyDescent="0.25">
      <c r="A28" s="128"/>
      <c r="B28" s="125"/>
      <c r="C28" s="25" t="s">
        <v>176</v>
      </c>
      <c r="D28" s="25" t="s">
        <v>43</v>
      </c>
      <c r="E28" s="25">
        <f t="shared" si="0"/>
        <v>306940</v>
      </c>
      <c r="F28" s="25">
        <v>306940</v>
      </c>
      <c r="G28" s="118"/>
      <c r="H28" s="18"/>
    </row>
    <row r="29" spans="1:11" ht="26.25" customHeight="1" x14ac:dyDescent="0.25">
      <c r="A29" s="127" t="s">
        <v>18</v>
      </c>
      <c r="B29" s="124" t="s">
        <v>19</v>
      </c>
      <c r="C29" s="25" t="s">
        <v>140</v>
      </c>
      <c r="D29" s="25" t="s">
        <v>42</v>
      </c>
      <c r="E29" s="25">
        <f t="shared" si="0"/>
        <v>840000</v>
      </c>
      <c r="F29" s="25">
        <v>840000</v>
      </c>
      <c r="G29" s="84"/>
    </row>
    <row r="30" spans="1:11" ht="26.25" customHeight="1" x14ac:dyDescent="0.25">
      <c r="A30" s="128"/>
      <c r="B30" s="125"/>
      <c r="C30" s="25" t="s">
        <v>210</v>
      </c>
      <c r="D30" s="28" t="s">
        <v>136</v>
      </c>
      <c r="E30" s="28" t="s">
        <v>136</v>
      </c>
      <c r="F30" s="28">
        <v>100000</v>
      </c>
      <c r="G30" s="84"/>
    </row>
    <row r="31" spans="1:11" ht="26.25" customHeight="1" x14ac:dyDescent="0.25">
      <c r="A31" s="129"/>
      <c r="B31" s="126"/>
      <c r="C31" s="25" t="s">
        <v>148</v>
      </c>
      <c r="D31" s="25" t="s">
        <v>43</v>
      </c>
      <c r="E31" s="25">
        <f t="shared" si="0"/>
        <v>91300</v>
      </c>
      <c r="F31" s="25">
        <v>91300</v>
      </c>
    </row>
    <row r="32" spans="1:11" ht="15" customHeight="1" x14ac:dyDescent="0.25">
      <c r="A32" s="185" t="s">
        <v>20</v>
      </c>
      <c r="B32" s="124" t="s">
        <v>21</v>
      </c>
      <c r="C32" s="25" t="s">
        <v>149</v>
      </c>
      <c r="D32" s="28" t="s">
        <v>136</v>
      </c>
      <c r="E32" s="28">
        <f t="shared" si="0"/>
        <v>488138.09</v>
      </c>
      <c r="F32" s="28">
        <v>488138.09</v>
      </c>
      <c r="G32" s="21"/>
      <c r="H32" s="21"/>
    </row>
    <row r="33" spans="1:9" ht="15" customHeight="1" x14ac:dyDescent="0.25">
      <c r="A33" s="174"/>
      <c r="B33" s="125"/>
      <c r="C33" s="25" t="s">
        <v>151</v>
      </c>
      <c r="D33" s="25" t="s">
        <v>208</v>
      </c>
      <c r="E33" s="25">
        <f>SUM(F33)</f>
        <v>3625900</v>
      </c>
      <c r="F33" s="25">
        <v>3625900</v>
      </c>
      <c r="G33" s="84"/>
      <c r="H33" s="21"/>
    </row>
    <row r="34" spans="1:9" ht="15" customHeight="1" x14ac:dyDescent="0.25">
      <c r="A34" s="174"/>
      <c r="B34" s="125"/>
      <c r="C34" s="25" t="s">
        <v>152</v>
      </c>
      <c r="D34" s="25" t="s">
        <v>42</v>
      </c>
      <c r="E34" s="25">
        <f t="shared" si="0"/>
        <v>1688703</v>
      </c>
      <c r="F34" s="25">
        <v>1688703</v>
      </c>
      <c r="G34" s="98"/>
      <c r="H34" s="84"/>
    </row>
    <row r="35" spans="1:9" ht="15" customHeight="1" x14ac:dyDescent="0.25">
      <c r="A35" s="174"/>
      <c r="B35" s="125"/>
      <c r="C35" s="25" t="s">
        <v>162</v>
      </c>
      <c r="D35" s="28" t="s">
        <v>136</v>
      </c>
      <c r="E35" s="28">
        <f t="shared" ref="E35" si="1">SUM(F35)</f>
        <v>159127.64000000001</v>
      </c>
      <c r="F35" s="28">
        <v>159127.64000000001</v>
      </c>
      <c r="G35" s="98"/>
      <c r="H35" s="84"/>
    </row>
    <row r="36" spans="1:9" ht="15" customHeight="1" x14ac:dyDescent="0.25">
      <c r="A36" s="174"/>
      <c r="B36" s="125"/>
      <c r="C36" s="25" t="s">
        <v>164</v>
      </c>
      <c r="D36" s="25" t="s">
        <v>43</v>
      </c>
      <c r="E36" s="25"/>
      <c r="F36" s="25">
        <v>2211974</v>
      </c>
      <c r="G36" s="84"/>
      <c r="H36" s="84"/>
    </row>
    <row r="37" spans="1:9" x14ac:dyDescent="0.25">
      <c r="A37" s="174"/>
      <c r="B37" s="125"/>
      <c r="C37" s="25" t="s">
        <v>181</v>
      </c>
      <c r="D37" s="25" t="s">
        <v>42</v>
      </c>
      <c r="E37" s="25">
        <f t="shared" si="0"/>
        <v>60000</v>
      </c>
      <c r="F37" s="25">
        <v>60000</v>
      </c>
      <c r="G37" s="84"/>
      <c r="H37" s="22"/>
    </row>
    <row r="38" spans="1:9" ht="23.25" customHeight="1" x14ac:dyDescent="0.25">
      <c r="A38" s="127" t="s">
        <v>22</v>
      </c>
      <c r="B38" s="188" t="s">
        <v>23</v>
      </c>
      <c r="C38" s="25" t="s">
        <v>165</v>
      </c>
      <c r="D38" s="25" t="s">
        <v>42</v>
      </c>
      <c r="E38" s="25">
        <f t="shared" si="0"/>
        <v>588535</v>
      </c>
      <c r="F38" s="25">
        <v>588535</v>
      </c>
      <c r="G38" s="70"/>
      <c r="H38" s="17"/>
    </row>
    <row r="39" spans="1:9" ht="23.25" customHeight="1" x14ac:dyDescent="0.25">
      <c r="A39" s="128"/>
      <c r="B39" s="166"/>
      <c r="C39" s="25" t="s">
        <v>328</v>
      </c>
      <c r="D39" s="28" t="s">
        <v>136</v>
      </c>
      <c r="E39" s="28">
        <f t="shared" ref="E39" si="2">SUM(F39)</f>
        <v>15000</v>
      </c>
      <c r="F39" s="28">
        <v>15000</v>
      </c>
      <c r="G39" s="107"/>
      <c r="H39" s="17"/>
    </row>
    <row r="40" spans="1:9" ht="23.25" customHeight="1" x14ac:dyDescent="0.25">
      <c r="A40" s="128"/>
      <c r="B40" s="166"/>
      <c r="C40" s="25" t="s">
        <v>329</v>
      </c>
      <c r="D40" s="25" t="s">
        <v>43</v>
      </c>
      <c r="E40" s="25">
        <f t="shared" ref="E40" si="3">SUM(F40)</f>
        <v>23513</v>
      </c>
      <c r="F40" s="25">
        <v>23513</v>
      </c>
      <c r="G40" s="107"/>
      <c r="H40" s="12"/>
    </row>
    <row r="41" spans="1:9" ht="19.5" customHeight="1" x14ac:dyDescent="0.25">
      <c r="A41" s="127" t="s">
        <v>24</v>
      </c>
      <c r="B41" s="124" t="s">
        <v>25</v>
      </c>
      <c r="C41" s="25" t="s">
        <v>211</v>
      </c>
      <c r="D41" s="25" t="s">
        <v>42</v>
      </c>
      <c r="E41" s="25">
        <f t="shared" si="0"/>
        <v>4004383</v>
      </c>
      <c r="F41" s="25">
        <v>4004383</v>
      </c>
      <c r="G41" s="107"/>
      <c r="H41" s="97"/>
      <c r="I41" s="85"/>
    </row>
    <row r="42" spans="1:9" ht="19.5" customHeight="1" x14ac:dyDescent="0.25">
      <c r="A42" s="128"/>
      <c r="B42" s="125"/>
      <c r="C42" s="25" t="s">
        <v>324</v>
      </c>
      <c r="D42" s="28" t="s">
        <v>136</v>
      </c>
      <c r="E42" s="28">
        <f t="shared" si="0"/>
        <v>912000</v>
      </c>
      <c r="F42" s="28">
        <v>912000</v>
      </c>
      <c r="G42" s="108"/>
      <c r="H42" s="12"/>
    </row>
    <row r="43" spans="1:9" ht="18.75" customHeight="1" x14ac:dyDescent="0.25">
      <c r="A43" s="128"/>
      <c r="B43" s="125"/>
      <c r="C43" s="25" t="s">
        <v>325</v>
      </c>
      <c r="D43" s="25" t="s">
        <v>42</v>
      </c>
      <c r="E43" s="25">
        <f t="shared" si="0"/>
        <v>1870000</v>
      </c>
      <c r="F43" s="25">
        <v>1870000</v>
      </c>
      <c r="G43" s="84"/>
      <c r="H43" s="12"/>
    </row>
    <row r="44" spans="1:9" ht="14.25" customHeight="1" x14ac:dyDescent="0.25">
      <c r="A44" s="128"/>
      <c r="B44" s="125"/>
      <c r="C44" s="25" t="s">
        <v>360</v>
      </c>
      <c r="D44" s="25" t="s">
        <v>44</v>
      </c>
      <c r="E44" s="25">
        <f>SUM(F44)</f>
        <v>8000</v>
      </c>
      <c r="F44" s="25">
        <v>8000</v>
      </c>
      <c r="G44" s="15"/>
    </row>
    <row r="45" spans="1:9" ht="14.25" customHeight="1" x14ac:dyDescent="0.25">
      <c r="A45" s="128"/>
      <c r="B45" s="125"/>
      <c r="C45" s="25" t="s">
        <v>368</v>
      </c>
      <c r="D45" s="66" t="s">
        <v>137</v>
      </c>
      <c r="E45" s="66">
        <f>SUM(F45)</f>
        <v>4223.66</v>
      </c>
      <c r="F45" s="66">
        <v>4223.66</v>
      </c>
      <c r="G45" s="15"/>
    </row>
    <row r="46" spans="1:9" x14ac:dyDescent="0.25">
      <c r="A46" s="128"/>
      <c r="B46" s="125"/>
      <c r="C46" s="25" t="s">
        <v>411</v>
      </c>
      <c r="D46" s="25" t="s">
        <v>43</v>
      </c>
      <c r="E46" s="25">
        <f t="shared" si="0"/>
        <v>352500</v>
      </c>
      <c r="F46" s="25">
        <v>352500</v>
      </c>
      <c r="G46" s="164"/>
      <c r="H46" s="165"/>
    </row>
    <row r="47" spans="1:9" x14ac:dyDescent="0.25">
      <c r="A47" s="128"/>
      <c r="B47" s="125"/>
      <c r="C47" s="25" t="s">
        <v>412</v>
      </c>
      <c r="D47" s="61" t="s">
        <v>138</v>
      </c>
      <c r="E47" s="61">
        <f t="shared" si="0"/>
        <v>102322</v>
      </c>
      <c r="F47" s="61">
        <v>102322</v>
      </c>
      <c r="G47" s="73"/>
    </row>
    <row r="48" spans="1:9" x14ac:dyDescent="0.25">
      <c r="A48" s="129"/>
      <c r="B48" s="126"/>
      <c r="C48" s="25" t="s">
        <v>413</v>
      </c>
      <c r="D48" s="25" t="s">
        <v>45</v>
      </c>
      <c r="E48" s="25">
        <f t="shared" si="0"/>
        <v>220000</v>
      </c>
      <c r="F48" s="25">
        <v>220000</v>
      </c>
      <c r="G48" s="15"/>
    </row>
    <row r="49" spans="1:12" ht="30" customHeight="1" x14ac:dyDescent="0.25">
      <c r="A49" s="145" t="s">
        <v>28</v>
      </c>
      <c r="B49" s="159"/>
      <c r="C49" s="24" t="s">
        <v>29</v>
      </c>
      <c r="D49" s="24"/>
      <c r="E49" s="24">
        <f>SUM(E52:E52)</f>
        <v>435000</v>
      </c>
      <c r="F49" s="24">
        <f>SUM(F51+F52)</f>
        <v>435000</v>
      </c>
    </row>
    <row r="50" spans="1:12" x14ac:dyDescent="0.25">
      <c r="A50" s="25"/>
      <c r="B50" s="134" t="s">
        <v>11</v>
      </c>
      <c r="C50" s="135"/>
      <c r="D50" s="135"/>
      <c r="E50" s="135"/>
      <c r="F50" s="135"/>
      <c r="H50" s="73"/>
      <c r="I50" s="15"/>
    </row>
    <row r="51" spans="1:12" x14ac:dyDescent="0.25">
      <c r="A51" s="185" t="s">
        <v>7</v>
      </c>
      <c r="B51" s="186" t="s">
        <v>8</v>
      </c>
      <c r="C51" s="76" t="s">
        <v>30</v>
      </c>
      <c r="D51" s="25" t="s">
        <v>43</v>
      </c>
      <c r="E51" s="77"/>
      <c r="F51" s="80">
        <v>0</v>
      </c>
      <c r="G51" s="89"/>
      <c r="H51" s="73"/>
      <c r="I51" s="15"/>
    </row>
    <row r="52" spans="1:12" ht="18" customHeight="1" x14ac:dyDescent="0.25">
      <c r="A52" s="175"/>
      <c r="B52" s="187"/>
      <c r="C52" s="25" t="s">
        <v>213</v>
      </c>
      <c r="D52" s="25" t="s">
        <v>42</v>
      </c>
      <c r="E52" s="25">
        <f>SUM(F52)</f>
        <v>435000</v>
      </c>
      <c r="F52" s="25">
        <v>435000</v>
      </c>
      <c r="G52" s="89"/>
      <c r="H52" s="89"/>
      <c r="I52" s="73"/>
      <c r="J52" s="1"/>
    </row>
    <row r="53" spans="1:12" ht="29.25" customHeight="1" x14ac:dyDescent="0.25">
      <c r="A53" s="145" t="s">
        <v>31</v>
      </c>
      <c r="B53" s="159"/>
      <c r="C53" s="24" t="s">
        <v>32</v>
      </c>
      <c r="D53" s="30"/>
      <c r="E53" s="24">
        <f>SUM(E55:E58)</f>
        <v>7853840</v>
      </c>
      <c r="F53" s="24">
        <f>SUM(F55:F59)</f>
        <v>7869140</v>
      </c>
      <c r="G53" s="16"/>
      <c r="H53" s="15"/>
      <c r="I53" s="15"/>
    </row>
    <row r="54" spans="1:12" x14ac:dyDescent="0.25">
      <c r="A54" s="25"/>
      <c r="B54" s="134" t="s">
        <v>11</v>
      </c>
      <c r="C54" s="135"/>
      <c r="D54" s="135"/>
      <c r="E54" s="135"/>
      <c r="F54" s="135"/>
      <c r="H54" s="15"/>
      <c r="I54" s="15"/>
    </row>
    <row r="55" spans="1:12" x14ac:dyDescent="0.25">
      <c r="A55" s="127" t="s">
        <v>7</v>
      </c>
      <c r="B55" s="182" t="s">
        <v>8</v>
      </c>
      <c r="C55" s="25" t="s">
        <v>33</v>
      </c>
      <c r="D55" s="25" t="s">
        <v>42</v>
      </c>
      <c r="E55" s="25">
        <f>SUM(F55)</f>
        <v>518400</v>
      </c>
      <c r="F55" s="25">
        <v>518400</v>
      </c>
      <c r="G55" s="15"/>
      <c r="H55" s="73"/>
      <c r="I55" s="15"/>
    </row>
    <row r="56" spans="1:12" x14ac:dyDescent="0.25">
      <c r="A56" s="128"/>
      <c r="B56" s="183"/>
      <c r="C56" s="25" t="s">
        <v>34</v>
      </c>
      <c r="D56" s="25" t="s">
        <v>43</v>
      </c>
      <c r="E56" s="25">
        <f>SUM(F56)</f>
        <v>76845.77</v>
      </c>
      <c r="F56" s="25">
        <v>76845.77</v>
      </c>
      <c r="G56" s="84"/>
      <c r="H56" s="84"/>
      <c r="I56" s="15"/>
    </row>
    <row r="57" spans="1:12" ht="15" customHeight="1" x14ac:dyDescent="0.25">
      <c r="A57" s="170" t="s">
        <v>18</v>
      </c>
      <c r="B57" s="124" t="s">
        <v>19</v>
      </c>
      <c r="C57" s="25" t="s">
        <v>35</v>
      </c>
      <c r="D57" s="25" t="s">
        <v>42</v>
      </c>
      <c r="E57" s="25">
        <f>SUM(F57)</f>
        <v>5481600</v>
      </c>
      <c r="F57" s="25">
        <v>5481600</v>
      </c>
      <c r="G57" s="111"/>
      <c r="H57" s="19"/>
    </row>
    <row r="58" spans="1:12" ht="16.5" customHeight="1" x14ac:dyDescent="0.25">
      <c r="A58" s="170"/>
      <c r="B58" s="125"/>
      <c r="C58" s="25" t="s">
        <v>177</v>
      </c>
      <c r="D58" s="25" t="s">
        <v>43</v>
      </c>
      <c r="E58" s="25">
        <f>SUM(F58)</f>
        <v>1776994.23</v>
      </c>
      <c r="F58" s="25">
        <v>1776994.23</v>
      </c>
      <c r="G58" s="87"/>
      <c r="H58" s="82"/>
      <c r="I58" s="82"/>
      <c r="J58" s="82"/>
      <c r="K58" s="173"/>
      <c r="L58" s="173"/>
    </row>
    <row r="59" spans="1:12" ht="16.5" customHeight="1" x14ac:dyDescent="0.25">
      <c r="A59" s="170"/>
      <c r="B59" s="126"/>
      <c r="C59" s="25" t="s">
        <v>348</v>
      </c>
      <c r="D59" s="25" t="s">
        <v>163</v>
      </c>
      <c r="E59" s="25">
        <f>SUM(F59)</f>
        <v>15300</v>
      </c>
      <c r="F59" s="25">
        <v>15300</v>
      </c>
      <c r="G59" s="100"/>
      <c r="H59" s="82"/>
      <c r="I59" s="82"/>
      <c r="J59" s="82"/>
      <c r="K59" s="8"/>
      <c r="L59" s="8"/>
    </row>
    <row r="60" spans="1:12" ht="48.75" customHeight="1" x14ac:dyDescent="0.25">
      <c r="A60" s="145" t="s">
        <v>182</v>
      </c>
      <c r="B60" s="159"/>
      <c r="C60" s="24" t="s">
        <v>36</v>
      </c>
      <c r="D60" s="30"/>
      <c r="E60" s="24">
        <f>SUM(E62:E63)</f>
        <v>1367180</v>
      </c>
      <c r="F60" s="24">
        <f>SUM(F62:F63)</f>
        <v>1367180</v>
      </c>
    </row>
    <row r="61" spans="1:12" ht="14.25" customHeight="1" x14ac:dyDescent="0.25">
      <c r="A61" s="33"/>
      <c r="B61" s="176" t="s">
        <v>11</v>
      </c>
      <c r="C61" s="177"/>
      <c r="D61" s="177"/>
      <c r="E61" s="177"/>
      <c r="F61" s="177"/>
    </row>
    <row r="62" spans="1:12" ht="19.5" customHeight="1" x14ac:dyDescent="0.25">
      <c r="A62" s="174" t="s">
        <v>20</v>
      </c>
      <c r="B62" s="166" t="str">
        <f t="shared" ref="B62" si="4">$B$32</f>
        <v>Rajono savivaldybės infrastruktūros objektų modernizavimo ir plėtros programa</v>
      </c>
      <c r="C62" s="25" t="s">
        <v>37</v>
      </c>
      <c r="D62" s="25" t="s">
        <v>42</v>
      </c>
      <c r="E62" s="25"/>
      <c r="F62" s="25">
        <v>0</v>
      </c>
      <c r="G62" s="84"/>
      <c r="H62" s="14"/>
    </row>
    <row r="63" spans="1:12" ht="27.75" customHeight="1" x14ac:dyDescent="0.25">
      <c r="A63" s="175"/>
      <c r="B63" s="167"/>
      <c r="C63" s="25" t="s">
        <v>38</v>
      </c>
      <c r="D63" s="28" t="s">
        <v>136</v>
      </c>
      <c r="E63" s="28">
        <f>SUM(F63)</f>
        <v>1367180</v>
      </c>
      <c r="F63" s="75">
        <v>1367180</v>
      </c>
      <c r="G63" s="89"/>
      <c r="H63" s="73"/>
      <c r="I63" s="15"/>
      <c r="J63" s="15"/>
    </row>
    <row r="64" spans="1:12" x14ac:dyDescent="0.25">
      <c r="A64" s="132" t="s">
        <v>84</v>
      </c>
      <c r="B64" s="133"/>
      <c r="C64" s="24" t="s">
        <v>39</v>
      </c>
      <c r="D64" s="24"/>
      <c r="E64" s="24">
        <f>SUM(E66:E68)</f>
        <v>1485801</v>
      </c>
      <c r="F64" s="24">
        <f>SUM(F66:F68)</f>
        <v>1485801</v>
      </c>
    </row>
    <row r="65" spans="1:8" x14ac:dyDescent="0.25">
      <c r="A65" s="25"/>
      <c r="B65" s="134" t="s">
        <v>11</v>
      </c>
      <c r="C65" s="135"/>
      <c r="D65" s="135"/>
      <c r="E65" s="135"/>
      <c r="F65" s="135"/>
    </row>
    <row r="66" spans="1:8" ht="15" customHeight="1" x14ac:dyDescent="0.25">
      <c r="A66" s="127" t="s">
        <v>22</v>
      </c>
      <c r="B66" s="124" t="s">
        <v>23</v>
      </c>
      <c r="C66" s="25" t="s">
        <v>40</v>
      </c>
      <c r="D66" s="25" t="s">
        <v>42</v>
      </c>
      <c r="E66" s="25">
        <f>SUM(F66)</f>
        <v>1418926</v>
      </c>
      <c r="F66" s="25">
        <v>1418926</v>
      </c>
      <c r="G66" s="98"/>
      <c r="H66" s="9"/>
    </row>
    <row r="67" spans="1:8" ht="22.5" customHeight="1" x14ac:dyDescent="0.25">
      <c r="A67" s="129"/>
      <c r="B67" s="126"/>
      <c r="C67" s="25" t="s">
        <v>41</v>
      </c>
      <c r="D67" s="25" t="s">
        <v>44</v>
      </c>
      <c r="E67" s="25">
        <f>SUM(F67)</f>
        <v>50000</v>
      </c>
      <c r="F67" s="25">
        <v>50000</v>
      </c>
    </row>
    <row r="68" spans="1:8" ht="28.5" customHeight="1" x14ac:dyDescent="0.25">
      <c r="A68" s="35" t="s">
        <v>88</v>
      </c>
      <c r="B68" s="36" t="s">
        <v>89</v>
      </c>
      <c r="C68" s="25" t="s">
        <v>212</v>
      </c>
      <c r="D68" s="62" t="s">
        <v>43</v>
      </c>
      <c r="E68" s="25">
        <f>SUM(F68)</f>
        <v>16875</v>
      </c>
      <c r="F68" s="25">
        <v>16875</v>
      </c>
      <c r="G68" s="15"/>
    </row>
    <row r="69" spans="1:8" ht="30.75" customHeight="1" x14ac:dyDescent="0.25">
      <c r="A69" s="145" t="s">
        <v>183</v>
      </c>
      <c r="B69" s="159"/>
      <c r="C69" s="24" t="s">
        <v>46</v>
      </c>
      <c r="D69" s="24"/>
      <c r="E69" s="24">
        <f>SUM(E71:E73)</f>
        <v>879757.1</v>
      </c>
      <c r="F69" s="24">
        <f>SUM(F71:F75)</f>
        <v>903457.1</v>
      </c>
    </row>
    <row r="70" spans="1:8" x14ac:dyDescent="0.25">
      <c r="A70" s="25"/>
      <c r="B70" s="134" t="s">
        <v>11</v>
      </c>
      <c r="C70" s="135"/>
      <c r="D70" s="135"/>
      <c r="E70" s="135"/>
      <c r="F70" s="135"/>
    </row>
    <row r="71" spans="1:8" ht="15" customHeight="1" x14ac:dyDescent="0.25">
      <c r="A71" s="127" t="s">
        <v>22</v>
      </c>
      <c r="B71" s="124" t="s">
        <v>23</v>
      </c>
      <c r="C71" s="25" t="s">
        <v>47</v>
      </c>
      <c r="D71" s="25" t="s">
        <v>42</v>
      </c>
      <c r="E71" s="25">
        <f>SUM(F71)</f>
        <v>669614</v>
      </c>
      <c r="F71" s="25">
        <v>669614</v>
      </c>
      <c r="G71" s="82"/>
    </row>
    <row r="72" spans="1:8" x14ac:dyDescent="0.25">
      <c r="A72" s="128"/>
      <c r="B72" s="125"/>
      <c r="C72" s="25" t="s">
        <v>48</v>
      </c>
      <c r="D72" s="66" t="s">
        <v>137</v>
      </c>
      <c r="E72" s="66">
        <f>SUM(F72)</f>
        <v>60143.1</v>
      </c>
      <c r="F72" s="66">
        <v>60143.1</v>
      </c>
    </row>
    <row r="73" spans="1:8" ht="23.25" customHeight="1" x14ac:dyDescent="0.25">
      <c r="A73" s="128"/>
      <c r="B73" s="125"/>
      <c r="C73" s="25" t="s">
        <v>49</v>
      </c>
      <c r="D73" s="25" t="s">
        <v>44</v>
      </c>
      <c r="E73" s="25">
        <f>SUM(F73)</f>
        <v>150000</v>
      </c>
      <c r="F73" s="25">
        <v>150000</v>
      </c>
      <c r="G73" s="74"/>
    </row>
    <row r="74" spans="1:8" ht="23.25" customHeight="1" x14ac:dyDescent="0.25">
      <c r="A74" s="129"/>
      <c r="B74" s="126"/>
      <c r="C74" s="25" t="s">
        <v>216</v>
      </c>
      <c r="D74" s="25" t="s">
        <v>136</v>
      </c>
      <c r="E74" s="25"/>
      <c r="F74" s="25">
        <v>15000</v>
      </c>
      <c r="G74" s="87"/>
    </row>
    <row r="75" spans="1:8" ht="27.75" customHeight="1" x14ac:dyDescent="0.25">
      <c r="A75" s="31" t="s">
        <v>18</v>
      </c>
      <c r="B75" s="32" t="s">
        <v>19</v>
      </c>
      <c r="C75" s="25" t="s">
        <v>406</v>
      </c>
      <c r="D75" s="25" t="s">
        <v>43</v>
      </c>
      <c r="E75" s="25"/>
      <c r="F75" s="25">
        <v>8700</v>
      </c>
      <c r="G75" s="15"/>
    </row>
    <row r="76" spans="1:8" ht="33" customHeight="1" x14ac:dyDescent="0.25">
      <c r="A76" s="145" t="s">
        <v>85</v>
      </c>
      <c r="B76" s="159"/>
      <c r="C76" s="24" t="s">
        <v>50</v>
      </c>
      <c r="D76" s="24"/>
      <c r="E76" s="24">
        <f>SUM(E78:E80)</f>
        <v>1386347</v>
      </c>
      <c r="F76" s="24">
        <f>SUM(F78:F80)</f>
        <v>1386347</v>
      </c>
    </row>
    <row r="77" spans="1:8" ht="17.25" customHeight="1" x14ac:dyDescent="0.25">
      <c r="A77" s="37"/>
      <c r="B77" s="189" t="s">
        <v>11</v>
      </c>
      <c r="C77" s="190"/>
      <c r="D77" s="190"/>
      <c r="E77" s="190"/>
      <c r="F77" s="190"/>
    </row>
    <row r="78" spans="1:8" ht="15" customHeight="1" x14ac:dyDescent="0.25">
      <c r="A78" s="127" t="s">
        <v>22</v>
      </c>
      <c r="B78" s="124" t="s">
        <v>23</v>
      </c>
      <c r="C78" s="25" t="s">
        <v>51</v>
      </c>
      <c r="D78" s="25" t="s">
        <v>42</v>
      </c>
      <c r="E78" s="25">
        <f>SUM(F78)</f>
        <v>1338107</v>
      </c>
      <c r="F78" s="25">
        <v>1338107</v>
      </c>
      <c r="G78" s="98"/>
      <c r="H78" s="20"/>
    </row>
    <row r="79" spans="1:8" ht="15" customHeight="1" x14ac:dyDescent="0.25">
      <c r="A79" s="128"/>
      <c r="B79" s="125"/>
      <c r="C79" s="25" t="s">
        <v>52</v>
      </c>
      <c r="D79" s="25" t="s">
        <v>43</v>
      </c>
      <c r="E79" s="25">
        <f>SUM(F79)</f>
        <v>44240</v>
      </c>
      <c r="F79" s="25">
        <v>44240</v>
      </c>
      <c r="G79" s="73"/>
    </row>
    <row r="80" spans="1:8" ht="24" customHeight="1" x14ac:dyDescent="0.25">
      <c r="A80" s="129"/>
      <c r="B80" s="126"/>
      <c r="C80" s="25" t="s">
        <v>53</v>
      </c>
      <c r="D80" s="25" t="s">
        <v>44</v>
      </c>
      <c r="E80" s="25">
        <f>SUM(F80)</f>
        <v>4000</v>
      </c>
      <c r="F80" s="25">
        <v>4000</v>
      </c>
    </row>
    <row r="81" spans="1:8" ht="29.25" customHeight="1" x14ac:dyDescent="0.25">
      <c r="A81" s="171" t="s">
        <v>87</v>
      </c>
      <c r="B81" s="172"/>
      <c r="C81" s="24" t="s">
        <v>54</v>
      </c>
      <c r="D81" s="24"/>
      <c r="E81" s="24">
        <f>SUM(E83:E85)</f>
        <v>297922.84000000003</v>
      </c>
      <c r="F81" s="24">
        <f>SUM(F83:F85)</f>
        <v>297922.84000000003</v>
      </c>
    </row>
    <row r="82" spans="1:8" x14ac:dyDescent="0.25">
      <c r="A82" s="31"/>
      <c r="B82" s="168" t="s">
        <v>11</v>
      </c>
      <c r="C82" s="169"/>
      <c r="D82" s="169"/>
      <c r="E82" s="169"/>
      <c r="F82" s="169"/>
    </row>
    <row r="83" spans="1:8" x14ac:dyDescent="0.25">
      <c r="A83" s="127" t="s">
        <v>22</v>
      </c>
      <c r="B83" s="124" t="s">
        <v>23</v>
      </c>
      <c r="C83" s="25" t="s">
        <v>55</v>
      </c>
      <c r="D83" s="25" t="s">
        <v>42</v>
      </c>
      <c r="E83" s="25">
        <f>SUM(F83)</f>
        <v>281541</v>
      </c>
      <c r="F83" s="25">
        <v>281541</v>
      </c>
      <c r="G83" s="82"/>
    </row>
    <row r="84" spans="1:8" x14ac:dyDescent="0.25">
      <c r="A84" s="128"/>
      <c r="B84" s="125"/>
      <c r="C84" s="25" t="s">
        <v>142</v>
      </c>
      <c r="D84" s="66" t="s">
        <v>137</v>
      </c>
      <c r="E84" s="66">
        <f>SUM(F84)</f>
        <v>1381.84</v>
      </c>
      <c r="F84" s="66">
        <v>1381.84</v>
      </c>
    </row>
    <row r="85" spans="1:8" ht="16.5" customHeight="1" x14ac:dyDescent="0.25">
      <c r="A85" s="129"/>
      <c r="B85" s="126"/>
      <c r="C85" s="25" t="s">
        <v>56</v>
      </c>
      <c r="D85" s="25" t="s">
        <v>44</v>
      </c>
      <c r="E85" s="25">
        <f>SUM(F85)</f>
        <v>15000</v>
      </c>
      <c r="F85" s="25">
        <v>15000</v>
      </c>
    </row>
    <row r="86" spans="1:8" ht="30.75" customHeight="1" x14ac:dyDescent="0.25">
      <c r="A86" s="145" t="s">
        <v>86</v>
      </c>
      <c r="B86" s="159"/>
      <c r="C86" s="24" t="s">
        <v>57</v>
      </c>
      <c r="D86" s="30"/>
      <c r="E86" s="24">
        <f>SUM(E88:E92)</f>
        <v>641771.16</v>
      </c>
      <c r="F86" s="24">
        <f>SUM(F88:F92)</f>
        <v>641771.16</v>
      </c>
    </row>
    <row r="87" spans="1:8" x14ac:dyDescent="0.25">
      <c r="A87" s="25"/>
      <c r="B87" s="134" t="s">
        <v>11</v>
      </c>
      <c r="C87" s="135"/>
      <c r="D87" s="135"/>
      <c r="E87" s="135"/>
      <c r="F87" s="135"/>
    </row>
    <row r="88" spans="1:8" ht="15" customHeight="1" x14ac:dyDescent="0.25">
      <c r="A88" s="170" t="s">
        <v>24</v>
      </c>
      <c r="B88" s="124" t="s">
        <v>25</v>
      </c>
      <c r="C88" s="25" t="s">
        <v>58</v>
      </c>
      <c r="D88" s="25" t="s">
        <v>42</v>
      </c>
      <c r="E88" s="25">
        <f>SUM(F88)</f>
        <v>195000</v>
      </c>
      <c r="F88" s="25">
        <v>195000</v>
      </c>
      <c r="G88" s="14"/>
    </row>
    <row r="89" spans="1:8" ht="15" customHeight="1" x14ac:dyDescent="0.25">
      <c r="A89" s="170"/>
      <c r="B89" s="125"/>
      <c r="C89" s="25" t="s">
        <v>143</v>
      </c>
      <c r="D89" s="66" t="s">
        <v>137</v>
      </c>
      <c r="E89" s="66">
        <f>SUM(F89)</f>
        <v>7761.16</v>
      </c>
      <c r="F89" s="66">
        <v>7761.16</v>
      </c>
    </row>
    <row r="90" spans="1:8" x14ac:dyDescent="0.25">
      <c r="A90" s="170"/>
      <c r="B90" s="125"/>
      <c r="C90" s="25" t="s">
        <v>59</v>
      </c>
      <c r="D90" s="25" t="s">
        <v>44</v>
      </c>
      <c r="E90" s="25">
        <f>SUM(F90)</f>
        <v>8000</v>
      </c>
      <c r="F90" s="25">
        <v>8000</v>
      </c>
    </row>
    <row r="91" spans="1:8" x14ac:dyDescent="0.25">
      <c r="A91" s="170"/>
      <c r="B91" s="125"/>
      <c r="C91" s="25" t="s">
        <v>60</v>
      </c>
      <c r="D91" s="28" t="s">
        <v>136</v>
      </c>
      <c r="E91" s="28">
        <f>SUM(F91)</f>
        <v>30000</v>
      </c>
      <c r="F91" s="28">
        <v>30000</v>
      </c>
    </row>
    <row r="92" spans="1:8" x14ac:dyDescent="0.25">
      <c r="A92" s="170"/>
      <c r="B92" s="126"/>
      <c r="C92" s="25" t="s">
        <v>61</v>
      </c>
      <c r="D92" s="25" t="s">
        <v>43</v>
      </c>
      <c r="E92" s="25">
        <f>SUM(F92)</f>
        <v>401010</v>
      </c>
      <c r="F92" s="25">
        <v>401010</v>
      </c>
    </row>
    <row r="93" spans="1:8" ht="32.25" customHeight="1" x14ac:dyDescent="0.25">
      <c r="A93" s="145" t="s">
        <v>204</v>
      </c>
      <c r="B93" s="159"/>
      <c r="C93" s="24" t="s">
        <v>62</v>
      </c>
      <c r="D93" s="24"/>
      <c r="E93" s="24">
        <f>SUM(E95:E97)</f>
        <v>499477.96</v>
      </c>
      <c r="F93" s="24">
        <f>SUM(F95:F97)</f>
        <v>499477.96</v>
      </c>
    </row>
    <row r="94" spans="1:8" x14ac:dyDescent="0.25">
      <c r="A94" s="25"/>
      <c r="B94" s="134" t="s">
        <v>11</v>
      </c>
      <c r="C94" s="135"/>
      <c r="D94" s="135"/>
      <c r="E94" s="135"/>
      <c r="F94" s="135"/>
    </row>
    <row r="95" spans="1:8" ht="22.5" customHeight="1" x14ac:dyDescent="0.25">
      <c r="A95" s="127" t="s">
        <v>22</v>
      </c>
      <c r="B95" s="124" t="s">
        <v>23</v>
      </c>
      <c r="C95" s="25" t="s">
        <v>63</v>
      </c>
      <c r="D95" s="25" t="s">
        <v>42</v>
      </c>
      <c r="E95" s="25">
        <f>SUM(F95)</f>
        <v>486319</v>
      </c>
      <c r="F95" s="25">
        <v>486319</v>
      </c>
      <c r="G95" s="82"/>
      <c r="H95" s="9"/>
    </row>
    <row r="96" spans="1:8" ht="18" customHeight="1" x14ac:dyDescent="0.25">
      <c r="A96" s="128"/>
      <c r="B96" s="125"/>
      <c r="C96" s="25" t="s">
        <v>64</v>
      </c>
      <c r="D96" s="66" t="s">
        <v>137</v>
      </c>
      <c r="E96" s="66">
        <f>SUM(F96)</f>
        <v>1158.96</v>
      </c>
      <c r="F96" s="66">
        <v>1158.96</v>
      </c>
      <c r="H96" s="9"/>
    </row>
    <row r="97" spans="1:8" ht="18" customHeight="1" x14ac:dyDescent="0.25">
      <c r="A97" s="128"/>
      <c r="B97" s="125"/>
      <c r="C97" s="25" t="s">
        <v>65</v>
      </c>
      <c r="D97" s="25" t="s">
        <v>44</v>
      </c>
      <c r="E97" s="25">
        <f>SUM(F97)</f>
        <v>12000</v>
      </c>
      <c r="F97" s="25">
        <v>12000</v>
      </c>
      <c r="G97" s="1"/>
    </row>
    <row r="98" spans="1:8" x14ac:dyDescent="0.25">
      <c r="A98" s="132" t="s">
        <v>153</v>
      </c>
      <c r="B98" s="133"/>
      <c r="C98" s="24" t="s">
        <v>66</v>
      </c>
      <c r="D98" s="24"/>
      <c r="E98" s="24">
        <f>SUM(E100:E103)</f>
        <v>772000</v>
      </c>
      <c r="F98" s="24">
        <f>SUM(F100:F103)</f>
        <v>802573.38</v>
      </c>
    </row>
    <row r="99" spans="1:8" ht="21" customHeight="1" x14ac:dyDescent="0.25">
      <c r="A99" s="25"/>
      <c r="B99" s="134" t="s">
        <v>11</v>
      </c>
      <c r="C99" s="135"/>
      <c r="D99" s="135"/>
      <c r="E99" s="135"/>
      <c r="F99" s="135"/>
    </row>
    <row r="100" spans="1:8" ht="24" customHeight="1" x14ac:dyDescent="0.25">
      <c r="A100" s="127" t="s">
        <v>22</v>
      </c>
      <c r="B100" s="124" t="s">
        <v>23</v>
      </c>
      <c r="C100" s="25" t="s">
        <v>67</v>
      </c>
      <c r="D100" s="25" t="s">
        <v>42</v>
      </c>
      <c r="E100" s="25">
        <f>SUM(F100)</f>
        <v>232000</v>
      </c>
      <c r="F100" s="25">
        <v>232000</v>
      </c>
    </row>
    <row r="101" spans="1:8" ht="24" customHeight="1" x14ac:dyDescent="0.25">
      <c r="A101" s="128"/>
      <c r="B101" s="125"/>
      <c r="C101" s="25" t="s">
        <v>68</v>
      </c>
      <c r="D101" s="66" t="s">
        <v>137</v>
      </c>
      <c r="E101" s="25"/>
      <c r="F101" s="34">
        <v>30573.38</v>
      </c>
    </row>
    <row r="102" spans="1:8" ht="22.5" customHeight="1" x14ac:dyDescent="0.25">
      <c r="A102" s="129"/>
      <c r="B102" s="126"/>
      <c r="C102" s="25" t="s">
        <v>355</v>
      </c>
      <c r="D102" s="25" t="s">
        <v>44</v>
      </c>
      <c r="E102" s="25">
        <f>SUM(F102)</f>
        <v>540000</v>
      </c>
      <c r="F102" s="25">
        <v>540000</v>
      </c>
    </row>
    <row r="103" spans="1:8" ht="27.75" customHeight="1" x14ac:dyDescent="0.25">
      <c r="A103" s="96" t="s">
        <v>88</v>
      </c>
      <c r="B103" s="95" t="s">
        <v>89</v>
      </c>
      <c r="C103" s="25" t="s">
        <v>133</v>
      </c>
      <c r="D103" s="62" t="s">
        <v>43</v>
      </c>
      <c r="E103" s="25">
        <f>SUM(F103)</f>
        <v>0</v>
      </c>
      <c r="F103" s="25"/>
    </row>
    <row r="104" spans="1:8" x14ac:dyDescent="0.25">
      <c r="A104" s="132" t="s">
        <v>150</v>
      </c>
      <c r="B104" s="133"/>
      <c r="C104" s="24" t="s">
        <v>69</v>
      </c>
      <c r="D104" s="24"/>
      <c r="E104" s="24">
        <f>SUM(E106:E109)</f>
        <v>2289843.66</v>
      </c>
      <c r="F104" s="24">
        <f>SUM(F106:F109)</f>
        <v>2289843.66</v>
      </c>
    </row>
    <row r="105" spans="1:8" x14ac:dyDescent="0.25">
      <c r="A105" s="25"/>
      <c r="B105" s="134" t="s">
        <v>11</v>
      </c>
      <c r="C105" s="135"/>
      <c r="D105" s="135"/>
      <c r="E105" s="135"/>
      <c r="F105" s="135"/>
    </row>
    <row r="106" spans="1:8" ht="21.75" customHeight="1" x14ac:dyDescent="0.25">
      <c r="A106" s="127" t="s">
        <v>18</v>
      </c>
      <c r="B106" s="124" t="s">
        <v>19</v>
      </c>
      <c r="C106" s="25" t="s">
        <v>71</v>
      </c>
      <c r="D106" s="25" t="s">
        <v>42</v>
      </c>
      <c r="E106" s="25">
        <f>SUM(F106)</f>
        <v>1227997</v>
      </c>
      <c r="F106" s="25">
        <v>1227997</v>
      </c>
      <c r="G106" s="73"/>
      <c r="H106" s="9"/>
    </row>
    <row r="107" spans="1:8" ht="21" customHeight="1" x14ac:dyDescent="0.25">
      <c r="A107" s="128"/>
      <c r="B107" s="125"/>
      <c r="C107" s="25" t="s">
        <v>72</v>
      </c>
      <c r="D107" s="34" t="s">
        <v>137</v>
      </c>
      <c r="E107" s="34">
        <f>SUM(F107)</f>
        <v>46843.66</v>
      </c>
      <c r="F107" s="34">
        <v>46843.66</v>
      </c>
      <c r="H107" s="9"/>
    </row>
    <row r="108" spans="1:8" ht="22.5" customHeight="1" x14ac:dyDescent="0.25">
      <c r="A108" s="128"/>
      <c r="B108" s="125"/>
      <c r="C108" s="25" t="s">
        <v>73</v>
      </c>
      <c r="D108" s="25" t="s">
        <v>44</v>
      </c>
      <c r="E108" s="25">
        <f>SUM(F108)</f>
        <v>678000</v>
      </c>
      <c r="F108" s="25">
        <v>678000</v>
      </c>
      <c r="G108" s="83"/>
    </row>
    <row r="109" spans="1:8" ht="18.75" customHeight="1" x14ac:dyDescent="0.25">
      <c r="A109" s="129"/>
      <c r="B109" s="126"/>
      <c r="C109" s="25" t="s">
        <v>134</v>
      </c>
      <c r="D109" s="25" t="s">
        <v>43</v>
      </c>
      <c r="E109" s="25">
        <f>SUM(F109)</f>
        <v>337003</v>
      </c>
      <c r="F109" s="25">
        <v>337003</v>
      </c>
      <c r="G109" s="84"/>
    </row>
    <row r="110" spans="1:8" ht="18" customHeight="1" x14ac:dyDescent="0.25">
      <c r="A110" s="132" t="s">
        <v>168</v>
      </c>
      <c r="B110" s="133"/>
      <c r="C110" s="24" t="s">
        <v>74</v>
      </c>
      <c r="D110" s="24"/>
      <c r="E110" s="24">
        <f>SUM(E112:E112)</f>
        <v>1300000</v>
      </c>
      <c r="F110" s="24">
        <f>SUM(F112:F114)</f>
        <v>1302274</v>
      </c>
      <c r="H110" s="9"/>
    </row>
    <row r="111" spans="1:8" ht="13.5" customHeight="1" x14ac:dyDescent="0.25">
      <c r="A111" s="25"/>
      <c r="B111" s="134" t="s">
        <v>11</v>
      </c>
      <c r="C111" s="135"/>
      <c r="D111" s="135"/>
      <c r="E111" s="135"/>
      <c r="F111" s="135"/>
    </row>
    <row r="112" spans="1:8" ht="25.5" customHeight="1" x14ac:dyDescent="0.25">
      <c r="A112" s="170" t="s">
        <v>18</v>
      </c>
      <c r="B112" s="180" t="s">
        <v>19</v>
      </c>
      <c r="C112" s="25" t="s">
        <v>75</v>
      </c>
      <c r="D112" s="25" t="s">
        <v>42</v>
      </c>
      <c r="E112" s="25">
        <f>SUM(F112)</f>
        <v>1300000</v>
      </c>
      <c r="F112" s="25">
        <v>1300000</v>
      </c>
      <c r="G112" s="83"/>
      <c r="H112" s="14"/>
    </row>
    <row r="113" spans="1:8" ht="25.5" customHeight="1" x14ac:dyDescent="0.25">
      <c r="A113" s="170"/>
      <c r="B113" s="181"/>
      <c r="C113" s="25" t="s">
        <v>356</v>
      </c>
      <c r="D113" s="25" t="s">
        <v>44</v>
      </c>
      <c r="E113" s="25"/>
      <c r="F113" s="25">
        <v>1500</v>
      </c>
    </row>
    <row r="114" spans="1:8" ht="42" customHeight="1" x14ac:dyDescent="0.25">
      <c r="A114" s="94" t="s">
        <v>22</v>
      </c>
      <c r="B114" s="32" t="s">
        <v>23</v>
      </c>
      <c r="C114" s="25" t="s">
        <v>409</v>
      </c>
      <c r="D114" s="25" t="s">
        <v>42</v>
      </c>
      <c r="E114" s="25"/>
      <c r="F114" s="25">
        <v>774</v>
      </c>
      <c r="G114" s="82"/>
    </row>
    <row r="115" spans="1:8" ht="24" customHeight="1" x14ac:dyDescent="0.25">
      <c r="A115" s="145" t="s">
        <v>388</v>
      </c>
      <c r="B115" s="159"/>
      <c r="C115" s="24" t="s">
        <v>76</v>
      </c>
      <c r="D115" s="24"/>
      <c r="E115" s="24">
        <f>SUM(E117:E121)</f>
        <v>3415344</v>
      </c>
      <c r="F115" s="24">
        <f>SUM(F117:F122)</f>
        <v>3422394</v>
      </c>
    </row>
    <row r="116" spans="1:8" ht="15" customHeight="1" x14ac:dyDescent="0.25">
      <c r="A116" s="25"/>
      <c r="B116" s="178" t="s">
        <v>11</v>
      </c>
      <c r="C116" s="179"/>
      <c r="D116" s="179"/>
      <c r="E116" s="179"/>
      <c r="F116" s="179"/>
      <c r="H116" s="9"/>
    </row>
    <row r="117" spans="1:8" ht="15" customHeight="1" x14ac:dyDescent="0.25">
      <c r="A117" s="127" t="s">
        <v>18</v>
      </c>
      <c r="B117" s="124" t="s">
        <v>19</v>
      </c>
      <c r="C117" s="25" t="s">
        <v>77</v>
      </c>
      <c r="D117" s="25" t="s">
        <v>42</v>
      </c>
      <c r="E117" s="25">
        <f t="shared" ref="E117:E122" si="5">SUM(F117)</f>
        <v>1765000</v>
      </c>
      <c r="F117" s="25">
        <v>1765000</v>
      </c>
      <c r="G117" s="15"/>
      <c r="H117" s="9"/>
    </row>
    <row r="118" spans="1:8" x14ac:dyDescent="0.25">
      <c r="A118" s="128"/>
      <c r="B118" s="125"/>
      <c r="C118" s="25" t="s">
        <v>78</v>
      </c>
      <c r="D118" s="25" t="s">
        <v>43</v>
      </c>
      <c r="E118" s="25">
        <f t="shared" si="5"/>
        <v>1520344</v>
      </c>
      <c r="F118" s="25">
        <v>1520344</v>
      </c>
      <c r="G118" s="84"/>
      <c r="H118" s="85"/>
    </row>
    <row r="119" spans="1:8" x14ac:dyDescent="0.25">
      <c r="A119" s="128"/>
      <c r="B119" s="125"/>
      <c r="C119" s="25" t="s">
        <v>79</v>
      </c>
      <c r="D119" s="28" t="s">
        <v>136</v>
      </c>
      <c r="E119" s="28">
        <f t="shared" si="5"/>
        <v>4000</v>
      </c>
      <c r="F119" s="28">
        <v>4000</v>
      </c>
      <c r="H119" s="22"/>
    </row>
    <row r="120" spans="1:8" x14ac:dyDescent="0.25">
      <c r="A120" s="128"/>
      <c r="B120" s="125"/>
      <c r="C120" s="25" t="s">
        <v>80</v>
      </c>
      <c r="D120" s="34" t="s">
        <v>137</v>
      </c>
      <c r="E120" s="34">
        <f t="shared" si="5"/>
        <v>0</v>
      </c>
      <c r="F120" s="34">
        <v>0</v>
      </c>
    </row>
    <row r="121" spans="1:8" x14ac:dyDescent="0.25">
      <c r="A121" s="129"/>
      <c r="B121" s="126"/>
      <c r="C121" s="25" t="s">
        <v>81</v>
      </c>
      <c r="D121" s="25" t="s">
        <v>44</v>
      </c>
      <c r="E121" s="25">
        <f t="shared" si="5"/>
        <v>126000</v>
      </c>
      <c r="F121" s="25">
        <v>126000</v>
      </c>
      <c r="G121" s="1"/>
    </row>
    <row r="122" spans="1:8" ht="46.5" customHeight="1" x14ac:dyDescent="0.25">
      <c r="A122" s="94" t="s">
        <v>22</v>
      </c>
      <c r="B122" s="32" t="s">
        <v>23</v>
      </c>
      <c r="C122" s="25" t="s">
        <v>404</v>
      </c>
      <c r="D122" s="25" t="s">
        <v>42</v>
      </c>
      <c r="E122" s="25">
        <f t="shared" si="5"/>
        <v>7050</v>
      </c>
      <c r="F122" s="25">
        <v>7050</v>
      </c>
      <c r="G122" s="82"/>
    </row>
    <row r="123" spans="1:8" ht="30.75" customHeight="1" x14ac:dyDescent="0.25">
      <c r="A123" s="145" t="s">
        <v>192</v>
      </c>
      <c r="B123" s="159"/>
      <c r="C123" s="24" t="s">
        <v>82</v>
      </c>
      <c r="D123" s="24"/>
      <c r="E123" s="24">
        <f>SUM(E125:E133)</f>
        <v>3075181.42</v>
      </c>
      <c r="F123" s="24">
        <f>SUM(F125:F133)</f>
        <v>3075181.42</v>
      </c>
      <c r="G123" s="16"/>
    </row>
    <row r="124" spans="1:8" x14ac:dyDescent="0.25">
      <c r="A124" s="25"/>
      <c r="B124" s="134" t="s">
        <v>11</v>
      </c>
      <c r="C124" s="135"/>
      <c r="D124" s="135"/>
      <c r="E124" s="135"/>
      <c r="F124" s="135"/>
    </row>
    <row r="125" spans="1:8" ht="15" customHeight="1" x14ac:dyDescent="0.25">
      <c r="A125" s="127" t="s">
        <v>88</v>
      </c>
      <c r="B125" s="124" t="s">
        <v>89</v>
      </c>
      <c r="C125" s="25" t="s">
        <v>83</v>
      </c>
      <c r="D125" s="25" t="s">
        <v>42</v>
      </c>
      <c r="E125" s="25">
        <f t="shared" ref="E125:E133" si="6">SUM(F125)</f>
        <v>1959215</v>
      </c>
      <c r="F125" s="25">
        <v>1959215</v>
      </c>
      <c r="G125" s="16"/>
      <c r="H125" s="82"/>
    </row>
    <row r="126" spans="1:8" ht="19.5" customHeight="1" x14ac:dyDescent="0.25">
      <c r="A126" s="128"/>
      <c r="B126" s="125"/>
      <c r="C126" s="25" t="s">
        <v>217</v>
      </c>
      <c r="D126" s="28" t="s">
        <v>136</v>
      </c>
      <c r="E126" s="28">
        <f t="shared" si="6"/>
        <v>20000</v>
      </c>
      <c r="F126" s="28">
        <v>20000</v>
      </c>
      <c r="G126" s="15"/>
    </row>
    <row r="127" spans="1:8" ht="21" customHeight="1" x14ac:dyDescent="0.25">
      <c r="A127" s="128"/>
      <c r="B127" s="125"/>
      <c r="C127" s="25" t="s">
        <v>218</v>
      </c>
      <c r="D127" s="25" t="s">
        <v>90</v>
      </c>
      <c r="E127" s="25">
        <f t="shared" si="6"/>
        <v>215779</v>
      </c>
      <c r="F127" s="25">
        <v>215779</v>
      </c>
      <c r="G127" s="84"/>
      <c r="H127" s="84"/>
    </row>
    <row r="128" spans="1:8" x14ac:dyDescent="0.25">
      <c r="A128" s="128"/>
      <c r="B128" s="125"/>
      <c r="C128" s="25" t="s">
        <v>219</v>
      </c>
      <c r="D128" s="34" t="s">
        <v>137</v>
      </c>
      <c r="E128" s="34">
        <f t="shared" si="6"/>
        <v>20574.419999999998</v>
      </c>
      <c r="F128" s="34">
        <v>20574.419999999998</v>
      </c>
    </row>
    <row r="129" spans="1:8" x14ac:dyDescent="0.25">
      <c r="A129" s="128"/>
      <c r="B129" s="125"/>
      <c r="C129" s="25" t="s">
        <v>220</v>
      </c>
      <c r="D129" s="25" t="s">
        <v>44</v>
      </c>
      <c r="E129" s="25">
        <f t="shared" si="6"/>
        <v>190000</v>
      </c>
      <c r="F129" s="25">
        <v>190000</v>
      </c>
    </row>
    <row r="130" spans="1:8" x14ac:dyDescent="0.25">
      <c r="A130" s="129"/>
      <c r="B130" s="126"/>
      <c r="C130" s="25" t="s">
        <v>221</v>
      </c>
      <c r="D130" s="25" t="s">
        <v>43</v>
      </c>
      <c r="E130" s="25">
        <f t="shared" si="6"/>
        <v>55146</v>
      </c>
      <c r="F130" s="25">
        <v>55146</v>
      </c>
      <c r="G130" s="113"/>
    </row>
    <row r="131" spans="1:8" ht="28.5" customHeight="1" x14ac:dyDescent="0.25">
      <c r="A131" s="139" t="s">
        <v>18</v>
      </c>
      <c r="B131" s="124" t="s">
        <v>19</v>
      </c>
      <c r="C131" s="25" t="s">
        <v>222</v>
      </c>
      <c r="D131" s="25" t="s">
        <v>42</v>
      </c>
      <c r="E131" s="25">
        <f t="shared" si="6"/>
        <v>168305</v>
      </c>
      <c r="F131" s="25">
        <v>168305</v>
      </c>
      <c r="G131" s="116"/>
    </row>
    <row r="132" spans="1:8" x14ac:dyDescent="0.25">
      <c r="A132" s="140"/>
      <c r="B132" s="126"/>
      <c r="C132" s="25" t="s">
        <v>223</v>
      </c>
      <c r="D132" s="25" t="s">
        <v>43</v>
      </c>
      <c r="E132" s="25">
        <f t="shared" si="6"/>
        <v>61115</v>
      </c>
      <c r="F132" s="25">
        <v>61115</v>
      </c>
      <c r="G132" s="113"/>
      <c r="H132" s="14"/>
    </row>
    <row r="133" spans="1:8" ht="38.25" x14ac:dyDescent="0.25">
      <c r="A133" s="26" t="s">
        <v>22</v>
      </c>
      <c r="B133" s="29" t="s">
        <v>23</v>
      </c>
      <c r="C133" s="25" t="s">
        <v>362</v>
      </c>
      <c r="D133" s="25" t="s">
        <v>42</v>
      </c>
      <c r="E133" s="25">
        <f t="shared" si="6"/>
        <v>385047</v>
      </c>
      <c r="F133" s="25">
        <v>385047</v>
      </c>
      <c r="G133" s="116"/>
      <c r="H133" s="16"/>
    </row>
    <row r="134" spans="1:8" ht="20.25" customHeight="1" x14ac:dyDescent="0.25">
      <c r="A134" s="132" t="s">
        <v>193</v>
      </c>
      <c r="B134" s="133"/>
      <c r="C134" s="24" t="s">
        <v>224</v>
      </c>
      <c r="D134" s="24"/>
      <c r="E134" s="24">
        <f>SUM(E136:E144)</f>
        <v>2285391.16</v>
      </c>
      <c r="F134" s="24">
        <f>SUM(F136:F145)</f>
        <v>2426927.1100000003</v>
      </c>
      <c r="G134" s="115"/>
    </row>
    <row r="135" spans="1:8" x14ac:dyDescent="0.25">
      <c r="A135" s="25"/>
      <c r="B135" s="178" t="s">
        <v>11</v>
      </c>
      <c r="C135" s="179"/>
      <c r="D135" s="179"/>
      <c r="E135" s="179"/>
      <c r="F135" s="179"/>
      <c r="G135" s="115"/>
    </row>
    <row r="136" spans="1:8" ht="15" customHeight="1" x14ac:dyDescent="0.25">
      <c r="A136" s="127" t="s">
        <v>88</v>
      </c>
      <c r="B136" s="124" t="s">
        <v>89</v>
      </c>
      <c r="C136" s="25" t="s">
        <v>225</v>
      </c>
      <c r="D136" s="25" t="s">
        <v>42</v>
      </c>
      <c r="E136" s="25">
        <f t="shared" ref="E136:E145" si="7">SUM(F136)</f>
        <v>836350</v>
      </c>
      <c r="F136" s="25">
        <v>836350</v>
      </c>
      <c r="G136" s="116"/>
    </row>
    <row r="137" spans="1:8" x14ac:dyDescent="0.25">
      <c r="A137" s="128"/>
      <c r="B137" s="125"/>
      <c r="C137" s="25" t="s">
        <v>226</v>
      </c>
      <c r="D137" s="25" t="s">
        <v>90</v>
      </c>
      <c r="E137" s="25">
        <f t="shared" si="7"/>
        <v>1292895</v>
      </c>
      <c r="F137" s="25">
        <v>1292895</v>
      </c>
      <c r="G137" s="116"/>
      <c r="H137" s="15"/>
    </row>
    <row r="138" spans="1:8" x14ac:dyDescent="0.25">
      <c r="A138" s="128"/>
      <c r="B138" s="125"/>
      <c r="C138" s="25" t="s">
        <v>227</v>
      </c>
      <c r="D138" s="105" t="s">
        <v>352</v>
      </c>
      <c r="E138" s="105">
        <f t="shared" si="7"/>
        <v>40202.620000000003</v>
      </c>
      <c r="F138" s="105">
        <v>40202.620000000003</v>
      </c>
      <c r="G138" s="114"/>
    </row>
    <row r="139" spans="1:8" x14ac:dyDescent="0.25">
      <c r="A139" s="128"/>
      <c r="B139" s="125"/>
      <c r="C139" s="25" t="s">
        <v>228</v>
      </c>
      <c r="D139" s="25" t="s">
        <v>169</v>
      </c>
      <c r="E139" s="25"/>
      <c r="F139" s="25">
        <v>137218.95000000001</v>
      </c>
      <c r="G139" s="119"/>
    </row>
    <row r="140" spans="1:8" x14ac:dyDescent="0.25">
      <c r="A140" s="128"/>
      <c r="B140" s="125"/>
      <c r="C140" s="25" t="s">
        <v>229</v>
      </c>
      <c r="D140" s="34" t="s">
        <v>137</v>
      </c>
      <c r="E140" s="34">
        <f t="shared" si="7"/>
        <v>6440.54</v>
      </c>
      <c r="F140" s="34">
        <v>6440.54</v>
      </c>
      <c r="G140" s="115"/>
    </row>
    <row r="141" spans="1:8" x14ac:dyDescent="0.25">
      <c r="A141" s="128"/>
      <c r="B141" s="125"/>
      <c r="C141" s="25" t="s">
        <v>230</v>
      </c>
      <c r="D141" s="25" t="s">
        <v>44</v>
      </c>
      <c r="E141" s="25">
        <f t="shared" si="7"/>
        <v>27150</v>
      </c>
      <c r="F141" s="25">
        <v>27150</v>
      </c>
      <c r="G141" s="115"/>
    </row>
    <row r="142" spans="1:8" x14ac:dyDescent="0.25">
      <c r="A142" s="129"/>
      <c r="B142" s="126"/>
      <c r="C142" s="25" t="s">
        <v>231</v>
      </c>
      <c r="D142" s="25" t="s">
        <v>43</v>
      </c>
      <c r="E142" s="25">
        <f t="shared" si="7"/>
        <v>12833</v>
      </c>
      <c r="F142" s="25">
        <v>12833</v>
      </c>
      <c r="G142" s="113"/>
      <c r="H142" s="14"/>
    </row>
    <row r="143" spans="1:8" x14ac:dyDescent="0.25">
      <c r="A143" s="139" t="s">
        <v>18</v>
      </c>
      <c r="B143" s="124" t="s">
        <v>19</v>
      </c>
      <c r="C143" s="25" t="s">
        <v>232</v>
      </c>
      <c r="D143" s="25" t="s">
        <v>42</v>
      </c>
      <c r="E143" s="25">
        <f t="shared" si="7"/>
        <v>15400</v>
      </c>
      <c r="F143" s="25">
        <v>15400</v>
      </c>
    </row>
    <row r="144" spans="1:8" ht="25.5" customHeight="1" x14ac:dyDescent="0.25">
      <c r="A144" s="140"/>
      <c r="B144" s="126"/>
      <c r="C144" s="25" t="s">
        <v>369</v>
      </c>
      <c r="D144" s="25" t="s">
        <v>43</v>
      </c>
      <c r="E144" s="25">
        <f t="shared" si="7"/>
        <v>54120</v>
      </c>
      <c r="F144" s="25">
        <v>54120</v>
      </c>
      <c r="G144" s="16"/>
    </row>
    <row r="145" spans="1:8" ht="45" customHeight="1" x14ac:dyDescent="0.25">
      <c r="A145" s="121" t="s">
        <v>22</v>
      </c>
      <c r="B145" s="32" t="s">
        <v>23</v>
      </c>
      <c r="C145" s="25" t="s">
        <v>391</v>
      </c>
      <c r="D145" s="25" t="s">
        <v>42</v>
      </c>
      <c r="E145" s="25">
        <f t="shared" si="7"/>
        <v>4317</v>
      </c>
      <c r="F145" s="25">
        <v>4317</v>
      </c>
      <c r="G145" s="84"/>
    </row>
    <row r="146" spans="1:8" x14ac:dyDescent="0.25">
      <c r="A146" s="132" t="s">
        <v>194</v>
      </c>
      <c r="B146" s="133"/>
      <c r="C146" s="24" t="s">
        <v>233</v>
      </c>
      <c r="D146" s="24"/>
      <c r="E146" s="24">
        <f>SUM(E148:E156)</f>
        <v>2617205.08</v>
      </c>
      <c r="F146" s="24">
        <f>SUM(F148:F157)</f>
        <v>2640265.08</v>
      </c>
    </row>
    <row r="147" spans="1:8" x14ac:dyDescent="0.25">
      <c r="A147" s="25"/>
      <c r="B147" s="134" t="s">
        <v>11</v>
      </c>
      <c r="C147" s="135"/>
      <c r="D147" s="135"/>
      <c r="E147" s="135"/>
      <c r="F147" s="135"/>
    </row>
    <row r="148" spans="1:8" ht="15" customHeight="1" x14ac:dyDescent="0.25">
      <c r="A148" s="127" t="s">
        <v>88</v>
      </c>
      <c r="B148" s="124" t="s">
        <v>89</v>
      </c>
      <c r="C148" s="25" t="s">
        <v>234</v>
      </c>
      <c r="D148" s="25" t="s">
        <v>42</v>
      </c>
      <c r="E148" s="25">
        <f t="shared" ref="E148:E157" si="8">SUM(F148)</f>
        <v>535800</v>
      </c>
      <c r="F148" s="25">
        <v>535800</v>
      </c>
      <c r="G148" s="82"/>
    </row>
    <row r="149" spans="1:8" x14ac:dyDescent="0.25">
      <c r="A149" s="128"/>
      <c r="B149" s="125"/>
      <c r="C149" s="25" t="s">
        <v>235</v>
      </c>
      <c r="D149" s="25" t="s">
        <v>90</v>
      </c>
      <c r="E149" s="25">
        <f t="shared" si="8"/>
        <v>1861773</v>
      </c>
      <c r="F149" s="25">
        <v>1861773</v>
      </c>
      <c r="G149" s="84"/>
      <c r="H149" s="86"/>
    </row>
    <row r="150" spans="1:8" x14ac:dyDescent="0.25">
      <c r="A150" s="128"/>
      <c r="B150" s="125"/>
      <c r="C150" s="25" t="s">
        <v>236</v>
      </c>
      <c r="D150" s="34" t="s">
        <v>137</v>
      </c>
      <c r="E150" s="34">
        <f t="shared" si="8"/>
        <v>4178.6400000000003</v>
      </c>
      <c r="F150" s="34">
        <v>4178.6400000000003</v>
      </c>
    </row>
    <row r="151" spans="1:8" x14ac:dyDescent="0.25">
      <c r="A151" s="128"/>
      <c r="B151" s="125"/>
      <c r="C151" s="25" t="s">
        <v>237</v>
      </c>
      <c r="D151" s="25" t="s">
        <v>44</v>
      </c>
      <c r="E151" s="25">
        <f t="shared" si="8"/>
        <v>32100</v>
      </c>
      <c r="F151" s="25">
        <v>32100</v>
      </c>
    </row>
    <row r="152" spans="1:8" x14ac:dyDescent="0.25">
      <c r="A152" s="128"/>
      <c r="B152" s="125"/>
      <c r="C152" s="25" t="s">
        <v>238</v>
      </c>
      <c r="D152" s="105" t="s">
        <v>352</v>
      </c>
      <c r="E152" s="105">
        <f t="shared" si="8"/>
        <v>85197.440000000002</v>
      </c>
      <c r="F152" s="105">
        <v>85197.440000000002</v>
      </c>
    </row>
    <row r="153" spans="1:8" x14ac:dyDescent="0.25">
      <c r="A153" s="128"/>
      <c r="B153" s="125"/>
      <c r="C153" s="25" t="s">
        <v>239</v>
      </c>
      <c r="D153" s="25" t="s">
        <v>169</v>
      </c>
      <c r="E153" s="25">
        <f t="shared" si="8"/>
        <v>70000</v>
      </c>
      <c r="F153" s="25">
        <v>70000</v>
      </c>
      <c r="G153" s="82"/>
    </row>
    <row r="154" spans="1:8" x14ac:dyDescent="0.25">
      <c r="A154" s="129"/>
      <c r="B154" s="126"/>
      <c r="C154" s="25" t="s">
        <v>240</v>
      </c>
      <c r="D154" s="25" t="s">
        <v>43</v>
      </c>
      <c r="E154" s="25">
        <f t="shared" si="8"/>
        <v>21160</v>
      </c>
      <c r="F154" s="25">
        <v>21160</v>
      </c>
      <c r="G154" s="113"/>
      <c r="H154" s="14"/>
    </row>
    <row r="155" spans="1:8" ht="19.5" customHeight="1" x14ac:dyDescent="0.25">
      <c r="A155" s="139" t="s">
        <v>18</v>
      </c>
      <c r="B155" s="124" t="s">
        <v>19</v>
      </c>
      <c r="C155" s="25" t="s">
        <v>241</v>
      </c>
      <c r="D155" s="25" t="s">
        <v>42</v>
      </c>
      <c r="E155" s="25">
        <f t="shared" si="8"/>
        <v>3000</v>
      </c>
      <c r="F155" s="25">
        <v>3000</v>
      </c>
      <c r="G155" s="114"/>
    </row>
    <row r="156" spans="1:8" ht="23.25" customHeight="1" x14ac:dyDescent="0.25">
      <c r="A156" s="140"/>
      <c r="B156" s="126"/>
      <c r="C156" s="25" t="s">
        <v>370</v>
      </c>
      <c r="D156" s="25" t="s">
        <v>43</v>
      </c>
      <c r="E156" s="25">
        <f t="shared" si="8"/>
        <v>3996</v>
      </c>
      <c r="F156" s="25">
        <v>3996</v>
      </c>
      <c r="G156" s="113"/>
    </row>
    <row r="157" spans="1:8" ht="39.75" customHeight="1" x14ac:dyDescent="0.25">
      <c r="A157" s="121" t="s">
        <v>22</v>
      </c>
      <c r="B157" s="32" t="s">
        <v>23</v>
      </c>
      <c r="C157" s="25" t="s">
        <v>389</v>
      </c>
      <c r="D157" s="25" t="s">
        <v>42</v>
      </c>
      <c r="E157" s="25">
        <f t="shared" si="8"/>
        <v>23060</v>
      </c>
      <c r="F157" s="25">
        <v>23060</v>
      </c>
      <c r="G157" s="113"/>
    </row>
    <row r="158" spans="1:8" ht="27.75" customHeight="1" x14ac:dyDescent="0.25">
      <c r="A158" s="132" t="s">
        <v>195</v>
      </c>
      <c r="B158" s="133"/>
      <c r="C158" s="24" t="s">
        <v>242</v>
      </c>
      <c r="D158" s="24"/>
      <c r="E158" s="24">
        <f>SUM(E160:E169)</f>
        <v>3817810.5599999996</v>
      </c>
      <c r="F158" s="24">
        <f>SUM(F160:F170)</f>
        <v>3829919.5599999996</v>
      </c>
      <c r="G158" s="115"/>
    </row>
    <row r="159" spans="1:8" x14ac:dyDescent="0.25">
      <c r="A159" s="25"/>
      <c r="B159" s="134" t="s">
        <v>11</v>
      </c>
      <c r="C159" s="135"/>
      <c r="D159" s="135"/>
      <c r="E159" s="135"/>
      <c r="F159" s="135"/>
      <c r="G159" s="115"/>
    </row>
    <row r="160" spans="1:8" ht="15" customHeight="1" x14ac:dyDescent="0.25">
      <c r="A160" s="127" t="s">
        <v>88</v>
      </c>
      <c r="B160" s="124" t="s">
        <v>89</v>
      </c>
      <c r="C160" s="25" t="s">
        <v>243</v>
      </c>
      <c r="D160" s="25" t="s">
        <v>42</v>
      </c>
      <c r="E160" s="25">
        <f t="shared" ref="E160:E170" si="9">SUM(F160)</f>
        <v>1091100</v>
      </c>
      <c r="F160" s="25">
        <v>1091100</v>
      </c>
      <c r="G160" s="116"/>
    </row>
    <row r="161" spans="1:8" x14ac:dyDescent="0.25">
      <c r="A161" s="128"/>
      <c r="B161" s="125"/>
      <c r="C161" s="25" t="s">
        <v>244</v>
      </c>
      <c r="D161" s="25" t="s">
        <v>90</v>
      </c>
      <c r="E161" s="25">
        <f t="shared" si="9"/>
        <v>2471146</v>
      </c>
      <c r="F161" s="25">
        <v>2471146</v>
      </c>
      <c r="G161" s="113"/>
      <c r="H161" s="14"/>
    </row>
    <row r="162" spans="1:8" x14ac:dyDescent="0.25">
      <c r="A162" s="128"/>
      <c r="B162" s="125"/>
      <c r="C162" s="25" t="s">
        <v>245</v>
      </c>
      <c r="D162" s="25" t="s">
        <v>132</v>
      </c>
      <c r="E162" s="25">
        <f t="shared" si="9"/>
        <v>0</v>
      </c>
      <c r="F162" s="25">
        <v>0</v>
      </c>
      <c r="G162" s="115"/>
    </row>
    <row r="163" spans="1:8" x14ac:dyDescent="0.25">
      <c r="A163" s="128"/>
      <c r="B163" s="125"/>
      <c r="C163" s="25" t="s">
        <v>246</v>
      </c>
      <c r="D163" s="34" t="s">
        <v>137</v>
      </c>
      <c r="E163" s="34">
        <f t="shared" si="9"/>
        <v>7121.01</v>
      </c>
      <c r="F163" s="34">
        <v>7121.01</v>
      </c>
      <c r="G163" s="115"/>
    </row>
    <row r="164" spans="1:8" x14ac:dyDescent="0.25">
      <c r="A164" s="128"/>
      <c r="B164" s="125"/>
      <c r="C164" s="25" t="s">
        <v>247</v>
      </c>
      <c r="D164" s="25" t="s">
        <v>44</v>
      </c>
      <c r="E164" s="25">
        <f t="shared" si="9"/>
        <v>34000</v>
      </c>
      <c r="F164" s="25">
        <v>34000</v>
      </c>
      <c r="G164" s="116"/>
    </row>
    <row r="165" spans="1:8" x14ac:dyDescent="0.25">
      <c r="A165" s="128"/>
      <c r="B165" s="125"/>
      <c r="C165" s="25" t="s">
        <v>248</v>
      </c>
      <c r="D165" s="105" t="s">
        <v>352</v>
      </c>
      <c r="E165" s="105">
        <f t="shared" si="9"/>
        <v>22943.55</v>
      </c>
      <c r="F165" s="105">
        <v>22943.55</v>
      </c>
      <c r="G165" s="114"/>
    </row>
    <row r="166" spans="1:8" x14ac:dyDescent="0.25">
      <c r="A166" s="128"/>
      <c r="B166" s="125"/>
      <c r="C166" s="25" t="s">
        <v>249</v>
      </c>
      <c r="D166" s="25" t="s">
        <v>169</v>
      </c>
      <c r="E166" s="25">
        <f t="shared" si="9"/>
        <v>60000</v>
      </c>
      <c r="F166" s="25">
        <v>60000</v>
      </c>
      <c r="G166" s="116"/>
    </row>
    <row r="167" spans="1:8" x14ac:dyDescent="0.25">
      <c r="A167" s="129"/>
      <c r="B167" s="126"/>
      <c r="C167" s="25" t="s">
        <v>250</v>
      </c>
      <c r="D167" s="25" t="s">
        <v>43</v>
      </c>
      <c r="E167" s="25">
        <f t="shared" si="9"/>
        <v>10800</v>
      </c>
      <c r="F167" s="25">
        <v>10800</v>
      </c>
      <c r="G167" s="113"/>
      <c r="H167" s="14"/>
    </row>
    <row r="168" spans="1:8" x14ac:dyDescent="0.25">
      <c r="A168" s="139" t="s">
        <v>18</v>
      </c>
      <c r="B168" s="124" t="s">
        <v>19</v>
      </c>
      <c r="C168" s="25" t="s">
        <v>251</v>
      </c>
      <c r="D168" s="25" t="s">
        <v>42</v>
      </c>
      <c r="E168" s="25">
        <f t="shared" si="9"/>
        <v>28000</v>
      </c>
      <c r="F168" s="25">
        <v>28000</v>
      </c>
      <c r="G168" s="15"/>
    </row>
    <row r="169" spans="1:8" ht="25.5" customHeight="1" x14ac:dyDescent="0.25">
      <c r="A169" s="140"/>
      <c r="B169" s="126"/>
      <c r="C169" s="25" t="s">
        <v>371</v>
      </c>
      <c r="D169" s="25" t="s">
        <v>43</v>
      </c>
      <c r="E169" s="25">
        <f t="shared" si="9"/>
        <v>92700</v>
      </c>
      <c r="F169" s="25">
        <v>92700</v>
      </c>
    </row>
    <row r="170" spans="1:8" ht="39" customHeight="1" x14ac:dyDescent="0.25">
      <c r="A170" s="121" t="s">
        <v>22</v>
      </c>
      <c r="B170" s="32" t="s">
        <v>23</v>
      </c>
      <c r="C170" s="25" t="s">
        <v>390</v>
      </c>
      <c r="D170" s="25" t="s">
        <v>42</v>
      </c>
      <c r="E170" s="25">
        <f t="shared" si="9"/>
        <v>12109</v>
      </c>
      <c r="F170" s="25">
        <v>12109</v>
      </c>
      <c r="G170" s="82"/>
    </row>
    <row r="171" spans="1:8" ht="17.25" customHeight="1" x14ac:dyDescent="0.25">
      <c r="A171" s="132" t="s">
        <v>196</v>
      </c>
      <c r="B171" s="133"/>
      <c r="C171" s="24" t="s">
        <v>252</v>
      </c>
      <c r="D171" s="24"/>
      <c r="E171" s="24">
        <f>SUM(E173:E181)</f>
        <v>2305941.7500000005</v>
      </c>
      <c r="F171" s="24">
        <f>SUM(F173:F182)</f>
        <v>2314646.7500000005</v>
      </c>
    </row>
    <row r="172" spans="1:8" x14ac:dyDescent="0.25">
      <c r="A172" s="25"/>
      <c r="B172" s="134" t="s">
        <v>70</v>
      </c>
      <c r="C172" s="135"/>
      <c r="D172" s="135"/>
      <c r="E172" s="135"/>
      <c r="F172" s="135"/>
    </row>
    <row r="173" spans="1:8" ht="15" customHeight="1" x14ac:dyDescent="0.25">
      <c r="A173" s="127" t="s">
        <v>88</v>
      </c>
      <c r="B173" s="124" t="s">
        <v>89</v>
      </c>
      <c r="C173" s="25" t="s">
        <v>253</v>
      </c>
      <c r="D173" s="25" t="s">
        <v>42</v>
      </c>
      <c r="E173" s="25">
        <f t="shared" ref="E173:E182" si="10">SUM(F173)</f>
        <v>692400</v>
      </c>
      <c r="F173" s="25">
        <v>692400</v>
      </c>
      <c r="G173" s="82"/>
    </row>
    <row r="174" spans="1:8" x14ac:dyDescent="0.25">
      <c r="A174" s="128"/>
      <c r="B174" s="125"/>
      <c r="C174" s="25" t="s">
        <v>254</v>
      </c>
      <c r="D174" s="25" t="s">
        <v>90</v>
      </c>
      <c r="E174" s="25">
        <f t="shared" si="10"/>
        <v>1400761</v>
      </c>
      <c r="F174" s="25">
        <v>1400761</v>
      </c>
      <c r="G174" s="84"/>
      <c r="H174" s="14"/>
    </row>
    <row r="175" spans="1:8" x14ac:dyDescent="0.25">
      <c r="A175" s="128"/>
      <c r="B175" s="125"/>
      <c r="C175" s="25" t="s">
        <v>255</v>
      </c>
      <c r="D175" s="105" t="s">
        <v>326</v>
      </c>
      <c r="E175" s="105">
        <f t="shared" si="10"/>
        <v>12458.74</v>
      </c>
      <c r="F175" s="105">
        <v>12458.74</v>
      </c>
      <c r="G175" s="15"/>
    </row>
    <row r="176" spans="1:8" x14ac:dyDescent="0.25">
      <c r="A176" s="128"/>
      <c r="B176" s="125"/>
      <c r="C176" s="25" t="s">
        <v>256</v>
      </c>
      <c r="D176" s="25" t="s">
        <v>44</v>
      </c>
      <c r="E176" s="25">
        <f t="shared" si="10"/>
        <v>34200</v>
      </c>
      <c r="F176" s="25">
        <v>34200</v>
      </c>
    </row>
    <row r="177" spans="1:8" x14ac:dyDescent="0.25">
      <c r="A177" s="128"/>
      <c r="B177" s="125"/>
      <c r="C177" s="25" t="s">
        <v>257</v>
      </c>
      <c r="D177" s="34" t="s">
        <v>137</v>
      </c>
      <c r="E177" s="34">
        <f t="shared" si="10"/>
        <v>8856.48</v>
      </c>
      <c r="F177" s="34">
        <v>8856.48</v>
      </c>
    </row>
    <row r="178" spans="1:8" x14ac:dyDescent="0.25">
      <c r="A178" s="128"/>
      <c r="B178" s="125"/>
      <c r="C178" s="25" t="s">
        <v>258</v>
      </c>
      <c r="D178" s="25" t="s">
        <v>163</v>
      </c>
      <c r="E178" s="25">
        <f t="shared" si="10"/>
        <v>31895.58</v>
      </c>
      <c r="F178" s="25">
        <v>31895.58</v>
      </c>
      <c r="G178" s="82"/>
    </row>
    <row r="179" spans="1:8" x14ac:dyDescent="0.25">
      <c r="A179" s="129"/>
      <c r="B179" s="126"/>
      <c r="C179" s="25" t="s">
        <v>259</v>
      </c>
      <c r="D179" s="25" t="s">
        <v>43</v>
      </c>
      <c r="E179" s="25">
        <f t="shared" si="10"/>
        <v>15680</v>
      </c>
      <c r="F179" s="25">
        <v>15680</v>
      </c>
      <c r="G179" s="112"/>
      <c r="H179" s="14"/>
    </row>
    <row r="180" spans="1:8" x14ac:dyDescent="0.25">
      <c r="A180" s="139" t="s">
        <v>18</v>
      </c>
      <c r="B180" s="124" t="s">
        <v>19</v>
      </c>
      <c r="C180" s="25" t="s">
        <v>260</v>
      </c>
      <c r="D180" s="25" t="s">
        <v>42</v>
      </c>
      <c r="E180" s="25">
        <f t="shared" si="10"/>
        <v>10600</v>
      </c>
      <c r="F180" s="25">
        <v>10600</v>
      </c>
    </row>
    <row r="181" spans="1:8" ht="19.5" customHeight="1" x14ac:dyDescent="0.25">
      <c r="A181" s="140"/>
      <c r="B181" s="126"/>
      <c r="C181" s="25" t="s">
        <v>372</v>
      </c>
      <c r="D181" s="25" t="s">
        <v>43</v>
      </c>
      <c r="E181" s="25">
        <f t="shared" si="10"/>
        <v>99089.95</v>
      </c>
      <c r="F181" s="25">
        <v>99089.95</v>
      </c>
      <c r="G181" s="84"/>
    </row>
    <row r="182" spans="1:8" ht="40.5" customHeight="1" x14ac:dyDescent="0.25">
      <c r="A182" s="121" t="s">
        <v>22</v>
      </c>
      <c r="B182" s="32" t="s">
        <v>23</v>
      </c>
      <c r="C182" s="25" t="s">
        <v>397</v>
      </c>
      <c r="D182" s="25" t="s">
        <v>42</v>
      </c>
      <c r="E182" s="25">
        <f t="shared" si="10"/>
        <v>8705</v>
      </c>
      <c r="F182" s="25">
        <v>8705</v>
      </c>
      <c r="G182" s="84"/>
    </row>
    <row r="183" spans="1:8" ht="29.25" customHeight="1" x14ac:dyDescent="0.25">
      <c r="A183" s="145" t="s">
        <v>340</v>
      </c>
      <c r="B183" s="159"/>
      <c r="C183" s="24" t="s">
        <v>261</v>
      </c>
      <c r="D183" s="24"/>
      <c r="E183" s="24">
        <f>SUM(E185:E193)</f>
        <v>1489353.3</v>
      </c>
      <c r="F183" s="24">
        <f>SUM(F185:F194)</f>
        <v>1492083.3</v>
      </c>
    </row>
    <row r="184" spans="1:8" x14ac:dyDescent="0.25">
      <c r="A184" s="25"/>
      <c r="B184" s="134" t="s">
        <v>11</v>
      </c>
      <c r="C184" s="135"/>
      <c r="D184" s="135"/>
      <c r="E184" s="135"/>
      <c r="F184" s="135"/>
    </row>
    <row r="185" spans="1:8" ht="15" customHeight="1" x14ac:dyDescent="0.25">
      <c r="A185" s="127" t="s">
        <v>88</v>
      </c>
      <c r="B185" s="124" t="s">
        <v>89</v>
      </c>
      <c r="C185" s="25" t="s">
        <v>262</v>
      </c>
      <c r="D185" s="25" t="s">
        <v>42</v>
      </c>
      <c r="E185" s="25">
        <f t="shared" ref="E185:E194" si="11">SUM(F185)</f>
        <v>672000</v>
      </c>
      <c r="F185" s="25">
        <v>672000</v>
      </c>
      <c r="G185" s="84"/>
    </row>
    <row r="186" spans="1:8" x14ac:dyDescent="0.25">
      <c r="A186" s="128"/>
      <c r="B186" s="125"/>
      <c r="C186" s="25" t="s">
        <v>263</v>
      </c>
      <c r="D186" s="25" t="s">
        <v>43</v>
      </c>
      <c r="E186" s="25">
        <f t="shared" si="11"/>
        <v>19874</v>
      </c>
      <c r="F186" s="25">
        <v>19874</v>
      </c>
      <c r="G186" s="73"/>
      <c r="H186" s="14"/>
    </row>
    <row r="187" spans="1:8" x14ac:dyDescent="0.25">
      <c r="A187" s="128"/>
      <c r="B187" s="125"/>
      <c r="C187" s="25" t="s">
        <v>264</v>
      </c>
      <c r="D187" s="25" t="s">
        <v>90</v>
      </c>
      <c r="E187" s="25">
        <f t="shared" si="11"/>
        <v>716190</v>
      </c>
      <c r="F187" s="25">
        <v>716190</v>
      </c>
      <c r="G187" s="84"/>
      <c r="H187" s="14"/>
    </row>
    <row r="188" spans="1:8" x14ac:dyDescent="0.25">
      <c r="A188" s="128"/>
      <c r="B188" s="125"/>
      <c r="C188" s="25" t="s">
        <v>265</v>
      </c>
      <c r="D188" s="34" t="s">
        <v>137</v>
      </c>
      <c r="E188" s="34">
        <f t="shared" si="11"/>
        <v>3482.79</v>
      </c>
      <c r="F188" s="34">
        <v>3482.79</v>
      </c>
    </row>
    <row r="189" spans="1:8" x14ac:dyDescent="0.25">
      <c r="A189" s="128"/>
      <c r="B189" s="125"/>
      <c r="C189" s="25" t="s">
        <v>266</v>
      </c>
      <c r="D189" s="25" t="s">
        <v>44</v>
      </c>
      <c r="E189" s="25">
        <f t="shared" si="11"/>
        <v>21300</v>
      </c>
      <c r="F189" s="25">
        <v>21300</v>
      </c>
    </row>
    <row r="190" spans="1:8" x14ac:dyDescent="0.25">
      <c r="A190" s="128"/>
      <c r="B190" s="125"/>
      <c r="C190" s="25" t="s">
        <v>382</v>
      </c>
      <c r="D190" s="25" t="s">
        <v>163</v>
      </c>
      <c r="E190" s="25">
        <f t="shared" si="11"/>
        <v>828.79</v>
      </c>
      <c r="F190" s="25">
        <v>828.79</v>
      </c>
      <c r="G190" s="82"/>
    </row>
    <row r="191" spans="1:8" x14ac:dyDescent="0.25">
      <c r="A191" s="129"/>
      <c r="B191" s="126"/>
      <c r="C191" s="25" t="s">
        <v>267</v>
      </c>
      <c r="D191" s="105" t="s">
        <v>326</v>
      </c>
      <c r="E191" s="105">
        <f t="shared" si="11"/>
        <v>667.02</v>
      </c>
      <c r="F191" s="105">
        <v>667.02</v>
      </c>
      <c r="G191" s="109"/>
    </row>
    <row r="192" spans="1:8" x14ac:dyDescent="0.25">
      <c r="A192" s="139" t="s">
        <v>18</v>
      </c>
      <c r="B192" s="124" t="s">
        <v>19</v>
      </c>
      <c r="C192" s="25" t="s">
        <v>268</v>
      </c>
      <c r="D192" s="25" t="s">
        <v>42</v>
      </c>
      <c r="E192" s="25">
        <f t="shared" si="11"/>
        <v>10000</v>
      </c>
      <c r="F192" s="25">
        <v>10000</v>
      </c>
      <c r="G192" s="15"/>
    </row>
    <row r="193" spans="1:8" ht="25.5" customHeight="1" x14ac:dyDescent="0.25">
      <c r="A193" s="140"/>
      <c r="B193" s="126"/>
      <c r="C193" s="25" t="s">
        <v>383</v>
      </c>
      <c r="D193" s="25" t="s">
        <v>43</v>
      </c>
      <c r="E193" s="25">
        <f t="shared" si="11"/>
        <v>45010.7</v>
      </c>
      <c r="F193" s="25">
        <v>45010.7</v>
      </c>
      <c r="G193" s="119"/>
    </row>
    <row r="194" spans="1:8" ht="40.5" customHeight="1" x14ac:dyDescent="0.25">
      <c r="A194" s="121" t="s">
        <v>22</v>
      </c>
      <c r="B194" s="32" t="s">
        <v>23</v>
      </c>
      <c r="C194" s="25" t="s">
        <v>394</v>
      </c>
      <c r="D194" s="25" t="s">
        <v>42</v>
      </c>
      <c r="E194" s="25">
        <f t="shared" si="11"/>
        <v>2730</v>
      </c>
      <c r="F194" s="25">
        <v>2730</v>
      </c>
      <c r="G194" s="84"/>
    </row>
    <row r="195" spans="1:8" ht="30.75" customHeight="1" x14ac:dyDescent="0.25">
      <c r="A195" s="145" t="s">
        <v>341</v>
      </c>
      <c r="B195" s="159"/>
      <c r="C195" s="24" t="s">
        <v>269</v>
      </c>
      <c r="D195" s="24"/>
      <c r="E195" s="24">
        <f>SUM(E197:E205)</f>
        <v>1300230.4099999999</v>
      </c>
      <c r="F195" s="24">
        <f>SUM(F197:F206)</f>
        <v>1302920.4099999999</v>
      </c>
    </row>
    <row r="196" spans="1:8" x14ac:dyDescent="0.25">
      <c r="A196" s="38"/>
      <c r="B196" s="141" t="s">
        <v>11</v>
      </c>
      <c r="C196" s="142"/>
      <c r="D196" s="142"/>
      <c r="E196" s="142"/>
      <c r="F196" s="142"/>
    </row>
    <row r="197" spans="1:8" ht="15" customHeight="1" x14ac:dyDescent="0.25">
      <c r="A197" s="127" t="s">
        <v>88</v>
      </c>
      <c r="B197" s="124" t="s">
        <v>89</v>
      </c>
      <c r="C197" s="25" t="s">
        <v>270</v>
      </c>
      <c r="D197" s="25" t="s">
        <v>42</v>
      </c>
      <c r="E197" s="25">
        <f t="shared" ref="E197:E206" si="12">SUM(F197)</f>
        <v>509050</v>
      </c>
      <c r="F197" s="25">
        <v>509050</v>
      </c>
      <c r="G197" s="84"/>
    </row>
    <row r="198" spans="1:8" x14ac:dyDescent="0.25">
      <c r="A198" s="128"/>
      <c r="B198" s="125"/>
      <c r="C198" s="25" t="s">
        <v>271</v>
      </c>
      <c r="D198" s="25" t="s">
        <v>43</v>
      </c>
      <c r="E198" s="25">
        <f t="shared" si="12"/>
        <v>15642</v>
      </c>
      <c r="F198" s="25">
        <v>15642</v>
      </c>
      <c r="G198" s="82"/>
      <c r="H198" s="14"/>
    </row>
    <row r="199" spans="1:8" x14ac:dyDescent="0.25">
      <c r="A199" s="128"/>
      <c r="B199" s="125"/>
      <c r="C199" s="25" t="s">
        <v>272</v>
      </c>
      <c r="D199" s="25" t="s">
        <v>90</v>
      </c>
      <c r="E199" s="25">
        <f t="shared" si="12"/>
        <v>685013</v>
      </c>
      <c r="F199" s="25">
        <v>685013</v>
      </c>
      <c r="G199" s="84"/>
      <c r="H199" s="15"/>
    </row>
    <row r="200" spans="1:8" ht="23.25" customHeight="1" x14ac:dyDescent="0.25">
      <c r="A200" s="128"/>
      <c r="B200" s="125"/>
      <c r="C200" s="25" t="s">
        <v>273</v>
      </c>
      <c r="D200" s="34" t="s">
        <v>137</v>
      </c>
      <c r="E200" s="34">
        <f t="shared" si="12"/>
        <v>1383.44</v>
      </c>
      <c r="F200" s="34">
        <v>1383.44</v>
      </c>
    </row>
    <row r="201" spans="1:8" ht="15.75" customHeight="1" x14ac:dyDescent="0.25">
      <c r="A201" s="128"/>
      <c r="B201" s="125"/>
      <c r="C201" s="25" t="s">
        <v>274</v>
      </c>
      <c r="D201" s="25" t="s">
        <v>44</v>
      </c>
      <c r="E201" s="25">
        <f t="shared" si="12"/>
        <v>24000</v>
      </c>
      <c r="F201" s="25">
        <v>24000</v>
      </c>
    </row>
    <row r="202" spans="1:8" ht="15.75" customHeight="1" x14ac:dyDescent="0.25">
      <c r="A202" s="128"/>
      <c r="B202" s="125"/>
      <c r="C202" s="25" t="s">
        <v>275</v>
      </c>
      <c r="D202" s="25" t="s">
        <v>163</v>
      </c>
      <c r="E202" s="25">
        <f t="shared" si="12"/>
        <v>5247.13</v>
      </c>
      <c r="F202" s="25">
        <v>5247.13</v>
      </c>
      <c r="G202" s="82"/>
    </row>
    <row r="203" spans="1:8" ht="15.75" customHeight="1" x14ac:dyDescent="0.25">
      <c r="A203" s="129"/>
      <c r="B203" s="126"/>
      <c r="C203" s="25" t="s">
        <v>276</v>
      </c>
      <c r="D203" s="105" t="s">
        <v>326</v>
      </c>
      <c r="E203" s="105">
        <f t="shared" si="12"/>
        <v>8124.84</v>
      </c>
      <c r="F203" s="105">
        <v>8124.84</v>
      </c>
      <c r="G203" s="109"/>
    </row>
    <row r="204" spans="1:8" ht="15.75" customHeight="1" x14ac:dyDescent="0.25">
      <c r="A204" s="127" t="s">
        <v>18</v>
      </c>
      <c r="B204" s="124" t="s">
        <v>19</v>
      </c>
      <c r="C204" s="25" t="s">
        <v>277</v>
      </c>
      <c r="D204" s="25" t="s">
        <v>42</v>
      </c>
      <c r="E204" s="25">
        <f t="shared" si="12"/>
        <v>6000</v>
      </c>
      <c r="F204" s="25">
        <v>6000</v>
      </c>
    </row>
    <row r="205" spans="1:8" ht="25.5" customHeight="1" x14ac:dyDescent="0.25">
      <c r="A205" s="129"/>
      <c r="B205" s="126"/>
      <c r="C205" s="25" t="s">
        <v>385</v>
      </c>
      <c r="D205" s="25" t="s">
        <v>43</v>
      </c>
      <c r="E205" s="25">
        <f t="shared" si="12"/>
        <v>45770</v>
      </c>
      <c r="F205" s="25">
        <v>45770</v>
      </c>
      <c r="G205" s="73"/>
    </row>
    <row r="206" spans="1:8" ht="40.5" customHeight="1" x14ac:dyDescent="0.25">
      <c r="A206" s="94" t="s">
        <v>22</v>
      </c>
      <c r="B206" s="32" t="s">
        <v>23</v>
      </c>
      <c r="C206" s="25" t="s">
        <v>393</v>
      </c>
      <c r="D206" s="25" t="s">
        <v>42</v>
      </c>
      <c r="E206" s="25">
        <f t="shared" si="12"/>
        <v>2690</v>
      </c>
      <c r="F206" s="25">
        <v>2690</v>
      </c>
      <c r="G206" s="82"/>
    </row>
    <row r="207" spans="1:8" ht="30" customHeight="1" x14ac:dyDescent="0.25">
      <c r="A207" s="145" t="s">
        <v>197</v>
      </c>
      <c r="B207" s="159"/>
      <c r="C207" s="24" t="s">
        <v>278</v>
      </c>
      <c r="D207" s="24"/>
      <c r="E207" s="24">
        <f>SUM(E209:E217)</f>
        <v>1827284.7400000002</v>
      </c>
      <c r="F207" s="24">
        <f>SUM(F209:F218)</f>
        <v>1827954.7400000002</v>
      </c>
    </row>
    <row r="208" spans="1:8" x14ac:dyDescent="0.25">
      <c r="A208" s="39"/>
      <c r="B208" s="141" t="s">
        <v>11</v>
      </c>
      <c r="C208" s="142"/>
      <c r="D208" s="142"/>
      <c r="E208" s="142"/>
      <c r="F208" s="142"/>
    </row>
    <row r="209" spans="1:8" ht="15" customHeight="1" x14ac:dyDescent="0.25">
      <c r="A209" s="127" t="s">
        <v>88</v>
      </c>
      <c r="B209" s="124" t="s">
        <v>89</v>
      </c>
      <c r="C209" s="25" t="s">
        <v>279</v>
      </c>
      <c r="D209" s="25" t="s">
        <v>42</v>
      </c>
      <c r="E209" s="25">
        <f t="shared" ref="E209:E218" si="13">SUM(F209)</f>
        <v>666850</v>
      </c>
      <c r="F209" s="25">
        <v>666850</v>
      </c>
      <c r="G209" s="84"/>
    </row>
    <row r="210" spans="1:8" x14ac:dyDescent="0.25">
      <c r="A210" s="128"/>
      <c r="B210" s="125"/>
      <c r="C210" s="25" t="s">
        <v>280</v>
      </c>
      <c r="D210" s="25" t="s">
        <v>43</v>
      </c>
      <c r="E210" s="25">
        <f t="shared" si="13"/>
        <v>22211</v>
      </c>
      <c r="F210" s="25">
        <v>22211</v>
      </c>
      <c r="G210" s="84"/>
      <c r="H210" s="14"/>
    </row>
    <row r="211" spans="1:8" ht="15" customHeight="1" x14ac:dyDescent="0.25">
      <c r="A211" s="128"/>
      <c r="B211" s="125"/>
      <c r="C211" s="25" t="s">
        <v>281</v>
      </c>
      <c r="D211" s="25" t="s">
        <v>90</v>
      </c>
      <c r="E211" s="25">
        <f t="shared" si="13"/>
        <v>932943</v>
      </c>
      <c r="F211" s="25">
        <v>932943</v>
      </c>
      <c r="G211" s="84"/>
      <c r="H211" s="81"/>
    </row>
    <row r="212" spans="1:8" x14ac:dyDescent="0.25">
      <c r="A212" s="128"/>
      <c r="B212" s="125"/>
      <c r="C212" s="25" t="s">
        <v>282</v>
      </c>
      <c r="D212" s="34" t="s">
        <v>137</v>
      </c>
      <c r="E212" s="34">
        <f t="shared" si="13"/>
        <v>5804.55</v>
      </c>
      <c r="F212" s="34">
        <v>5804.55</v>
      </c>
    </row>
    <row r="213" spans="1:8" x14ac:dyDescent="0.25">
      <c r="A213" s="128"/>
      <c r="B213" s="125"/>
      <c r="C213" s="25" t="s">
        <v>283</v>
      </c>
      <c r="D213" s="25" t="s">
        <v>44</v>
      </c>
      <c r="E213" s="25">
        <f t="shared" si="13"/>
        <v>21750</v>
      </c>
      <c r="F213" s="25">
        <v>21750</v>
      </c>
      <c r="G213" s="82"/>
    </row>
    <row r="214" spans="1:8" x14ac:dyDescent="0.25">
      <c r="A214" s="128"/>
      <c r="B214" s="125"/>
      <c r="C214" s="25" t="s">
        <v>284</v>
      </c>
      <c r="D214" s="25" t="s">
        <v>163</v>
      </c>
      <c r="E214" s="25">
        <f t="shared" si="13"/>
        <v>70622.34</v>
      </c>
      <c r="F214" s="25">
        <v>70622.34</v>
      </c>
      <c r="G214" s="82"/>
    </row>
    <row r="215" spans="1:8" x14ac:dyDescent="0.25">
      <c r="A215" s="129"/>
      <c r="B215" s="126"/>
      <c r="C215" s="25" t="s">
        <v>285</v>
      </c>
      <c r="D215" s="105" t="s">
        <v>326</v>
      </c>
      <c r="E215" s="105">
        <f t="shared" si="13"/>
        <v>49794.35</v>
      </c>
      <c r="F215" s="105">
        <v>49794.35</v>
      </c>
      <c r="G215" s="109"/>
    </row>
    <row r="216" spans="1:8" x14ac:dyDescent="0.25">
      <c r="A216" s="127" t="s">
        <v>18</v>
      </c>
      <c r="B216" s="124" t="s">
        <v>19</v>
      </c>
      <c r="C216" s="25" t="s">
        <v>286</v>
      </c>
      <c r="D216" s="25" t="s">
        <v>42</v>
      </c>
      <c r="E216" s="25">
        <f t="shared" si="13"/>
        <v>15500</v>
      </c>
      <c r="F216" s="25">
        <v>15500</v>
      </c>
      <c r="G216" s="15"/>
    </row>
    <row r="217" spans="1:8" ht="25.5" customHeight="1" x14ac:dyDescent="0.25">
      <c r="A217" s="129"/>
      <c r="B217" s="126"/>
      <c r="C217" s="25" t="s">
        <v>373</v>
      </c>
      <c r="D217" s="25" t="s">
        <v>43</v>
      </c>
      <c r="E217" s="25">
        <f t="shared" si="13"/>
        <v>41809.5</v>
      </c>
      <c r="F217" s="25">
        <v>41809.5</v>
      </c>
      <c r="G217" s="82"/>
    </row>
    <row r="218" spans="1:8" ht="42.75" customHeight="1" x14ac:dyDescent="0.25">
      <c r="A218" s="94" t="s">
        <v>22</v>
      </c>
      <c r="B218" s="32" t="s">
        <v>23</v>
      </c>
      <c r="C218" s="25" t="s">
        <v>392</v>
      </c>
      <c r="D218" s="25" t="s">
        <v>42</v>
      </c>
      <c r="E218" s="25">
        <f t="shared" si="13"/>
        <v>670</v>
      </c>
      <c r="F218" s="25">
        <v>670</v>
      </c>
      <c r="G218" s="82"/>
    </row>
    <row r="219" spans="1:8" ht="30.75" customHeight="1" x14ac:dyDescent="0.25">
      <c r="A219" s="145" t="s">
        <v>198</v>
      </c>
      <c r="B219" s="159"/>
      <c r="C219" s="24" t="s">
        <v>287</v>
      </c>
      <c r="D219" s="24"/>
      <c r="E219" s="24">
        <f>SUM(E221:E229)</f>
        <v>1043782.57</v>
      </c>
      <c r="F219" s="24">
        <f>SUM(F221:F230)</f>
        <v>1050776.5699999998</v>
      </c>
    </row>
    <row r="220" spans="1:8" x14ac:dyDescent="0.25">
      <c r="A220" s="25"/>
      <c r="B220" s="134" t="s">
        <v>11</v>
      </c>
      <c r="C220" s="135"/>
      <c r="D220" s="135"/>
      <c r="E220" s="135"/>
      <c r="F220" s="135"/>
    </row>
    <row r="221" spans="1:8" ht="15" customHeight="1" x14ac:dyDescent="0.25">
      <c r="A221" s="127" t="s">
        <v>88</v>
      </c>
      <c r="B221" s="156" t="s">
        <v>89</v>
      </c>
      <c r="C221" s="25" t="s">
        <v>288</v>
      </c>
      <c r="D221" s="25" t="s">
        <v>42</v>
      </c>
      <c r="E221" s="25">
        <f t="shared" ref="E221:E230" si="14">SUM(F221)</f>
        <v>410270</v>
      </c>
      <c r="F221" s="25">
        <v>410270</v>
      </c>
      <c r="G221" s="82"/>
    </row>
    <row r="222" spans="1:8" x14ac:dyDescent="0.25">
      <c r="A222" s="128"/>
      <c r="B222" s="157"/>
      <c r="C222" s="25" t="s">
        <v>289</v>
      </c>
      <c r="D222" s="25" t="s">
        <v>90</v>
      </c>
      <c r="E222" s="25">
        <f t="shared" si="14"/>
        <v>554234</v>
      </c>
      <c r="F222" s="25">
        <v>554234</v>
      </c>
      <c r="G222" s="84"/>
      <c r="H222" s="81"/>
    </row>
    <row r="223" spans="1:8" x14ac:dyDescent="0.25">
      <c r="A223" s="128"/>
      <c r="B223" s="157"/>
      <c r="C223" s="25" t="s">
        <v>290</v>
      </c>
      <c r="D223" s="34" t="s">
        <v>137</v>
      </c>
      <c r="E223" s="34">
        <f t="shared" si="14"/>
        <v>5062.9399999999996</v>
      </c>
      <c r="F223" s="34">
        <v>5062.9399999999996</v>
      </c>
    </row>
    <row r="224" spans="1:8" x14ac:dyDescent="0.25">
      <c r="A224" s="128"/>
      <c r="B224" s="157"/>
      <c r="C224" s="25" t="s">
        <v>291</v>
      </c>
      <c r="D224" s="25" t="s">
        <v>43</v>
      </c>
      <c r="E224" s="25"/>
      <c r="F224" s="25">
        <v>6264</v>
      </c>
      <c r="G224" s="82"/>
      <c r="H224" s="14"/>
    </row>
    <row r="225" spans="1:8" x14ac:dyDescent="0.25">
      <c r="A225" s="128"/>
      <c r="B225" s="157"/>
      <c r="C225" s="25" t="s">
        <v>292</v>
      </c>
      <c r="D225" s="25" t="s">
        <v>44</v>
      </c>
      <c r="E225" s="25">
        <f t="shared" si="14"/>
        <v>19200</v>
      </c>
      <c r="F225" s="25">
        <v>19200</v>
      </c>
      <c r="G225" s="82"/>
    </row>
    <row r="226" spans="1:8" x14ac:dyDescent="0.25">
      <c r="A226" s="128"/>
      <c r="B226" s="157"/>
      <c r="C226" s="25" t="s">
        <v>293</v>
      </c>
      <c r="D226" s="25" t="s">
        <v>163</v>
      </c>
      <c r="E226" s="25">
        <f t="shared" si="14"/>
        <v>5617.51</v>
      </c>
      <c r="F226" s="25">
        <v>5617.51</v>
      </c>
      <c r="G226" s="82"/>
    </row>
    <row r="227" spans="1:8" x14ac:dyDescent="0.25">
      <c r="A227" s="129"/>
      <c r="B227" s="158"/>
      <c r="C227" s="25" t="s">
        <v>294</v>
      </c>
      <c r="D227" s="105" t="s">
        <v>326</v>
      </c>
      <c r="E227" s="105">
        <f t="shared" si="14"/>
        <v>4518.12</v>
      </c>
      <c r="F227" s="105">
        <v>4518.12</v>
      </c>
      <c r="G227" s="109"/>
    </row>
    <row r="228" spans="1:8" ht="19.5" customHeight="1" x14ac:dyDescent="0.25">
      <c r="A228" s="139" t="s">
        <v>18</v>
      </c>
      <c r="B228" s="124" t="s">
        <v>19</v>
      </c>
      <c r="C228" s="25" t="s">
        <v>295</v>
      </c>
      <c r="D228" s="25" t="s">
        <v>42</v>
      </c>
      <c r="E228" s="25">
        <f t="shared" si="14"/>
        <v>18480</v>
      </c>
      <c r="F228" s="25">
        <v>18480</v>
      </c>
    </row>
    <row r="229" spans="1:8" ht="22.5" customHeight="1" x14ac:dyDescent="0.25">
      <c r="A229" s="140"/>
      <c r="B229" s="126"/>
      <c r="C229" s="25" t="s">
        <v>379</v>
      </c>
      <c r="D229" s="25" t="s">
        <v>43</v>
      </c>
      <c r="E229" s="25">
        <f t="shared" si="14"/>
        <v>26400</v>
      </c>
      <c r="F229" s="25">
        <v>26400</v>
      </c>
    </row>
    <row r="230" spans="1:8" ht="42" customHeight="1" x14ac:dyDescent="0.25">
      <c r="A230" s="121" t="s">
        <v>22</v>
      </c>
      <c r="B230" s="32" t="s">
        <v>23</v>
      </c>
      <c r="C230" s="25" t="s">
        <v>395</v>
      </c>
      <c r="D230" s="25" t="s">
        <v>42</v>
      </c>
      <c r="E230" s="25">
        <f t="shared" si="14"/>
        <v>730</v>
      </c>
      <c r="F230" s="25">
        <v>730</v>
      </c>
      <c r="G230" s="82"/>
    </row>
    <row r="231" spans="1:8" ht="15.75" customHeight="1" x14ac:dyDescent="0.25">
      <c r="A231" s="132" t="s">
        <v>199</v>
      </c>
      <c r="B231" s="133"/>
      <c r="C231" s="24" t="s">
        <v>296</v>
      </c>
      <c r="D231" s="24"/>
      <c r="E231" s="24">
        <f>SUM(E233:E243)</f>
        <v>3296380.2</v>
      </c>
      <c r="F231" s="24">
        <f>SUM(F233:F244)</f>
        <v>3320550.2</v>
      </c>
    </row>
    <row r="232" spans="1:8" x14ac:dyDescent="0.25">
      <c r="A232" s="39"/>
      <c r="B232" s="141" t="s">
        <v>11</v>
      </c>
      <c r="C232" s="142"/>
      <c r="D232" s="142"/>
      <c r="E232" s="142"/>
      <c r="F232" s="142"/>
    </row>
    <row r="233" spans="1:8" ht="18.75" customHeight="1" x14ac:dyDescent="0.25">
      <c r="A233" s="127" t="s">
        <v>88</v>
      </c>
      <c r="B233" s="156" t="s">
        <v>89</v>
      </c>
      <c r="C233" s="25" t="s">
        <v>297</v>
      </c>
      <c r="D233" s="25" t="s">
        <v>42</v>
      </c>
      <c r="E233" s="25">
        <f t="shared" ref="E233:E244" si="15">SUM(F233)</f>
        <v>771200</v>
      </c>
      <c r="F233" s="25">
        <v>771200</v>
      </c>
      <c r="G233" s="82"/>
    </row>
    <row r="234" spans="1:8" x14ac:dyDescent="0.25">
      <c r="A234" s="128"/>
      <c r="B234" s="157"/>
      <c r="C234" s="25" t="s">
        <v>298</v>
      </c>
      <c r="D234" s="25" t="s">
        <v>90</v>
      </c>
      <c r="E234" s="25">
        <f t="shared" si="15"/>
        <v>2172341</v>
      </c>
      <c r="F234" s="25">
        <v>2172341</v>
      </c>
      <c r="G234" s="84"/>
      <c r="H234" s="14"/>
    </row>
    <row r="235" spans="1:8" x14ac:dyDescent="0.25">
      <c r="A235" s="128"/>
      <c r="B235" s="157"/>
      <c r="C235" s="25" t="s">
        <v>299</v>
      </c>
      <c r="D235" s="25" t="s">
        <v>132</v>
      </c>
      <c r="E235" s="25">
        <f t="shared" si="15"/>
        <v>0</v>
      </c>
      <c r="F235" s="25">
        <v>0</v>
      </c>
    </row>
    <row r="236" spans="1:8" x14ac:dyDescent="0.25">
      <c r="A236" s="128"/>
      <c r="B236" s="157"/>
      <c r="C236" s="25" t="s">
        <v>300</v>
      </c>
      <c r="D236" s="34" t="s">
        <v>137</v>
      </c>
      <c r="E236" s="34">
        <f t="shared" si="15"/>
        <v>3287.31</v>
      </c>
      <c r="F236" s="34">
        <v>3287.31</v>
      </c>
    </row>
    <row r="237" spans="1:8" x14ac:dyDescent="0.25">
      <c r="A237" s="128"/>
      <c r="B237" s="157"/>
      <c r="C237" s="25" t="s">
        <v>301</v>
      </c>
      <c r="D237" s="25" t="s">
        <v>44</v>
      </c>
      <c r="E237" s="25">
        <f t="shared" si="15"/>
        <v>38925</v>
      </c>
      <c r="F237" s="25">
        <v>38925</v>
      </c>
    </row>
    <row r="238" spans="1:8" x14ac:dyDescent="0.25">
      <c r="A238" s="128"/>
      <c r="B238" s="157"/>
      <c r="C238" s="25" t="s">
        <v>302</v>
      </c>
      <c r="D238" s="105" t="s">
        <v>326</v>
      </c>
      <c r="E238" s="105">
        <f t="shared" si="15"/>
        <v>10701.02</v>
      </c>
      <c r="F238" s="105">
        <v>10701.02</v>
      </c>
      <c r="G238" s="115"/>
    </row>
    <row r="239" spans="1:8" x14ac:dyDescent="0.25">
      <c r="A239" s="128"/>
      <c r="B239" s="157"/>
      <c r="C239" s="25" t="s">
        <v>353</v>
      </c>
      <c r="D239" s="25" t="s">
        <v>163</v>
      </c>
      <c r="E239" s="25">
        <f t="shared" si="15"/>
        <v>113912.87</v>
      </c>
      <c r="F239" s="25">
        <v>113912.87</v>
      </c>
      <c r="G239" s="120"/>
    </row>
    <row r="240" spans="1:8" x14ac:dyDescent="0.25">
      <c r="A240" s="128"/>
      <c r="B240" s="157"/>
      <c r="C240" s="25" t="s">
        <v>303</v>
      </c>
      <c r="D240" s="25" t="s">
        <v>43</v>
      </c>
      <c r="E240" s="25">
        <f t="shared" si="15"/>
        <v>15578</v>
      </c>
      <c r="F240" s="25">
        <v>15578</v>
      </c>
      <c r="G240" s="113"/>
      <c r="H240" s="14"/>
    </row>
    <row r="241" spans="1:8" x14ac:dyDescent="0.25">
      <c r="A241" s="129"/>
      <c r="B241" s="158"/>
      <c r="C241" s="25" t="s">
        <v>304</v>
      </c>
      <c r="D241" s="25" t="s">
        <v>136</v>
      </c>
      <c r="E241" s="25">
        <f t="shared" si="15"/>
        <v>19740</v>
      </c>
      <c r="F241" s="25">
        <v>19740</v>
      </c>
      <c r="G241" s="113"/>
      <c r="H241" s="14"/>
    </row>
    <row r="242" spans="1:8" ht="25.5" customHeight="1" x14ac:dyDescent="0.25">
      <c r="A242" s="139" t="s">
        <v>18</v>
      </c>
      <c r="B242" s="124" t="s">
        <v>19</v>
      </c>
      <c r="C242" s="25" t="s">
        <v>374</v>
      </c>
      <c r="D242" s="25" t="s">
        <v>43</v>
      </c>
      <c r="E242" s="25">
        <f t="shared" si="15"/>
        <v>141695</v>
      </c>
      <c r="F242" s="25">
        <v>141695</v>
      </c>
      <c r="G242" s="116"/>
    </row>
    <row r="243" spans="1:8" x14ac:dyDescent="0.25">
      <c r="A243" s="140"/>
      <c r="B243" s="126"/>
      <c r="C243" s="25" t="s">
        <v>398</v>
      </c>
      <c r="D243" s="25" t="s">
        <v>42</v>
      </c>
      <c r="E243" s="25">
        <f t="shared" si="15"/>
        <v>9000</v>
      </c>
      <c r="F243" s="25">
        <v>9000</v>
      </c>
      <c r="G243" s="115"/>
    </row>
    <row r="244" spans="1:8" ht="38.25" customHeight="1" x14ac:dyDescent="0.25">
      <c r="A244" s="121" t="s">
        <v>22</v>
      </c>
      <c r="B244" s="32" t="s">
        <v>23</v>
      </c>
      <c r="C244" s="25" t="s">
        <v>407</v>
      </c>
      <c r="D244" s="25" t="s">
        <v>42</v>
      </c>
      <c r="E244" s="25">
        <f t="shared" si="15"/>
        <v>24170</v>
      </c>
      <c r="F244" s="25">
        <v>24170</v>
      </c>
      <c r="G244" s="113"/>
    </row>
    <row r="245" spans="1:8" x14ac:dyDescent="0.25">
      <c r="A245" s="132" t="s">
        <v>189</v>
      </c>
      <c r="B245" s="133"/>
      <c r="C245" s="24" t="s">
        <v>305</v>
      </c>
      <c r="D245" s="24"/>
      <c r="E245" s="24">
        <f>SUM(E247:E255)</f>
        <v>2917830.57</v>
      </c>
      <c r="F245" s="24">
        <f>SUM(F247:F256)</f>
        <v>2921250.57</v>
      </c>
      <c r="G245" s="115"/>
    </row>
    <row r="246" spans="1:8" x14ac:dyDescent="0.25">
      <c r="A246" s="25"/>
      <c r="B246" s="134" t="s">
        <v>11</v>
      </c>
      <c r="C246" s="135"/>
      <c r="D246" s="135"/>
      <c r="E246" s="135"/>
      <c r="F246" s="135"/>
      <c r="G246" s="115"/>
    </row>
    <row r="247" spans="1:8" ht="15" customHeight="1" x14ac:dyDescent="0.25">
      <c r="A247" s="127" t="s">
        <v>88</v>
      </c>
      <c r="B247" s="124" t="s">
        <v>89</v>
      </c>
      <c r="C247" s="25" t="s">
        <v>306</v>
      </c>
      <c r="D247" s="25" t="s">
        <v>42</v>
      </c>
      <c r="E247" s="25">
        <f>SUM(F247)</f>
        <v>737400</v>
      </c>
      <c r="F247" s="25">
        <v>737400</v>
      </c>
      <c r="G247" s="116"/>
    </row>
    <row r="248" spans="1:8" x14ac:dyDescent="0.25">
      <c r="A248" s="128"/>
      <c r="B248" s="125"/>
      <c r="C248" s="25" t="s">
        <v>307</v>
      </c>
      <c r="D248" s="25" t="s">
        <v>90</v>
      </c>
      <c r="E248" s="25">
        <f>SUM(F248)</f>
        <v>1875919</v>
      </c>
      <c r="F248" s="25">
        <v>1875919</v>
      </c>
      <c r="G248" s="116"/>
      <c r="H248" s="14"/>
    </row>
    <row r="249" spans="1:8" x14ac:dyDescent="0.25">
      <c r="A249" s="128"/>
      <c r="B249" s="125"/>
      <c r="C249" s="25" t="s">
        <v>308</v>
      </c>
      <c r="D249" s="34" t="s">
        <v>137</v>
      </c>
      <c r="E249" s="34">
        <f t="shared" ref="E249:E256" si="16">SUM(F249)</f>
        <v>8597.73</v>
      </c>
      <c r="F249" s="34">
        <v>8597.73</v>
      </c>
      <c r="G249" s="115"/>
    </row>
    <row r="250" spans="1:8" x14ac:dyDescent="0.25">
      <c r="A250" s="128"/>
      <c r="B250" s="125"/>
      <c r="C250" s="25" t="s">
        <v>309</v>
      </c>
      <c r="D250" s="25" t="s">
        <v>44</v>
      </c>
      <c r="E250" s="25">
        <f t="shared" si="16"/>
        <v>33200</v>
      </c>
      <c r="F250" s="25">
        <v>33200</v>
      </c>
      <c r="G250" s="115"/>
    </row>
    <row r="251" spans="1:8" x14ac:dyDescent="0.25">
      <c r="A251" s="128"/>
      <c r="B251" s="125"/>
      <c r="C251" s="25" t="s">
        <v>310</v>
      </c>
      <c r="D251" s="88" t="s">
        <v>326</v>
      </c>
      <c r="E251" s="88">
        <f t="shared" si="16"/>
        <v>31182.67</v>
      </c>
      <c r="F251" s="88">
        <v>31182.67</v>
      </c>
      <c r="G251" s="117"/>
    </row>
    <row r="252" spans="1:8" x14ac:dyDescent="0.25">
      <c r="A252" s="128"/>
      <c r="B252" s="125"/>
      <c r="C252" s="25" t="s">
        <v>311</v>
      </c>
      <c r="D252" s="25" t="s">
        <v>163</v>
      </c>
      <c r="E252" s="25">
        <f t="shared" si="16"/>
        <v>96533.07</v>
      </c>
      <c r="F252" s="25">
        <v>96533.07</v>
      </c>
      <c r="G252" s="119"/>
    </row>
    <row r="253" spans="1:8" x14ac:dyDescent="0.25">
      <c r="A253" s="129"/>
      <c r="B253" s="126"/>
      <c r="C253" s="25" t="s">
        <v>353</v>
      </c>
      <c r="D253" s="25" t="s">
        <v>43</v>
      </c>
      <c r="E253" s="25">
        <f t="shared" si="16"/>
        <v>37122.85</v>
      </c>
      <c r="F253" s="25">
        <v>37122.85</v>
      </c>
      <c r="G253" s="120"/>
      <c r="H253" s="14"/>
    </row>
    <row r="254" spans="1:8" x14ac:dyDescent="0.25">
      <c r="A254" s="201" t="s">
        <v>18</v>
      </c>
      <c r="B254" s="124" t="s">
        <v>19</v>
      </c>
      <c r="C254" s="25" t="s">
        <v>375</v>
      </c>
      <c r="D254" s="25" t="s">
        <v>42</v>
      </c>
      <c r="E254" s="25">
        <f t="shared" si="16"/>
        <v>0</v>
      </c>
      <c r="F254" s="25">
        <v>0</v>
      </c>
      <c r="G254" s="114"/>
    </row>
    <row r="255" spans="1:8" ht="22.5" customHeight="1" x14ac:dyDescent="0.25">
      <c r="A255" s="202"/>
      <c r="B255" s="126"/>
      <c r="C255" s="25" t="s">
        <v>376</v>
      </c>
      <c r="D255" s="25" t="s">
        <v>43</v>
      </c>
      <c r="E255" s="25">
        <f t="shared" si="16"/>
        <v>97875.25</v>
      </c>
      <c r="F255" s="25">
        <v>97875.25</v>
      </c>
      <c r="G255" s="119"/>
    </row>
    <row r="256" spans="1:8" ht="43.5" customHeight="1" x14ac:dyDescent="0.25">
      <c r="A256" s="121" t="s">
        <v>22</v>
      </c>
      <c r="B256" s="32" t="s">
        <v>23</v>
      </c>
      <c r="C256" s="25" t="s">
        <v>396</v>
      </c>
      <c r="D256" s="25" t="s">
        <v>42</v>
      </c>
      <c r="E256" s="25">
        <f t="shared" si="16"/>
        <v>3420</v>
      </c>
      <c r="F256" s="25">
        <v>3420</v>
      </c>
      <c r="G256" s="116"/>
    </row>
    <row r="257" spans="1:8" x14ac:dyDescent="0.25">
      <c r="A257" s="132" t="s">
        <v>184</v>
      </c>
      <c r="B257" s="133"/>
      <c r="C257" s="24" t="s">
        <v>312</v>
      </c>
      <c r="D257" s="24"/>
      <c r="E257" s="24">
        <f>SUM(E259:E262)</f>
        <v>604024.01</v>
      </c>
      <c r="F257" s="24">
        <f>SUM(F259:F265)</f>
        <v>633682.01</v>
      </c>
      <c r="G257" s="115"/>
    </row>
    <row r="258" spans="1:8" x14ac:dyDescent="0.25">
      <c r="A258" s="25"/>
      <c r="B258" s="134" t="s">
        <v>11</v>
      </c>
      <c r="C258" s="135"/>
      <c r="D258" s="135"/>
      <c r="E258" s="135"/>
      <c r="F258" s="135"/>
      <c r="G258" s="115"/>
    </row>
    <row r="259" spans="1:8" ht="15" customHeight="1" x14ac:dyDescent="0.25">
      <c r="A259" s="127" t="s">
        <v>88</v>
      </c>
      <c r="B259" s="124" t="s">
        <v>89</v>
      </c>
      <c r="C259" s="25" t="s">
        <v>313</v>
      </c>
      <c r="D259" s="25" t="s">
        <v>42</v>
      </c>
      <c r="E259" s="25">
        <f t="shared" ref="E259:E265" si="17">SUM(F259)</f>
        <v>536500</v>
      </c>
      <c r="F259" s="25">
        <v>536500</v>
      </c>
      <c r="G259" s="116"/>
    </row>
    <row r="260" spans="1:8" ht="15" customHeight="1" x14ac:dyDescent="0.25">
      <c r="A260" s="128"/>
      <c r="B260" s="125"/>
      <c r="C260" s="25" t="s">
        <v>314</v>
      </c>
      <c r="D260" s="25" t="s">
        <v>90</v>
      </c>
      <c r="E260" s="25">
        <f t="shared" si="17"/>
        <v>26059</v>
      </c>
      <c r="F260" s="25">
        <v>26059</v>
      </c>
      <c r="G260" s="1"/>
      <c r="H260" s="15"/>
    </row>
    <row r="261" spans="1:8" x14ac:dyDescent="0.25">
      <c r="A261" s="128"/>
      <c r="B261" s="125"/>
      <c r="C261" s="25" t="s">
        <v>315</v>
      </c>
      <c r="D261" s="34" t="s">
        <v>137</v>
      </c>
      <c r="E261" s="34">
        <f t="shared" si="17"/>
        <v>4465.01</v>
      </c>
      <c r="F261" s="34">
        <v>4465.01</v>
      </c>
    </row>
    <row r="262" spans="1:8" x14ac:dyDescent="0.25">
      <c r="A262" s="128"/>
      <c r="B262" s="125"/>
      <c r="C262" s="25" t="s">
        <v>357</v>
      </c>
      <c r="D262" s="25" t="s">
        <v>44</v>
      </c>
      <c r="E262" s="25">
        <f t="shared" si="17"/>
        <v>37000</v>
      </c>
      <c r="F262" s="25">
        <v>37000</v>
      </c>
    </row>
    <row r="263" spans="1:8" x14ac:dyDescent="0.25">
      <c r="A263" s="129"/>
      <c r="B263" s="126"/>
      <c r="C263" s="25" t="s">
        <v>363</v>
      </c>
      <c r="D263" s="25" t="s">
        <v>43</v>
      </c>
      <c r="E263" s="25">
        <f t="shared" si="17"/>
        <v>24398</v>
      </c>
      <c r="F263" s="25">
        <v>24398</v>
      </c>
      <c r="G263" s="109"/>
    </row>
    <row r="264" spans="1:8" ht="30" customHeight="1" x14ac:dyDescent="0.25">
      <c r="A264" s="94" t="s">
        <v>18</v>
      </c>
      <c r="B264" s="65" t="s">
        <v>19</v>
      </c>
      <c r="C264" s="25" t="s">
        <v>364</v>
      </c>
      <c r="D264" s="25" t="s">
        <v>42</v>
      </c>
      <c r="E264" s="25">
        <f t="shared" si="17"/>
        <v>3500</v>
      </c>
      <c r="F264" s="25">
        <v>3500</v>
      </c>
    </row>
    <row r="265" spans="1:8" ht="37.5" customHeight="1" x14ac:dyDescent="0.25">
      <c r="A265" s="94" t="s">
        <v>22</v>
      </c>
      <c r="B265" s="32" t="s">
        <v>23</v>
      </c>
      <c r="C265" s="25" t="s">
        <v>403</v>
      </c>
      <c r="D265" s="25" t="s">
        <v>42</v>
      </c>
      <c r="E265" s="25">
        <f t="shared" si="17"/>
        <v>1760</v>
      </c>
      <c r="F265" s="25">
        <v>1760</v>
      </c>
      <c r="G265" s="82"/>
    </row>
    <row r="266" spans="1:8" ht="17.25" customHeight="1" x14ac:dyDescent="0.25">
      <c r="A266" s="132" t="s">
        <v>185</v>
      </c>
      <c r="B266" s="133"/>
      <c r="C266" s="24" t="s">
        <v>316</v>
      </c>
      <c r="D266" s="24"/>
      <c r="E266" s="24">
        <f>SUM(E268:E273)</f>
        <v>1038628.33</v>
      </c>
      <c r="F266" s="24">
        <f>SUM(F268:F274)</f>
        <v>1039698.33</v>
      </c>
    </row>
    <row r="267" spans="1:8" x14ac:dyDescent="0.25">
      <c r="A267" s="25"/>
      <c r="B267" s="134" t="s">
        <v>11</v>
      </c>
      <c r="C267" s="135"/>
      <c r="D267" s="135"/>
      <c r="E267" s="135"/>
      <c r="F267" s="135"/>
    </row>
    <row r="268" spans="1:8" ht="15" customHeight="1" x14ac:dyDescent="0.25">
      <c r="A268" s="127" t="s">
        <v>88</v>
      </c>
      <c r="B268" s="124" t="s">
        <v>89</v>
      </c>
      <c r="C268" s="25" t="s">
        <v>317</v>
      </c>
      <c r="D268" s="25" t="s">
        <v>42</v>
      </c>
      <c r="E268" s="25">
        <f t="shared" ref="E268:E274" si="18">SUM(F268)</f>
        <v>927000</v>
      </c>
      <c r="F268" s="25">
        <v>927000</v>
      </c>
      <c r="G268" s="84"/>
      <c r="H268" s="14"/>
    </row>
    <row r="269" spans="1:8" x14ac:dyDescent="0.25">
      <c r="A269" s="128"/>
      <c r="B269" s="125"/>
      <c r="C269" s="25" t="s">
        <v>318</v>
      </c>
      <c r="D269" s="25" t="s">
        <v>90</v>
      </c>
      <c r="E269" s="25">
        <f t="shared" si="18"/>
        <v>29960</v>
      </c>
      <c r="F269" s="25">
        <v>29960</v>
      </c>
      <c r="G269" s="1"/>
      <c r="H269" s="15"/>
    </row>
    <row r="270" spans="1:8" x14ac:dyDescent="0.25">
      <c r="A270" s="128"/>
      <c r="B270" s="125"/>
      <c r="C270" s="25" t="s">
        <v>319</v>
      </c>
      <c r="D270" s="34" t="s">
        <v>137</v>
      </c>
      <c r="E270" s="34">
        <f t="shared" si="18"/>
        <v>3703.33</v>
      </c>
      <c r="F270" s="34">
        <v>3703.33</v>
      </c>
    </row>
    <row r="271" spans="1:8" x14ac:dyDescent="0.25">
      <c r="A271" s="128"/>
      <c r="B271" s="125"/>
      <c r="C271" s="25" t="s">
        <v>342</v>
      </c>
      <c r="D271" s="25" t="s">
        <v>44</v>
      </c>
      <c r="E271" s="25">
        <f t="shared" si="18"/>
        <v>46500</v>
      </c>
      <c r="F271" s="25">
        <v>46500</v>
      </c>
    </row>
    <row r="272" spans="1:8" x14ac:dyDescent="0.25">
      <c r="A272" s="129"/>
      <c r="B272" s="126"/>
      <c r="C272" s="25" t="s">
        <v>365</v>
      </c>
      <c r="D272" s="25" t="s">
        <v>43</v>
      </c>
      <c r="E272" s="25">
        <f t="shared" si="18"/>
        <v>28465</v>
      </c>
      <c r="F272" s="25">
        <v>28465</v>
      </c>
      <c r="G272" s="109"/>
    </row>
    <row r="273" spans="1:8" ht="30" customHeight="1" x14ac:dyDescent="0.25">
      <c r="A273" s="31" t="s">
        <v>18</v>
      </c>
      <c r="B273" s="65" t="s">
        <v>19</v>
      </c>
      <c r="C273" s="25" t="s">
        <v>366</v>
      </c>
      <c r="D273" s="25" t="s">
        <v>42</v>
      </c>
      <c r="E273" s="25">
        <f t="shared" si="18"/>
        <v>3000</v>
      </c>
      <c r="F273" s="25">
        <v>3000</v>
      </c>
      <c r="G273" s="15"/>
    </row>
    <row r="274" spans="1:8" ht="36.75" customHeight="1" x14ac:dyDescent="0.25">
      <c r="A274" s="94" t="s">
        <v>22</v>
      </c>
      <c r="B274" s="32" t="s">
        <v>23</v>
      </c>
      <c r="C274" s="25" t="s">
        <v>402</v>
      </c>
      <c r="D274" s="25" t="s">
        <v>42</v>
      </c>
      <c r="E274" s="25">
        <f t="shared" si="18"/>
        <v>1070</v>
      </c>
      <c r="F274" s="25">
        <v>1070</v>
      </c>
      <c r="G274" s="84"/>
    </row>
    <row r="275" spans="1:8" ht="18" customHeight="1" x14ac:dyDescent="0.25">
      <c r="A275" s="132" t="s">
        <v>186</v>
      </c>
      <c r="B275" s="133"/>
      <c r="C275" s="24" t="s">
        <v>320</v>
      </c>
      <c r="D275" s="24"/>
      <c r="E275" s="24">
        <f>SUM(E277:E281)</f>
        <v>1498374.75</v>
      </c>
      <c r="F275" s="24">
        <f>SUM(F277:F284)</f>
        <v>1511712.8</v>
      </c>
    </row>
    <row r="276" spans="1:8" x14ac:dyDescent="0.25">
      <c r="A276" s="25"/>
      <c r="B276" s="134" t="s">
        <v>11</v>
      </c>
      <c r="C276" s="135"/>
      <c r="D276" s="135"/>
      <c r="E276" s="135"/>
      <c r="F276" s="135"/>
    </row>
    <row r="277" spans="1:8" ht="15" customHeight="1" x14ac:dyDescent="0.25">
      <c r="A277" s="170" t="s">
        <v>88</v>
      </c>
      <c r="B277" s="198" t="s">
        <v>89</v>
      </c>
      <c r="C277" s="25" t="s">
        <v>321</v>
      </c>
      <c r="D277" s="25" t="s">
        <v>42</v>
      </c>
      <c r="E277" s="25">
        <f t="shared" ref="E277:E282" si="19">SUM(F277)</f>
        <v>805000</v>
      </c>
      <c r="F277" s="25">
        <v>805000</v>
      </c>
    </row>
    <row r="278" spans="1:8" x14ac:dyDescent="0.25">
      <c r="A278" s="170"/>
      <c r="B278" s="199"/>
      <c r="C278" s="25" t="s">
        <v>91</v>
      </c>
      <c r="D278" s="25" t="s">
        <v>90</v>
      </c>
      <c r="E278" s="25">
        <f t="shared" si="19"/>
        <v>554623</v>
      </c>
      <c r="F278" s="25">
        <v>554623</v>
      </c>
      <c r="G278" s="82"/>
      <c r="H278" s="14"/>
    </row>
    <row r="279" spans="1:8" x14ac:dyDescent="0.25">
      <c r="A279" s="170"/>
      <c r="B279" s="199"/>
      <c r="C279" s="25" t="s">
        <v>92</v>
      </c>
      <c r="D279" s="34" t="s">
        <v>137</v>
      </c>
      <c r="E279" s="34">
        <f t="shared" si="19"/>
        <v>15702.75</v>
      </c>
      <c r="F279" s="34">
        <v>15702.75</v>
      </c>
    </row>
    <row r="280" spans="1:8" x14ac:dyDescent="0.25">
      <c r="A280" s="170"/>
      <c r="B280" s="199"/>
      <c r="C280" s="25" t="s">
        <v>139</v>
      </c>
      <c r="D280" s="25" t="s">
        <v>44</v>
      </c>
      <c r="E280" s="25">
        <f t="shared" si="19"/>
        <v>104750</v>
      </c>
      <c r="F280" s="25">
        <v>104750</v>
      </c>
      <c r="G280" s="82"/>
    </row>
    <row r="281" spans="1:8" x14ac:dyDescent="0.25">
      <c r="A281" s="170"/>
      <c r="B281" s="199"/>
      <c r="C281" s="25" t="s">
        <v>154</v>
      </c>
      <c r="D281" s="25" t="s">
        <v>43</v>
      </c>
      <c r="E281" s="25">
        <f t="shared" si="19"/>
        <v>18299</v>
      </c>
      <c r="F281" s="25">
        <v>18299</v>
      </c>
      <c r="G281" s="82"/>
      <c r="H281" s="14"/>
    </row>
    <row r="282" spans="1:8" x14ac:dyDescent="0.25">
      <c r="A282" s="170"/>
      <c r="B282" s="199"/>
      <c r="C282" s="25" t="s">
        <v>155</v>
      </c>
      <c r="D282" s="25" t="s">
        <v>163</v>
      </c>
      <c r="E282" s="25">
        <f t="shared" si="19"/>
        <v>1107.75</v>
      </c>
      <c r="F282" s="25">
        <v>1107.75</v>
      </c>
      <c r="G282" s="82"/>
      <c r="H282" s="14"/>
    </row>
    <row r="283" spans="1:8" x14ac:dyDescent="0.25">
      <c r="A283" s="170"/>
      <c r="B283" s="200"/>
      <c r="C283" s="25" t="s">
        <v>381</v>
      </c>
      <c r="D283" s="88" t="s">
        <v>326</v>
      </c>
      <c r="E283" s="88">
        <f t="shared" ref="E283:E284" si="20">SUM(F283)</f>
        <v>10932.3</v>
      </c>
      <c r="F283" s="88">
        <v>10932.3</v>
      </c>
      <c r="G283" s="109"/>
      <c r="H283" s="14"/>
    </row>
    <row r="284" spans="1:8" ht="48" customHeight="1" x14ac:dyDescent="0.25">
      <c r="A284" s="94" t="s">
        <v>22</v>
      </c>
      <c r="B284" s="32" t="s">
        <v>23</v>
      </c>
      <c r="C284" s="25" t="s">
        <v>410</v>
      </c>
      <c r="D284" s="25" t="s">
        <v>42</v>
      </c>
      <c r="E284" s="25">
        <f t="shared" si="20"/>
        <v>1298</v>
      </c>
      <c r="F284" s="25">
        <v>1298</v>
      </c>
      <c r="G284" s="123"/>
      <c r="H284" s="14"/>
    </row>
    <row r="285" spans="1:8" x14ac:dyDescent="0.25">
      <c r="A285" s="132" t="s">
        <v>187</v>
      </c>
      <c r="B285" s="133"/>
      <c r="C285" s="24" t="s">
        <v>93</v>
      </c>
      <c r="D285" s="24"/>
      <c r="E285" s="24">
        <f>SUM(E287:E295)</f>
        <v>1312299.2999999998</v>
      </c>
      <c r="F285" s="24">
        <f>SUM(F287:F296)</f>
        <v>1313499.2999999998</v>
      </c>
    </row>
    <row r="286" spans="1:8" x14ac:dyDescent="0.25">
      <c r="A286" s="25"/>
      <c r="B286" s="134" t="s">
        <v>11</v>
      </c>
      <c r="C286" s="135"/>
      <c r="D286" s="135"/>
      <c r="E286" s="135"/>
      <c r="F286" s="135"/>
    </row>
    <row r="287" spans="1:8" ht="15" customHeight="1" x14ac:dyDescent="0.25">
      <c r="A287" s="127" t="s">
        <v>88</v>
      </c>
      <c r="B287" s="156" t="s">
        <v>89</v>
      </c>
      <c r="C287" s="25" t="s">
        <v>94</v>
      </c>
      <c r="D287" s="25" t="s">
        <v>42</v>
      </c>
      <c r="E287" s="25">
        <f>SUM(F287)</f>
        <v>715000</v>
      </c>
      <c r="F287" s="25">
        <v>715000</v>
      </c>
    </row>
    <row r="288" spans="1:8" x14ac:dyDescent="0.25">
      <c r="A288" s="128"/>
      <c r="B288" s="157"/>
      <c r="C288" s="25" t="s">
        <v>95</v>
      </c>
      <c r="D288" s="25" t="s">
        <v>90</v>
      </c>
      <c r="E288" s="25">
        <f>SUM(F288)</f>
        <v>469758</v>
      </c>
      <c r="F288" s="25">
        <v>469758</v>
      </c>
      <c r="G288" s="87"/>
      <c r="H288" s="86"/>
    </row>
    <row r="289" spans="1:8" x14ac:dyDescent="0.25">
      <c r="A289" s="128"/>
      <c r="B289" s="157"/>
      <c r="C289" s="25" t="s">
        <v>190</v>
      </c>
      <c r="D289" s="34" t="s">
        <v>137</v>
      </c>
      <c r="E289" s="34">
        <f t="shared" ref="E289:E296" si="21">SUM(F289)</f>
        <v>12225.3</v>
      </c>
      <c r="F289" s="34">
        <v>12225.3</v>
      </c>
    </row>
    <row r="290" spans="1:8" x14ac:dyDescent="0.25">
      <c r="A290" s="128"/>
      <c r="B290" s="157"/>
      <c r="C290" s="25" t="s">
        <v>207</v>
      </c>
      <c r="D290" s="25" t="s">
        <v>44</v>
      </c>
      <c r="E290" s="25">
        <f t="shared" si="21"/>
        <v>56000</v>
      </c>
      <c r="F290" s="25">
        <v>56000</v>
      </c>
      <c r="G290" s="82"/>
    </row>
    <row r="291" spans="1:8" x14ac:dyDescent="0.25">
      <c r="A291" s="128"/>
      <c r="B291" s="157"/>
      <c r="C291" s="25" t="s">
        <v>180</v>
      </c>
      <c r="D291" s="25" t="s">
        <v>43</v>
      </c>
      <c r="E291" s="25">
        <f t="shared" si="21"/>
        <v>20256</v>
      </c>
      <c r="F291" s="25">
        <v>20256</v>
      </c>
      <c r="G291" s="73"/>
      <c r="H291" s="14"/>
    </row>
    <row r="292" spans="1:8" x14ac:dyDescent="0.25">
      <c r="A292" s="128"/>
      <c r="B292" s="157"/>
      <c r="C292" s="25" t="s">
        <v>166</v>
      </c>
      <c r="D292" s="25" t="s">
        <v>163</v>
      </c>
      <c r="E292" s="25">
        <f t="shared" si="21"/>
        <v>13396.64</v>
      </c>
      <c r="F292" s="25">
        <v>13396.64</v>
      </c>
      <c r="G292" s="84"/>
      <c r="H292" s="14"/>
    </row>
    <row r="293" spans="1:8" x14ac:dyDescent="0.25">
      <c r="A293" s="129"/>
      <c r="B293" s="158"/>
      <c r="C293" s="25" t="s">
        <v>343</v>
      </c>
      <c r="D293" s="88" t="s">
        <v>326</v>
      </c>
      <c r="E293" s="88">
        <f t="shared" si="21"/>
        <v>23139.66</v>
      </c>
      <c r="F293" s="88">
        <v>23139.66</v>
      </c>
      <c r="G293" s="109"/>
      <c r="H293" s="14"/>
    </row>
    <row r="294" spans="1:8" x14ac:dyDescent="0.25">
      <c r="A294" s="127" t="s">
        <v>18</v>
      </c>
      <c r="B294" s="124" t="s">
        <v>19</v>
      </c>
      <c r="C294" s="25" t="s">
        <v>344</v>
      </c>
      <c r="D294" s="25" t="s">
        <v>42</v>
      </c>
      <c r="E294" s="25">
        <f t="shared" si="21"/>
        <v>0</v>
      </c>
      <c r="F294" s="25">
        <v>0</v>
      </c>
    </row>
    <row r="295" spans="1:8" ht="25.5" customHeight="1" x14ac:dyDescent="0.25">
      <c r="A295" s="129"/>
      <c r="B295" s="126"/>
      <c r="C295" s="25" t="s">
        <v>384</v>
      </c>
      <c r="D295" s="25" t="s">
        <v>43</v>
      </c>
      <c r="E295" s="25">
        <f t="shared" si="21"/>
        <v>2523.6999999999998</v>
      </c>
      <c r="F295" s="25">
        <v>2523.6999999999998</v>
      </c>
      <c r="G295" s="82"/>
    </row>
    <row r="296" spans="1:8" ht="41.25" customHeight="1" x14ac:dyDescent="0.25">
      <c r="A296" s="94" t="s">
        <v>22</v>
      </c>
      <c r="B296" s="32" t="s">
        <v>126</v>
      </c>
      <c r="C296" s="25" t="s">
        <v>400</v>
      </c>
      <c r="D296" s="25" t="s">
        <v>42</v>
      </c>
      <c r="E296" s="25">
        <f t="shared" si="21"/>
        <v>1200</v>
      </c>
      <c r="F296" s="25">
        <v>1200</v>
      </c>
      <c r="G296" s="82"/>
    </row>
    <row r="297" spans="1:8" ht="18" customHeight="1" x14ac:dyDescent="0.25">
      <c r="A297" s="132" t="s">
        <v>188</v>
      </c>
      <c r="B297" s="133"/>
      <c r="C297" s="24" t="s">
        <v>96</v>
      </c>
      <c r="D297" s="24"/>
      <c r="E297" s="24">
        <f>SUM(E299:E303)</f>
        <v>1707434.76</v>
      </c>
      <c r="F297" s="24">
        <f>SUM(F299:F307)</f>
        <v>1775303.8299999998</v>
      </c>
    </row>
    <row r="298" spans="1:8" x14ac:dyDescent="0.25">
      <c r="A298" s="25"/>
      <c r="B298" s="134" t="s">
        <v>11</v>
      </c>
      <c r="C298" s="135"/>
      <c r="D298" s="135"/>
      <c r="E298" s="135"/>
      <c r="F298" s="135"/>
    </row>
    <row r="299" spans="1:8" ht="15" customHeight="1" x14ac:dyDescent="0.25">
      <c r="A299" s="161" t="s">
        <v>88</v>
      </c>
      <c r="B299" s="160" t="s">
        <v>89</v>
      </c>
      <c r="C299" s="25" t="s">
        <v>97</v>
      </c>
      <c r="D299" s="25" t="s">
        <v>42</v>
      </c>
      <c r="E299" s="25">
        <f t="shared" ref="E299:E304" si="22">SUM(F299)</f>
        <v>862200</v>
      </c>
      <c r="F299" s="25">
        <v>862200</v>
      </c>
      <c r="G299" s="82"/>
    </row>
    <row r="300" spans="1:8" x14ac:dyDescent="0.25">
      <c r="A300" s="162"/>
      <c r="B300" s="160"/>
      <c r="C300" s="25" t="s">
        <v>98</v>
      </c>
      <c r="D300" s="25" t="s">
        <v>90</v>
      </c>
      <c r="E300" s="25">
        <f t="shared" si="22"/>
        <v>671378</v>
      </c>
      <c r="F300" s="25">
        <v>671378</v>
      </c>
      <c r="G300" s="82"/>
      <c r="H300" s="14"/>
    </row>
    <row r="301" spans="1:8" x14ac:dyDescent="0.25">
      <c r="A301" s="162"/>
      <c r="B301" s="160"/>
      <c r="C301" s="25" t="s">
        <v>99</v>
      </c>
      <c r="D301" s="34" t="s">
        <v>137</v>
      </c>
      <c r="E301" s="34">
        <f t="shared" si="22"/>
        <v>26339.99</v>
      </c>
      <c r="F301" s="34">
        <v>26339.99</v>
      </c>
    </row>
    <row r="302" spans="1:8" x14ac:dyDescent="0.25">
      <c r="A302" s="162"/>
      <c r="B302" s="160"/>
      <c r="C302" s="25" t="s">
        <v>100</v>
      </c>
      <c r="D302" s="25" t="s">
        <v>44</v>
      </c>
      <c r="E302" s="25">
        <f t="shared" si="22"/>
        <v>100000</v>
      </c>
      <c r="F302" s="25">
        <v>100000</v>
      </c>
      <c r="G302" s="82"/>
    </row>
    <row r="303" spans="1:8" x14ac:dyDescent="0.25">
      <c r="A303" s="162"/>
      <c r="B303" s="160"/>
      <c r="C303" s="25" t="s">
        <v>131</v>
      </c>
      <c r="D303" s="25" t="s">
        <v>43</v>
      </c>
      <c r="E303" s="25">
        <f t="shared" si="22"/>
        <v>47516.77</v>
      </c>
      <c r="F303" s="25">
        <v>47516.77</v>
      </c>
      <c r="G303" s="84"/>
      <c r="H303" s="14"/>
    </row>
    <row r="304" spans="1:8" x14ac:dyDescent="0.25">
      <c r="A304" s="162"/>
      <c r="B304" s="160"/>
      <c r="C304" s="25" t="s">
        <v>158</v>
      </c>
      <c r="D304" s="25" t="s">
        <v>163</v>
      </c>
      <c r="E304" s="25">
        <f t="shared" si="22"/>
        <v>16066.15</v>
      </c>
      <c r="F304" s="25">
        <v>16066.15</v>
      </c>
      <c r="G304" s="84"/>
      <c r="H304" s="14"/>
    </row>
    <row r="305" spans="1:8" x14ac:dyDescent="0.25">
      <c r="A305" s="162"/>
      <c r="B305" s="160"/>
      <c r="C305" s="25" t="s">
        <v>349</v>
      </c>
      <c r="D305" s="88" t="s">
        <v>326</v>
      </c>
      <c r="E305" s="88">
        <f t="shared" ref="E305" si="23">SUM(F305)</f>
        <v>22236.17</v>
      </c>
      <c r="F305" s="88">
        <v>22236.17</v>
      </c>
      <c r="G305" s="73"/>
      <c r="H305" s="14"/>
    </row>
    <row r="306" spans="1:8" x14ac:dyDescent="0.25">
      <c r="A306" s="163"/>
      <c r="B306" s="160"/>
      <c r="C306" s="25" t="s">
        <v>387</v>
      </c>
      <c r="D306" s="102" t="s">
        <v>351</v>
      </c>
      <c r="E306" s="25"/>
      <c r="F306" s="102">
        <v>26446.75</v>
      </c>
      <c r="G306" s="109"/>
      <c r="H306" s="14"/>
    </row>
    <row r="307" spans="1:8" ht="39.75" customHeight="1" x14ac:dyDescent="0.25">
      <c r="A307" s="94" t="s">
        <v>22</v>
      </c>
      <c r="B307" s="32" t="s">
        <v>126</v>
      </c>
      <c r="C307" s="25" t="s">
        <v>401</v>
      </c>
      <c r="D307" s="25" t="s">
        <v>42</v>
      </c>
      <c r="E307" s="25"/>
      <c r="F307" s="25">
        <v>3120</v>
      </c>
      <c r="G307" s="120"/>
      <c r="H307" s="14"/>
    </row>
    <row r="308" spans="1:8" ht="30" customHeight="1" x14ac:dyDescent="0.25">
      <c r="A308" s="145" t="s">
        <v>200</v>
      </c>
      <c r="B308" s="159"/>
      <c r="C308" s="24" t="s">
        <v>101</v>
      </c>
      <c r="D308" s="24"/>
      <c r="E308" s="24">
        <f>SUM(E310:E318)</f>
        <v>2095126.2499999998</v>
      </c>
      <c r="F308" s="24">
        <f>SUM(F310:F319)</f>
        <v>2098316.25</v>
      </c>
    </row>
    <row r="309" spans="1:8" x14ac:dyDescent="0.25">
      <c r="A309" s="25"/>
      <c r="B309" s="152" t="s">
        <v>11</v>
      </c>
      <c r="C309" s="153"/>
      <c r="D309" s="153"/>
      <c r="E309" s="153"/>
      <c r="F309" s="153"/>
    </row>
    <row r="310" spans="1:8" ht="15" customHeight="1" x14ac:dyDescent="0.25">
      <c r="A310" s="127" t="s">
        <v>88</v>
      </c>
      <c r="B310" s="156" t="s">
        <v>89</v>
      </c>
      <c r="C310" s="25" t="s">
        <v>102</v>
      </c>
      <c r="D310" s="25" t="s">
        <v>42</v>
      </c>
      <c r="E310" s="25">
        <f t="shared" ref="E310:E315" si="24">SUM(F310)</f>
        <v>950600</v>
      </c>
      <c r="F310" s="25">
        <v>950600</v>
      </c>
      <c r="G310" s="84"/>
    </row>
    <row r="311" spans="1:8" x14ac:dyDescent="0.25">
      <c r="A311" s="128"/>
      <c r="B311" s="157"/>
      <c r="C311" s="25" t="s">
        <v>103</v>
      </c>
      <c r="D311" s="25" t="s">
        <v>43</v>
      </c>
      <c r="E311" s="25">
        <f t="shared" si="24"/>
        <v>49977</v>
      </c>
      <c r="F311" s="25">
        <v>49977</v>
      </c>
      <c r="G311" s="73"/>
      <c r="H311" s="14"/>
    </row>
    <row r="312" spans="1:8" x14ac:dyDescent="0.25">
      <c r="A312" s="128"/>
      <c r="B312" s="157"/>
      <c r="C312" s="25" t="s">
        <v>104</v>
      </c>
      <c r="D312" s="25" t="s">
        <v>90</v>
      </c>
      <c r="E312" s="25">
        <f t="shared" si="24"/>
        <v>957609</v>
      </c>
      <c r="F312" s="25">
        <v>957609</v>
      </c>
      <c r="G312" s="84"/>
      <c r="H312" s="14"/>
    </row>
    <row r="313" spans="1:8" x14ac:dyDescent="0.25">
      <c r="A313" s="128"/>
      <c r="B313" s="157"/>
      <c r="C313" s="25" t="s">
        <v>105</v>
      </c>
      <c r="D313" s="34" t="s">
        <v>137</v>
      </c>
      <c r="E313" s="34">
        <f t="shared" si="24"/>
        <v>2501.88</v>
      </c>
      <c r="F313" s="34">
        <v>2501.88</v>
      </c>
    </row>
    <row r="314" spans="1:8" x14ac:dyDescent="0.25">
      <c r="A314" s="128"/>
      <c r="B314" s="157"/>
      <c r="C314" s="25" t="s">
        <v>156</v>
      </c>
      <c r="D314" s="25" t="s">
        <v>44</v>
      </c>
      <c r="E314" s="25">
        <f t="shared" si="24"/>
        <v>54500</v>
      </c>
      <c r="F314" s="25">
        <v>54500</v>
      </c>
      <c r="G314" s="82"/>
    </row>
    <row r="315" spans="1:8" x14ac:dyDescent="0.25">
      <c r="A315" s="128"/>
      <c r="B315" s="157"/>
      <c r="C315" s="25" t="s">
        <v>159</v>
      </c>
      <c r="D315" s="25" t="s">
        <v>163</v>
      </c>
      <c r="E315" s="25">
        <f t="shared" si="24"/>
        <v>8085.76</v>
      </c>
      <c r="F315" s="25">
        <v>8085.76</v>
      </c>
      <c r="G315" s="82"/>
    </row>
    <row r="316" spans="1:8" x14ac:dyDescent="0.25">
      <c r="A316" s="129"/>
      <c r="B316" s="158"/>
      <c r="C316" s="25" t="s">
        <v>345</v>
      </c>
      <c r="D316" s="88" t="s">
        <v>326</v>
      </c>
      <c r="E316" s="88">
        <f t="shared" ref="E316" si="25">SUM(F316)</f>
        <v>6841.71</v>
      </c>
      <c r="F316" s="88">
        <v>6841.71</v>
      </c>
      <c r="G316" s="109"/>
    </row>
    <row r="317" spans="1:8" x14ac:dyDescent="0.25">
      <c r="A317" s="139" t="s">
        <v>18</v>
      </c>
      <c r="B317" s="124" t="s">
        <v>19</v>
      </c>
      <c r="C317" s="25" t="s">
        <v>346</v>
      </c>
      <c r="D317" s="25" t="s">
        <v>42</v>
      </c>
      <c r="E317" s="25">
        <f>SUM(F317)</f>
        <v>0</v>
      </c>
      <c r="F317" s="25">
        <v>0</v>
      </c>
    </row>
    <row r="318" spans="1:8" ht="31.5" customHeight="1" x14ac:dyDescent="0.25">
      <c r="A318" s="140"/>
      <c r="B318" s="126"/>
      <c r="C318" s="25" t="s">
        <v>380</v>
      </c>
      <c r="D318" s="25" t="s">
        <v>43</v>
      </c>
      <c r="E318" s="25">
        <f>SUM(F318)</f>
        <v>65010.9</v>
      </c>
      <c r="F318" s="25">
        <v>65010.9</v>
      </c>
      <c r="G318" s="84"/>
    </row>
    <row r="319" spans="1:8" ht="43.5" customHeight="1" x14ac:dyDescent="0.25">
      <c r="A319" s="121" t="s">
        <v>22</v>
      </c>
      <c r="B319" s="32" t="s">
        <v>126</v>
      </c>
      <c r="C319" s="25" t="s">
        <v>399</v>
      </c>
      <c r="D319" s="25" t="s">
        <v>42</v>
      </c>
      <c r="E319" s="25">
        <f>SUM(F319)</f>
        <v>3190</v>
      </c>
      <c r="F319" s="25">
        <v>3190</v>
      </c>
      <c r="G319" s="84"/>
    </row>
    <row r="320" spans="1:8" ht="18" customHeight="1" x14ac:dyDescent="0.25">
      <c r="A320" s="145" t="s">
        <v>201</v>
      </c>
      <c r="B320" s="159"/>
      <c r="C320" s="24" t="s">
        <v>106</v>
      </c>
      <c r="D320" s="24"/>
      <c r="E320" s="24">
        <f>SUM(E322:E330)</f>
        <v>1625872.3</v>
      </c>
      <c r="F320" s="24">
        <f>SUM(F322:F330)</f>
        <v>1625872.3</v>
      </c>
    </row>
    <row r="321" spans="1:8" ht="15.75" customHeight="1" x14ac:dyDescent="0.25">
      <c r="A321" s="25"/>
      <c r="B321" s="152" t="s">
        <v>11</v>
      </c>
      <c r="C321" s="153"/>
      <c r="D321" s="153"/>
      <c r="E321" s="153"/>
      <c r="F321" s="153"/>
    </row>
    <row r="322" spans="1:8" ht="15" customHeight="1" x14ac:dyDescent="0.25">
      <c r="A322" s="127" t="s">
        <v>88</v>
      </c>
      <c r="B322" s="156" t="s">
        <v>89</v>
      </c>
      <c r="C322" s="25" t="s">
        <v>107</v>
      </c>
      <c r="D322" s="25" t="s">
        <v>42</v>
      </c>
      <c r="E322" s="25">
        <f>SUM(F322)</f>
        <v>837000</v>
      </c>
      <c r="F322" s="25">
        <v>837000</v>
      </c>
    </row>
    <row r="323" spans="1:8" x14ac:dyDescent="0.25">
      <c r="A323" s="128"/>
      <c r="B323" s="157"/>
      <c r="C323" s="25" t="s">
        <v>144</v>
      </c>
      <c r="D323" s="25" t="s">
        <v>90</v>
      </c>
      <c r="E323" s="25">
        <f>SUM(F323)</f>
        <v>613961</v>
      </c>
      <c r="F323" s="25">
        <v>613961</v>
      </c>
      <c r="G323" s="15"/>
      <c r="H323" s="15"/>
    </row>
    <row r="324" spans="1:8" ht="18.75" customHeight="1" x14ac:dyDescent="0.25">
      <c r="A324" s="128"/>
      <c r="B324" s="157"/>
      <c r="C324" s="25" t="s">
        <v>108</v>
      </c>
      <c r="D324" s="34" t="s">
        <v>137</v>
      </c>
      <c r="E324" s="34">
        <f t="shared" ref="E324:E330" si="26">SUM(F324)</f>
        <v>5983.47</v>
      </c>
      <c r="F324" s="34">
        <v>5983.47</v>
      </c>
    </row>
    <row r="325" spans="1:8" ht="17.25" customHeight="1" x14ac:dyDescent="0.25">
      <c r="A325" s="128"/>
      <c r="B325" s="157"/>
      <c r="C325" s="25" t="s">
        <v>109</v>
      </c>
      <c r="D325" s="25" t="s">
        <v>44</v>
      </c>
      <c r="E325" s="25">
        <f t="shared" si="26"/>
        <v>88000</v>
      </c>
      <c r="F325" s="25">
        <v>88000</v>
      </c>
      <c r="G325" s="82"/>
    </row>
    <row r="326" spans="1:8" ht="17.25" customHeight="1" x14ac:dyDescent="0.25">
      <c r="A326" s="128"/>
      <c r="B326" s="157"/>
      <c r="C326" s="25" t="s">
        <v>157</v>
      </c>
      <c r="D326" s="25" t="s">
        <v>43</v>
      </c>
      <c r="E326" s="25">
        <f t="shared" si="26"/>
        <v>47614</v>
      </c>
      <c r="F326" s="25">
        <v>47614</v>
      </c>
      <c r="G326" s="82"/>
      <c r="H326" s="14"/>
    </row>
    <row r="327" spans="1:8" ht="17.25" customHeight="1" x14ac:dyDescent="0.25">
      <c r="A327" s="128"/>
      <c r="B327" s="157"/>
      <c r="C327" s="25" t="s">
        <v>160</v>
      </c>
      <c r="D327" s="25" t="s">
        <v>163</v>
      </c>
      <c r="E327" s="25">
        <f t="shared" si="26"/>
        <v>8139.11</v>
      </c>
      <c r="F327" s="25">
        <v>8139.11</v>
      </c>
      <c r="G327" s="82"/>
      <c r="H327" s="14"/>
    </row>
    <row r="328" spans="1:8" ht="17.25" customHeight="1" x14ac:dyDescent="0.25">
      <c r="A328" s="129"/>
      <c r="B328" s="158"/>
      <c r="C328" s="25" t="s">
        <v>322</v>
      </c>
      <c r="D328" s="88" t="s">
        <v>326</v>
      </c>
      <c r="E328" s="88">
        <f t="shared" si="26"/>
        <v>6424.72</v>
      </c>
      <c r="F328" s="88">
        <v>6424.72</v>
      </c>
      <c r="G328" s="109"/>
      <c r="H328" s="14"/>
    </row>
    <row r="329" spans="1:8" ht="17.25" customHeight="1" x14ac:dyDescent="0.25">
      <c r="A329" s="139" t="s">
        <v>18</v>
      </c>
      <c r="B329" s="124" t="s">
        <v>19</v>
      </c>
      <c r="C329" s="25" t="s">
        <v>191</v>
      </c>
      <c r="D329" s="25" t="s">
        <v>42</v>
      </c>
      <c r="E329" s="25">
        <f t="shared" si="26"/>
        <v>0</v>
      </c>
      <c r="F329" s="25">
        <v>0</v>
      </c>
    </row>
    <row r="330" spans="1:8" ht="18" customHeight="1" x14ac:dyDescent="0.25">
      <c r="A330" s="140"/>
      <c r="B330" s="126"/>
      <c r="C330" s="25" t="s">
        <v>386</v>
      </c>
      <c r="D330" s="25" t="s">
        <v>43</v>
      </c>
      <c r="E330" s="25">
        <f t="shared" si="26"/>
        <v>18750</v>
      </c>
      <c r="F330" s="25">
        <v>18750</v>
      </c>
    </row>
    <row r="331" spans="1:8" ht="32.25" customHeight="1" x14ac:dyDescent="0.25">
      <c r="A331" s="145" t="s">
        <v>202</v>
      </c>
      <c r="B331" s="159"/>
      <c r="C331" s="24" t="s">
        <v>110</v>
      </c>
      <c r="D331" s="24"/>
      <c r="E331" s="24">
        <f>SUM(E333:E339)</f>
        <v>548203.04</v>
      </c>
      <c r="F331" s="24">
        <f>SUM(F333:F339)</f>
        <v>548203.04</v>
      </c>
    </row>
    <row r="332" spans="1:8" ht="16.5" customHeight="1" x14ac:dyDescent="0.25">
      <c r="A332" s="25"/>
      <c r="B332" s="152" t="s">
        <v>11</v>
      </c>
      <c r="C332" s="153"/>
      <c r="D332" s="153"/>
      <c r="E332" s="153"/>
      <c r="F332" s="153"/>
    </row>
    <row r="333" spans="1:8" ht="25.5" customHeight="1" x14ac:dyDescent="0.25">
      <c r="A333" s="127" t="s">
        <v>88</v>
      </c>
      <c r="B333" s="124" t="s">
        <v>89</v>
      </c>
      <c r="C333" s="25" t="s">
        <v>141</v>
      </c>
      <c r="D333" s="25" t="s">
        <v>42</v>
      </c>
      <c r="E333" s="25">
        <f t="shared" ref="E333:E339" si="27">SUM(F333)</f>
        <v>346390</v>
      </c>
      <c r="F333" s="25">
        <v>346390</v>
      </c>
    </row>
    <row r="334" spans="1:8" ht="18" customHeight="1" x14ac:dyDescent="0.25">
      <c r="A334" s="128"/>
      <c r="B334" s="125"/>
      <c r="C334" s="25" t="s">
        <v>145</v>
      </c>
      <c r="D334" s="25" t="s">
        <v>90</v>
      </c>
      <c r="E334" s="25">
        <f t="shared" si="27"/>
        <v>150614</v>
      </c>
      <c r="F334" s="25">
        <v>150614</v>
      </c>
      <c r="G334" s="82"/>
      <c r="H334" s="14"/>
    </row>
    <row r="335" spans="1:8" ht="15" customHeight="1" x14ac:dyDescent="0.25">
      <c r="A335" s="128"/>
      <c r="B335" s="125"/>
      <c r="C335" s="25" t="s">
        <v>111</v>
      </c>
      <c r="D335" s="34" t="s">
        <v>137</v>
      </c>
      <c r="E335" s="34">
        <f t="shared" si="27"/>
        <v>2429.04</v>
      </c>
      <c r="F335" s="34">
        <v>2429.04</v>
      </c>
    </row>
    <row r="336" spans="1:8" ht="15" customHeight="1" x14ac:dyDescent="0.25">
      <c r="A336" s="128"/>
      <c r="B336" s="125"/>
      <c r="C336" s="25" t="s">
        <v>112</v>
      </c>
      <c r="D336" s="25" t="s">
        <v>44</v>
      </c>
      <c r="E336" s="25">
        <f t="shared" si="27"/>
        <v>29000</v>
      </c>
      <c r="F336" s="25">
        <v>29000</v>
      </c>
    </row>
    <row r="337" spans="1:8" ht="15" customHeight="1" x14ac:dyDescent="0.25">
      <c r="A337" s="129"/>
      <c r="B337" s="126"/>
      <c r="C337" s="25" t="s">
        <v>135</v>
      </c>
      <c r="D337" s="25" t="s">
        <v>43</v>
      </c>
      <c r="E337" s="25">
        <f t="shared" si="27"/>
        <v>3560</v>
      </c>
      <c r="F337" s="25">
        <v>3560</v>
      </c>
      <c r="G337" s="109"/>
    </row>
    <row r="338" spans="1:8" ht="29.25" customHeight="1" x14ac:dyDescent="0.25">
      <c r="A338" s="26" t="s">
        <v>18</v>
      </c>
      <c r="B338" s="40" t="s">
        <v>19</v>
      </c>
      <c r="C338" s="25" t="s">
        <v>161</v>
      </c>
      <c r="D338" s="25" t="s">
        <v>43</v>
      </c>
      <c r="E338" s="25">
        <f t="shared" si="27"/>
        <v>2250</v>
      </c>
      <c r="F338" s="25">
        <v>2250</v>
      </c>
      <c r="G338" s="82"/>
    </row>
    <row r="339" spans="1:8" ht="39.75" customHeight="1" x14ac:dyDescent="0.25">
      <c r="A339" s="67" t="s">
        <v>22</v>
      </c>
      <c r="B339" s="29" t="s">
        <v>126</v>
      </c>
      <c r="C339" s="25" t="s">
        <v>367</v>
      </c>
      <c r="D339" s="25" t="s">
        <v>42</v>
      </c>
      <c r="E339" s="25">
        <f t="shared" si="27"/>
        <v>13960</v>
      </c>
      <c r="F339" s="25">
        <v>13960</v>
      </c>
      <c r="G339" s="82"/>
    </row>
    <row r="340" spans="1:8" ht="36" customHeight="1" x14ac:dyDescent="0.25">
      <c r="A340" s="145" t="s">
        <v>203</v>
      </c>
      <c r="B340" s="146"/>
      <c r="C340" s="24" t="s">
        <v>113</v>
      </c>
      <c r="D340" s="30"/>
      <c r="E340" s="24">
        <f>SUM(E342:E344)</f>
        <v>20894.060000000001</v>
      </c>
      <c r="F340" s="24">
        <f>SUM(F342:F344)</f>
        <v>568332.06000000006</v>
      </c>
      <c r="G340" s="9"/>
    </row>
    <row r="341" spans="1:8" x14ac:dyDescent="0.25">
      <c r="A341" s="26"/>
      <c r="B341" s="147" t="s">
        <v>11</v>
      </c>
      <c r="C341" s="148"/>
      <c r="D341" s="148"/>
      <c r="E341" s="148"/>
      <c r="F341" s="148"/>
      <c r="G341" s="9"/>
    </row>
    <row r="342" spans="1:8" ht="23.25" customHeight="1" x14ac:dyDescent="0.25">
      <c r="A342" s="127" t="s">
        <v>22</v>
      </c>
      <c r="B342" s="124" t="s">
        <v>126</v>
      </c>
      <c r="C342" s="25" t="s">
        <v>114</v>
      </c>
      <c r="D342" s="41" t="s">
        <v>42</v>
      </c>
      <c r="E342" s="25">
        <v>0</v>
      </c>
      <c r="F342" s="42">
        <v>547438</v>
      </c>
      <c r="G342" s="82"/>
      <c r="H342" s="113"/>
    </row>
    <row r="343" spans="1:8" ht="23.25" customHeight="1" x14ac:dyDescent="0.25">
      <c r="A343" s="128"/>
      <c r="B343" s="125"/>
      <c r="C343" s="25" t="s">
        <v>146</v>
      </c>
      <c r="D343" s="34" t="s">
        <v>137</v>
      </c>
      <c r="E343" s="34">
        <f>SUM(F343)</f>
        <v>5894.06</v>
      </c>
      <c r="F343" s="34">
        <v>5894.06</v>
      </c>
      <c r="G343" s="79"/>
      <c r="H343" s="1"/>
    </row>
    <row r="344" spans="1:8" ht="28.5" customHeight="1" x14ac:dyDescent="0.25">
      <c r="A344" s="129"/>
      <c r="B344" s="126"/>
      <c r="C344" s="25" t="s">
        <v>405</v>
      </c>
      <c r="D344" s="25" t="s">
        <v>44</v>
      </c>
      <c r="E344" s="25">
        <f>SUM(F344)</f>
        <v>15000</v>
      </c>
      <c r="F344" s="25">
        <v>15000</v>
      </c>
      <c r="G344" s="9"/>
    </row>
    <row r="345" spans="1:8" ht="28.5" customHeight="1" x14ac:dyDescent="0.25">
      <c r="A345" s="145" t="s">
        <v>206</v>
      </c>
      <c r="B345" s="146"/>
      <c r="C345" s="24" t="s">
        <v>115</v>
      </c>
      <c r="D345" s="30"/>
      <c r="E345" s="24">
        <f>SUM(E350:E352)</f>
        <v>128731444.36</v>
      </c>
      <c r="F345" s="24">
        <f>SUM(F347:F349)</f>
        <v>127055.26</v>
      </c>
      <c r="G345" s="9"/>
    </row>
    <row r="346" spans="1:8" ht="16.5" customHeight="1" x14ac:dyDescent="0.25">
      <c r="A346" s="71"/>
      <c r="B346" s="154" t="s">
        <v>11</v>
      </c>
      <c r="C346" s="155"/>
      <c r="D346" s="155"/>
      <c r="E346" s="155"/>
      <c r="F346" s="155"/>
      <c r="G346" s="9"/>
    </row>
    <row r="347" spans="1:8" ht="23.25" customHeight="1" x14ac:dyDescent="0.25">
      <c r="A347" s="127" t="s">
        <v>22</v>
      </c>
      <c r="B347" s="124" t="s">
        <v>126</v>
      </c>
      <c r="C347" s="51" t="s">
        <v>116</v>
      </c>
      <c r="D347" s="41" t="s">
        <v>42</v>
      </c>
      <c r="E347" s="25">
        <v>0</v>
      </c>
      <c r="F347" s="42">
        <v>125000</v>
      </c>
      <c r="G347" s="9"/>
    </row>
    <row r="348" spans="1:8" ht="24.75" customHeight="1" x14ac:dyDescent="0.25">
      <c r="A348" s="128"/>
      <c r="B348" s="125"/>
      <c r="C348" s="51" t="s">
        <v>358</v>
      </c>
      <c r="D348" s="34" t="s">
        <v>137</v>
      </c>
      <c r="E348" s="34">
        <f t="shared" ref="E348" si="28">SUM(F348)</f>
        <v>55.26</v>
      </c>
      <c r="F348" s="34">
        <v>55.26</v>
      </c>
      <c r="G348" s="9"/>
    </row>
    <row r="349" spans="1:8" ht="25.5" customHeight="1" x14ac:dyDescent="0.25">
      <c r="A349" s="129"/>
      <c r="B349" s="126"/>
      <c r="C349" s="72" t="s">
        <v>347</v>
      </c>
      <c r="D349" s="25" t="s">
        <v>44</v>
      </c>
      <c r="E349" s="25">
        <f>SUM(F349)</f>
        <v>2000</v>
      </c>
      <c r="F349" s="25">
        <v>2000</v>
      </c>
      <c r="G349" s="9"/>
    </row>
    <row r="350" spans="1:8" ht="31.5" customHeight="1" x14ac:dyDescent="0.25">
      <c r="A350" s="149" t="s">
        <v>117</v>
      </c>
      <c r="B350" s="150"/>
      <c r="C350" s="150"/>
      <c r="D350" s="151"/>
      <c r="E350" s="43">
        <f>SUM(E351:E356)</f>
        <v>85015329.699999988</v>
      </c>
      <c r="F350" s="43">
        <f>SUM(F351:F356)</f>
        <v>85015329.699999988</v>
      </c>
      <c r="G350" s="9"/>
    </row>
    <row r="351" spans="1:8" ht="23.25" customHeight="1" x14ac:dyDescent="0.25">
      <c r="A351" s="25" t="s">
        <v>7</v>
      </c>
      <c r="B351" s="62" t="s">
        <v>8</v>
      </c>
      <c r="C351" s="25"/>
      <c r="D351" s="25"/>
      <c r="E351" s="25">
        <f t="shared" ref="E351:E356" si="29">SUM(F351)</f>
        <v>7842362.79</v>
      </c>
      <c r="F351" s="25">
        <f>(F15+F18+F19+F20+F21+F22+F23+F51+F52+F55+F56)</f>
        <v>7842362.79</v>
      </c>
    </row>
    <row r="352" spans="1:8" ht="30" customHeight="1" x14ac:dyDescent="0.25">
      <c r="A352" s="25" t="s">
        <v>88</v>
      </c>
      <c r="B352" s="44" t="s">
        <v>89</v>
      </c>
      <c r="C352" s="25"/>
      <c r="D352" s="25"/>
      <c r="E352" s="25">
        <f t="shared" si="29"/>
        <v>35873751.870000005</v>
      </c>
      <c r="F352" s="25">
        <f>(F24+F25+F26+F27+F28+F68+F103+F125+F126+F127+F128+F129+F130+F136+F137+F138+F139+F140+F141+F142+F148+F149+F150+F151+F152+F153+F154+F160+F161+F162+F163+F164+F165+F166+F167+F173+F174+F175+F176+F177+F178+F179+F185+F186+F187+F188+F189+F190+F191+F197+F198+F199+F200+F201+F202+F203+F209+F210+F211+F212+F213+F214+F215+F221+F222+F223+F224+F225+F226+F227+F233+F234+F235+F236+F237+F238+F239+F240+F241+F247+F248+F249+F250+F251+F252+F253+F259+F260+F261+F262+F263+F268+F269+F270+F271+F272+F277+F278+F279+F280+F281+F282+F283+F287+F288+F289+F290+F291+F292+F293+F299+F300+F301+F302+F303+F304+F305+F306+F310+F311+F312+F313+F314+F315+F316+F322+F323+F324+F325+F326+F327+F328+F333+F334+F335+F336+F337)</f>
        <v>35873751.870000005</v>
      </c>
    </row>
    <row r="353" spans="1:9" ht="32.25" customHeight="1" x14ac:dyDescent="0.25">
      <c r="A353" s="25" t="s">
        <v>18</v>
      </c>
      <c r="B353" s="44" t="s">
        <v>19</v>
      </c>
      <c r="C353" s="25"/>
      <c r="D353" s="25"/>
      <c r="E353" s="25">
        <f t="shared" si="29"/>
        <v>16409482.889999999</v>
      </c>
      <c r="F353" s="25">
        <f>(F29+F30+F31+F57+F58+F59+F75+F106+F107+F108+F109+F112+F113+F117+F118+F119+F120+F121+F131+F132+F143+F144+F155+F156+F168+F169+F180+F181+F192+F193+F204+F205+F228+F216+F217+F229+F242+F243+F254+F255+F264+F273+F294+F295+F317+F318+F329+F330+F338)</f>
        <v>16409482.889999999</v>
      </c>
      <c r="G353" s="13"/>
    </row>
    <row r="354" spans="1:9" ht="42" customHeight="1" x14ac:dyDescent="0.25">
      <c r="A354" s="25" t="s">
        <v>20</v>
      </c>
      <c r="B354" s="45" t="s">
        <v>21</v>
      </c>
      <c r="C354" s="25"/>
      <c r="D354" s="25"/>
      <c r="E354" s="25">
        <f t="shared" si="29"/>
        <v>9601022.7300000004</v>
      </c>
      <c r="F354" s="25">
        <f>(F32+F33+F34+F35+F36+F37+F62+F63)</f>
        <v>9601022.7300000004</v>
      </c>
    </row>
    <row r="355" spans="1:9" ht="42" customHeight="1" x14ac:dyDescent="0.25">
      <c r="A355" s="25" t="s">
        <v>22</v>
      </c>
      <c r="B355" s="46" t="s">
        <v>23</v>
      </c>
      <c r="C355" s="25"/>
      <c r="D355" s="25"/>
      <c r="E355" s="25">
        <f t="shared" si="29"/>
        <v>7173509.5999999987</v>
      </c>
      <c r="F355" s="25">
        <f>(F38+F39+F40++F66+F67+F71+F72+F73+F74+F78+F79+F80+F83+F84+F85+F95+F96+F97+F100+F101+F102+F114+F122+F133+F145+F157+F170+F182+F194+F206+F218+F230+F244+F256+F265+F274+F284+F296+F307+F319+F339+F342+F343+F344+F347+F348+F349)</f>
        <v>7173509.5999999987</v>
      </c>
    </row>
    <row r="356" spans="1:9" ht="34.5" customHeight="1" x14ac:dyDescent="0.25">
      <c r="A356" s="25" t="s">
        <v>24</v>
      </c>
      <c r="B356" s="46" t="s">
        <v>25</v>
      </c>
      <c r="C356" s="25"/>
      <c r="D356" s="25"/>
      <c r="E356" s="25">
        <f t="shared" si="29"/>
        <v>8115199.8200000003</v>
      </c>
      <c r="F356" s="25">
        <f>(F41+F42+F43+F44+F45+F46+F47+F48+F88+F89+F90+F91+F92)</f>
        <v>8115199.8200000003</v>
      </c>
    </row>
    <row r="357" spans="1:9" ht="20.25" customHeight="1" x14ac:dyDescent="0.25">
      <c r="A357" s="47"/>
      <c r="B357" s="48" t="s">
        <v>118</v>
      </c>
      <c r="C357" s="49"/>
      <c r="D357" s="49"/>
      <c r="E357" s="49">
        <f>SUM(E358:E375)</f>
        <v>81262982.949999988</v>
      </c>
      <c r="F357" s="49">
        <f>SUM(F358:F375)</f>
        <v>85015329.699999988</v>
      </c>
    </row>
    <row r="358" spans="1:9" ht="21.75" customHeight="1" x14ac:dyDescent="0.25">
      <c r="A358" s="27" t="s">
        <v>42</v>
      </c>
      <c r="B358" s="50" t="s">
        <v>122</v>
      </c>
      <c r="C358" s="25"/>
      <c r="D358" s="25"/>
      <c r="E358" s="25">
        <f t="shared" ref="E358:E375" si="30">SUM(F358)</f>
        <v>44773000</v>
      </c>
      <c r="F358" s="25">
        <f>(F15+F18+F24+F29+F34+F38+F41+F52+F55+F57+F62+F66+F71+F78+F83+F88+F95+F100+F106+F112+F114+F117+F122+F125+F131+F133+F136+F143+F145+F148+F155+F157+F160+F168+F170+F173+F180+F182+F185+F192+F194+F197+F204+F206+F209+F216+F218+F221+F228+F230+F233+F243+F244+F247+F254+F256+F259+F264+F265+F268+F273+F274+F277+F284+F287+F294+F296+F299+F307+F310+F317+F319+F322+F329+F333+F339+F342+F347)</f>
        <v>44773000</v>
      </c>
    </row>
    <row r="359" spans="1:9" ht="21.75" customHeight="1" x14ac:dyDescent="0.25">
      <c r="A359" s="27" t="s">
        <v>42</v>
      </c>
      <c r="B359" s="50" t="s">
        <v>172</v>
      </c>
      <c r="C359" s="25"/>
      <c r="D359" s="25"/>
      <c r="E359" s="25">
        <f t="shared" si="30"/>
        <v>60000</v>
      </c>
      <c r="F359" s="25">
        <f>SUM(F37)</f>
        <v>60000</v>
      </c>
    </row>
    <row r="360" spans="1:9" ht="21.75" customHeight="1" x14ac:dyDescent="0.25">
      <c r="A360" s="27" t="s">
        <v>42</v>
      </c>
      <c r="B360" s="50" t="s">
        <v>361</v>
      </c>
      <c r="C360" s="25"/>
      <c r="D360" s="25"/>
      <c r="E360" s="25"/>
      <c r="F360" s="25">
        <v>100000</v>
      </c>
    </row>
    <row r="361" spans="1:9" ht="29.25" customHeight="1" x14ac:dyDescent="0.25">
      <c r="A361" s="52" t="s">
        <v>136</v>
      </c>
      <c r="B361" s="53" t="s">
        <v>330</v>
      </c>
      <c r="C361" s="54"/>
      <c r="D361" s="54"/>
      <c r="E361" s="55">
        <f t="shared" si="30"/>
        <v>60265.24</v>
      </c>
      <c r="F361" s="54">
        <f>SUM(F20)</f>
        <v>60265.24</v>
      </c>
    </row>
    <row r="362" spans="1:9" ht="30" customHeight="1" x14ac:dyDescent="0.25">
      <c r="A362" s="27" t="s">
        <v>42</v>
      </c>
      <c r="B362" s="50" t="s">
        <v>171</v>
      </c>
      <c r="C362" s="25"/>
      <c r="D362" s="25"/>
      <c r="E362" s="51">
        <f t="shared" si="30"/>
        <v>1870000</v>
      </c>
      <c r="F362" s="25">
        <f>SUM(F43)</f>
        <v>1870000</v>
      </c>
    </row>
    <row r="363" spans="1:9" ht="38.25" customHeight="1" x14ac:dyDescent="0.25">
      <c r="A363" s="52" t="s">
        <v>136</v>
      </c>
      <c r="B363" s="53" t="s">
        <v>331</v>
      </c>
      <c r="C363" s="54"/>
      <c r="D363" s="54"/>
      <c r="E363" s="55">
        <f t="shared" si="30"/>
        <v>159127.64000000001</v>
      </c>
      <c r="F363" s="54">
        <f>SUM(F35)</f>
        <v>159127.64000000001</v>
      </c>
    </row>
    <row r="364" spans="1:9" ht="26.25" x14ac:dyDescent="0.25">
      <c r="A364" s="52" t="s">
        <v>136</v>
      </c>
      <c r="B364" s="53" t="s">
        <v>332</v>
      </c>
      <c r="C364" s="92"/>
      <c r="D364" s="92"/>
      <c r="E364" s="93">
        <f t="shared" si="30"/>
        <v>2971058.09</v>
      </c>
      <c r="F364" s="92">
        <f>(F30+F32+F39+F42+F63+F74+F91+F119+F126+F241)</f>
        <v>2971058.09</v>
      </c>
      <c r="G364" s="15"/>
      <c r="H364" s="14"/>
      <c r="I364" s="14"/>
    </row>
    <row r="365" spans="1:9" ht="21" customHeight="1" x14ac:dyDescent="0.25">
      <c r="A365" s="27" t="s">
        <v>43</v>
      </c>
      <c r="B365" s="50" t="s">
        <v>123</v>
      </c>
      <c r="C365" s="25"/>
      <c r="D365" s="25"/>
      <c r="E365" s="25">
        <f t="shared" si="30"/>
        <v>8984705.6199999992</v>
      </c>
      <c r="F365" s="25">
        <f>(F21+F28+F31+F36+F40+F46+F51+F56+F58+F68+F75+F79+F92+F103+F109+F118+F130+F132+F142+F144+F154+F156+F167+F169+F179+F181+F186+F193+F198+F205+F210+F217+F224+F229+F240+F242+F253+F255+F263+F272+F281+F291+F295+F303+F311+F318+F326+F330+F337+F338)</f>
        <v>8984705.6199999992</v>
      </c>
    </row>
    <row r="366" spans="1:9" ht="28.5" customHeight="1" x14ac:dyDescent="0.25">
      <c r="A366" s="103" t="s">
        <v>351</v>
      </c>
      <c r="B366" s="104" t="s">
        <v>350</v>
      </c>
      <c r="C366" s="102"/>
      <c r="D366" s="102"/>
      <c r="E366" s="102"/>
      <c r="F366" s="102">
        <f>SUM(F306)</f>
        <v>26446.75</v>
      </c>
    </row>
    <row r="367" spans="1:9" ht="21.75" customHeight="1" x14ac:dyDescent="0.25">
      <c r="A367" s="56" t="s">
        <v>169</v>
      </c>
      <c r="B367" s="63" t="s">
        <v>174</v>
      </c>
      <c r="C367" s="64"/>
      <c r="D367" s="64"/>
      <c r="E367" s="64">
        <f t="shared" si="30"/>
        <v>689465.86</v>
      </c>
      <c r="F367" s="64">
        <f>SUM(F27+F59+F139+F153+F166+F178+F190+F202+F214+F226+F239+F315+F252+F282+F292+F304+F327)</f>
        <v>689465.86</v>
      </c>
    </row>
    <row r="368" spans="1:9" ht="24.75" customHeight="1" x14ac:dyDescent="0.25">
      <c r="A368" s="27" t="s">
        <v>44</v>
      </c>
      <c r="B368" s="50" t="s">
        <v>125</v>
      </c>
      <c r="C368" s="25"/>
      <c r="D368" s="25"/>
      <c r="E368" s="25">
        <f t="shared" si="30"/>
        <v>2772075</v>
      </c>
      <c r="F368" s="25">
        <f>(F23+F44+F67+F73+F80+F85+F90+F97+F102+F108+F113+F121+F129+F141+F151+F164+F176+F189+F201+F213+F225+F237+F250+F262+F271+F280+F290+F302+F314+F325+F336+F344+F349)</f>
        <v>2772075</v>
      </c>
    </row>
    <row r="369" spans="1:9" ht="29.25" customHeight="1" x14ac:dyDescent="0.25">
      <c r="A369" s="57" t="s">
        <v>137</v>
      </c>
      <c r="B369" s="58" t="s">
        <v>333</v>
      </c>
      <c r="C369" s="34"/>
      <c r="D369" s="34"/>
      <c r="E369" s="34">
        <f t="shared" si="30"/>
        <v>337516.48000000004</v>
      </c>
      <c r="F369" s="34">
        <f>(F22+F45+F72+F84+F89+F96+F101+F107+F120+F128+F140+F150+F163+F177+F188+F200+F212+F223+F236+F249+F261+F270+F279+F289+F301+F313+F324+F335+F343+F348)</f>
        <v>337516.48000000004</v>
      </c>
    </row>
    <row r="370" spans="1:9" ht="37.5" customHeight="1" x14ac:dyDescent="0.25">
      <c r="A370" s="27" t="s">
        <v>124</v>
      </c>
      <c r="B370" s="50" t="s">
        <v>170</v>
      </c>
      <c r="C370" s="25"/>
      <c r="D370" s="25"/>
      <c r="E370" s="25">
        <f t="shared" si="30"/>
        <v>17923700</v>
      </c>
      <c r="F370" s="25">
        <f>(F25+F127+F137+F149+F161+F174+F187+F199+F211+F222+F234+F248+F260+F269+F278+F288+F300+F312+F323+F334)</f>
        <v>17923700</v>
      </c>
      <c r="H370" s="8"/>
      <c r="I370" s="8"/>
    </row>
    <row r="371" spans="1:9" ht="19.5" customHeight="1" x14ac:dyDescent="0.25">
      <c r="A371" s="56" t="s">
        <v>129</v>
      </c>
      <c r="B371" s="50" t="s">
        <v>130</v>
      </c>
      <c r="C371" s="25"/>
      <c r="D371" s="25"/>
      <c r="E371" s="25">
        <f t="shared" si="30"/>
        <v>0</v>
      </c>
      <c r="F371" s="25">
        <f>(F162+F235)</f>
        <v>0</v>
      </c>
    </row>
    <row r="372" spans="1:9" ht="20.25" customHeight="1" x14ac:dyDescent="0.25">
      <c r="A372" s="27" t="s">
        <v>45</v>
      </c>
      <c r="B372" s="50" t="s">
        <v>127</v>
      </c>
      <c r="C372" s="25"/>
      <c r="D372" s="25"/>
      <c r="E372" s="25">
        <f t="shared" si="30"/>
        <v>220000</v>
      </c>
      <c r="F372" s="25">
        <f>(F48)</f>
        <v>220000</v>
      </c>
    </row>
    <row r="373" spans="1:9" ht="26.25" customHeight="1" x14ac:dyDescent="0.25">
      <c r="A373" s="59" t="s">
        <v>138</v>
      </c>
      <c r="B373" s="60" t="s">
        <v>334</v>
      </c>
      <c r="C373" s="61"/>
      <c r="D373" s="61"/>
      <c r="E373" s="61">
        <f t="shared" si="30"/>
        <v>102322</v>
      </c>
      <c r="F373" s="61">
        <f>F47</f>
        <v>102322</v>
      </c>
    </row>
    <row r="374" spans="1:9" ht="26.25" customHeight="1" x14ac:dyDescent="0.25">
      <c r="A374" s="27" t="s">
        <v>208</v>
      </c>
      <c r="B374" s="50" t="s">
        <v>209</v>
      </c>
      <c r="C374" s="25"/>
      <c r="D374" s="25"/>
      <c r="E374" s="25"/>
      <c r="F374" s="25">
        <f>SUM(F33)</f>
        <v>3625900</v>
      </c>
    </row>
    <row r="375" spans="1:9" ht="26.25" customHeight="1" x14ac:dyDescent="0.25">
      <c r="A375" s="90" t="s">
        <v>326</v>
      </c>
      <c r="B375" s="91" t="s">
        <v>335</v>
      </c>
      <c r="C375" s="88"/>
      <c r="D375" s="88"/>
      <c r="E375" s="88">
        <f t="shared" si="30"/>
        <v>339747.0199999999</v>
      </c>
      <c r="F375" s="88">
        <f>SUM(F26+F138+F152+F165+F175+F191+F203+F215+F227+F238+F251+F283+F293+F305+F316+F328)</f>
        <v>339747.0199999999</v>
      </c>
    </row>
    <row r="376" spans="1:9" x14ac:dyDescent="0.25">
      <c r="B376" s="6" t="s">
        <v>118</v>
      </c>
    </row>
    <row r="377" spans="1:9" x14ac:dyDescent="0.25">
      <c r="B377" s="3" t="s">
        <v>119</v>
      </c>
      <c r="E377" s="9"/>
      <c r="F377" s="9"/>
    </row>
    <row r="378" spans="1:9" x14ac:dyDescent="0.25">
      <c r="B378" s="144" t="s">
        <v>336</v>
      </c>
      <c r="C378" s="144"/>
      <c r="D378" s="144"/>
      <c r="E378" s="144"/>
    </row>
    <row r="379" spans="1:9" x14ac:dyDescent="0.25">
      <c r="B379" s="143" t="s">
        <v>354</v>
      </c>
      <c r="C379" s="143"/>
      <c r="D379" s="143"/>
      <c r="E379" s="106"/>
    </row>
    <row r="380" spans="1:9" x14ac:dyDescent="0.25">
      <c r="B380" s="143" t="s">
        <v>173</v>
      </c>
      <c r="C380" s="143"/>
      <c r="D380" s="143"/>
    </row>
    <row r="381" spans="1:9" x14ac:dyDescent="0.25">
      <c r="B381" s="4" t="s">
        <v>120</v>
      </c>
      <c r="E381" s="9"/>
    </row>
    <row r="382" spans="1:9" x14ac:dyDescent="0.25">
      <c r="B382" s="4" t="s">
        <v>337</v>
      </c>
    </row>
    <row r="383" spans="1:9" x14ac:dyDescent="0.25">
      <c r="B383" s="5" t="s">
        <v>167</v>
      </c>
    </row>
    <row r="384" spans="1:9" x14ac:dyDescent="0.25">
      <c r="B384" s="5" t="s">
        <v>128</v>
      </c>
    </row>
    <row r="385" spans="2:4" x14ac:dyDescent="0.25">
      <c r="B385" s="5" t="s">
        <v>338</v>
      </c>
    </row>
    <row r="386" spans="2:4" x14ac:dyDescent="0.25">
      <c r="B386" s="5" t="s">
        <v>121</v>
      </c>
    </row>
    <row r="387" spans="2:4" x14ac:dyDescent="0.25">
      <c r="B387" s="5" t="s">
        <v>147</v>
      </c>
      <c r="C387" s="5"/>
      <c r="D387" s="5"/>
    </row>
    <row r="388" spans="2:4" x14ac:dyDescent="0.25">
      <c r="B388" s="10" t="s">
        <v>175</v>
      </c>
    </row>
    <row r="389" spans="2:4" x14ac:dyDescent="0.25">
      <c r="B389" s="69" t="s">
        <v>339</v>
      </c>
    </row>
  </sheetData>
  <mergeCells count="200">
    <mergeCell ref="B125:B130"/>
    <mergeCell ref="A125:A130"/>
    <mergeCell ref="B147:F147"/>
    <mergeCell ref="B148:B154"/>
    <mergeCell ref="B136:B142"/>
    <mergeCell ref="A148:A154"/>
    <mergeCell ref="A143:A144"/>
    <mergeCell ref="A131:A132"/>
    <mergeCell ref="B159:F159"/>
    <mergeCell ref="B155:B156"/>
    <mergeCell ref="B143:B144"/>
    <mergeCell ref="A146:B146"/>
    <mergeCell ref="A134:B134"/>
    <mergeCell ref="B131:B132"/>
    <mergeCell ref="B135:F135"/>
    <mergeCell ref="A136:A142"/>
    <mergeCell ref="A158:B158"/>
    <mergeCell ref="A155:A156"/>
    <mergeCell ref="B216:B217"/>
    <mergeCell ref="B221:B227"/>
    <mergeCell ref="B185:B191"/>
    <mergeCell ref="A185:A191"/>
    <mergeCell ref="A183:B183"/>
    <mergeCell ref="B254:B255"/>
    <mergeCell ref="B259:B263"/>
    <mergeCell ref="A259:A263"/>
    <mergeCell ref="B247:B253"/>
    <mergeCell ref="A247:A253"/>
    <mergeCell ref="B228:B229"/>
    <mergeCell ref="A228:A229"/>
    <mergeCell ref="B232:F232"/>
    <mergeCell ref="B242:B243"/>
    <mergeCell ref="A207:B207"/>
    <mergeCell ref="B204:B205"/>
    <mergeCell ref="B233:B241"/>
    <mergeCell ref="A233:A241"/>
    <mergeCell ref="B17:F17"/>
    <mergeCell ref="B24:B28"/>
    <mergeCell ref="A180:A181"/>
    <mergeCell ref="B180:B181"/>
    <mergeCell ref="B184:F184"/>
    <mergeCell ref="B277:B283"/>
    <mergeCell ref="A277:A283"/>
    <mergeCell ref="A254:A255"/>
    <mergeCell ref="B172:F172"/>
    <mergeCell ref="A171:B171"/>
    <mergeCell ref="B160:B167"/>
    <mergeCell ref="A160:A167"/>
    <mergeCell ref="B173:B179"/>
    <mergeCell ref="A173:A179"/>
    <mergeCell ref="B168:B169"/>
    <mergeCell ref="A219:B219"/>
    <mergeCell ref="A266:B266"/>
    <mergeCell ref="A275:B275"/>
    <mergeCell ref="A221:A227"/>
    <mergeCell ref="B209:B215"/>
    <mergeCell ref="A257:B257"/>
    <mergeCell ref="A168:A169"/>
    <mergeCell ref="A195:B195"/>
    <mergeCell ref="A209:A215"/>
    <mergeCell ref="A117:A121"/>
    <mergeCell ref="A123:B123"/>
    <mergeCell ref="B55:B56"/>
    <mergeCell ref="C1:F1"/>
    <mergeCell ref="B77:F77"/>
    <mergeCell ref="A76:B76"/>
    <mergeCell ref="A64:B64"/>
    <mergeCell ref="B70:F70"/>
    <mergeCell ref="A66:A67"/>
    <mergeCell ref="B66:B67"/>
    <mergeCell ref="A69:B69"/>
    <mergeCell ref="A6:F7"/>
    <mergeCell ref="A57:A59"/>
    <mergeCell ref="B57:B59"/>
    <mergeCell ref="A9:A11"/>
    <mergeCell ref="A13:B13"/>
    <mergeCell ref="B14:F14"/>
    <mergeCell ref="D9:D11"/>
    <mergeCell ref="E9:E11"/>
    <mergeCell ref="C9:C11"/>
    <mergeCell ref="B9:B11"/>
    <mergeCell ref="A16:B16"/>
    <mergeCell ref="A38:A40"/>
    <mergeCell ref="A18:A23"/>
    <mergeCell ref="A24:A28"/>
    <mergeCell ref="B18:B23"/>
    <mergeCell ref="B32:B37"/>
    <mergeCell ref="B54:F54"/>
    <mergeCell ref="A55:A56"/>
    <mergeCell ref="A41:A48"/>
    <mergeCell ref="A32:A37"/>
    <mergeCell ref="B29:B31"/>
    <mergeCell ref="A29:A31"/>
    <mergeCell ref="B51:B52"/>
    <mergeCell ref="A51:A52"/>
    <mergeCell ref="A49:B49"/>
    <mergeCell ref="A53:B53"/>
    <mergeCell ref="B50:F50"/>
    <mergeCell ref="B41:B48"/>
    <mergeCell ref="B38:B40"/>
    <mergeCell ref="K58:L58"/>
    <mergeCell ref="A62:A63"/>
    <mergeCell ref="A60:B60"/>
    <mergeCell ref="B61:F61"/>
    <mergeCell ref="B116:F116"/>
    <mergeCell ref="A104:B104"/>
    <mergeCell ref="B112:B113"/>
    <mergeCell ref="A112:A113"/>
    <mergeCell ref="B106:B109"/>
    <mergeCell ref="B111:F111"/>
    <mergeCell ref="A106:A109"/>
    <mergeCell ref="A110:B110"/>
    <mergeCell ref="B78:B80"/>
    <mergeCell ref="A95:A97"/>
    <mergeCell ref="B88:B92"/>
    <mergeCell ref="B105:F105"/>
    <mergeCell ref="A115:B115"/>
    <mergeCell ref="B71:B74"/>
    <mergeCell ref="A71:A74"/>
    <mergeCell ref="B333:B337"/>
    <mergeCell ref="A333:A337"/>
    <mergeCell ref="B310:B316"/>
    <mergeCell ref="G46:H46"/>
    <mergeCell ref="B62:B63"/>
    <mergeCell ref="A78:A80"/>
    <mergeCell ref="B82:F82"/>
    <mergeCell ref="B87:F87"/>
    <mergeCell ref="B100:B102"/>
    <mergeCell ref="B95:B97"/>
    <mergeCell ref="A88:A92"/>
    <mergeCell ref="A83:A85"/>
    <mergeCell ref="A81:B81"/>
    <mergeCell ref="A93:B93"/>
    <mergeCell ref="A98:B98"/>
    <mergeCell ref="A100:A102"/>
    <mergeCell ref="B65:F65"/>
    <mergeCell ref="B99:F99"/>
    <mergeCell ref="B83:B85"/>
    <mergeCell ref="B94:F94"/>
    <mergeCell ref="A86:B86"/>
    <mergeCell ref="B124:F124"/>
    <mergeCell ref="B117:B121"/>
    <mergeCell ref="B329:B330"/>
    <mergeCell ref="B317:B318"/>
    <mergeCell ref="A320:B320"/>
    <mergeCell ref="B321:F321"/>
    <mergeCell ref="A317:A318"/>
    <mergeCell ref="B299:B306"/>
    <mergeCell ref="A299:A306"/>
    <mergeCell ref="A310:A316"/>
    <mergeCell ref="B322:B328"/>
    <mergeCell ref="A322:A328"/>
    <mergeCell ref="B380:D380"/>
    <mergeCell ref="B378:E378"/>
    <mergeCell ref="A340:B340"/>
    <mergeCell ref="B341:F341"/>
    <mergeCell ref="A350:D350"/>
    <mergeCell ref="B286:F286"/>
    <mergeCell ref="A329:A330"/>
    <mergeCell ref="B294:B295"/>
    <mergeCell ref="B309:F309"/>
    <mergeCell ref="B346:F346"/>
    <mergeCell ref="A297:B297"/>
    <mergeCell ref="A294:A295"/>
    <mergeCell ref="A347:A349"/>
    <mergeCell ref="B347:B349"/>
    <mergeCell ref="A345:B345"/>
    <mergeCell ref="B379:D379"/>
    <mergeCell ref="B287:B293"/>
    <mergeCell ref="A287:A293"/>
    <mergeCell ref="B332:F332"/>
    <mergeCell ref="A331:B331"/>
    <mergeCell ref="B342:B344"/>
    <mergeCell ref="A308:B308"/>
    <mergeCell ref="B298:F298"/>
    <mergeCell ref="A342:A344"/>
    <mergeCell ref="B268:B272"/>
    <mergeCell ref="A268:A272"/>
    <mergeCell ref="L13:M13"/>
    <mergeCell ref="L14:M14"/>
    <mergeCell ref="B3:F3"/>
    <mergeCell ref="B4:F4"/>
    <mergeCell ref="A285:B285"/>
    <mergeCell ref="B276:F276"/>
    <mergeCell ref="B267:F267"/>
    <mergeCell ref="F9:F11"/>
    <mergeCell ref="B197:B203"/>
    <mergeCell ref="A197:A203"/>
    <mergeCell ref="A216:A217"/>
    <mergeCell ref="A242:A243"/>
    <mergeCell ref="B208:F208"/>
    <mergeCell ref="B258:F258"/>
    <mergeCell ref="A231:B231"/>
    <mergeCell ref="B192:B193"/>
    <mergeCell ref="A192:A193"/>
    <mergeCell ref="A204:A205"/>
    <mergeCell ref="B196:F196"/>
    <mergeCell ref="B220:F220"/>
    <mergeCell ref="A245:B245"/>
    <mergeCell ref="B246:F246"/>
  </mergeCells>
  <phoneticPr fontId="7" type="noConversion"/>
  <pageMargins left="0.19685039370078741" right="0" top="0.59055118110236227" bottom="0.59055118110236227" header="0.31496062992125984" footer="0.31496062992125984"/>
  <pageSetup paperSize="9" scale="8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Įvardytieji diapazonai</vt:lpstr>
      </vt:variant>
      <vt:variant>
        <vt:i4>1</vt:i4>
      </vt:variant>
    </vt:vector>
  </HeadingPairs>
  <TitlesOfParts>
    <vt:vector size="3" baseType="lpstr">
      <vt:lpstr>Lapas1</vt:lpstr>
      <vt:lpstr>Lapas2</vt:lpstr>
      <vt:lpstr>Lapas1!Print_Titles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No.1</dc:creator>
  <cp:lastModifiedBy>Lina Baškevičienė</cp:lastModifiedBy>
  <cp:lastPrinted>2025-01-24T13:21:33Z</cp:lastPrinted>
  <dcterms:created xsi:type="dcterms:W3CDTF">2012-02-06T11:30:01Z</dcterms:created>
  <dcterms:modified xsi:type="dcterms:W3CDTF">2025-06-11T10:12:11Z</dcterms:modified>
</cp:coreProperties>
</file>