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na Baškevičienė\Desktop\Biudžeto tikslinimas\06 mėn\"/>
    </mc:Choice>
  </mc:AlternateContent>
  <xr:revisionPtr revIDLastSave="0" documentId="13_ncr:1_{21CD4D10-A1A8-4799-8581-744AF20DBB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apas1" sheetId="1" r:id="rId1"/>
    <sheet name="Lapas2" sheetId="2" r:id="rId2"/>
  </sheets>
  <definedNames>
    <definedName name="_xlnm.Print_Titles" localSheetId="0">Lapas1!$10:$13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73" i="1" l="1"/>
  <c r="E359" i="1"/>
  <c r="E314" i="1"/>
  <c r="E365" i="1"/>
  <c r="E362" i="1"/>
  <c r="E112" i="1"/>
  <c r="E118" i="1"/>
  <c r="E268" i="1"/>
  <c r="E277" i="1"/>
  <c r="E325" i="1"/>
  <c r="E305" i="1"/>
  <c r="E294" i="1"/>
  <c r="E233" i="1"/>
  <c r="E175" i="1"/>
  <c r="E255" i="1"/>
  <c r="E222" i="1"/>
  <c r="E187" i="1"/>
  <c r="E199" i="1"/>
  <c r="E210" i="1"/>
  <c r="E138" i="1"/>
  <c r="E162" i="1"/>
  <c r="E150" i="1"/>
  <c r="E372" i="1"/>
  <c r="E371" i="1"/>
  <c r="E376" i="1"/>
  <c r="E360" i="1"/>
  <c r="E381" i="1" l="1"/>
  <c r="E361" i="1"/>
  <c r="E370" i="1"/>
  <c r="E363" i="1"/>
  <c r="E374" i="1"/>
  <c r="E375" i="1"/>
  <c r="E358" i="1"/>
  <c r="E378" i="1" l="1"/>
  <c r="E67" i="1" l="1"/>
  <c r="E47" i="1"/>
  <c r="E380" i="1" l="1"/>
  <c r="E351" i="1" l="1"/>
  <c r="E336" i="1" l="1"/>
  <c r="E345" i="1"/>
  <c r="E17" i="1"/>
  <c r="E368" i="1"/>
  <c r="E367" i="1"/>
  <c r="E369" i="1"/>
  <c r="E366" i="1"/>
  <c r="E98" i="1"/>
  <c r="E61" i="1"/>
  <c r="E377" i="1"/>
  <c r="E51" i="1"/>
  <c r="E57" i="1"/>
  <c r="E379" i="1"/>
  <c r="E80" i="1"/>
  <c r="E86" i="1"/>
  <c r="E74" i="1"/>
  <c r="E126" i="1"/>
  <c r="E286" i="1"/>
  <c r="E246" i="1"/>
  <c r="E105" i="1"/>
  <c r="E93" i="1"/>
  <c r="E14" i="1"/>
  <c r="E364" i="1" l="1"/>
  <c r="E357" i="1"/>
</calcChain>
</file>

<file path=xl/sharedStrings.xml><?xml version="1.0" encoding="utf-8"?>
<sst xmlns="http://schemas.openxmlformats.org/spreadsheetml/2006/main" count="889" uniqueCount="416">
  <si>
    <t>Prog   ramos  kodas</t>
  </si>
  <si>
    <t>Eil.    Nr.</t>
  </si>
  <si>
    <t>Radviliškio rajono savivaldybės kontrolės ir audito tarnyba</t>
  </si>
  <si>
    <t>1.</t>
  </si>
  <si>
    <t>Iš jų</t>
  </si>
  <si>
    <t>01</t>
  </si>
  <si>
    <t>Savivaldybės valdymo programa</t>
  </si>
  <si>
    <t>1.1.</t>
  </si>
  <si>
    <t>2.</t>
  </si>
  <si>
    <t>iš jų</t>
  </si>
  <si>
    <t>2.1.</t>
  </si>
  <si>
    <t>2.2.</t>
  </si>
  <si>
    <t>2.3.</t>
  </si>
  <si>
    <t>2.4.</t>
  </si>
  <si>
    <t>2.5.</t>
  </si>
  <si>
    <t>2.6.</t>
  </si>
  <si>
    <t>2.7.</t>
  </si>
  <si>
    <t>03</t>
  </si>
  <si>
    <t>Socialinių paslaugų ir socialinės paramos teikimo programa</t>
  </si>
  <si>
    <t>04</t>
  </si>
  <si>
    <t>Rajono savivaldybės infrastruktūros objektų modernizavimo ir plėtros programa</t>
  </si>
  <si>
    <t>05</t>
  </si>
  <si>
    <t>Gyventojų turiningo laisvalaikio užtikrinimo, bendruomeniškumo ir veiklumo skatinimo programa</t>
  </si>
  <si>
    <t>06</t>
  </si>
  <si>
    <t xml:space="preserve">Saugios, švarios ir patogios aplinkos užtikrinimo programa </t>
  </si>
  <si>
    <t>2.8.</t>
  </si>
  <si>
    <t>Radviliškio rajono savivaldybės administracija</t>
  </si>
  <si>
    <t>Radviliškio rajono savivaldybės administracijos Finansų skyrius</t>
  </si>
  <si>
    <t>3.</t>
  </si>
  <si>
    <t>3.1.</t>
  </si>
  <si>
    <t>Radviliškio rajono savivaldybės administracijos Socialinės paramos skyrius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</si>
  <si>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</si>
  <si>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</si>
  <si>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</si>
  <si>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</si>
  <si>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</si>
  <si>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</si>
  <si>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</si>
  <si>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</si>
  <si>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</si>
  <si>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</si>
  <si>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SB</t>
  </si>
  <si>
    <t>SB(VB)</t>
  </si>
  <si>
    <t>SB(SP)</t>
  </si>
  <si>
    <t>SB(AA)</t>
  </si>
  <si>
    <t>7.</t>
  </si>
  <si>
    <t>7.1.</t>
  </si>
  <si>
    <t>7.2.</t>
  </si>
  <si>
    <t>7.3.</t>
  </si>
  <si>
    <t>7.5.</t>
  </si>
  <si>
    <t>8.</t>
  </si>
  <si>
    <t>8.1.</t>
  </si>
  <si>
    <t>8.2.</t>
  </si>
  <si>
    <t>8.3.</t>
  </si>
  <si>
    <t>9.</t>
  </si>
  <si>
    <t>9.1.</t>
  </si>
  <si>
    <t>9.3.</t>
  </si>
  <si>
    <t>10.</t>
  </si>
  <si>
    <t>10.1.</t>
  </si>
  <si>
    <t>10.3.</t>
  </si>
  <si>
    <t>10.4.</t>
  </si>
  <si>
    <t>10.5.</t>
  </si>
  <si>
    <t>11.</t>
  </si>
  <si>
    <t>11.1.</t>
  </si>
  <si>
    <t>11.2.</t>
  </si>
  <si>
    <t>11.3.</t>
  </si>
  <si>
    <t>12.</t>
  </si>
  <si>
    <t>12.1.</t>
  </si>
  <si>
    <t>12.2.</t>
  </si>
  <si>
    <t>13.</t>
  </si>
  <si>
    <t xml:space="preserve">iš jų </t>
  </si>
  <si>
    <t>13.1.</t>
  </si>
  <si>
    <t>13.2.</t>
  </si>
  <si>
    <t>13.3.</t>
  </si>
  <si>
    <t>13.5.</t>
  </si>
  <si>
    <t>14.</t>
  </si>
  <si>
    <t>14.1.</t>
  </si>
  <si>
    <t>15.</t>
  </si>
  <si>
    <t>15.1.</t>
  </si>
  <si>
    <t>15.2.</t>
  </si>
  <si>
    <t>15.3.</t>
  </si>
  <si>
    <t>15.4.</t>
  </si>
  <si>
    <t>15.5.</t>
  </si>
  <si>
    <t>16.</t>
  </si>
  <si>
    <t>16.1.</t>
  </si>
  <si>
    <t>Radviliškio miesto kultūros centras</t>
  </si>
  <si>
    <t>Radviliškio rajono savivaldybės viešoji biblioteka</t>
  </si>
  <si>
    <t>Radviliškio rajono visuomenės sveikatos biuras</t>
  </si>
  <si>
    <t>Radviliškio rajono etninės kultūros ir amatų centras</t>
  </si>
  <si>
    <t>Radviliškio parapijos bendruomenės socialinių paslaugų centras</t>
  </si>
  <si>
    <t>02</t>
  </si>
  <si>
    <t>Švietimo paslaugų prieinamumo ir kokybės užtikrinimo programa</t>
  </si>
  <si>
    <t>SB(MK)</t>
  </si>
  <si>
    <t>29.2.</t>
  </si>
  <si>
    <t>29.3.</t>
  </si>
  <si>
    <t>30.</t>
  </si>
  <si>
    <t>30.1.</t>
  </si>
  <si>
    <t>30.2.</t>
  </si>
  <si>
    <t>31.</t>
  </si>
  <si>
    <t>31.1.</t>
  </si>
  <si>
    <t>31.2.</t>
  </si>
  <si>
    <t>31.3.</t>
  </si>
  <si>
    <t>31.4.</t>
  </si>
  <si>
    <t>32.</t>
  </si>
  <si>
    <t>32.1.</t>
  </si>
  <si>
    <t>32.2.</t>
  </si>
  <si>
    <t>32.3.</t>
  </si>
  <si>
    <t>32.4.</t>
  </si>
  <si>
    <t>33.</t>
  </si>
  <si>
    <t>33.1.</t>
  </si>
  <si>
    <t>33.3.</t>
  </si>
  <si>
    <t>33.4.</t>
  </si>
  <si>
    <t>34.</t>
  </si>
  <si>
    <t>34.3.</t>
  </si>
  <si>
    <t>34.4.</t>
  </si>
  <si>
    <t>35.</t>
  </si>
  <si>
    <t>35.1.</t>
  </si>
  <si>
    <t>35.3.</t>
  </si>
  <si>
    <t>35.4.</t>
  </si>
  <si>
    <t>36.</t>
  </si>
  <si>
    <t>36.1.</t>
  </si>
  <si>
    <t>37.</t>
  </si>
  <si>
    <t>37.1.</t>
  </si>
  <si>
    <t>37.3.</t>
  </si>
  <si>
    <t>37.4.</t>
  </si>
  <si>
    <t>IŠ VISO SKIRTA PROGRAMOMS</t>
  </si>
  <si>
    <t>Finansavimo šaltiniai:</t>
  </si>
  <si>
    <t>SB-savivaldybės biudžetas</t>
  </si>
  <si>
    <t>SB(SP)- specialiųjų programų lėšos</t>
  </si>
  <si>
    <t>SB(AA)-aplinkos apsaugos rėmimo specialioji programa</t>
  </si>
  <si>
    <t>Savivaldybės biudžetas</t>
  </si>
  <si>
    <t>Valstybės biudžetas</t>
  </si>
  <si>
    <t>SB (MK)</t>
  </si>
  <si>
    <t>Specialiųjų programų lėšos</t>
  </si>
  <si>
    <t>Gyventojų turiningo laisvalaikio užtikrinimo,bendruomeniškumo ir veiklumo skatinimo programa</t>
  </si>
  <si>
    <t>35.5.</t>
  </si>
  <si>
    <t>Aplinkos apsaug. rėm.spec. prog.</t>
  </si>
  <si>
    <t>SB(STD)-valstybės lėšos specialiajai tikslinei dotacijai</t>
  </si>
  <si>
    <t>SB (STD)</t>
  </si>
  <si>
    <t>Specialioji tikslinė dotacija</t>
  </si>
  <si>
    <t>31.5.</t>
  </si>
  <si>
    <t>SB(STD)</t>
  </si>
  <si>
    <t>12.4.</t>
  </si>
  <si>
    <t>13.4.</t>
  </si>
  <si>
    <t>34.5.</t>
  </si>
  <si>
    <t>SB(LIK)</t>
  </si>
  <si>
    <t>SB(SPL)</t>
  </si>
  <si>
    <t>SB(AAL)</t>
  </si>
  <si>
    <t>29.4.</t>
  </si>
  <si>
    <t>2.12.</t>
  </si>
  <si>
    <t>34.1.</t>
  </si>
  <si>
    <t>9.2.</t>
  </si>
  <si>
    <t>10.2.</t>
  </si>
  <si>
    <t>33.2.</t>
  </si>
  <si>
    <t>34.2.</t>
  </si>
  <si>
    <t>35.2.</t>
  </si>
  <si>
    <t>36.2.</t>
  </si>
  <si>
    <t>SB(KPP)- kelių priežiūros ir plėtros programa</t>
  </si>
  <si>
    <t>2.14.</t>
  </si>
  <si>
    <t>2.15.</t>
  </si>
  <si>
    <t>Šeduvos globos namai</t>
  </si>
  <si>
    <t>2.16.</t>
  </si>
  <si>
    <t>2.17.</t>
  </si>
  <si>
    <t>Radviliškio plaukimo baseinas</t>
  </si>
  <si>
    <t>29.5.</t>
  </si>
  <si>
    <t>29.6.</t>
  </si>
  <si>
    <t>32.5.</t>
  </si>
  <si>
    <t>33.5.</t>
  </si>
  <si>
    <t>31.6.</t>
  </si>
  <si>
    <t>31.7.</t>
  </si>
  <si>
    <t>32.6.</t>
  </si>
  <si>
    <t>33.6.</t>
  </si>
  <si>
    <t>34.6.</t>
  </si>
  <si>
    <t>35.6.</t>
  </si>
  <si>
    <t>2.18.</t>
  </si>
  <si>
    <t>SB(ES)</t>
  </si>
  <si>
    <t>2.19.</t>
  </si>
  <si>
    <t>2.21.</t>
  </si>
  <si>
    <t>30.6.</t>
  </si>
  <si>
    <t>35.7.</t>
  </si>
  <si>
    <t>SB(MK)-valstybės lėšos ugdymo reikmėms</t>
  </si>
  <si>
    <t>Radviliškio pagalbos šeimai centras</t>
  </si>
  <si>
    <t>SB (ES)</t>
  </si>
  <si>
    <t>Mokinio krepšelis (speciali tikslinė dotacija ugdymo reikmėms finansuoti)</t>
  </si>
  <si>
    <t>Vietinės rinkliavos už atliekų surinkimą</t>
  </si>
  <si>
    <t>Socialinio būsto fondo plėtra</t>
  </si>
  <si>
    <t>Socialinio būsto nuoma</t>
  </si>
  <si>
    <t>SB(VB)-valstybės biudžetas</t>
  </si>
  <si>
    <t>Europos sąjungos fondų lėšos</t>
  </si>
  <si>
    <t>SB(ES)-Europos sąjungos fondų lėšos</t>
  </si>
  <si>
    <t>34.8.</t>
  </si>
  <si>
    <t>2.11.</t>
  </si>
  <si>
    <t>4.4.</t>
  </si>
  <si>
    <t xml:space="preserve">Išlaidos </t>
  </si>
  <si>
    <t>2.9.</t>
  </si>
  <si>
    <t>30.5.</t>
  </si>
  <si>
    <t>2.20.</t>
  </si>
  <si>
    <t>Radviliškio rajono savivaldybės administracijos Investicijų ir turto valdymo skyrius</t>
  </si>
  <si>
    <t>Daugyvenės kultūros istorijos muziejus-draustinis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</si>
  <si>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</si>
  <si>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</si>
  <si>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</si>
  <si>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</si>
  <si>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</si>
  <si>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V. Kudirkos progimnazija</t>
  </si>
  <si>
    <t>30.3.</t>
  </si>
  <si>
    <t>33.8.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</si>
  <si>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</si>
  <si>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</si>
  <si>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</si>
  <si>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</si>
  <si>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</si>
  <si>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Grinkiškio J. Poderio gimnazija</t>
  </si>
  <si>
    <t>Radviliškio rajono Sidabravo 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</si>
  <si>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</si>
  <si>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</si>
  <si>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</si>
  <si>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Pociūnėlių pagrindinė mokykla</t>
  </si>
  <si>
    <t>Radviliškio rajono Baisogalos mokykla - darželis</t>
  </si>
  <si>
    <t>Radviliškio rajono Šeduvos lopšelis - darželis</t>
  </si>
  <si>
    <t>Radviliškio rajono Kutiškių universalus daugiafunkcis centras</t>
  </si>
  <si>
    <t>Radviliškio rajono Šeduvos kultūros ir amatų centras</t>
  </si>
  <si>
    <t>Radviliškio rajono  Baisogalos kultūros centras</t>
  </si>
  <si>
    <t>Asignavimų valdytojo ir programos pavadinimas</t>
  </si>
  <si>
    <t>Radviliškio turizmo informacijos centras</t>
  </si>
  <si>
    <t>30.4.</t>
  </si>
  <si>
    <t>12.5.</t>
  </si>
  <si>
    <t>SB(KPP)</t>
  </si>
  <si>
    <t>Kelių priežiūros ir plėtros programa</t>
  </si>
  <si>
    <t>2.13.</t>
  </si>
  <si>
    <t>2.24.</t>
  </si>
  <si>
    <t>31.8.</t>
  </si>
  <si>
    <t>6.3.</t>
  </si>
  <si>
    <t>3.2.</t>
  </si>
  <si>
    <t>Radviliškio rajono savivaldybės tarybos</t>
  </si>
  <si>
    <t xml:space="preserve"> 2 priedas</t>
  </si>
  <si>
    <t>6.4.</t>
  </si>
  <si>
    <t>7.4.</t>
  </si>
  <si>
    <t>8.4.</t>
  </si>
  <si>
    <t>9.4.</t>
  </si>
  <si>
    <t>16.2.</t>
  </si>
  <si>
    <t>16.3.</t>
  </si>
  <si>
    <t>16.4.</t>
  </si>
  <si>
    <t>16.5.</t>
  </si>
  <si>
    <t>16.6.</t>
  </si>
  <si>
    <t>16.7.</t>
  </si>
  <si>
    <t>16.8.</t>
  </si>
  <si>
    <t>16.9.</t>
  </si>
  <si>
    <t>17.</t>
  </si>
  <si>
    <t>17.1.</t>
  </si>
  <si>
    <t>17.2.</t>
  </si>
  <si>
    <t>17.3.</t>
  </si>
  <si>
    <t>17.4.</t>
  </si>
  <si>
    <t>17.5.</t>
  </si>
  <si>
    <t>17.6.</t>
  </si>
  <si>
    <t>17.7.</t>
  </si>
  <si>
    <t>17.8.</t>
  </si>
  <si>
    <t>17.9.</t>
  </si>
  <si>
    <t>18.</t>
  </si>
  <si>
    <t>18.1.</t>
  </si>
  <si>
    <t>18.2.</t>
  </si>
  <si>
    <t>18.3.</t>
  </si>
  <si>
    <t>18.4.</t>
  </si>
  <si>
    <t>18.5.</t>
  </si>
  <si>
    <t>18.6.</t>
  </si>
  <si>
    <t>18.7.</t>
  </si>
  <si>
    <t>18.8.</t>
  </si>
  <si>
    <t>18.9.</t>
  </si>
  <si>
    <t>19.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</si>
  <si>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</si>
  <si>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</si>
  <si>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</si>
  <si>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</si>
  <si>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</si>
  <si>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</si>
  <si>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</si>
  <si>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</si>
  <si>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</si>
  <si>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19.10.</t>
  </si>
  <si>
    <t>20.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</si>
  <si>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</si>
  <si>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</si>
  <si>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</si>
  <si>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</si>
  <si>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</si>
  <si>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</si>
  <si>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</si>
  <si>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</si>
  <si>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20.9.</t>
  </si>
  <si>
    <t>21.</t>
  </si>
  <si>
    <t>21.1.</t>
  </si>
  <si>
    <t>21.2.</t>
  </si>
  <si>
    <t>21.3.</t>
  </si>
  <si>
    <t>21.4.</t>
  </si>
  <si>
    <t>21.5.</t>
  </si>
  <si>
    <t>21.6.</t>
  </si>
  <si>
    <t>21.7.</t>
  </si>
  <si>
    <t>21.8.</t>
  </si>
  <si>
    <t>21.9</t>
  </si>
  <si>
    <t>22.</t>
  </si>
  <si>
    <t>22.1.</t>
  </si>
  <si>
    <t>22.2.</t>
  </si>
  <si>
    <t>22.3.</t>
  </si>
  <si>
    <t>22.4.</t>
  </si>
  <si>
    <t>22.5.</t>
  </si>
  <si>
    <t>22.6.</t>
  </si>
  <si>
    <t>22.7.</t>
  </si>
  <si>
    <t>22.8.</t>
  </si>
  <si>
    <t>23.</t>
  </si>
  <si>
    <t>23.1.</t>
  </si>
  <si>
    <t>23.2.</t>
  </si>
  <si>
    <t>23.3.</t>
  </si>
  <si>
    <t>23.4.</t>
  </si>
  <si>
    <t>23.5.</t>
  </si>
  <si>
    <t>23.6.</t>
  </si>
  <si>
    <t>23.7.</t>
  </si>
  <si>
    <t>23.8.</t>
  </si>
  <si>
    <t>23.9.</t>
  </si>
  <si>
    <t>24.</t>
  </si>
  <si>
    <t>24.1.</t>
  </si>
  <si>
    <t>24.2.</t>
  </si>
  <si>
    <t>24.3.</t>
  </si>
  <si>
    <t>24.4.</t>
  </si>
  <si>
    <t>24.5.</t>
  </si>
  <si>
    <t>24.6.</t>
  </si>
  <si>
    <t>24.7.</t>
  </si>
  <si>
    <t>24.8.</t>
  </si>
  <si>
    <t>25.</t>
  </si>
  <si>
    <t>25.1.</t>
  </si>
  <si>
    <t>25.2.</t>
  </si>
  <si>
    <t>25.3.</t>
  </si>
  <si>
    <t>25.4.</t>
  </si>
  <si>
    <t>25.5.</t>
  </si>
  <si>
    <t>25.6.</t>
  </si>
  <si>
    <t>25.7.</t>
  </si>
  <si>
    <t>25.8.</t>
  </si>
  <si>
    <t>25.9.</t>
  </si>
  <si>
    <t>25.10.</t>
  </si>
  <si>
    <t>26.</t>
  </si>
  <si>
    <t>26.1.</t>
  </si>
  <si>
    <t>26.2.</t>
  </si>
  <si>
    <t>26.3.</t>
  </si>
  <si>
    <t>26.4.</t>
  </si>
  <si>
    <t>26.5.</t>
  </si>
  <si>
    <t>26.6.</t>
  </si>
  <si>
    <t>26.7.</t>
  </si>
  <si>
    <t>27.</t>
  </si>
  <si>
    <t>27.1.</t>
  </si>
  <si>
    <t>27.2.</t>
  </si>
  <si>
    <t>27.3.</t>
  </si>
  <si>
    <t>27.4.</t>
  </si>
  <si>
    <t>27.5.</t>
  </si>
  <si>
    <t>27.6.</t>
  </si>
  <si>
    <t>27.8.</t>
  </si>
  <si>
    <t>27.9.</t>
  </si>
  <si>
    <t>28.</t>
  </si>
  <si>
    <t>28.1.</t>
  </si>
  <si>
    <t>28.2.</t>
  </si>
  <si>
    <t>28.3.</t>
  </si>
  <si>
    <t>28.4</t>
  </si>
  <si>
    <t>28.5.</t>
  </si>
  <si>
    <t>29.</t>
  </si>
  <si>
    <t>29.1.</t>
  </si>
  <si>
    <t>33.7.</t>
  </si>
  <si>
    <t>34.7.</t>
  </si>
  <si>
    <t>37.2</t>
  </si>
  <si>
    <t>12.3</t>
  </si>
  <si>
    <t>36.3</t>
  </si>
  <si>
    <t>36.4.</t>
  </si>
  <si>
    <t>Socialinio būsto priežiūrai skirtų lėšų 2023 m. likutis</t>
  </si>
  <si>
    <t>Savivaldybės biudžetas 2023 m. likutis</t>
  </si>
  <si>
    <t>Aplinkos apsaug. rėm.spec. prog. 2023 m. likutis</t>
  </si>
  <si>
    <t>SB(LIK)-savivaldybės biudžetas 2023 metų likutis</t>
  </si>
  <si>
    <t>SB(SPL)- specialiųjų programų lėšos 2023 metų likutis</t>
  </si>
  <si>
    <t>SB(AAL)-aplinkos apsaugos rėmimo specialioji programa 2023 metų likutis</t>
  </si>
  <si>
    <t>2.25.</t>
  </si>
  <si>
    <t>2.26.</t>
  </si>
  <si>
    <t>SB(ESL)</t>
  </si>
  <si>
    <t>27.7</t>
  </si>
  <si>
    <t>27.10.</t>
  </si>
  <si>
    <t>SB(ESL)-Europos sąjungos fondų lėšos 2023 m. likutis</t>
  </si>
  <si>
    <t>Socialinio būsto ir pagalbinio ūkio paskirties pastatų pardavimo lėšų 2023 m. likutis</t>
  </si>
  <si>
    <t>Specialiųjų programų lėšų 2023 m likutis</t>
  </si>
  <si>
    <t>Europos sąjungos fondų lėšų 2023 m. likutis</t>
  </si>
  <si>
    <t>14.2</t>
  </si>
  <si>
    <t>14.3.</t>
  </si>
  <si>
    <t>ASIGNAVIMAI PAGAL PROGRAMAS, ASIGNAVIMO VALDYTOJUS IR FINANSAVIMO ŠALTINIUS</t>
  </si>
  <si>
    <t>28.6.</t>
  </si>
  <si>
    <t>2.22.</t>
  </si>
  <si>
    <t>2.23.</t>
  </si>
  <si>
    <t>2.27.</t>
  </si>
  <si>
    <t>Finansavimo šaltinis</t>
  </si>
  <si>
    <t>(Radviliškio rajono savivaldybės tarybos</t>
  </si>
  <si>
    <t>16.10.</t>
  </si>
  <si>
    <t>2024 m. vasario  1 d. sprendimu Nr. T-248</t>
  </si>
  <si>
    <t>18.10</t>
  </si>
  <si>
    <t>19.11</t>
  </si>
  <si>
    <t>17.10</t>
  </si>
  <si>
    <t>23.10</t>
  </si>
  <si>
    <t>22.9.</t>
  </si>
  <si>
    <t>21.10</t>
  </si>
  <si>
    <t>24.9</t>
  </si>
  <si>
    <t>27.11</t>
  </si>
  <si>
    <t>20.10</t>
  </si>
  <si>
    <t>24.11</t>
  </si>
  <si>
    <t>33.9</t>
  </si>
  <si>
    <t>31.9.</t>
  </si>
  <si>
    <t>32.7</t>
  </si>
  <si>
    <t>34.9.</t>
  </si>
  <si>
    <t>29.7.</t>
  </si>
  <si>
    <t>28.7.</t>
  </si>
  <si>
    <t>15.6.</t>
  </si>
  <si>
    <t>14.4</t>
  </si>
  <si>
    <t>2024 m. birželio 20 d. sprendimo Nr. T-   redakcija)</t>
  </si>
  <si>
    <t>2.10</t>
  </si>
  <si>
    <t>2.28.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</si>
</sst>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10"/>
      <color indexed="8"/>
      <name val="Calibri"/>
      <family val="2"/>
      <charset val="186"/>
    </font>
    <font>
      <sz val="12"/>
      <color indexed="8"/>
      <name val="Calibri"/>
      <family val="2"/>
      <charset val="186"/>
    </font>
    <font>
      <sz val="9"/>
      <color indexed="8"/>
      <name val="Calibri"/>
      <family val="2"/>
      <charset val="186"/>
    </font>
    <font>
      <sz val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8"/>
      <color indexed="10"/>
      <name val="Calibri"/>
      <family val="2"/>
      <charset val="186"/>
    </font>
    <font>
      <sz val="9"/>
      <color indexed="10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9"/>
      <color rgb="FFFF0000"/>
      <name val="Calibri"/>
      <family val="2"/>
      <charset val="186"/>
    </font>
    <font>
      <sz val="8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"/>
      <name val="Calibri"/>
      <family val="2"/>
      <charset val="186"/>
    </font>
  </fonts>
  <fills count="1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9F5D6"/>
        <bgColor indexed="64"/>
      </patternFill>
    </fill>
    <fill>
      <patternFill patternType="solid">
        <fgColor rgb="FFC5F7D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77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6" fillId="0" borderId="0" xfId="0" applyFont="1"/>
    <xf numFmtId="0" fontId="5" fillId="0" borderId="0" xfId="0" applyFont="1"/>
    <xf numFmtId="0" fontId="10" fillId="0" borderId="0" xfId="0" applyFont="1"/>
    <xf numFmtId="0" fontId="9" fillId="0" borderId="0" xfId="0" applyFont="1" applyAlignment="1">
      <alignment horizontal="right"/>
    </xf>
    <xf numFmtId="0" fontId="15" fillId="0" borderId="0" xfId="0" applyFont="1"/>
    <xf numFmtId="0" fontId="16" fillId="0" borderId="0" xfId="0" applyFont="1"/>
    <xf numFmtId="0" fontId="14" fillId="0" borderId="0" xfId="0" applyFont="1"/>
    <xf numFmtId="0" fontId="17" fillId="0" borderId="0" xfId="0" applyFont="1"/>
    <xf numFmtId="0" fontId="11" fillId="0" borderId="2" xfId="0" applyFont="1" applyBorder="1" applyAlignment="1">
      <alignment horizontal="left"/>
    </xf>
    <xf numFmtId="0" fontId="18" fillId="0" borderId="0" xfId="0" applyFont="1"/>
    <xf numFmtId="0" fontId="12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4" fontId="4" fillId="0" borderId="1" xfId="0" applyNumberFormat="1" applyFont="1" applyBorder="1"/>
    <xf numFmtId="4" fontId="0" fillId="3" borderId="1" xfId="0" applyNumberFormat="1" applyFill="1" applyBorder="1"/>
    <xf numFmtId="4" fontId="4" fillId="0" borderId="3" xfId="0" applyNumberFormat="1" applyFont="1" applyBorder="1" applyAlignment="1">
      <alignment horizontal="left" vertical="center" wrapText="1"/>
    </xf>
    <xf numFmtId="4" fontId="0" fillId="2" borderId="1" xfId="0" applyNumberFormat="1" applyFill="1" applyBorder="1"/>
    <xf numFmtId="4" fontId="0" fillId="0" borderId="1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wrapText="1"/>
    </xf>
    <xf numFmtId="4" fontId="0" fillId="5" borderId="1" xfId="0" applyNumberFormat="1" applyFill="1" applyBorder="1"/>
    <xf numFmtId="4" fontId="0" fillId="0" borderId="4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wrapText="1"/>
    </xf>
    <xf numFmtId="4" fontId="3" fillId="4" borderId="5" xfId="0" applyNumberFormat="1" applyFont="1" applyFill="1" applyBorder="1" applyAlignment="1">
      <alignment horizontal="left"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left"/>
    </xf>
    <xf numFmtId="4" fontId="4" fillId="0" borderId="3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wrapText="1"/>
    </xf>
    <xf numFmtId="4" fontId="2" fillId="6" borderId="1" xfId="0" applyNumberFormat="1" applyFont="1" applyFill="1" applyBorder="1"/>
    <xf numFmtId="4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wrapText="1"/>
    </xf>
    <xf numFmtId="4" fontId="0" fillId="7" borderId="1" xfId="0" applyNumberFormat="1" applyFill="1" applyBorder="1"/>
    <xf numFmtId="4" fontId="3" fillId="7" borderId="1" xfId="0" applyNumberFormat="1" applyFont="1" applyFill="1" applyBorder="1" applyAlignment="1">
      <alignment wrapText="1"/>
    </xf>
    <xf numFmtId="4" fontId="2" fillId="7" borderId="1" xfId="0" applyNumberFormat="1" applyFont="1" applyFill="1" applyBorder="1"/>
    <xf numFmtId="4" fontId="4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4" fontId="4" fillId="8" borderId="1" xfId="0" applyNumberFormat="1" applyFont="1" applyFill="1" applyBorder="1"/>
    <xf numFmtId="4" fontId="4" fillId="8" borderId="1" xfId="0" applyNumberFormat="1" applyFont="1" applyFill="1" applyBorder="1" applyAlignment="1">
      <alignment wrapText="1"/>
    </xf>
    <xf numFmtId="4" fontId="0" fillId="8" borderId="1" xfId="0" applyNumberFormat="1" applyFill="1" applyBorder="1"/>
    <xf numFmtId="4" fontId="6" fillId="0" borderId="1" xfId="0" applyNumberFormat="1" applyFont="1" applyBorder="1"/>
    <xf numFmtId="4" fontId="4" fillId="5" borderId="1" xfId="0" applyNumberFormat="1" applyFont="1" applyFill="1" applyBorder="1"/>
    <xf numFmtId="4" fontId="4" fillId="5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/>
    <xf numFmtId="4" fontId="4" fillId="9" borderId="1" xfId="0" applyNumberFormat="1" applyFont="1" applyFill="1" applyBorder="1" applyAlignment="1">
      <alignment wrapText="1"/>
    </xf>
    <xf numFmtId="4" fontId="0" fillId="9" borderId="1" xfId="0" applyNumberFormat="1" applyFill="1" applyBorder="1"/>
    <xf numFmtId="4" fontId="22" fillId="0" borderId="1" xfId="0" applyNumberFormat="1" applyFont="1" applyBorder="1"/>
    <xf numFmtId="4" fontId="4" fillId="10" borderId="1" xfId="0" applyNumberFormat="1" applyFont="1" applyFill="1" applyBorder="1" applyAlignment="1">
      <alignment wrapText="1"/>
    </xf>
    <xf numFmtId="4" fontId="0" fillId="10" borderId="1" xfId="0" applyNumberFormat="1" applyFill="1" applyBorder="1"/>
    <xf numFmtId="4" fontId="4" fillId="0" borderId="6" xfId="0" applyNumberFormat="1" applyFont="1" applyBorder="1" applyAlignment="1">
      <alignment horizontal="left" vertical="center" wrapText="1"/>
    </xf>
    <xf numFmtId="4" fontId="0" fillId="11" borderId="1" xfId="0" applyNumberFormat="1" applyFill="1" applyBorder="1"/>
    <xf numFmtId="49" fontId="0" fillId="0" borderId="3" xfId="0" applyNumberFormat="1" applyBorder="1" applyAlignment="1">
      <alignment horizontal="center" vertical="center"/>
    </xf>
    <xf numFmtId="0" fontId="23" fillId="0" borderId="0" xfId="0" applyFont="1"/>
    <xf numFmtId="4" fontId="4" fillId="0" borderId="0" xfId="0" applyNumberFormat="1" applyFont="1"/>
    <xf numFmtId="4" fontId="2" fillId="0" borderId="1" xfId="0" applyNumberFormat="1" applyFont="1" applyBorder="1" applyAlignment="1">
      <alignment horizontal="left" wrapText="1"/>
    </xf>
    <xf numFmtId="4" fontId="1" fillId="0" borderId="1" xfId="0" applyNumberFormat="1" applyFont="1" applyBorder="1" applyAlignment="1">
      <alignment vertical="center" wrapText="1"/>
    </xf>
    <xf numFmtId="0" fontId="16" fillId="0" borderId="0" xfId="0" applyFont="1" applyAlignment="1">
      <alignment horizontal="left"/>
    </xf>
    <xf numFmtId="0" fontId="24" fillId="0" borderId="0" xfId="0" applyFont="1"/>
    <xf numFmtId="4" fontId="0" fillId="12" borderId="1" xfId="0" applyNumberFormat="1" applyFill="1" applyBorder="1"/>
    <xf numFmtId="4" fontId="0" fillId="13" borderId="1" xfId="0" applyNumberFormat="1" applyFill="1" applyBorder="1"/>
    <xf numFmtId="4" fontId="0" fillId="0" borderId="1" xfId="0" applyNumberFormat="1" applyBorder="1" applyAlignment="1">
      <alignment horizontal="left"/>
    </xf>
    <xf numFmtId="16" fontId="0" fillId="0" borderId="0" xfId="0" applyNumberFormat="1"/>
    <xf numFmtId="2" fontId="0" fillId="0" borderId="0" xfId="0" applyNumberFormat="1" applyAlignment="1">
      <alignment horizontal="left"/>
    </xf>
    <xf numFmtId="0" fontId="11" fillId="0" borderId="0" xfId="0" applyFont="1" applyAlignment="1">
      <alignment horizontal="left"/>
    </xf>
    <xf numFmtId="4" fontId="0" fillId="0" borderId="1" xfId="0" applyNumberFormat="1" applyBorder="1" applyAlignment="1">
      <alignment horizontal="right"/>
    </xf>
    <xf numFmtId="2" fontId="16" fillId="0" borderId="0" xfId="0" applyNumberFormat="1" applyFont="1"/>
    <xf numFmtId="0" fontId="15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5" fillId="0" borderId="0" xfId="0" applyFont="1"/>
    <xf numFmtId="2" fontId="15" fillId="0" borderId="0" xfId="0" applyNumberFormat="1" applyFont="1"/>
    <xf numFmtId="0" fontId="26" fillId="0" borderId="0" xfId="0" applyFont="1" applyAlignment="1">
      <alignment horizontal="left"/>
    </xf>
    <xf numFmtId="0" fontId="16" fillId="0" borderId="2" xfId="0" applyFont="1" applyBorder="1" applyAlignment="1">
      <alignment horizontal="left"/>
    </xf>
    <xf numFmtId="4" fontId="0" fillId="14" borderId="1" xfId="0" applyNumberFormat="1" applyFill="1" applyBorder="1"/>
    <xf numFmtId="0" fontId="18" fillId="0" borderId="0" xfId="0" applyFont="1" applyAlignment="1">
      <alignment horizontal="left"/>
    </xf>
    <xf numFmtId="4" fontId="4" fillId="14" borderId="1" xfId="0" applyNumberFormat="1" applyFont="1" applyFill="1" applyBorder="1"/>
    <xf numFmtId="4" fontId="4" fillId="14" borderId="1" xfId="0" applyNumberFormat="1" applyFont="1" applyFill="1" applyBorder="1" applyAlignment="1">
      <alignment wrapText="1"/>
    </xf>
    <xf numFmtId="4" fontId="0" fillId="15" borderId="1" xfId="0" applyNumberFormat="1" applyFill="1" applyBorder="1"/>
    <xf numFmtId="49" fontId="0" fillId="0" borderId="1" xfId="0" applyNumberForma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 wrapText="1"/>
    </xf>
    <xf numFmtId="49" fontId="0" fillId="0" borderId="7" xfId="0" applyNumberFormat="1" applyBorder="1" applyAlignment="1">
      <alignment horizontal="center" vertical="center"/>
    </xf>
    <xf numFmtId="0" fontId="7" fillId="0" borderId="0" xfId="0" applyFont="1"/>
    <xf numFmtId="0" fontId="20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0" fillId="0" borderId="0" xfId="0" applyAlignment="1">
      <alignment horizontal="right"/>
    </xf>
    <xf numFmtId="4" fontId="21" fillId="0" borderId="1" xfId="0" applyNumberFormat="1" applyFont="1" applyBorder="1"/>
    <xf numFmtId="0" fontId="25" fillId="0" borderId="2" xfId="0" applyFont="1" applyBorder="1" applyAlignment="1">
      <alignment horizontal="left"/>
    </xf>
    <xf numFmtId="0" fontId="17" fillId="0" borderId="2" xfId="0" applyFont="1" applyBorder="1" applyAlignment="1">
      <alignment horizontal="left"/>
    </xf>
    <xf numFmtId="49" fontId="0" fillId="0" borderId="4" xfId="0" applyNumberFormat="1" applyBorder="1" applyAlignment="1">
      <alignment horizontal="center"/>
    </xf>
    <xf numFmtId="49" fontId="0" fillId="0" borderId="4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" fontId="2" fillId="2" borderId="10" xfId="0" applyNumberFormat="1" applyFont="1" applyFill="1" applyBorder="1" applyAlignment="1">
      <alignment horizontal="left" wrapText="1"/>
    </xf>
    <xf numFmtId="4" fontId="8" fillId="2" borderId="11" xfId="0" applyNumberFormat="1" applyFont="1" applyFill="1" applyBorder="1" applyAlignment="1">
      <alignment horizontal="left" wrapText="1"/>
    </xf>
    <xf numFmtId="4" fontId="1" fillId="0" borderId="10" xfId="0" applyNumberFormat="1" applyFont="1" applyBorder="1" applyAlignment="1">
      <alignment horizontal="left" wrapText="1"/>
    </xf>
    <xf numFmtId="4" fontId="1" fillId="0" borderId="12" xfId="0" applyNumberFormat="1" applyFont="1" applyBorder="1" applyAlignment="1">
      <alignment horizontal="left" wrapText="1"/>
    </xf>
    <xf numFmtId="4" fontId="0" fillId="0" borderId="10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4" fontId="0" fillId="0" borderId="3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left"/>
    </xf>
    <xf numFmtId="4" fontId="2" fillId="2" borderId="11" xfId="0" applyNumberFormat="1" applyFont="1" applyFill="1" applyBorder="1" applyAlignment="1">
      <alignment horizontal="left"/>
    </xf>
    <xf numFmtId="4" fontId="0" fillId="0" borderId="3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10" xfId="0" applyNumberFormat="1" applyBorder="1" applyAlignment="1">
      <alignment horizontal="left" vertical="center" wrapText="1"/>
    </xf>
    <xf numFmtId="4" fontId="0" fillId="0" borderId="12" xfId="0" applyNumberForma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left" wrapText="1"/>
    </xf>
    <xf numFmtId="4" fontId="4" fillId="0" borderId="12" xfId="0" applyNumberFormat="1" applyFont="1" applyBorder="1" applyAlignment="1">
      <alignment horizontal="left" wrapText="1"/>
    </xf>
    <xf numFmtId="0" fontId="0" fillId="0" borderId="0" xfId="0" applyAlignment="1">
      <alignment horizontal="right"/>
    </xf>
    <xf numFmtId="4" fontId="0" fillId="4" borderId="10" xfId="0" applyNumberFormat="1" applyFill="1" applyBorder="1" applyAlignment="1">
      <alignment horizontal="left" wrapText="1"/>
    </xf>
    <xf numFmtId="4" fontId="0" fillId="4" borderId="12" xfId="0" applyNumberFormat="1" applyFill="1" applyBorder="1" applyAlignment="1">
      <alignment horizontal="left" wrapText="1"/>
    </xf>
    <xf numFmtId="4" fontId="2" fillId="2" borderId="11" xfId="0" applyNumberFormat="1" applyFont="1" applyFill="1" applyBorder="1" applyAlignment="1">
      <alignment horizontal="left" wrapText="1"/>
    </xf>
    <xf numFmtId="4" fontId="4" fillId="0" borderId="9" xfId="0" applyNumberFormat="1" applyFont="1" applyBorder="1" applyAlignment="1">
      <alignment horizontal="left" vertical="center" wrapText="1"/>
    </xf>
    <xf numFmtId="4" fontId="4" fillId="0" borderId="13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0" fontId="13" fillId="0" borderId="0" xfId="0" applyFont="1" applyAlignment="1">
      <alignment horizontal="center" wrapText="1"/>
    </xf>
    <xf numFmtId="0" fontId="16" fillId="0" borderId="2" xfId="0" applyFont="1" applyBorder="1" applyAlignment="1">
      <alignment horizontal="left"/>
    </xf>
    <xf numFmtId="0" fontId="16" fillId="0" borderId="0" xfId="0" applyFont="1" applyAlignment="1">
      <alignment horizontal="left"/>
    </xf>
    <xf numFmtId="4" fontId="4" fillId="0" borderId="8" xfId="0" applyNumberFormat="1" applyFont="1" applyBorder="1" applyAlignment="1">
      <alignment horizontal="left" vertical="top" wrapText="1"/>
    </xf>
    <xf numFmtId="4" fontId="4" fillId="0" borderId="7" xfId="0" applyNumberFormat="1" applyFont="1" applyBorder="1" applyAlignment="1">
      <alignment horizontal="left" vertical="top" wrapText="1"/>
    </xf>
    <xf numFmtId="4" fontId="4" fillId="0" borderId="3" xfId="0" applyNumberFormat="1" applyFont="1" applyBorder="1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0" fillId="0" borderId="2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0" fillId="0" borderId="0" xfId="0" applyAlignment="1">
      <alignment horizontal="center"/>
    </xf>
    <xf numFmtId="49" fontId="0" fillId="0" borderId="8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" fontId="4" fillId="4" borderId="10" xfId="0" applyNumberFormat="1" applyFont="1" applyFill="1" applyBorder="1" applyAlignment="1">
      <alignment horizontal="left" wrapText="1"/>
    </xf>
    <xf numFmtId="4" fontId="4" fillId="4" borderId="12" xfId="0" applyNumberFormat="1" applyFont="1" applyFill="1" applyBorder="1" applyAlignment="1">
      <alignment horizontal="left" wrapText="1"/>
    </xf>
    <xf numFmtId="4" fontId="4" fillId="0" borderId="3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4" fontId="4" fillId="0" borderId="7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center" vertical="center"/>
    </xf>
    <xf numFmtId="4" fontId="4" fillId="0" borderId="5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" fontId="0" fillId="4" borderId="10" xfId="0" applyNumberFormat="1" applyFill="1" applyBorder="1" applyAlignment="1">
      <alignment horizontal="left"/>
    </xf>
    <xf numFmtId="4" fontId="0" fillId="4" borderId="12" xfId="0" applyNumberFormat="1" applyFill="1" applyBorder="1" applyAlignment="1">
      <alignment horizontal="left"/>
    </xf>
    <xf numFmtId="2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/>
    </xf>
    <xf numFmtId="4" fontId="0" fillId="0" borderId="10" xfId="0" applyNumberFormat="1" applyBorder="1"/>
    <xf numFmtId="4" fontId="0" fillId="0" borderId="12" xfId="0" applyNumberFormat="1" applyBorder="1"/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4" fontId="1" fillId="0" borderId="10" xfId="0" applyNumberFormat="1" applyFont="1" applyBorder="1" applyAlignment="1">
      <alignment horizontal="left" vertical="top" wrapText="1"/>
    </xf>
    <xf numFmtId="4" fontId="1" fillId="0" borderId="12" xfId="0" applyNumberFormat="1" applyFont="1" applyBorder="1" applyAlignment="1">
      <alignment horizontal="left" vertical="top" wrapText="1"/>
    </xf>
    <xf numFmtId="4" fontId="2" fillId="6" borderId="10" xfId="0" applyNumberFormat="1" applyFont="1" applyFill="1" applyBorder="1" applyAlignment="1">
      <alignment horizontal="center"/>
    </xf>
    <xf numFmtId="4" fontId="2" fillId="6" borderId="12" xfId="0" applyNumberFormat="1" applyFont="1" applyFill="1" applyBorder="1" applyAlignment="1">
      <alignment horizontal="center"/>
    </xf>
    <xf numFmtId="4" fontId="2" fillId="6" borderId="11" xfId="0" applyNumberFormat="1" applyFont="1" applyFill="1" applyBorder="1" applyAlignment="1">
      <alignment horizontal="center"/>
    </xf>
    <xf numFmtId="4" fontId="0" fillId="0" borderId="1" xfId="0" applyNumberFormat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left" vertical="center" wrapText="1"/>
    </xf>
    <xf numFmtId="4" fontId="2" fillId="2" borderId="11" xfId="0" applyNumberFormat="1" applyFont="1" applyFill="1" applyBorder="1" applyAlignment="1">
      <alignment horizontal="left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66FF99"/>
      <color rgb="FF33CC33"/>
      <color rgb="FFFFCC99"/>
      <color rgb="FFC5F7DD"/>
      <color rgb="FFB9F5D6"/>
      <color rgb="FFADF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94"/>
  <sheetViews>
    <sheetView tabSelected="1" topLeftCell="A355" workbookViewId="0">
      <selection activeCell="I23" sqref="I23"/>
    </sheetView>
  </sheetViews>
  <sheetFormatPr defaultRowHeight="15" x14ac:dyDescent="0.25"/>
  <cols>
    <col min="1" max="1" width="8.28515625" customWidth="1"/>
    <col min="2" max="2" width="34.5703125" customWidth="1"/>
    <col min="3" max="3" width="6.7109375" customWidth="1"/>
    <col min="4" max="4" width="13.5703125" customWidth="1"/>
    <col min="5" max="5" width="22.7109375" customWidth="1"/>
    <col min="6" max="6" width="11.5703125" bestFit="1" customWidth="1"/>
    <col min="7" max="7" width="9.5703125" bestFit="1" customWidth="1"/>
    <col min="8" max="8" width="10.28515625" customWidth="1"/>
  </cols>
  <sheetData>
    <row r="1" spans="1:7" x14ac:dyDescent="0.25">
      <c r="E1" s="1"/>
      <c r="F1" s="1"/>
    </row>
    <row r="2" spans="1:7" x14ac:dyDescent="0.25">
      <c r="C2" s="127" t="s">
        <v>234</v>
      </c>
      <c r="D2" s="127"/>
      <c r="E2" s="127"/>
      <c r="F2" s="1"/>
    </row>
    <row r="3" spans="1:7" x14ac:dyDescent="0.25">
      <c r="C3" s="127" t="s">
        <v>394</v>
      </c>
      <c r="D3" s="127"/>
      <c r="E3" s="127"/>
      <c r="F3" s="1"/>
    </row>
    <row r="4" spans="1:7" x14ac:dyDescent="0.25">
      <c r="C4" s="127" t="s">
        <v>392</v>
      </c>
      <c r="D4" s="127"/>
      <c r="E4" s="127"/>
      <c r="F4" s="1"/>
    </row>
    <row r="5" spans="1:7" x14ac:dyDescent="0.25">
      <c r="C5" t="s">
        <v>413</v>
      </c>
      <c r="F5" s="1"/>
    </row>
    <row r="6" spans="1:7" x14ac:dyDescent="0.25">
      <c r="E6" s="100" t="s">
        <v>235</v>
      </c>
    </row>
    <row r="7" spans="1:7" ht="15.75" x14ac:dyDescent="0.25">
      <c r="A7" s="134" t="s">
        <v>386</v>
      </c>
      <c r="B7" s="134"/>
      <c r="C7" s="134"/>
      <c r="D7" s="134"/>
      <c r="E7" s="134"/>
      <c r="F7" s="11"/>
      <c r="G7" s="11"/>
    </row>
    <row r="8" spans="1:7" ht="15.75" x14ac:dyDescent="0.25">
      <c r="A8" s="134"/>
      <c r="B8" s="134"/>
      <c r="C8" s="134"/>
      <c r="D8" s="134"/>
      <c r="E8" s="134"/>
      <c r="F8" s="11"/>
      <c r="G8" s="7"/>
    </row>
    <row r="9" spans="1:7" x14ac:dyDescent="0.25">
      <c r="E9" s="8"/>
    </row>
    <row r="10" spans="1:7" ht="15" customHeight="1" x14ac:dyDescent="0.25">
      <c r="A10" s="140" t="s">
        <v>0</v>
      </c>
      <c r="B10" s="140" t="s">
        <v>223</v>
      </c>
      <c r="C10" s="140" t="s">
        <v>1</v>
      </c>
      <c r="D10" s="140" t="s">
        <v>391</v>
      </c>
      <c r="E10" s="143" t="s">
        <v>193</v>
      </c>
    </row>
    <row r="11" spans="1:7" ht="15" customHeight="1" x14ac:dyDescent="0.25">
      <c r="A11" s="141"/>
      <c r="B11" s="141"/>
      <c r="C11" s="141"/>
      <c r="D11" s="141"/>
      <c r="E11" s="144"/>
    </row>
    <row r="12" spans="1:7" x14ac:dyDescent="0.25">
      <c r="A12" s="142"/>
      <c r="B12" s="142"/>
      <c r="C12" s="142"/>
      <c r="D12" s="142"/>
      <c r="E12" s="145"/>
      <c r="G12" s="77"/>
    </row>
    <row r="13" spans="1:7" x14ac:dyDescent="0.25">
      <c r="A13" s="2">
        <v>1</v>
      </c>
      <c r="B13" s="2">
        <v>2</v>
      </c>
      <c r="C13" s="2">
        <v>3</v>
      </c>
      <c r="D13" s="2">
        <v>4</v>
      </c>
      <c r="E13" s="2">
        <v>5</v>
      </c>
    </row>
    <row r="14" spans="1:7" ht="30.75" customHeight="1" x14ac:dyDescent="0.25">
      <c r="A14" s="107" t="s">
        <v>2</v>
      </c>
      <c r="B14" s="130"/>
      <c r="C14" s="24" t="s">
        <v>3</v>
      </c>
      <c r="D14" s="25"/>
      <c r="E14" s="25">
        <f>SUM(E16)</f>
        <v>122800</v>
      </c>
    </row>
    <row r="15" spans="1:7" x14ac:dyDescent="0.25">
      <c r="A15" s="26"/>
      <c r="B15" s="111" t="s">
        <v>4</v>
      </c>
      <c r="C15" s="112"/>
      <c r="D15" s="112"/>
      <c r="E15" s="112"/>
    </row>
    <row r="16" spans="1:7" x14ac:dyDescent="0.25">
      <c r="A16" s="27" t="s">
        <v>5</v>
      </c>
      <c r="B16" s="28" t="s">
        <v>6</v>
      </c>
      <c r="C16" s="27" t="s">
        <v>7</v>
      </c>
      <c r="D16" s="76" t="s">
        <v>41</v>
      </c>
      <c r="E16" s="26">
        <v>122800</v>
      </c>
    </row>
    <row r="17" spans="1:10" ht="30.75" customHeight="1" x14ac:dyDescent="0.25">
      <c r="A17" s="107" t="s">
        <v>26</v>
      </c>
      <c r="B17" s="130"/>
      <c r="C17" s="24" t="s">
        <v>8</v>
      </c>
      <c r="D17" s="25"/>
      <c r="E17" s="25">
        <f>SUM(E19:E46)</f>
        <v>20159530.170000002</v>
      </c>
    </row>
    <row r="18" spans="1:10" ht="15.75" x14ac:dyDescent="0.25">
      <c r="A18" s="27"/>
      <c r="B18" s="111" t="s">
        <v>9</v>
      </c>
      <c r="C18" s="112"/>
      <c r="D18" s="112"/>
      <c r="E18" s="112"/>
      <c r="J18" s="68"/>
    </row>
    <row r="19" spans="1:10" x14ac:dyDescent="0.25">
      <c r="A19" s="113" t="s">
        <v>5</v>
      </c>
      <c r="B19" s="153" t="s">
        <v>6</v>
      </c>
      <c r="C19" s="26" t="s">
        <v>10</v>
      </c>
      <c r="D19" s="76" t="s">
        <v>41</v>
      </c>
      <c r="E19" s="26">
        <v>5339531</v>
      </c>
      <c r="F19" s="88"/>
      <c r="G19" s="72"/>
      <c r="H19" s="84"/>
      <c r="I19" s="15"/>
    </row>
    <row r="20" spans="1:10" x14ac:dyDescent="0.25">
      <c r="A20" s="114"/>
      <c r="B20" s="154"/>
      <c r="C20" s="26" t="s">
        <v>11</v>
      </c>
      <c r="D20" s="26" t="s">
        <v>41</v>
      </c>
      <c r="E20" s="26">
        <v>170000</v>
      </c>
      <c r="F20" s="72"/>
    </row>
    <row r="21" spans="1:10" x14ac:dyDescent="0.25">
      <c r="A21" s="114"/>
      <c r="B21" s="154"/>
      <c r="C21" s="26" t="s">
        <v>12</v>
      </c>
      <c r="D21" s="29" t="s">
        <v>145</v>
      </c>
      <c r="E21" s="29">
        <v>91444.28</v>
      </c>
      <c r="F21" s="72"/>
    </row>
    <row r="22" spans="1:10" x14ac:dyDescent="0.25">
      <c r="A22" s="114"/>
      <c r="B22" s="154"/>
      <c r="C22" s="26" t="s">
        <v>13</v>
      </c>
      <c r="D22" s="26" t="s">
        <v>42</v>
      </c>
      <c r="E22" s="101">
        <v>503738</v>
      </c>
      <c r="F22" s="102"/>
      <c r="G22" s="23"/>
    </row>
    <row r="23" spans="1:10" x14ac:dyDescent="0.25">
      <c r="A23" s="114"/>
      <c r="B23" s="154"/>
      <c r="C23" s="26" t="s">
        <v>14</v>
      </c>
      <c r="D23" s="66" t="s">
        <v>146</v>
      </c>
      <c r="E23" s="66">
        <v>46448.2</v>
      </c>
      <c r="G23" s="15"/>
    </row>
    <row r="24" spans="1:10" x14ac:dyDescent="0.25">
      <c r="A24" s="115"/>
      <c r="B24" s="155"/>
      <c r="C24" s="26" t="s">
        <v>15</v>
      </c>
      <c r="D24" s="26" t="s">
        <v>43</v>
      </c>
      <c r="E24" s="26">
        <v>94100</v>
      </c>
    </row>
    <row r="25" spans="1:10" ht="22.5" customHeight="1" x14ac:dyDescent="0.25">
      <c r="A25" s="113" t="s">
        <v>90</v>
      </c>
      <c r="B25" s="116" t="s">
        <v>91</v>
      </c>
      <c r="C25" s="26" t="s">
        <v>16</v>
      </c>
      <c r="D25" s="26" t="s">
        <v>41</v>
      </c>
      <c r="E25" s="26">
        <v>26000</v>
      </c>
    </row>
    <row r="26" spans="1:10" ht="22.5" customHeight="1" x14ac:dyDescent="0.25">
      <c r="A26" s="114"/>
      <c r="B26" s="117"/>
      <c r="C26" s="26" t="s">
        <v>25</v>
      </c>
      <c r="D26" s="29" t="s">
        <v>145</v>
      </c>
      <c r="E26" s="29">
        <v>100000</v>
      </c>
      <c r="F26" s="73"/>
    </row>
    <row r="27" spans="1:10" ht="24.75" customHeight="1" x14ac:dyDescent="0.25">
      <c r="A27" s="114"/>
      <c r="B27" s="117"/>
      <c r="C27" s="26" t="s">
        <v>194</v>
      </c>
      <c r="D27" s="26" t="s">
        <v>92</v>
      </c>
      <c r="E27" s="26">
        <v>245929</v>
      </c>
      <c r="F27" s="72"/>
      <c r="G27" s="15"/>
    </row>
    <row r="28" spans="1:10" ht="24.75" customHeight="1" x14ac:dyDescent="0.25">
      <c r="A28" s="114"/>
      <c r="B28" s="117"/>
      <c r="C28" s="26" t="s">
        <v>414</v>
      </c>
      <c r="D28" s="26" t="s">
        <v>175</v>
      </c>
      <c r="E28" s="26">
        <v>18152.009999999998</v>
      </c>
      <c r="F28" s="84"/>
      <c r="G28" s="15"/>
    </row>
    <row r="29" spans="1:10" ht="18.75" customHeight="1" x14ac:dyDescent="0.25">
      <c r="A29" s="114"/>
      <c r="B29" s="117"/>
      <c r="C29" s="26" t="s">
        <v>191</v>
      </c>
      <c r="D29" s="26" t="s">
        <v>42</v>
      </c>
      <c r="E29" s="26">
        <v>208600</v>
      </c>
      <c r="F29" s="72"/>
      <c r="G29" s="19"/>
    </row>
    <row r="30" spans="1:10" ht="26.25" customHeight="1" x14ac:dyDescent="0.25">
      <c r="A30" s="113" t="s">
        <v>17</v>
      </c>
      <c r="B30" s="116" t="s">
        <v>18</v>
      </c>
      <c r="C30" s="26" t="s">
        <v>149</v>
      </c>
      <c r="D30" s="26" t="s">
        <v>41</v>
      </c>
      <c r="E30" s="26">
        <v>985000</v>
      </c>
      <c r="F30" s="15"/>
    </row>
    <row r="31" spans="1:10" ht="26.25" customHeight="1" x14ac:dyDescent="0.25">
      <c r="A31" s="115"/>
      <c r="B31" s="118"/>
      <c r="C31" s="26" t="s">
        <v>229</v>
      </c>
      <c r="D31" s="26" t="s">
        <v>42</v>
      </c>
      <c r="E31" s="26">
        <v>67200</v>
      </c>
      <c r="F31" s="82"/>
    </row>
    <row r="32" spans="1:10" ht="15" customHeight="1" x14ac:dyDescent="0.25">
      <c r="A32" s="156" t="s">
        <v>19</v>
      </c>
      <c r="B32" s="116" t="s">
        <v>20</v>
      </c>
      <c r="C32" s="26" t="s">
        <v>158</v>
      </c>
      <c r="D32" s="29" t="s">
        <v>145</v>
      </c>
      <c r="E32" s="29">
        <v>2225360.04</v>
      </c>
      <c r="F32" s="146"/>
      <c r="G32" s="147"/>
    </row>
    <row r="33" spans="1:8" ht="15" customHeight="1" x14ac:dyDescent="0.25">
      <c r="A33" s="149"/>
      <c r="B33" s="117"/>
      <c r="C33" s="26" t="s">
        <v>159</v>
      </c>
      <c r="D33" s="26" t="s">
        <v>227</v>
      </c>
      <c r="E33" s="26">
        <v>2394400</v>
      </c>
      <c r="F33" s="98"/>
      <c r="G33" s="22"/>
    </row>
    <row r="34" spans="1:8" ht="15" customHeight="1" x14ac:dyDescent="0.25">
      <c r="A34" s="149"/>
      <c r="B34" s="117"/>
      <c r="C34" s="26" t="s">
        <v>161</v>
      </c>
      <c r="D34" s="26" t="s">
        <v>41</v>
      </c>
      <c r="E34" s="26">
        <v>324875</v>
      </c>
      <c r="F34" s="90"/>
      <c r="G34" s="84"/>
    </row>
    <row r="35" spans="1:8" ht="15" customHeight="1" x14ac:dyDescent="0.25">
      <c r="A35" s="149"/>
      <c r="B35" s="117"/>
      <c r="C35" s="26" t="s">
        <v>162</v>
      </c>
      <c r="D35" s="29" t="s">
        <v>145</v>
      </c>
      <c r="E35" s="29">
        <v>191127.64</v>
      </c>
      <c r="F35" s="90"/>
      <c r="G35" s="84"/>
    </row>
    <row r="36" spans="1:8" x14ac:dyDescent="0.25">
      <c r="A36" s="149"/>
      <c r="B36" s="117"/>
      <c r="C36" s="26" t="s">
        <v>174</v>
      </c>
      <c r="D36" s="26" t="s">
        <v>41</v>
      </c>
      <c r="E36" s="26">
        <v>40000</v>
      </c>
      <c r="F36" s="72"/>
      <c r="G36" s="23"/>
    </row>
    <row r="37" spans="1:8" ht="23.25" customHeight="1" x14ac:dyDescent="0.25">
      <c r="A37" s="113" t="s">
        <v>21</v>
      </c>
      <c r="B37" s="139" t="s">
        <v>22</v>
      </c>
      <c r="C37" s="26" t="s">
        <v>176</v>
      </c>
      <c r="D37" s="26" t="s">
        <v>41</v>
      </c>
      <c r="E37" s="26">
        <v>482270</v>
      </c>
      <c r="F37" s="103"/>
      <c r="G37" s="17"/>
    </row>
    <row r="38" spans="1:8" ht="23.25" customHeight="1" x14ac:dyDescent="0.25">
      <c r="A38" s="114"/>
      <c r="B38" s="137"/>
      <c r="C38" s="26" t="s">
        <v>196</v>
      </c>
      <c r="D38" s="26" t="s">
        <v>42</v>
      </c>
      <c r="E38" s="26">
        <v>23788</v>
      </c>
      <c r="F38" s="99"/>
      <c r="G38" s="12"/>
    </row>
    <row r="39" spans="1:8" ht="24" customHeight="1" x14ac:dyDescent="0.25">
      <c r="A39" s="115"/>
      <c r="B39" s="138"/>
      <c r="C39" s="26" t="s">
        <v>177</v>
      </c>
      <c r="D39" s="29" t="s">
        <v>145</v>
      </c>
      <c r="E39" s="29">
        <v>88915</v>
      </c>
      <c r="F39" s="79"/>
      <c r="G39" s="12"/>
    </row>
    <row r="40" spans="1:8" ht="19.5" customHeight="1" x14ac:dyDescent="0.25">
      <c r="A40" s="113" t="s">
        <v>23</v>
      </c>
      <c r="B40" s="116" t="s">
        <v>24</v>
      </c>
      <c r="C40" s="26" t="s">
        <v>388</v>
      </c>
      <c r="D40" s="26" t="s">
        <v>41</v>
      </c>
      <c r="E40" s="26">
        <v>3450490</v>
      </c>
      <c r="F40" s="99"/>
      <c r="G40" s="97"/>
      <c r="H40" s="85"/>
    </row>
    <row r="41" spans="1:8" ht="19.5" customHeight="1" x14ac:dyDescent="0.25">
      <c r="A41" s="114"/>
      <c r="B41" s="117"/>
      <c r="C41" s="26" t="s">
        <v>389</v>
      </c>
      <c r="D41" s="29" t="s">
        <v>145</v>
      </c>
      <c r="E41" s="29">
        <v>632300</v>
      </c>
      <c r="F41" s="17"/>
      <c r="G41" s="12"/>
    </row>
    <row r="42" spans="1:8" ht="18.75" customHeight="1" x14ac:dyDescent="0.25">
      <c r="A42" s="114"/>
      <c r="B42" s="117"/>
      <c r="C42" s="26" t="s">
        <v>230</v>
      </c>
      <c r="D42" s="26" t="s">
        <v>41</v>
      </c>
      <c r="E42" s="26">
        <v>1694000</v>
      </c>
      <c r="F42" s="72"/>
      <c r="G42" s="12"/>
    </row>
    <row r="43" spans="1:8" ht="14.25" customHeight="1" x14ac:dyDescent="0.25">
      <c r="A43" s="114"/>
      <c r="B43" s="117"/>
      <c r="C43" s="26" t="s">
        <v>375</v>
      </c>
      <c r="D43" s="26" t="s">
        <v>43</v>
      </c>
      <c r="E43" s="26">
        <v>7500</v>
      </c>
      <c r="F43" s="15"/>
    </row>
    <row r="44" spans="1:8" x14ac:dyDescent="0.25">
      <c r="A44" s="114"/>
      <c r="B44" s="117"/>
      <c r="C44" s="26" t="s">
        <v>376</v>
      </c>
      <c r="D44" s="26" t="s">
        <v>42</v>
      </c>
      <c r="E44" s="26">
        <v>352200</v>
      </c>
      <c r="F44" s="135"/>
      <c r="G44" s="136"/>
    </row>
    <row r="45" spans="1:8" x14ac:dyDescent="0.25">
      <c r="A45" s="114"/>
      <c r="B45" s="117"/>
      <c r="C45" s="26" t="s">
        <v>390</v>
      </c>
      <c r="D45" s="61" t="s">
        <v>147</v>
      </c>
      <c r="E45" s="61">
        <v>145162</v>
      </c>
      <c r="F45" s="72"/>
    </row>
    <row r="46" spans="1:8" x14ac:dyDescent="0.25">
      <c r="A46" s="115"/>
      <c r="B46" s="118"/>
      <c r="C46" s="26" t="s">
        <v>415</v>
      </c>
      <c r="D46" s="26" t="s">
        <v>44</v>
      </c>
      <c r="E46" s="26">
        <v>211000</v>
      </c>
      <c r="F46" s="15"/>
    </row>
    <row r="47" spans="1:8" ht="30" customHeight="1" x14ac:dyDescent="0.25">
      <c r="A47" s="107" t="s">
        <v>27</v>
      </c>
      <c r="B47" s="130"/>
      <c r="C47" s="25" t="s">
        <v>28</v>
      </c>
      <c r="D47" s="25"/>
      <c r="E47" s="25">
        <f>SUM(E49+E50)</f>
        <v>341396</v>
      </c>
    </row>
    <row r="48" spans="1:8" x14ac:dyDescent="0.25">
      <c r="A48" s="26"/>
      <c r="B48" s="111" t="s">
        <v>9</v>
      </c>
      <c r="C48" s="112"/>
      <c r="D48" s="112"/>
      <c r="E48" s="112"/>
      <c r="G48" s="72"/>
      <c r="H48" s="15"/>
    </row>
    <row r="49" spans="1:11" x14ac:dyDescent="0.25">
      <c r="A49" s="156" t="s">
        <v>5</v>
      </c>
      <c r="B49" s="157" t="s">
        <v>6</v>
      </c>
      <c r="C49" s="76" t="s">
        <v>29</v>
      </c>
      <c r="D49" s="26" t="s">
        <v>42</v>
      </c>
      <c r="E49" s="80">
        <v>0</v>
      </c>
      <c r="F49" s="90"/>
      <c r="G49" s="72"/>
      <c r="H49" s="15"/>
    </row>
    <row r="50" spans="1:11" ht="18" customHeight="1" x14ac:dyDescent="0.25">
      <c r="A50" s="150"/>
      <c r="B50" s="158"/>
      <c r="C50" s="26" t="s">
        <v>233</v>
      </c>
      <c r="D50" s="26" t="s">
        <v>41</v>
      </c>
      <c r="E50" s="26">
        <v>341396</v>
      </c>
      <c r="F50" s="90"/>
      <c r="G50" s="90"/>
      <c r="H50" s="72"/>
      <c r="I50" s="1"/>
    </row>
    <row r="51" spans="1:11" ht="29.25" customHeight="1" x14ac:dyDescent="0.25">
      <c r="A51" s="107" t="s">
        <v>30</v>
      </c>
      <c r="B51" s="130"/>
      <c r="C51" s="25" t="s">
        <v>31</v>
      </c>
      <c r="D51" s="31"/>
      <c r="E51" s="25">
        <f>SUM(E53:E56)</f>
        <v>7425940.3300000001</v>
      </c>
      <c r="F51" s="16"/>
      <c r="G51" s="15"/>
      <c r="H51" s="15"/>
    </row>
    <row r="52" spans="1:11" x14ac:dyDescent="0.25">
      <c r="A52" s="26"/>
      <c r="B52" s="111" t="s">
        <v>9</v>
      </c>
      <c r="C52" s="112"/>
      <c r="D52" s="112"/>
      <c r="E52" s="112"/>
      <c r="G52" s="15"/>
      <c r="H52" s="15"/>
    </row>
    <row r="53" spans="1:11" x14ac:dyDescent="0.25">
      <c r="A53" s="113" t="s">
        <v>5</v>
      </c>
      <c r="B53" s="153" t="s">
        <v>6</v>
      </c>
      <c r="C53" s="26" t="s">
        <v>32</v>
      </c>
      <c r="D53" s="26" t="s">
        <v>41</v>
      </c>
      <c r="E53" s="26">
        <v>476170</v>
      </c>
      <c r="F53" s="15"/>
      <c r="G53" s="72"/>
      <c r="H53" s="15"/>
    </row>
    <row r="54" spans="1:11" x14ac:dyDescent="0.25">
      <c r="A54" s="114"/>
      <c r="B54" s="154"/>
      <c r="C54" s="26" t="s">
        <v>33</v>
      </c>
      <c r="D54" s="26" t="s">
        <v>42</v>
      </c>
      <c r="E54" s="26">
        <v>86728</v>
      </c>
      <c r="F54" s="15"/>
      <c r="G54" s="84"/>
      <c r="H54" s="15"/>
    </row>
    <row r="55" spans="1:11" ht="15" customHeight="1" x14ac:dyDescent="0.25">
      <c r="A55" s="113" t="s">
        <v>17</v>
      </c>
      <c r="B55" s="116" t="s">
        <v>18</v>
      </c>
      <c r="C55" s="26" t="s">
        <v>34</v>
      </c>
      <c r="D55" s="26" t="s">
        <v>41</v>
      </c>
      <c r="E55" s="26">
        <v>5315650</v>
      </c>
      <c r="F55" s="18"/>
      <c r="G55" s="20"/>
    </row>
    <row r="56" spans="1:11" ht="16.5" customHeight="1" x14ac:dyDescent="0.25">
      <c r="A56" s="115"/>
      <c r="B56" s="118"/>
      <c r="C56" s="26" t="s">
        <v>192</v>
      </c>
      <c r="D56" s="26" t="s">
        <v>42</v>
      </c>
      <c r="E56" s="26">
        <v>1547392.33</v>
      </c>
      <c r="F56" s="87"/>
      <c r="G56" s="82"/>
      <c r="H56" s="82"/>
      <c r="I56" s="82"/>
      <c r="J56" s="148"/>
      <c r="K56" s="148"/>
    </row>
    <row r="57" spans="1:11" ht="48.75" customHeight="1" x14ac:dyDescent="0.25">
      <c r="A57" s="107" t="s">
        <v>197</v>
      </c>
      <c r="B57" s="130"/>
      <c r="C57" s="25" t="s">
        <v>35</v>
      </c>
      <c r="D57" s="31"/>
      <c r="E57" s="25">
        <f>SUM(E59:E60)</f>
        <v>1280000</v>
      </c>
    </row>
    <row r="58" spans="1:11" ht="14.25" customHeight="1" x14ac:dyDescent="0.25">
      <c r="A58" s="34"/>
      <c r="B58" s="151" t="s">
        <v>9</v>
      </c>
      <c r="C58" s="152"/>
      <c r="D58" s="152"/>
      <c r="E58" s="152"/>
    </row>
    <row r="59" spans="1:11" ht="15" customHeight="1" x14ac:dyDescent="0.25">
      <c r="A59" s="149" t="s">
        <v>19</v>
      </c>
      <c r="B59" s="137" t="s">
        <v>20</v>
      </c>
      <c r="C59" s="26" t="s">
        <v>36</v>
      </c>
      <c r="D59" s="26" t="s">
        <v>41</v>
      </c>
      <c r="E59" s="26">
        <v>0</v>
      </c>
      <c r="F59" s="84"/>
      <c r="G59" s="14"/>
    </row>
    <row r="60" spans="1:11" ht="27.75" customHeight="1" x14ac:dyDescent="0.25">
      <c r="A60" s="150"/>
      <c r="B60" s="138"/>
      <c r="C60" s="26" t="s">
        <v>37</v>
      </c>
      <c r="D60" s="29" t="s">
        <v>145</v>
      </c>
      <c r="E60" s="74">
        <v>1280000</v>
      </c>
      <c r="F60" s="90"/>
      <c r="G60" s="72"/>
      <c r="H60" s="15"/>
      <c r="I60" s="15"/>
    </row>
    <row r="61" spans="1:11" x14ac:dyDescent="0.25">
      <c r="A61" s="119" t="s">
        <v>85</v>
      </c>
      <c r="B61" s="120"/>
      <c r="C61" s="25" t="s">
        <v>38</v>
      </c>
      <c r="D61" s="25"/>
      <c r="E61" s="25">
        <f>SUM(E63:E66)</f>
        <v>1422098</v>
      </c>
    </row>
    <row r="62" spans="1:11" x14ac:dyDescent="0.25">
      <c r="A62" s="26"/>
      <c r="B62" s="111" t="s">
        <v>9</v>
      </c>
      <c r="C62" s="112"/>
      <c r="D62" s="112"/>
      <c r="E62" s="112"/>
    </row>
    <row r="63" spans="1:11" ht="15" customHeight="1" x14ac:dyDescent="0.25">
      <c r="A63" s="113" t="s">
        <v>21</v>
      </c>
      <c r="B63" s="116" t="s">
        <v>22</v>
      </c>
      <c r="C63" s="26" t="s">
        <v>39</v>
      </c>
      <c r="D63" s="26" t="s">
        <v>41</v>
      </c>
      <c r="E63" s="26">
        <v>1344398</v>
      </c>
      <c r="F63" s="98"/>
      <c r="G63" s="9"/>
    </row>
    <row r="64" spans="1:11" ht="15" customHeight="1" x14ac:dyDescent="0.25">
      <c r="A64" s="114"/>
      <c r="B64" s="117"/>
      <c r="C64" s="26" t="s">
        <v>40</v>
      </c>
      <c r="D64" s="29" t="s">
        <v>145</v>
      </c>
      <c r="E64" s="29">
        <v>30000</v>
      </c>
      <c r="G64" s="9"/>
    </row>
    <row r="65" spans="1:7" ht="22.5" customHeight="1" x14ac:dyDescent="0.25">
      <c r="A65" s="115"/>
      <c r="B65" s="118"/>
      <c r="C65" s="26" t="s">
        <v>232</v>
      </c>
      <c r="D65" s="26" t="s">
        <v>43</v>
      </c>
      <c r="E65" s="26">
        <v>45000</v>
      </c>
    </row>
    <row r="66" spans="1:7" ht="28.5" customHeight="1" x14ac:dyDescent="0.25">
      <c r="A66" s="36" t="s">
        <v>90</v>
      </c>
      <c r="B66" s="37" t="s">
        <v>91</v>
      </c>
      <c r="C66" s="26" t="s">
        <v>236</v>
      </c>
      <c r="D66" s="62" t="s">
        <v>42</v>
      </c>
      <c r="E66" s="26">
        <v>2700</v>
      </c>
      <c r="F66" s="15"/>
    </row>
    <row r="67" spans="1:7" ht="30.75" customHeight="1" x14ac:dyDescent="0.25">
      <c r="A67" s="107" t="s">
        <v>198</v>
      </c>
      <c r="B67" s="130"/>
      <c r="C67" s="25" t="s">
        <v>45</v>
      </c>
      <c r="D67" s="25"/>
      <c r="E67" s="25">
        <f>SUM(E69:E73)</f>
        <v>836952.33</v>
      </c>
    </row>
    <row r="68" spans="1:7" x14ac:dyDescent="0.25">
      <c r="A68" s="26"/>
      <c r="B68" s="111" t="s">
        <v>9</v>
      </c>
      <c r="C68" s="112"/>
      <c r="D68" s="112"/>
      <c r="E68" s="112"/>
    </row>
    <row r="69" spans="1:7" x14ac:dyDescent="0.25">
      <c r="A69" s="113" t="s">
        <v>21</v>
      </c>
      <c r="B69" s="116" t="s">
        <v>22</v>
      </c>
      <c r="C69" s="26" t="s">
        <v>46</v>
      </c>
      <c r="D69" s="26" t="s">
        <v>41</v>
      </c>
      <c r="E69" s="26">
        <v>592412</v>
      </c>
      <c r="F69" s="82"/>
    </row>
    <row r="70" spans="1:7" x14ac:dyDescent="0.25">
      <c r="A70" s="114"/>
      <c r="B70" s="117"/>
      <c r="C70" s="26" t="s">
        <v>47</v>
      </c>
      <c r="D70" s="29" t="s">
        <v>145</v>
      </c>
      <c r="E70" s="29">
        <v>28000</v>
      </c>
      <c r="F70" s="15"/>
    </row>
    <row r="71" spans="1:7" x14ac:dyDescent="0.25">
      <c r="A71" s="114"/>
      <c r="B71" s="117"/>
      <c r="C71" s="26" t="s">
        <v>48</v>
      </c>
      <c r="D71" s="66" t="s">
        <v>146</v>
      </c>
      <c r="E71" s="66">
        <v>60140.33</v>
      </c>
    </row>
    <row r="72" spans="1:7" ht="23.25" customHeight="1" x14ac:dyDescent="0.25">
      <c r="A72" s="115"/>
      <c r="B72" s="118"/>
      <c r="C72" s="26" t="s">
        <v>237</v>
      </c>
      <c r="D72" s="26" t="s">
        <v>43</v>
      </c>
      <c r="E72" s="26">
        <v>150000</v>
      </c>
      <c r="F72" s="73"/>
    </row>
    <row r="73" spans="1:7" ht="23.25" customHeight="1" x14ac:dyDescent="0.25">
      <c r="A73" s="32" t="s">
        <v>17</v>
      </c>
      <c r="B73" s="33" t="s">
        <v>18</v>
      </c>
      <c r="C73" s="26" t="s">
        <v>49</v>
      </c>
      <c r="D73" s="26" t="s">
        <v>42</v>
      </c>
      <c r="E73" s="26">
        <v>6400</v>
      </c>
      <c r="F73" s="84"/>
    </row>
    <row r="74" spans="1:7" ht="33" customHeight="1" x14ac:dyDescent="0.25">
      <c r="A74" s="107" t="s">
        <v>86</v>
      </c>
      <c r="B74" s="130"/>
      <c r="C74" s="25" t="s">
        <v>50</v>
      </c>
      <c r="D74" s="25"/>
      <c r="E74" s="25">
        <f>SUM(E76:E79)</f>
        <v>1285872</v>
      </c>
    </row>
    <row r="75" spans="1:7" ht="17.25" customHeight="1" x14ac:dyDescent="0.25">
      <c r="A75" s="38"/>
      <c r="B75" s="128" t="s">
        <v>9</v>
      </c>
      <c r="C75" s="129"/>
      <c r="D75" s="129"/>
      <c r="E75" s="129"/>
    </row>
    <row r="76" spans="1:7" ht="15" customHeight="1" x14ac:dyDescent="0.25">
      <c r="A76" s="113" t="s">
        <v>21</v>
      </c>
      <c r="B76" s="116" t="s">
        <v>22</v>
      </c>
      <c r="C76" s="26" t="s">
        <v>51</v>
      </c>
      <c r="D76" s="26" t="s">
        <v>41</v>
      </c>
      <c r="E76" s="26">
        <v>1222260</v>
      </c>
      <c r="F76" s="98"/>
      <c r="G76" s="21"/>
    </row>
    <row r="77" spans="1:7" ht="15" customHeight="1" x14ac:dyDescent="0.25">
      <c r="A77" s="114"/>
      <c r="B77" s="117"/>
      <c r="C77" s="26" t="s">
        <v>52</v>
      </c>
      <c r="D77" s="29" t="s">
        <v>145</v>
      </c>
      <c r="E77" s="29">
        <v>15000</v>
      </c>
    </row>
    <row r="78" spans="1:7" ht="15" customHeight="1" x14ac:dyDescent="0.25">
      <c r="A78" s="114"/>
      <c r="B78" s="117"/>
      <c r="C78" s="26" t="s">
        <v>53</v>
      </c>
      <c r="D78" s="26" t="s">
        <v>42</v>
      </c>
      <c r="E78" s="26">
        <v>44612</v>
      </c>
      <c r="F78" s="72"/>
    </row>
    <row r="79" spans="1:7" ht="24" customHeight="1" x14ac:dyDescent="0.25">
      <c r="A79" s="115"/>
      <c r="B79" s="118"/>
      <c r="C79" s="26" t="s">
        <v>238</v>
      </c>
      <c r="D79" s="26" t="s">
        <v>43</v>
      </c>
      <c r="E79" s="26">
        <v>4000</v>
      </c>
    </row>
    <row r="80" spans="1:7" ht="29.25" customHeight="1" x14ac:dyDescent="0.25">
      <c r="A80" s="175" t="s">
        <v>88</v>
      </c>
      <c r="B80" s="176"/>
      <c r="C80" s="25" t="s">
        <v>54</v>
      </c>
      <c r="D80" s="25"/>
      <c r="E80" s="25">
        <f>SUM(E82:E85)</f>
        <v>289378.65000000002</v>
      </c>
    </row>
    <row r="81" spans="1:7" x14ac:dyDescent="0.25">
      <c r="A81" s="32"/>
      <c r="B81" s="125" t="s">
        <v>9</v>
      </c>
      <c r="C81" s="126"/>
      <c r="D81" s="126"/>
      <c r="E81" s="126"/>
    </row>
    <row r="82" spans="1:7" x14ac:dyDescent="0.25">
      <c r="A82" s="113" t="s">
        <v>21</v>
      </c>
      <c r="B82" s="116" t="s">
        <v>22</v>
      </c>
      <c r="C82" s="26" t="s">
        <v>55</v>
      </c>
      <c r="D82" s="26" t="s">
        <v>41</v>
      </c>
      <c r="E82" s="26">
        <v>268465</v>
      </c>
      <c r="F82" s="82"/>
    </row>
    <row r="83" spans="1:7" x14ac:dyDescent="0.25">
      <c r="A83" s="114"/>
      <c r="B83" s="117"/>
      <c r="C83" s="26" t="s">
        <v>151</v>
      </c>
      <c r="D83" s="29" t="s">
        <v>145</v>
      </c>
      <c r="E83" s="29">
        <v>6000</v>
      </c>
    </row>
    <row r="84" spans="1:7" x14ac:dyDescent="0.25">
      <c r="A84" s="114"/>
      <c r="B84" s="117"/>
      <c r="C84" s="26" t="s">
        <v>56</v>
      </c>
      <c r="D84" s="66" t="s">
        <v>146</v>
      </c>
      <c r="E84" s="66">
        <v>913.65</v>
      </c>
    </row>
    <row r="85" spans="1:7" ht="16.5" customHeight="1" x14ac:dyDescent="0.25">
      <c r="A85" s="115"/>
      <c r="B85" s="118"/>
      <c r="C85" s="26" t="s">
        <v>239</v>
      </c>
      <c r="D85" s="26" t="s">
        <v>43</v>
      </c>
      <c r="E85" s="26">
        <v>14000</v>
      </c>
    </row>
    <row r="86" spans="1:7" ht="30.75" customHeight="1" x14ac:dyDescent="0.25">
      <c r="A86" s="107" t="s">
        <v>87</v>
      </c>
      <c r="B86" s="130"/>
      <c r="C86" s="25" t="s">
        <v>57</v>
      </c>
      <c r="D86" s="31"/>
      <c r="E86" s="25">
        <f>SUM(E88:E92)</f>
        <v>581946.44999999995</v>
      </c>
    </row>
    <row r="87" spans="1:7" x14ac:dyDescent="0.25">
      <c r="A87" s="26"/>
      <c r="B87" s="111" t="s">
        <v>9</v>
      </c>
      <c r="C87" s="112"/>
      <c r="D87" s="112"/>
      <c r="E87" s="112"/>
    </row>
    <row r="88" spans="1:7" ht="15" customHeight="1" x14ac:dyDescent="0.25">
      <c r="A88" s="174" t="s">
        <v>23</v>
      </c>
      <c r="B88" s="116" t="s">
        <v>24</v>
      </c>
      <c r="C88" s="26" t="s">
        <v>58</v>
      </c>
      <c r="D88" s="26" t="s">
        <v>41</v>
      </c>
      <c r="E88" s="26">
        <v>159480</v>
      </c>
      <c r="F88" s="14"/>
    </row>
    <row r="89" spans="1:7" ht="15" customHeight="1" x14ac:dyDescent="0.25">
      <c r="A89" s="174"/>
      <c r="B89" s="117"/>
      <c r="C89" s="26" t="s">
        <v>152</v>
      </c>
      <c r="D89" s="66" t="s">
        <v>146</v>
      </c>
      <c r="E89" s="66">
        <v>716.45</v>
      </c>
    </row>
    <row r="90" spans="1:7" x14ac:dyDescent="0.25">
      <c r="A90" s="174"/>
      <c r="B90" s="117"/>
      <c r="C90" s="26" t="s">
        <v>59</v>
      </c>
      <c r="D90" s="26" t="s">
        <v>43</v>
      </c>
      <c r="E90" s="26">
        <v>9000</v>
      </c>
    </row>
    <row r="91" spans="1:7" x14ac:dyDescent="0.25">
      <c r="A91" s="174"/>
      <c r="B91" s="117"/>
      <c r="C91" s="26" t="s">
        <v>60</v>
      </c>
      <c r="D91" s="29" t="s">
        <v>145</v>
      </c>
      <c r="E91" s="29">
        <v>0</v>
      </c>
    </row>
    <row r="92" spans="1:7" x14ac:dyDescent="0.25">
      <c r="A92" s="174"/>
      <c r="B92" s="118"/>
      <c r="C92" s="26" t="s">
        <v>61</v>
      </c>
      <c r="D92" s="26" t="s">
        <v>42</v>
      </c>
      <c r="E92" s="26">
        <v>412750</v>
      </c>
    </row>
    <row r="93" spans="1:7" ht="32.25" customHeight="1" x14ac:dyDescent="0.25">
      <c r="A93" s="107" t="s">
        <v>222</v>
      </c>
      <c r="B93" s="130"/>
      <c r="C93" s="25" t="s">
        <v>62</v>
      </c>
      <c r="D93" s="25"/>
      <c r="E93" s="25">
        <f>SUM(E95:E97)</f>
        <v>449635</v>
      </c>
    </row>
    <row r="94" spans="1:7" x14ac:dyDescent="0.25">
      <c r="A94" s="26"/>
      <c r="B94" s="111" t="s">
        <v>9</v>
      </c>
      <c r="C94" s="112"/>
      <c r="D94" s="112"/>
      <c r="E94" s="112"/>
    </row>
    <row r="95" spans="1:7" ht="22.5" customHeight="1" x14ac:dyDescent="0.25">
      <c r="A95" s="113" t="s">
        <v>21</v>
      </c>
      <c r="B95" s="116" t="s">
        <v>22</v>
      </c>
      <c r="C95" s="26" t="s">
        <v>63</v>
      </c>
      <c r="D95" s="26" t="s">
        <v>41</v>
      </c>
      <c r="E95" s="26">
        <v>420635</v>
      </c>
      <c r="F95" s="82"/>
      <c r="G95" s="9"/>
    </row>
    <row r="96" spans="1:7" ht="24.75" customHeight="1" x14ac:dyDescent="0.25">
      <c r="A96" s="114"/>
      <c r="B96" s="117"/>
      <c r="C96" s="26" t="s">
        <v>64</v>
      </c>
      <c r="D96" s="29" t="s">
        <v>145</v>
      </c>
      <c r="E96" s="29">
        <v>17000</v>
      </c>
      <c r="G96" s="9"/>
    </row>
    <row r="97" spans="1:7" ht="18" customHeight="1" x14ac:dyDescent="0.25">
      <c r="A97" s="114"/>
      <c r="B97" s="117"/>
      <c r="C97" s="26" t="s">
        <v>65</v>
      </c>
      <c r="D97" s="26" t="s">
        <v>43</v>
      </c>
      <c r="E97" s="26">
        <v>12000</v>
      </c>
      <c r="F97" s="1"/>
    </row>
    <row r="98" spans="1:7" x14ac:dyDescent="0.25">
      <c r="A98" s="119" t="s">
        <v>163</v>
      </c>
      <c r="B98" s="120"/>
      <c r="C98" s="25" t="s">
        <v>66</v>
      </c>
      <c r="D98" s="25"/>
      <c r="E98" s="25">
        <f>SUM(E100:E104)</f>
        <v>800225.55</v>
      </c>
    </row>
    <row r="99" spans="1:7" ht="21" customHeight="1" x14ac:dyDescent="0.25">
      <c r="A99" s="26"/>
      <c r="B99" s="111" t="s">
        <v>9</v>
      </c>
      <c r="C99" s="112"/>
      <c r="D99" s="112"/>
      <c r="E99" s="112"/>
    </row>
    <row r="100" spans="1:7" ht="24" customHeight="1" x14ac:dyDescent="0.25">
      <c r="A100" s="113" t="s">
        <v>21</v>
      </c>
      <c r="B100" s="116" t="s">
        <v>22</v>
      </c>
      <c r="C100" s="26" t="s">
        <v>67</v>
      </c>
      <c r="D100" s="26" t="s">
        <v>41</v>
      </c>
      <c r="E100" s="26">
        <v>212530</v>
      </c>
      <c r="F100" s="82"/>
    </row>
    <row r="101" spans="1:7" ht="24" customHeight="1" x14ac:dyDescent="0.25">
      <c r="A101" s="114"/>
      <c r="B101" s="117"/>
      <c r="C101" s="26" t="s">
        <v>68</v>
      </c>
      <c r="D101" s="29" t="s">
        <v>145</v>
      </c>
      <c r="E101" s="29">
        <v>50000</v>
      </c>
    </row>
    <row r="102" spans="1:7" ht="24" customHeight="1" x14ac:dyDescent="0.25">
      <c r="A102" s="114"/>
      <c r="B102" s="117"/>
      <c r="C102" s="26" t="s">
        <v>366</v>
      </c>
      <c r="D102" s="66" t="s">
        <v>146</v>
      </c>
      <c r="E102" s="35">
        <v>17695.55</v>
      </c>
    </row>
    <row r="103" spans="1:7" ht="22.5" customHeight="1" x14ac:dyDescent="0.25">
      <c r="A103" s="115"/>
      <c r="B103" s="118"/>
      <c r="C103" s="26" t="s">
        <v>142</v>
      </c>
      <c r="D103" s="26" t="s">
        <v>43</v>
      </c>
      <c r="E103" s="26">
        <v>520000</v>
      </c>
    </row>
    <row r="104" spans="1:7" ht="27.75" customHeight="1" x14ac:dyDescent="0.25">
      <c r="A104" s="96" t="s">
        <v>90</v>
      </c>
      <c r="B104" s="95" t="s">
        <v>91</v>
      </c>
      <c r="C104" s="26" t="s">
        <v>226</v>
      </c>
      <c r="D104" s="62" t="s">
        <v>42</v>
      </c>
      <c r="E104" s="26">
        <v>0</v>
      </c>
    </row>
    <row r="105" spans="1:7" x14ac:dyDescent="0.25">
      <c r="A105" s="119" t="s">
        <v>160</v>
      </c>
      <c r="B105" s="120"/>
      <c r="C105" s="25" t="s">
        <v>69</v>
      </c>
      <c r="D105" s="25"/>
      <c r="E105" s="25">
        <f>SUM(E107:E111)</f>
        <v>2078343.25</v>
      </c>
    </row>
    <row r="106" spans="1:7" x14ac:dyDescent="0.25">
      <c r="A106" s="26"/>
      <c r="B106" s="111" t="s">
        <v>9</v>
      </c>
      <c r="C106" s="112"/>
      <c r="D106" s="112"/>
      <c r="E106" s="112"/>
    </row>
    <row r="107" spans="1:7" ht="21.75" customHeight="1" x14ac:dyDescent="0.25">
      <c r="A107" s="113" t="s">
        <v>17</v>
      </c>
      <c r="B107" s="116" t="s">
        <v>18</v>
      </c>
      <c r="C107" s="26" t="s">
        <v>71</v>
      </c>
      <c r="D107" s="26" t="s">
        <v>41</v>
      </c>
      <c r="E107" s="26">
        <v>1058485</v>
      </c>
      <c r="F107" s="72"/>
      <c r="G107" s="9"/>
    </row>
    <row r="108" spans="1:7" ht="21" customHeight="1" x14ac:dyDescent="0.25">
      <c r="A108" s="114"/>
      <c r="B108" s="117"/>
      <c r="C108" s="26" t="s">
        <v>72</v>
      </c>
      <c r="D108" s="35" t="s">
        <v>146</v>
      </c>
      <c r="E108" s="35">
        <v>59097.25</v>
      </c>
      <c r="G108" s="9"/>
    </row>
    <row r="109" spans="1:7" ht="22.5" customHeight="1" x14ac:dyDescent="0.25">
      <c r="A109" s="114"/>
      <c r="B109" s="117"/>
      <c r="C109" s="26" t="s">
        <v>73</v>
      </c>
      <c r="D109" s="26" t="s">
        <v>43</v>
      </c>
      <c r="E109" s="26">
        <v>576000</v>
      </c>
      <c r="F109" s="83"/>
    </row>
    <row r="110" spans="1:7" ht="19.5" customHeight="1" x14ac:dyDescent="0.25">
      <c r="A110" s="114"/>
      <c r="B110" s="117"/>
      <c r="C110" s="26" t="s">
        <v>143</v>
      </c>
      <c r="D110" s="29" t="s">
        <v>145</v>
      </c>
      <c r="E110" s="29">
        <v>20000</v>
      </c>
    </row>
    <row r="111" spans="1:7" x14ac:dyDescent="0.25">
      <c r="A111" s="115"/>
      <c r="B111" s="118"/>
      <c r="C111" s="26" t="s">
        <v>74</v>
      </c>
      <c r="D111" s="26" t="s">
        <v>42</v>
      </c>
      <c r="E111" s="26">
        <v>364761</v>
      </c>
      <c r="F111" s="84"/>
    </row>
    <row r="112" spans="1:7" ht="18" customHeight="1" x14ac:dyDescent="0.25">
      <c r="A112" s="119" t="s">
        <v>181</v>
      </c>
      <c r="B112" s="120"/>
      <c r="C112" s="25" t="s">
        <v>75</v>
      </c>
      <c r="D112" s="25"/>
      <c r="E112" s="25">
        <f>SUM(E114:E117)</f>
        <v>1189407</v>
      </c>
      <c r="G112" s="9"/>
    </row>
    <row r="113" spans="1:7" ht="13.5" customHeight="1" x14ac:dyDescent="0.25">
      <c r="A113" s="26"/>
      <c r="B113" s="111" t="s">
        <v>9</v>
      </c>
      <c r="C113" s="112"/>
      <c r="D113" s="112"/>
      <c r="E113" s="112"/>
    </row>
    <row r="114" spans="1:7" ht="25.5" customHeight="1" x14ac:dyDescent="0.25">
      <c r="A114" s="113" t="s">
        <v>17</v>
      </c>
      <c r="B114" s="131" t="s">
        <v>18</v>
      </c>
      <c r="C114" s="26" t="s">
        <v>76</v>
      </c>
      <c r="D114" s="26" t="s">
        <v>41</v>
      </c>
      <c r="E114" s="26">
        <v>1165007</v>
      </c>
      <c r="F114" s="83"/>
      <c r="G114" s="14"/>
    </row>
    <row r="115" spans="1:7" ht="25.5" customHeight="1" x14ac:dyDescent="0.25">
      <c r="A115" s="114"/>
      <c r="B115" s="132"/>
      <c r="C115" s="26" t="s">
        <v>384</v>
      </c>
      <c r="D115" s="29" t="s">
        <v>145</v>
      </c>
      <c r="E115" s="29">
        <v>20000</v>
      </c>
      <c r="F115" s="83"/>
      <c r="G115" s="14"/>
    </row>
    <row r="116" spans="1:7" ht="25.5" customHeight="1" x14ac:dyDescent="0.25">
      <c r="A116" s="115"/>
      <c r="B116" s="133"/>
      <c r="C116" s="26" t="s">
        <v>385</v>
      </c>
      <c r="D116" s="26" t="s">
        <v>43</v>
      </c>
      <c r="E116" s="26">
        <v>3500</v>
      </c>
    </row>
    <row r="117" spans="1:7" ht="42" customHeight="1" x14ac:dyDescent="0.25">
      <c r="A117" s="105" t="s">
        <v>21</v>
      </c>
      <c r="B117" s="30" t="s">
        <v>22</v>
      </c>
      <c r="C117" s="26" t="s">
        <v>412</v>
      </c>
      <c r="D117" s="26" t="s">
        <v>41</v>
      </c>
      <c r="E117" s="26">
        <v>900</v>
      </c>
      <c r="F117" s="82"/>
    </row>
    <row r="118" spans="1:7" ht="30.75" customHeight="1" x14ac:dyDescent="0.25">
      <c r="A118" s="107" t="s">
        <v>89</v>
      </c>
      <c r="B118" s="130"/>
      <c r="C118" s="25" t="s">
        <v>77</v>
      </c>
      <c r="D118" s="25"/>
      <c r="E118" s="25">
        <f>SUM(E120:E125)</f>
        <v>3070335</v>
      </c>
    </row>
    <row r="119" spans="1:7" ht="15" customHeight="1" x14ac:dyDescent="0.25">
      <c r="A119" s="26"/>
      <c r="B119" s="123" t="s">
        <v>9</v>
      </c>
      <c r="C119" s="124"/>
      <c r="D119" s="124"/>
      <c r="E119" s="124"/>
      <c r="G119" s="9"/>
    </row>
    <row r="120" spans="1:7" ht="15" customHeight="1" x14ac:dyDescent="0.25">
      <c r="A120" s="113" t="s">
        <v>17</v>
      </c>
      <c r="B120" s="116" t="s">
        <v>18</v>
      </c>
      <c r="C120" s="26" t="s">
        <v>78</v>
      </c>
      <c r="D120" s="26" t="s">
        <v>41</v>
      </c>
      <c r="E120" s="26">
        <v>1572776</v>
      </c>
      <c r="F120" s="15"/>
      <c r="G120" s="9"/>
    </row>
    <row r="121" spans="1:7" x14ac:dyDescent="0.25">
      <c r="A121" s="114"/>
      <c r="B121" s="117"/>
      <c r="C121" s="26" t="s">
        <v>79</v>
      </c>
      <c r="D121" s="26" t="s">
        <v>42</v>
      </c>
      <c r="E121" s="26">
        <v>1353069</v>
      </c>
      <c r="F121" s="84"/>
      <c r="G121" s="72"/>
    </row>
    <row r="122" spans="1:7" x14ac:dyDescent="0.25">
      <c r="A122" s="114"/>
      <c r="B122" s="117"/>
      <c r="C122" s="26" t="s">
        <v>80</v>
      </c>
      <c r="D122" s="29" t="s">
        <v>145</v>
      </c>
      <c r="E122" s="29">
        <v>48600</v>
      </c>
      <c r="G122" s="23"/>
    </row>
    <row r="123" spans="1:7" x14ac:dyDescent="0.25">
      <c r="A123" s="114"/>
      <c r="B123" s="117"/>
      <c r="C123" s="26" t="s">
        <v>81</v>
      </c>
      <c r="D123" s="35" t="s">
        <v>146</v>
      </c>
      <c r="E123" s="35">
        <v>0</v>
      </c>
    </row>
    <row r="124" spans="1:7" x14ac:dyDescent="0.25">
      <c r="A124" s="115"/>
      <c r="B124" s="118"/>
      <c r="C124" s="26" t="s">
        <v>82</v>
      </c>
      <c r="D124" s="26" t="s">
        <v>43</v>
      </c>
      <c r="E124" s="26">
        <v>86050</v>
      </c>
      <c r="F124" s="1"/>
    </row>
    <row r="125" spans="1:7" ht="42" customHeight="1" x14ac:dyDescent="0.25">
      <c r="A125" s="94" t="s">
        <v>21</v>
      </c>
      <c r="B125" s="30" t="s">
        <v>22</v>
      </c>
      <c r="C125" s="26" t="s">
        <v>411</v>
      </c>
      <c r="D125" s="26" t="s">
        <v>41</v>
      </c>
      <c r="E125" s="26">
        <v>9840</v>
      </c>
      <c r="F125" s="82"/>
    </row>
    <row r="126" spans="1:7" ht="30.75" customHeight="1" x14ac:dyDescent="0.25">
      <c r="A126" s="107" t="s">
        <v>207</v>
      </c>
      <c r="B126" s="130"/>
      <c r="C126" s="25" t="s">
        <v>83</v>
      </c>
      <c r="D126" s="25"/>
      <c r="E126" s="25">
        <f>SUM(E128:E137)</f>
        <v>2794712.34</v>
      </c>
      <c r="F126" s="16"/>
    </row>
    <row r="127" spans="1:7" x14ac:dyDescent="0.25">
      <c r="A127" s="26"/>
      <c r="B127" s="111" t="s">
        <v>9</v>
      </c>
      <c r="C127" s="112"/>
      <c r="D127" s="112"/>
      <c r="E127" s="112"/>
    </row>
    <row r="128" spans="1:7" ht="15" customHeight="1" x14ac:dyDescent="0.25">
      <c r="A128" s="113" t="s">
        <v>90</v>
      </c>
      <c r="B128" s="116" t="s">
        <v>91</v>
      </c>
      <c r="C128" s="26" t="s">
        <v>84</v>
      </c>
      <c r="D128" s="26" t="s">
        <v>41</v>
      </c>
      <c r="E128" s="26">
        <v>1848282</v>
      </c>
      <c r="F128" s="16"/>
      <c r="G128" s="82"/>
    </row>
    <row r="129" spans="1:7" ht="19.5" customHeight="1" x14ac:dyDescent="0.25">
      <c r="A129" s="114"/>
      <c r="B129" s="117"/>
      <c r="C129" s="26" t="s">
        <v>240</v>
      </c>
      <c r="D129" s="29" t="s">
        <v>145</v>
      </c>
      <c r="E129" s="29">
        <v>100000</v>
      </c>
      <c r="F129" s="15"/>
    </row>
    <row r="130" spans="1:7" ht="21" customHeight="1" x14ac:dyDescent="0.25">
      <c r="A130" s="114"/>
      <c r="B130" s="117"/>
      <c r="C130" s="26" t="s">
        <v>241</v>
      </c>
      <c r="D130" s="26" t="s">
        <v>92</v>
      </c>
      <c r="E130" s="26">
        <v>205645</v>
      </c>
      <c r="F130" s="84"/>
      <c r="G130" s="84"/>
    </row>
    <row r="131" spans="1:7" x14ac:dyDescent="0.25">
      <c r="A131" s="114"/>
      <c r="B131" s="117"/>
      <c r="C131" s="26" t="s">
        <v>242</v>
      </c>
      <c r="D131" s="35" t="s">
        <v>146</v>
      </c>
      <c r="E131" s="35">
        <v>27214.13</v>
      </c>
    </row>
    <row r="132" spans="1:7" x14ac:dyDescent="0.25">
      <c r="A132" s="114"/>
      <c r="B132" s="117"/>
      <c r="C132" s="26" t="s">
        <v>243</v>
      </c>
      <c r="D132" s="26" t="s">
        <v>43</v>
      </c>
      <c r="E132" s="26">
        <v>140000</v>
      </c>
    </row>
    <row r="133" spans="1:7" x14ac:dyDescent="0.25">
      <c r="A133" s="114"/>
      <c r="B133" s="117"/>
      <c r="C133" s="26" t="s">
        <v>244</v>
      </c>
      <c r="D133" s="26" t="s">
        <v>42</v>
      </c>
      <c r="E133" s="26">
        <v>18884</v>
      </c>
      <c r="F133" s="82"/>
    </row>
    <row r="134" spans="1:7" x14ac:dyDescent="0.25">
      <c r="A134" s="115"/>
      <c r="B134" s="118"/>
      <c r="C134" s="26" t="s">
        <v>245</v>
      </c>
      <c r="D134" s="26" t="s">
        <v>182</v>
      </c>
      <c r="E134" s="26">
        <v>6639.21</v>
      </c>
      <c r="F134" s="82"/>
    </row>
    <row r="135" spans="1:7" ht="28.5" customHeight="1" x14ac:dyDescent="0.25">
      <c r="A135" s="121" t="s">
        <v>17</v>
      </c>
      <c r="B135" s="116" t="s">
        <v>18</v>
      </c>
      <c r="C135" s="26" t="s">
        <v>246</v>
      </c>
      <c r="D135" s="26" t="s">
        <v>41</v>
      </c>
      <c r="E135" s="26">
        <v>169104</v>
      </c>
      <c r="F135" s="84"/>
    </row>
    <row r="136" spans="1:7" x14ac:dyDescent="0.25">
      <c r="A136" s="122"/>
      <c r="B136" s="118"/>
      <c r="C136" s="26" t="s">
        <v>247</v>
      </c>
      <c r="D136" s="26" t="s">
        <v>42</v>
      </c>
      <c r="E136" s="26">
        <v>70000</v>
      </c>
      <c r="F136" s="82"/>
      <c r="G136" s="14"/>
    </row>
    <row r="137" spans="1:7" ht="38.25" x14ac:dyDescent="0.25">
      <c r="A137" s="27" t="s">
        <v>21</v>
      </c>
      <c r="B137" s="30" t="s">
        <v>22</v>
      </c>
      <c r="C137" s="26" t="s">
        <v>393</v>
      </c>
      <c r="D137" s="26" t="s">
        <v>41</v>
      </c>
      <c r="E137" s="26">
        <v>208944</v>
      </c>
      <c r="F137" s="84"/>
      <c r="G137" s="16"/>
    </row>
    <row r="138" spans="1:7" ht="20.25" customHeight="1" x14ac:dyDescent="0.25">
      <c r="A138" s="119" t="s">
        <v>208</v>
      </c>
      <c r="B138" s="120"/>
      <c r="C138" s="25" t="s">
        <v>248</v>
      </c>
      <c r="D138" s="25"/>
      <c r="E138" s="25">
        <f>SUM(E140:E149)</f>
        <v>1598210.4300000002</v>
      </c>
    </row>
    <row r="139" spans="1:7" x14ac:dyDescent="0.25">
      <c r="A139" s="26"/>
      <c r="B139" s="123" t="s">
        <v>9</v>
      </c>
      <c r="C139" s="124"/>
      <c r="D139" s="124"/>
      <c r="E139" s="124"/>
    </row>
    <row r="140" spans="1:7" ht="15" customHeight="1" x14ac:dyDescent="0.25">
      <c r="A140" s="113" t="s">
        <v>90</v>
      </c>
      <c r="B140" s="116" t="s">
        <v>91</v>
      </c>
      <c r="C140" s="26" t="s">
        <v>249</v>
      </c>
      <c r="D140" s="26" t="s">
        <v>41</v>
      </c>
      <c r="E140" s="26">
        <v>506350</v>
      </c>
      <c r="F140" s="72"/>
    </row>
    <row r="141" spans="1:7" x14ac:dyDescent="0.25">
      <c r="A141" s="114"/>
      <c r="B141" s="117"/>
      <c r="C141" s="26" t="s">
        <v>250</v>
      </c>
      <c r="D141" s="26" t="s">
        <v>92</v>
      </c>
      <c r="E141" s="26">
        <v>866379</v>
      </c>
      <c r="F141" s="87"/>
      <c r="G141" s="15"/>
    </row>
    <row r="142" spans="1:7" x14ac:dyDescent="0.25">
      <c r="A142" s="114"/>
      <c r="B142" s="117"/>
      <c r="C142" s="26" t="s">
        <v>251</v>
      </c>
      <c r="D142" s="26" t="s">
        <v>182</v>
      </c>
      <c r="E142" s="26">
        <v>115154.34</v>
      </c>
      <c r="F142" s="84"/>
      <c r="G142" s="82"/>
    </row>
    <row r="143" spans="1:7" x14ac:dyDescent="0.25">
      <c r="A143" s="114"/>
      <c r="B143" s="117"/>
      <c r="C143" s="26" t="s">
        <v>252</v>
      </c>
      <c r="D143" s="29" t="s">
        <v>145</v>
      </c>
      <c r="E143" s="29">
        <v>19600</v>
      </c>
      <c r="F143" s="15"/>
    </row>
    <row r="144" spans="1:7" x14ac:dyDescent="0.25">
      <c r="A144" s="114"/>
      <c r="B144" s="117"/>
      <c r="C144" s="26" t="s">
        <v>253</v>
      </c>
      <c r="D144" s="35" t="s">
        <v>146</v>
      </c>
      <c r="E144" s="35">
        <v>3800.09</v>
      </c>
    </row>
    <row r="145" spans="1:7" x14ac:dyDescent="0.25">
      <c r="A145" s="114"/>
      <c r="B145" s="117"/>
      <c r="C145" s="26" t="s">
        <v>254</v>
      </c>
      <c r="D145" s="26" t="s">
        <v>43</v>
      </c>
      <c r="E145" s="26">
        <v>20000</v>
      </c>
    </row>
    <row r="146" spans="1:7" x14ac:dyDescent="0.25">
      <c r="A146" s="115"/>
      <c r="B146" s="118"/>
      <c r="C146" s="26" t="s">
        <v>255</v>
      </c>
      <c r="D146" s="26" t="s">
        <v>42</v>
      </c>
      <c r="E146" s="26">
        <v>10442</v>
      </c>
      <c r="F146" s="82"/>
      <c r="G146" s="14"/>
    </row>
    <row r="147" spans="1:7" x14ac:dyDescent="0.25">
      <c r="A147" s="121" t="s">
        <v>17</v>
      </c>
      <c r="B147" s="116" t="s">
        <v>18</v>
      </c>
      <c r="C147" s="26" t="s">
        <v>256</v>
      </c>
      <c r="D147" s="26" t="s">
        <v>41</v>
      </c>
      <c r="E147" s="26">
        <v>9000</v>
      </c>
    </row>
    <row r="148" spans="1:7" ht="25.5" customHeight="1" x14ac:dyDescent="0.25">
      <c r="A148" s="122"/>
      <c r="B148" s="118"/>
      <c r="C148" s="26" t="s">
        <v>257</v>
      </c>
      <c r="D148" s="26" t="s">
        <v>42</v>
      </c>
      <c r="E148" s="26">
        <v>45605</v>
      </c>
      <c r="F148" s="84"/>
    </row>
    <row r="149" spans="1:7" ht="40.5" customHeight="1" x14ac:dyDescent="0.25">
      <c r="A149" s="104" t="s">
        <v>21</v>
      </c>
      <c r="B149" s="30" t="s">
        <v>22</v>
      </c>
      <c r="C149" s="26" t="s">
        <v>397</v>
      </c>
      <c r="D149" s="26" t="s">
        <v>41</v>
      </c>
      <c r="E149" s="26">
        <v>1880</v>
      </c>
      <c r="F149" s="84"/>
    </row>
    <row r="150" spans="1:7" x14ac:dyDescent="0.25">
      <c r="A150" s="119" t="s">
        <v>209</v>
      </c>
      <c r="B150" s="120"/>
      <c r="C150" s="25" t="s">
        <v>258</v>
      </c>
      <c r="D150" s="25"/>
      <c r="E150" s="25">
        <f>SUM(E152:E161)</f>
        <v>2572850.9700000002</v>
      </c>
    </row>
    <row r="151" spans="1:7" x14ac:dyDescent="0.25">
      <c r="A151" s="26"/>
      <c r="B151" s="111" t="s">
        <v>9</v>
      </c>
      <c r="C151" s="112"/>
      <c r="D151" s="112"/>
      <c r="E151" s="112"/>
    </row>
    <row r="152" spans="1:7" ht="15" customHeight="1" x14ac:dyDescent="0.25">
      <c r="A152" s="113" t="s">
        <v>90</v>
      </c>
      <c r="B152" s="116" t="s">
        <v>91</v>
      </c>
      <c r="C152" s="26" t="s">
        <v>259</v>
      </c>
      <c r="D152" s="26" t="s">
        <v>41</v>
      </c>
      <c r="E152" s="26">
        <v>507979</v>
      </c>
      <c r="F152" s="82"/>
    </row>
    <row r="153" spans="1:7" x14ac:dyDescent="0.25">
      <c r="A153" s="114"/>
      <c r="B153" s="117"/>
      <c r="C153" s="26" t="s">
        <v>260</v>
      </c>
      <c r="D153" s="26" t="s">
        <v>92</v>
      </c>
      <c r="E153" s="26">
        <v>1786282</v>
      </c>
      <c r="F153" s="84"/>
      <c r="G153" s="86"/>
    </row>
    <row r="154" spans="1:7" x14ac:dyDescent="0.25">
      <c r="A154" s="114"/>
      <c r="B154" s="117"/>
      <c r="C154" s="26" t="s">
        <v>261</v>
      </c>
      <c r="D154" s="29" t="s">
        <v>145</v>
      </c>
      <c r="E154" s="29">
        <v>42000</v>
      </c>
      <c r="G154" s="9"/>
    </row>
    <row r="155" spans="1:7" x14ac:dyDescent="0.25">
      <c r="A155" s="114"/>
      <c r="B155" s="117"/>
      <c r="C155" s="26" t="s">
        <v>262</v>
      </c>
      <c r="D155" s="35" t="s">
        <v>146</v>
      </c>
      <c r="E155" s="35">
        <v>5390.99</v>
      </c>
    </row>
    <row r="156" spans="1:7" x14ac:dyDescent="0.25">
      <c r="A156" s="114"/>
      <c r="B156" s="117"/>
      <c r="C156" s="26" t="s">
        <v>263</v>
      </c>
      <c r="D156" s="26" t="s">
        <v>43</v>
      </c>
      <c r="E156" s="26">
        <v>28100</v>
      </c>
    </row>
    <row r="157" spans="1:7" x14ac:dyDescent="0.25">
      <c r="A157" s="114"/>
      <c r="B157" s="117"/>
      <c r="C157" s="26" t="s">
        <v>264</v>
      </c>
      <c r="D157" s="26" t="s">
        <v>182</v>
      </c>
      <c r="E157" s="26">
        <v>167171.98000000001</v>
      </c>
      <c r="F157" s="82"/>
      <c r="G157" s="82"/>
    </row>
    <row r="158" spans="1:7" x14ac:dyDescent="0.25">
      <c r="A158" s="115"/>
      <c r="B158" s="118"/>
      <c r="C158" s="26" t="s">
        <v>265</v>
      </c>
      <c r="D158" s="26" t="s">
        <v>42</v>
      </c>
      <c r="E158" s="26">
        <v>12142</v>
      </c>
      <c r="F158" s="82"/>
      <c r="G158" s="14"/>
    </row>
    <row r="159" spans="1:7" ht="19.5" customHeight="1" x14ac:dyDescent="0.25">
      <c r="A159" s="121" t="s">
        <v>17</v>
      </c>
      <c r="B159" s="116" t="s">
        <v>18</v>
      </c>
      <c r="C159" s="26" t="s">
        <v>266</v>
      </c>
      <c r="D159" s="26" t="s">
        <v>41</v>
      </c>
      <c r="E159" s="26">
        <v>2000</v>
      </c>
      <c r="F159" s="16"/>
    </row>
    <row r="160" spans="1:7" ht="23.25" customHeight="1" x14ac:dyDescent="0.25">
      <c r="A160" s="122"/>
      <c r="B160" s="118"/>
      <c r="C160" s="26" t="s">
        <v>267</v>
      </c>
      <c r="D160" s="26" t="s">
        <v>42</v>
      </c>
      <c r="E160" s="26">
        <v>5405</v>
      </c>
      <c r="F160" s="82"/>
    </row>
    <row r="161" spans="1:7" ht="42" customHeight="1" x14ac:dyDescent="0.25">
      <c r="A161" s="104" t="s">
        <v>21</v>
      </c>
      <c r="B161" s="30" t="s">
        <v>22</v>
      </c>
      <c r="C161" s="26" t="s">
        <v>395</v>
      </c>
      <c r="D161" s="26" t="s">
        <v>41</v>
      </c>
      <c r="E161" s="26">
        <v>16380</v>
      </c>
      <c r="F161" s="82"/>
    </row>
    <row r="162" spans="1:7" ht="27.75" customHeight="1" x14ac:dyDescent="0.25">
      <c r="A162" s="119" t="s">
        <v>210</v>
      </c>
      <c r="B162" s="120"/>
      <c r="C162" s="25" t="s">
        <v>268</v>
      </c>
      <c r="D162" s="25"/>
      <c r="E162" s="25">
        <f>SUM(E164:E174)</f>
        <v>3494674.17</v>
      </c>
    </row>
    <row r="163" spans="1:7" x14ac:dyDescent="0.25">
      <c r="A163" s="26"/>
      <c r="B163" s="111" t="s">
        <v>9</v>
      </c>
      <c r="C163" s="112"/>
      <c r="D163" s="112"/>
      <c r="E163" s="112"/>
    </row>
    <row r="164" spans="1:7" ht="15" customHeight="1" x14ac:dyDescent="0.25">
      <c r="A164" s="113" t="s">
        <v>90</v>
      </c>
      <c r="B164" s="116" t="s">
        <v>91</v>
      </c>
      <c r="C164" s="26" t="s">
        <v>269</v>
      </c>
      <c r="D164" s="26" t="s">
        <v>41</v>
      </c>
      <c r="E164" s="26">
        <v>862473</v>
      </c>
      <c r="F164" s="84"/>
    </row>
    <row r="165" spans="1:7" x14ac:dyDescent="0.25">
      <c r="A165" s="114"/>
      <c r="B165" s="117"/>
      <c r="C165" s="26" t="s">
        <v>270</v>
      </c>
      <c r="D165" s="26" t="s">
        <v>92</v>
      </c>
      <c r="E165" s="26">
        <v>2058445</v>
      </c>
      <c r="F165" s="82"/>
      <c r="G165" s="14"/>
    </row>
    <row r="166" spans="1:7" x14ac:dyDescent="0.25">
      <c r="A166" s="114"/>
      <c r="B166" s="117"/>
      <c r="C166" s="26" t="s">
        <v>271</v>
      </c>
      <c r="D166" s="26" t="s">
        <v>141</v>
      </c>
      <c r="E166" s="26">
        <v>221100</v>
      </c>
    </row>
    <row r="167" spans="1:7" x14ac:dyDescent="0.25">
      <c r="A167" s="114"/>
      <c r="B167" s="117"/>
      <c r="C167" s="26" t="s">
        <v>272</v>
      </c>
      <c r="D167" s="29" t="s">
        <v>145</v>
      </c>
      <c r="E167" s="29">
        <v>49500</v>
      </c>
      <c r="F167" s="72"/>
    </row>
    <row r="168" spans="1:7" x14ac:dyDescent="0.25">
      <c r="A168" s="114"/>
      <c r="B168" s="117"/>
      <c r="C168" s="26" t="s">
        <v>273</v>
      </c>
      <c r="D168" s="35" t="s">
        <v>146</v>
      </c>
      <c r="E168" s="35">
        <v>7063.37</v>
      </c>
    </row>
    <row r="169" spans="1:7" x14ac:dyDescent="0.25">
      <c r="A169" s="114"/>
      <c r="B169" s="117"/>
      <c r="C169" s="26" t="s">
        <v>274</v>
      </c>
      <c r="D169" s="26" t="s">
        <v>43</v>
      </c>
      <c r="E169" s="26">
        <v>35100</v>
      </c>
      <c r="F169" s="84"/>
    </row>
    <row r="170" spans="1:7" x14ac:dyDescent="0.25">
      <c r="A170" s="114"/>
      <c r="B170" s="117"/>
      <c r="C170" s="26" t="s">
        <v>275</v>
      </c>
      <c r="D170" s="26" t="s">
        <v>182</v>
      </c>
      <c r="E170" s="26">
        <v>141550.79999999999</v>
      </c>
      <c r="F170" s="84"/>
      <c r="G170" s="82"/>
    </row>
    <row r="171" spans="1:7" x14ac:dyDescent="0.25">
      <c r="A171" s="115"/>
      <c r="B171" s="118"/>
      <c r="C171" s="26" t="s">
        <v>276</v>
      </c>
      <c r="D171" s="26" t="s">
        <v>42</v>
      </c>
      <c r="E171" s="26">
        <v>9442</v>
      </c>
      <c r="F171" s="84"/>
      <c r="G171" s="14"/>
    </row>
    <row r="172" spans="1:7" x14ac:dyDescent="0.25">
      <c r="A172" s="121" t="s">
        <v>17</v>
      </c>
      <c r="B172" s="116" t="s">
        <v>18</v>
      </c>
      <c r="C172" s="26" t="s">
        <v>277</v>
      </c>
      <c r="D172" s="26" t="s">
        <v>41</v>
      </c>
      <c r="E172" s="26">
        <v>28000</v>
      </c>
      <c r="F172" s="15"/>
    </row>
    <row r="173" spans="1:7" ht="25.5" customHeight="1" x14ac:dyDescent="0.25">
      <c r="A173" s="122"/>
      <c r="B173" s="118"/>
      <c r="C173" s="26" t="s">
        <v>278</v>
      </c>
      <c r="D173" s="26" t="s">
        <v>42</v>
      </c>
      <c r="E173" s="26">
        <v>70800</v>
      </c>
    </row>
    <row r="174" spans="1:7" ht="40.5" customHeight="1" x14ac:dyDescent="0.25">
      <c r="A174" s="104" t="s">
        <v>21</v>
      </c>
      <c r="B174" s="30" t="s">
        <v>22</v>
      </c>
      <c r="C174" s="26" t="s">
        <v>396</v>
      </c>
      <c r="D174" s="26" t="s">
        <v>41</v>
      </c>
      <c r="E174" s="26">
        <v>11200</v>
      </c>
      <c r="F174" s="82"/>
    </row>
    <row r="175" spans="1:7" ht="17.25" customHeight="1" x14ac:dyDescent="0.25">
      <c r="A175" s="119" t="s">
        <v>211</v>
      </c>
      <c r="B175" s="120"/>
      <c r="C175" s="25" t="s">
        <v>279</v>
      </c>
      <c r="D175" s="25"/>
      <c r="E175" s="25">
        <f>SUM(E177:E186)</f>
        <v>2182155.48</v>
      </c>
    </row>
    <row r="176" spans="1:7" x14ac:dyDescent="0.25">
      <c r="A176" s="26"/>
      <c r="B176" s="111" t="s">
        <v>70</v>
      </c>
      <c r="C176" s="112"/>
      <c r="D176" s="112"/>
      <c r="E176" s="112"/>
    </row>
    <row r="177" spans="1:7" ht="15" customHeight="1" x14ac:dyDescent="0.25">
      <c r="A177" s="113" t="s">
        <v>90</v>
      </c>
      <c r="B177" s="116" t="s">
        <v>91</v>
      </c>
      <c r="C177" s="26" t="s">
        <v>280</v>
      </c>
      <c r="D177" s="26" t="s">
        <v>41</v>
      </c>
      <c r="E177" s="26">
        <v>656600</v>
      </c>
      <c r="F177" s="82"/>
    </row>
    <row r="178" spans="1:7" x14ac:dyDescent="0.25">
      <c r="A178" s="114"/>
      <c r="B178" s="117"/>
      <c r="C178" s="26" t="s">
        <v>281</v>
      </c>
      <c r="D178" s="26" t="s">
        <v>92</v>
      </c>
      <c r="E178" s="26">
        <v>1232727</v>
      </c>
      <c r="F178" s="84"/>
      <c r="G178" s="14"/>
    </row>
    <row r="179" spans="1:7" x14ac:dyDescent="0.25">
      <c r="A179" s="114"/>
      <c r="B179" s="117"/>
      <c r="C179" s="26" t="s">
        <v>282</v>
      </c>
      <c r="D179" s="29" t="s">
        <v>145</v>
      </c>
      <c r="E179" s="29">
        <v>38240</v>
      </c>
    </row>
    <row r="180" spans="1:7" x14ac:dyDescent="0.25">
      <c r="A180" s="114"/>
      <c r="B180" s="117"/>
      <c r="C180" s="26" t="s">
        <v>283</v>
      </c>
      <c r="D180" s="26" t="s">
        <v>175</v>
      </c>
      <c r="E180" s="26">
        <v>89618.8</v>
      </c>
      <c r="F180" s="84"/>
      <c r="G180" s="82"/>
    </row>
    <row r="181" spans="1:7" x14ac:dyDescent="0.25">
      <c r="A181" s="114"/>
      <c r="B181" s="117"/>
      <c r="C181" s="26" t="s">
        <v>284</v>
      </c>
      <c r="D181" s="26" t="s">
        <v>43</v>
      </c>
      <c r="E181" s="26">
        <v>37000</v>
      </c>
    </row>
    <row r="182" spans="1:7" x14ac:dyDescent="0.25">
      <c r="A182" s="114"/>
      <c r="B182" s="117"/>
      <c r="C182" s="26" t="s">
        <v>285</v>
      </c>
      <c r="D182" s="35" t="s">
        <v>146</v>
      </c>
      <c r="E182" s="35">
        <v>5942.68</v>
      </c>
    </row>
    <row r="183" spans="1:7" x14ac:dyDescent="0.25">
      <c r="A183" s="115"/>
      <c r="B183" s="118"/>
      <c r="C183" s="26" t="s">
        <v>286</v>
      </c>
      <c r="D183" s="26" t="s">
        <v>42</v>
      </c>
      <c r="E183" s="26">
        <v>9442</v>
      </c>
      <c r="F183" s="82"/>
      <c r="G183" s="14"/>
    </row>
    <row r="184" spans="1:7" x14ac:dyDescent="0.25">
      <c r="A184" s="121" t="s">
        <v>17</v>
      </c>
      <c r="B184" s="116" t="s">
        <v>18</v>
      </c>
      <c r="C184" s="26" t="s">
        <v>287</v>
      </c>
      <c r="D184" s="26" t="s">
        <v>41</v>
      </c>
      <c r="E184" s="26">
        <v>12600</v>
      </c>
    </row>
    <row r="185" spans="1:7" ht="19.5" customHeight="1" x14ac:dyDescent="0.25">
      <c r="A185" s="122"/>
      <c r="B185" s="118"/>
      <c r="C185" s="26" t="s">
        <v>288</v>
      </c>
      <c r="D185" s="26" t="s">
        <v>42</v>
      </c>
      <c r="E185" s="26">
        <v>94805</v>
      </c>
      <c r="F185" s="84"/>
    </row>
    <row r="186" spans="1:7" ht="40.5" customHeight="1" x14ac:dyDescent="0.25">
      <c r="A186" s="104" t="s">
        <v>21</v>
      </c>
      <c r="B186" s="30" t="s">
        <v>22</v>
      </c>
      <c r="C186" s="26" t="s">
        <v>403</v>
      </c>
      <c r="D186" s="26" t="s">
        <v>41</v>
      </c>
      <c r="E186" s="26">
        <v>5180</v>
      </c>
      <c r="F186" s="84"/>
    </row>
    <row r="187" spans="1:7" ht="29.25" customHeight="1" x14ac:dyDescent="0.25">
      <c r="A187" s="107" t="s">
        <v>212</v>
      </c>
      <c r="B187" s="130"/>
      <c r="C187" s="25" t="s">
        <v>289</v>
      </c>
      <c r="D187" s="25"/>
      <c r="E187" s="25">
        <f>SUM(E189:E198)</f>
        <v>1411877.46</v>
      </c>
    </row>
    <row r="188" spans="1:7" x14ac:dyDescent="0.25">
      <c r="A188" s="26"/>
      <c r="B188" s="111" t="s">
        <v>9</v>
      </c>
      <c r="C188" s="112"/>
      <c r="D188" s="112"/>
      <c r="E188" s="112"/>
    </row>
    <row r="189" spans="1:7" ht="15" customHeight="1" x14ac:dyDescent="0.25">
      <c r="A189" s="113" t="s">
        <v>90</v>
      </c>
      <c r="B189" s="116" t="s">
        <v>91</v>
      </c>
      <c r="C189" s="26" t="s">
        <v>290</v>
      </c>
      <c r="D189" s="26" t="s">
        <v>41</v>
      </c>
      <c r="E189" s="26">
        <v>583693</v>
      </c>
      <c r="F189" s="84"/>
    </row>
    <row r="190" spans="1:7" x14ac:dyDescent="0.25">
      <c r="A190" s="114"/>
      <c r="B190" s="117"/>
      <c r="C190" s="26" t="s">
        <v>291</v>
      </c>
      <c r="D190" s="26" t="s">
        <v>42</v>
      </c>
      <c r="E190" s="26">
        <v>15199</v>
      </c>
      <c r="F190" s="72"/>
      <c r="G190" s="14"/>
    </row>
    <row r="191" spans="1:7" x14ac:dyDescent="0.25">
      <c r="A191" s="114"/>
      <c r="B191" s="117"/>
      <c r="C191" s="26" t="s">
        <v>292</v>
      </c>
      <c r="D191" s="26" t="s">
        <v>92</v>
      </c>
      <c r="E191" s="26">
        <v>674410</v>
      </c>
      <c r="F191" s="84"/>
      <c r="G191" s="14"/>
    </row>
    <row r="192" spans="1:7" x14ac:dyDescent="0.25">
      <c r="A192" s="114"/>
      <c r="B192" s="117"/>
      <c r="C192" s="26" t="s">
        <v>293</v>
      </c>
      <c r="D192" s="29" t="s">
        <v>145</v>
      </c>
      <c r="E192" s="29">
        <v>63000</v>
      </c>
    </row>
    <row r="193" spans="1:7" x14ac:dyDescent="0.25">
      <c r="A193" s="114"/>
      <c r="B193" s="117"/>
      <c r="C193" s="26" t="s">
        <v>294</v>
      </c>
      <c r="D193" s="35" t="s">
        <v>146</v>
      </c>
      <c r="E193" s="35">
        <v>1765.46</v>
      </c>
    </row>
    <row r="194" spans="1:7" x14ac:dyDescent="0.25">
      <c r="A194" s="114"/>
      <c r="B194" s="117"/>
      <c r="C194" s="26" t="s">
        <v>295</v>
      </c>
      <c r="D194" s="26" t="s">
        <v>43</v>
      </c>
      <c r="E194" s="26">
        <v>16300</v>
      </c>
    </row>
    <row r="195" spans="1:7" x14ac:dyDescent="0.25">
      <c r="A195" s="115"/>
      <c r="B195" s="118"/>
      <c r="C195" s="26" t="s">
        <v>296</v>
      </c>
      <c r="D195" s="26" t="s">
        <v>42</v>
      </c>
      <c r="E195" s="26">
        <v>0</v>
      </c>
      <c r="F195" s="82"/>
      <c r="G195" s="14"/>
    </row>
    <row r="196" spans="1:7" x14ac:dyDescent="0.25">
      <c r="A196" s="121" t="s">
        <v>17</v>
      </c>
      <c r="B196" s="116" t="s">
        <v>18</v>
      </c>
      <c r="C196" s="26" t="s">
        <v>297</v>
      </c>
      <c r="D196" s="26" t="s">
        <v>41</v>
      </c>
      <c r="E196" s="26">
        <v>17300</v>
      </c>
      <c r="F196" s="15"/>
    </row>
    <row r="197" spans="1:7" ht="25.5" customHeight="1" x14ac:dyDescent="0.25">
      <c r="A197" s="122"/>
      <c r="B197" s="118"/>
      <c r="C197" s="26" t="s">
        <v>298</v>
      </c>
      <c r="D197" s="26" t="s">
        <v>42</v>
      </c>
      <c r="E197" s="26">
        <v>39910</v>
      </c>
      <c r="F197" s="84"/>
    </row>
    <row r="198" spans="1:7" ht="43.5" customHeight="1" x14ac:dyDescent="0.25">
      <c r="A198" s="104" t="s">
        <v>21</v>
      </c>
      <c r="B198" s="30" t="s">
        <v>22</v>
      </c>
      <c r="C198" s="26" t="s">
        <v>400</v>
      </c>
      <c r="D198" s="26" t="s">
        <v>41</v>
      </c>
      <c r="E198" s="26">
        <v>300</v>
      </c>
      <c r="F198" s="84"/>
    </row>
    <row r="199" spans="1:7" x14ac:dyDescent="0.25">
      <c r="A199" s="119" t="s">
        <v>213</v>
      </c>
      <c r="B199" s="120"/>
      <c r="C199" s="25" t="s">
        <v>299</v>
      </c>
      <c r="D199" s="25"/>
      <c r="E199" s="25">
        <f>SUM(E201:E209)</f>
        <v>1261039.08</v>
      </c>
    </row>
    <row r="200" spans="1:7" x14ac:dyDescent="0.25">
      <c r="A200" s="39"/>
      <c r="B200" s="161" t="s">
        <v>9</v>
      </c>
      <c r="C200" s="162"/>
      <c r="D200" s="162"/>
      <c r="E200" s="162"/>
    </row>
    <row r="201" spans="1:7" x14ac:dyDescent="0.25">
      <c r="A201" s="113" t="s">
        <v>90</v>
      </c>
      <c r="B201" s="116" t="s">
        <v>91</v>
      </c>
      <c r="C201" s="26" t="s">
        <v>300</v>
      </c>
      <c r="D201" s="26" t="s">
        <v>41</v>
      </c>
      <c r="E201" s="26">
        <v>471900</v>
      </c>
      <c r="F201" s="15"/>
    </row>
    <row r="202" spans="1:7" x14ac:dyDescent="0.25">
      <c r="A202" s="114"/>
      <c r="B202" s="117"/>
      <c r="C202" s="26" t="s">
        <v>301</v>
      </c>
      <c r="D202" s="26" t="s">
        <v>42</v>
      </c>
      <c r="E202" s="26">
        <v>3800</v>
      </c>
      <c r="F202" s="82"/>
      <c r="G202" s="14"/>
    </row>
    <row r="203" spans="1:7" x14ac:dyDescent="0.25">
      <c r="A203" s="114"/>
      <c r="B203" s="117"/>
      <c r="C203" s="26" t="s">
        <v>302</v>
      </c>
      <c r="D203" s="26" t="s">
        <v>92</v>
      </c>
      <c r="E203" s="26">
        <v>661991</v>
      </c>
      <c r="F203" s="15"/>
      <c r="G203" s="15"/>
    </row>
    <row r="204" spans="1:7" x14ac:dyDescent="0.25">
      <c r="A204" s="114"/>
      <c r="B204" s="117"/>
      <c r="C204" s="26" t="s">
        <v>303</v>
      </c>
      <c r="D204" s="29" t="s">
        <v>145</v>
      </c>
      <c r="E204" s="29">
        <v>38000</v>
      </c>
    </row>
    <row r="205" spans="1:7" ht="23.25" customHeight="1" x14ac:dyDescent="0.25">
      <c r="A205" s="114"/>
      <c r="B205" s="117"/>
      <c r="C205" s="26" t="s">
        <v>304</v>
      </c>
      <c r="D205" s="35" t="s">
        <v>146</v>
      </c>
      <c r="E205" s="35">
        <v>3748.08</v>
      </c>
    </row>
    <row r="206" spans="1:7" ht="15.75" customHeight="1" x14ac:dyDescent="0.25">
      <c r="A206" s="115"/>
      <c r="B206" s="118"/>
      <c r="C206" s="26" t="s">
        <v>305</v>
      </c>
      <c r="D206" s="26" t="s">
        <v>43</v>
      </c>
      <c r="E206" s="26">
        <v>21000</v>
      </c>
    </row>
    <row r="207" spans="1:7" ht="15.75" customHeight="1" x14ac:dyDescent="0.25">
      <c r="A207" s="113" t="s">
        <v>17</v>
      </c>
      <c r="B207" s="116" t="s">
        <v>18</v>
      </c>
      <c r="C207" s="26" t="s">
        <v>306</v>
      </c>
      <c r="D207" s="26" t="s">
        <v>41</v>
      </c>
      <c r="E207" s="26">
        <v>10000</v>
      </c>
    </row>
    <row r="208" spans="1:7" ht="25.5" customHeight="1" x14ac:dyDescent="0.25">
      <c r="A208" s="115"/>
      <c r="B208" s="118"/>
      <c r="C208" s="26" t="s">
        <v>307</v>
      </c>
      <c r="D208" s="26" t="s">
        <v>42</v>
      </c>
      <c r="E208" s="26">
        <v>44800</v>
      </c>
    </row>
    <row r="209" spans="1:7" ht="45.75" customHeight="1" x14ac:dyDescent="0.25">
      <c r="A209" s="105" t="s">
        <v>21</v>
      </c>
      <c r="B209" s="30" t="s">
        <v>22</v>
      </c>
      <c r="C209" s="26" t="s">
        <v>399</v>
      </c>
      <c r="D209" s="26" t="s">
        <v>41</v>
      </c>
      <c r="E209" s="26">
        <v>5800</v>
      </c>
      <c r="F209" s="82"/>
    </row>
    <row r="210" spans="1:7" ht="30" customHeight="1" x14ac:dyDescent="0.25">
      <c r="A210" s="107" t="s">
        <v>214</v>
      </c>
      <c r="B210" s="130"/>
      <c r="C210" s="25" t="s">
        <v>308</v>
      </c>
      <c r="D210" s="25"/>
      <c r="E210" s="25">
        <f>SUM(E212:E221)</f>
        <v>1659363.46</v>
      </c>
    </row>
    <row r="211" spans="1:7" x14ac:dyDescent="0.25">
      <c r="A211" s="40"/>
      <c r="B211" s="161" t="s">
        <v>9</v>
      </c>
      <c r="C211" s="162"/>
      <c r="D211" s="162"/>
      <c r="E211" s="162"/>
    </row>
    <row r="212" spans="1:7" ht="15" customHeight="1" x14ac:dyDescent="0.25">
      <c r="A212" s="113" t="s">
        <v>90</v>
      </c>
      <c r="B212" s="116" t="s">
        <v>91</v>
      </c>
      <c r="C212" s="26" t="s">
        <v>309</v>
      </c>
      <c r="D212" s="26" t="s">
        <v>41</v>
      </c>
      <c r="E212" s="26">
        <v>615830</v>
      </c>
      <c r="F212" s="84"/>
    </row>
    <row r="213" spans="1:7" x14ac:dyDescent="0.25">
      <c r="A213" s="114"/>
      <c r="B213" s="117"/>
      <c r="C213" s="26" t="s">
        <v>310</v>
      </c>
      <c r="D213" s="26" t="s">
        <v>42</v>
      </c>
      <c r="E213" s="26">
        <v>26425</v>
      </c>
      <c r="F213" s="84"/>
      <c r="G213" s="14"/>
    </row>
    <row r="214" spans="1:7" ht="15" customHeight="1" x14ac:dyDescent="0.25">
      <c r="A214" s="114"/>
      <c r="B214" s="117"/>
      <c r="C214" s="26" t="s">
        <v>311</v>
      </c>
      <c r="D214" s="26" t="s">
        <v>92</v>
      </c>
      <c r="E214" s="26">
        <v>839043</v>
      </c>
      <c r="F214" s="84"/>
      <c r="G214" s="81"/>
    </row>
    <row r="215" spans="1:7" ht="15" customHeight="1" x14ac:dyDescent="0.25">
      <c r="A215" s="114"/>
      <c r="B215" s="117"/>
      <c r="C215" s="26" t="s">
        <v>312</v>
      </c>
      <c r="D215" s="29" t="s">
        <v>145</v>
      </c>
      <c r="E215" s="29">
        <v>23800</v>
      </c>
      <c r="G215" s="9"/>
    </row>
    <row r="216" spans="1:7" x14ac:dyDescent="0.25">
      <c r="A216" s="114"/>
      <c r="B216" s="117"/>
      <c r="C216" s="26" t="s">
        <v>313</v>
      </c>
      <c r="D216" s="35" t="s">
        <v>146</v>
      </c>
      <c r="E216" s="35">
        <v>3432.49</v>
      </c>
    </row>
    <row r="217" spans="1:7" x14ac:dyDescent="0.25">
      <c r="A217" s="114"/>
      <c r="B217" s="117"/>
      <c r="C217" s="26" t="s">
        <v>314</v>
      </c>
      <c r="D217" s="26" t="s">
        <v>43</v>
      </c>
      <c r="E217" s="26">
        <v>17000</v>
      </c>
      <c r="F217" s="82"/>
    </row>
    <row r="218" spans="1:7" x14ac:dyDescent="0.25">
      <c r="A218" s="115"/>
      <c r="B218" s="118"/>
      <c r="C218" s="26" t="s">
        <v>315</v>
      </c>
      <c r="D218" s="26" t="s">
        <v>175</v>
      </c>
      <c r="E218" s="26">
        <v>71512.97</v>
      </c>
      <c r="F218" s="82"/>
      <c r="G218" s="82"/>
    </row>
    <row r="219" spans="1:7" x14ac:dyDescent="0.25">
      <c r="A219" s="113" t="s">
        <v>17</v>
      </c>
      <c r="B219" s="116" t="s">
        <v>18</v>
      </c>
      <c r="C219" s="26" t="s">
        <v>316</v>
      </c>
      <c r="D219" s="26" t="s">
        <v>41</v>
      </c>
      <c r="E219" s="26">
        <v>25500</v>
      </c>
      <c r="F219" s="15"/>
    </row>
    <row r="220" spans="1:7" ht="25.5" customHeight="1" x14ac:dyDescent="0.25">
      <c r="A220" s="115"/>
      <c r="B220" s="118"/>
      <c r="C220" s="26" t="s">
        <v>317</v>
      </c>
      <c r="D220" s="26" t="s">
        <v>42</v>
      </c>
      <c r="E220" s="26">
        <v>36400</v>
      </c>
    </row>
    <row r="221" spans="1:7" ht="39" customHeight="1" x14ac:dyDescent="0.25">
      <c r="A221" s="105" t="s">
        <v>21</v>
      </c>
      <c r="B221" s="30" t="s">
        <v>22</v>
      </c>
      <c r="C221" s="26" t="s">
        <v>398</v>
      </c>
      <c r="D221" s="26" t="s">
        <v>41</v>
      </c>
      <c r="E221" s="26">
        <v>420</v>
      </c>
      <c r="F221" s="82"/>
    </row>
    <row r="222" spans="1:7" ht="30.75" customHeight="1" x14ac:dyDescent="0.25">
      <c r="A222" s="107" t="s">
        <v>215</v>
      </c>
      <c r="B222" s="130"/>
      <c r="C222" s="25" t="s">
        <v>318</v>
      </c>
      <c r="D222" s="25"/>
      <c r="E222" s="25">
        <f>SUM(E224:E232)</f>
        <v>1061546.1499999999</v>
      </c>
    </row>
    <row r="223" spans="1:7" x14ac:dyDescent="0.25">
      <c r="A223" s="26"/>
      <c r="B223" s="111" t="s">
        <v>9</v>
      </c>
      <c r="C223" s="112"/>
      <c r="D223" s="112"/>
      <c r="E223" s="112"/>
    </row>
    <row r="224" spans="1:7" x14ac:dyDescent="0.25">
      <c r="A224" s="113" t="s">
        <v>90</v>
      </c>
      <c r="B224" s="116" t="s">
        <v>91</v>
      </c>
      <c r="C224" s="26" t="s">
        <v>319</v>
      </c>
      <c r="D224" s="26" t="s">
        <v>41</v>
      </c>
      <c r="E224" s="26">
        <v>439951</v>
      </c>
    </row>
    <row r="225" spans="1:7" x14ac:dyDescent="0.25">
      <c r="A225" s="114"/>
      <c r="B225" s="117"/>
      <c r="C225" s="26" t="s">
        <v>320</v>
      </c>
      <c r="D225" s="26" t="s">
        <v>92</v>
      </c>
      <c r="E225" s="26">
        <v>485123</v>
      </c>
      <c r="F225" s="84"/>
      <c r="G225" s="81"/>
    </row>
    <row r="226" spans="1:7" x14ac:dyDescent="0.25">
      <c r="A226" s="114"/>
      <c r="B226" s="117"/>
      <c r="C226" s="26" t="s">
        <v>321</v>
      </c>
      <c r="D226" s="29" t="s">
        <v>145</v>
      </c>
      <c r="E226" s="29">
        <v>59000</v>
      </c>
      <c r="G226" s="9"/>
    </row>
    <row r="227" spans="1:7" x14ac:dyDescent="0.25">
      <c r="A227" s="114"/>
      <c r="B227" s="117"/>
      <c r="C227" s="26" t="s">
        <v>322</v>
      </c>
      <c r="D227" s="35" t="s">
        <v>146</v>
      </c>
      <c r="E227" s="35">
        <v>4672.1499999999996</v>
      </c>
    </row>
    <row r="228" spans="1:7" x14ac:dyDescent="0.25">
      <c r="A228" s="114"/>
      <c r="B228" s="117"/>
      <c r="C228" s="26" t="s">
        <v>323</v>
      </c>
      <c r="D228" s="26" t="s">
        <v>42</v>
      </c>
      <c r="E228" s="26">
        <v>5000</v>
      </c>
      <c r="F228" s="82"/>
      <c r="G228" s="14"/>
    </row>
    <row r="229" spans="1:7" x14ac:dyDescent="0.25">
      <c r="A229" s="115"/>
      <c r="B229" s="118"/>
      <c r="C229" s="26" t="s">
        <v>324</v>
      </c>
      <c r="D229" s="26" t="s">
        <v>43</v>
      </c>
      <c r="E229" s="26">
        <v>20430</v>
      </c>
      <c r="F229" s="82"/>
    </row>
    <row r="230" spans="1:7" ht="19.5" customHeight="1" x14ac:dyDescent="0.25">
      <c r="A230" s="121" t="s">
        <v>17</v>
      </c>
      <c r="B230" s="116" t="s">
        <v>18</v>
      </c>
      <c r="C230" s="26" t="s">
        <v>325</v>
      </c>
      <c r="D230" s="26" t="s">
        <v>41</v>
      </c>
      <c r="E230" s="26">
        <v>22480</v>
      </c>
    </row>
    <row r="231" spans="1:7" ht="22.5" customHeight="1" x14ac:dyDescent="0.25">
      <c r="A231" s="122"/>
      <c r="B231" s="118"/>
      <c r="C231" s="26" t="s">
        <v>326</v>
      </c>
      <c r="D231" s="26" t="s">
        <v>42</v>
      </c>
      <c r="E231" s="26">
        <v>24400</v>
      </c>
    </row>
    <row r="232" spans="1:7" ht="40.5" customHeight="1" x14ac:dyDescent="0.25">
      <c r="A232" s="106" t="s">
        <v>21</v>
      </c>
      <c r="B232" s="65" t="s">
        <v>22</v>
      </c>
      <c r="C232" s="26" t="s">
        <v>401</v>
      </c>
      <c r="D232" s="26" t="s">
        <v>41</v>
      </c>
      <c r="E232" s="26">
        <v>490</v>
      </c>
      <c r="F232" s="82"/>
    </row>
    <row r="233" spans="1:7" ht="15.75" customHeight="1" x14ac:dyDescent="0.25">
      <c r="A233" s="119" t="s">
        <v>216</v>
      </c>
      <c r="B233" s="120"/>
      <c r="C233" s="25" t="s">
        <v>327</v>
      </c>
      <c r="D233" s="25"/>
      <c r="E233" s="25">
        <f>SUM(E235:E245)</f>
        <v>3032281.4899999998</v>
      </c>
    </row>
    <row r="234" spans="1:7" x14ac:dyDescent="0.25">
      <c r="A234" s="40"/>
      <c r="B234" s="161" t="s">
        <v>9</v>
      </c>
      <c r="C234" s="162"/>
      <c r="D234" s="162"/>
      <c r="E234" s="162"/>
    </row>
    <row r="235" spans="1:7" ht="27.75" customHeight="1" x14ac:dyDescent="0.25">
      <c r="A235" s="113" t="s">
        <v>90</v>
      </c>
      <c r="B235" s="116" t="s">
        <v>91</v>
      </c>
      <c r="C235" s="26" t="s">
        <v>328</v>
      </c>
      <c r="D235" s="26" t="s">
        <v>41</v>
      </c>
      <c r="E235" s="26">
        <v>677300</v>
      </c>
      <c r="F235" s="82"/>
    </row>
    <row r="236" spans="1:7" x14ac:dyDescent="0.25">
      <c r="A236" s="114"/>
      <c r="B236" s="117"/>
      <c r="C236" s="26" t="s">
        <v>329</v>
      </c>
      <c r="D236" s="26" t="s">
        <v>92</v>
      </c>
      <c r="E236" s="26">
        <v>1854956</v>
      </c>
      <c r="F236" s="84"/>
      <c r="G236" s="14"/>
    </row>
    <row r="237" spans="1:7" x14ac:dyDescent="0.25">
      <c r="A237" s="114"/>
      <c r="B237" s="117"/>
      <c r="C237" s="26" t="s">
        <v>330</v>
      </c>
      <c r="D237" s="26" t="s">
        <v>141</v>
      </c>
      <c r="E237" s="26">
        <v>63900</v>
      </c>
    </row>
    <row r="238" spans="1:7" x14ac:dyDescent="0.25">
      <c r="A238" s="114"/>
      <c r="B238" s="117"/>
      <c r="C238" s="26" t="s">
        <v>331</v>
      </c>
      <c r="D238" s="29" t="s">
        <v>145</v>
      </c>
      <c r="E238" s="29">
        <v>84800</v>
      </c>
    </row>
    <row r="239" spans="1:7" x14ac:dyDescent="0.25">
      <c r="A239" s="114"/>
      <c r="B239" s="117"/>
      <c r="C239" s="26" t="s">
        <v>332</v>
      </c>
      <c r="D239" s="35" t="s">
        <v>146</v>
      </c>
      <c r="E239" s="35">
        <v>8144.78</v>
      </c>
    </row>
    <row r="240" spans="1:7" x14ac:dyDescent="0.25">
      <c r="A240" s="114"/>
      <c r="B240" s="117"/>
      <c r="C240" s="26" t="s">
        <v>333</v>
      </c>
      <c r="D240" s="26" t="s">
        <v>43</v>
      </c>
      <c r="E240" s="26">
        <v>44000</v>
      </c>
    </row>
    <row r="241" spans="1:7" x14ac:dyDescent="0.25">
      <c r="A241" s="114"/>
      <c r="B241" s="117"/>
      <c r="C241" s="26" t="s">
        <v>334</v>
      </c>
      <c r="D241" s="26" t="s">
        <v>175</v>
      </c>
      <c r="E241" s="26">
        <v>137393.71</v>
      </c>
      <c r="F241" s="82"/>
      <c r="G241" s="82"/>
    </row>
    <row r="242" spans="1:7" x14ac:dyDescent="0.25">
      <c r="A242" s="115"/>
      <c r="B242" s="118"/>
      <c r="C242" s="26" t="s">
        <v>335</v>
      </c>
      <c r="D242" s="26" t="s">
        <v>42</v>
      </c>
      <c r="E242" s="26">
        <v>10042</v>
      </c>
      <c r="F242" s="84"/>
      <c r="G242" s="14"/>
    </row>
    <row r="243" spans="1:7" ht="25.5" customHeight="1" x14ac:dyDescent="0.25">
      <c r="A243" s="121" t="s">
        <v>17</v>
      </c>
      <c r="B243" s="116" t="s">
        <v>18</v>
      </c>
      <c r="C243" s="26" t="s">
        <v>336</v>
      </c>
      <c r="D243" s="26" t="s">
        <v>42</v>
      </c>
      <c r="E243" s="26">
        <v>137325</v>
      </c>
      <c r="F243" s="84"/>
    </row>
    <row r="244" spans="1:7" x14ac:dyDescent="0.25">
      <c r="A244" s="122"/>
      <c r="B244" s="118"/>
      <c r="C244" s="26" t="s">
        <v>337</v>
      </c>
      <c r="D244" s="26" t="s">
        <v>41</v>
      </c>
      <c r="E244" s="26">
        <v>0</v>
      </c>
    </row>
    <row r="245" spans="1:7" ht="38.25" x14ac:dyDescent="0.25">
      <c r="A245" s="106" t="s">
        <v>21</v>
      </c>
      <c r="B245" s="65" t="s">
        <v>22</v>
      </c>
      <c r="C245" s="26" t="s">
        <v>404</v>
      </c>
      <c r="D245" s="26" t="s">
        <v>41</v>
      </c>
      <c r="E245" s="26">
        <v>14420</v>
      </c>
      <c r="F245" s="82"/>
    </row>
    <row r="246" spans="1:7" ht="30" customHeight="1" x14ac:dyDescent="0.25">
      <c r="A246" s="107" t="s">
        <v>217</v>
      </c>
      <c r="B246" s="130"/>
      <c r="C246" s="25" t="s">
        <v>338</v>
      </c>
      <c r="D246" s="25"/>
      <c r="E246" s="25">
        <f>SUM(E248:E254)</f>
        <v>743374.13</v>
      </c>
    </row>
    <row r="247" spans="1:7" x14ac:dyDescent="0.25">
      <c r="A247" s="26"/>
      <c r="B247" s="111" t="s">
        <v>9</v>
      </c>
      <c r="C247" s="112"/>
      <c r="D247" s="112"/>
      <c r="E247" s="112"/>
    </row>
    <row r="248" spans="1:7" x14ac:dyDescent="0.25">
      <c r="A248" s="113" t="s">
        <v>90</v>
      </c>
      <c r="B248" s="116" t="s">
        <v>91</v>
      </c>
      <c r="C248" s="26" t="s">
        <v>339</v>
      </c>
      <c r="D248" s="26" t="s">
        <v>41</v>
      </c>
      <c r="E248" s="26">
        <v>268357</v>
      </c>
    </row>
    <row r="249" spans="1:7" ht="18.75" customHeight="1" x14ac:dyDescent="0.25">
      <c r="A249" s="114"/>
      <c r="B249" s="117"/>
      <c r="C249" s="26" t="s">
        <v>340</v>
      </c>
      <c r="D249" s="26" t="s">
        <v>92</v>
      </c>
      <c r="E249" s="26">
        <v>425048</v>
      </c>
      <c r="F249" s="72"/>
      <c r="G249" s="15"/>
    </row>
    <row r="250" spans="1:7" ht="18.75" customHeight="1" x14ac:dyDescent="0.25">
      <c r="A250" s="114"/>
      <c r="B250" s="117"/>
      <c r="C250" s="26" t="s">
        <v>341</v>
      </c>
      <c r="D250" s="26" t="s">
        <v>42</v>
      </c>
      <c r="E250" s="26">
        <v>0</v>
      </c>
      <c r="F250" s="84"/>
      <c r="G250" s="14"/>
    </row>
    <row r="251" spans="1:7" ht="21" customHeight="1" x14ac:dyDescent="0.25">
      <c r="A251" s="114"/>
      <c r="B251" s="117"/>
      <c r="C251" s="26" t="s">
        <v>342</v>
      </c>
      <c r="D251" s="35" t="s">
        <v>146</v>
      </c>
      <c r="E251" s="35">
        <v>1869.13</v>
      </c>
    </row>
    <row r="252" spans="1:7" ht="16.5" customHeight="1" x14ac:dyDescent="0.25">
      <c r="A252" s="115"/>
      <c r="B252" s="118"/>
      <c r="C252" s="26" t="s">
        <v>343</v>
      </c>
      <c r="D252" s="26" t="s">
        <v>43</v>
      </c>
      <c r="E252" s="26">
        <v>9000</v>
      </c>
      <c r="F252" s="82"/>
    </row>
    <row r="253" spans="1:7" ht="16.5" customHeight="1" x14ac:dyDescent="0.25">
      <c r="A253" s="121" t="s">
        <v>17</v>
      </c>
      <c r="B253" s="116" t="s">
        <v>18</v>
      </c>
      <c r="C253" s="26" t="s">
        <v>344</v>
      </c>
      <c r="D253" s="26" t="s">
        <v>41</v>
      </c>
      <c r="E253" s="26">
        <v>15600</v>
      </c>
    </row>
    <row r="254" spans="1:7" ht="21.75" customHeight="1" x14ac:dyDescent="0.25">
      <c r="A254" s="122"/>
      <c r="B254" s="118"/>
      <c r="C254" s="26" t="s">
        <v>345</v>
      </c>
      <c r="D254" s="26" t="s">
        <v>42</v>
      </c>
      <c r="E254" s="26">
        <v>23500</v>
      </c>
      <c r="F254" s="82"/>
    </row>
    <row r="255" spans="1:7" x14ac:dyDescent="0.25">
      <c r="A255" s="119" t="s">
        <v>204</v>
      </c>
      <c r="B255" s="120"/>
      <c r="C255" s="25" t="s">
        <v>346</v>
      </c>
      <c r="D255" s="25"/>
      <c r="E255" s="25">
        <f>SUM(E257:E267)</f>
        <v>2645143.3299999996</v>
      </c>
    </row>
    <row r="256" spans="1:7" x14ac:dyDescent="0.25">
      <c r="A256" s="26"/>
      <c r="B256" s="111" t="s">
        <v>9</v>
      </c>
      <c r="C256" s="112"/>
      <c r="D256" s="112"/>
      <c r="E256" s="112"/>
    </row>
    <row r="257" spans="1:7" ht="15" customHeight="1" x14ac:dyDescent="0.25">
      <c r="A257" s="113" t="s">
        <v>90</v>
      </c>
      <c r="B257" s="116" t="s">
        <v>91</v>
      </c>
      <c r="C257" s="26" t="s">
        <v>347</v>
      </c>
      <c r="D257" s="26" t="s">
        <v>41</v>
      </c>
      <c r="E257" s="26">
        <v>701024</v>
      </c>
      <c r="F257" s="84"/>
    </row>
    <row r="258" spans="1:7" x14ac:dyDescent="0.25">
      <c r="A258" s="114"/>
      <c r="B258" s="117"/>
      <c r="C258" s="26" t="s">
        <v>348</v>
      </c>
      <c r="D258" s="26" t="s">
        <v>92</v>
      </c>
      <c r="E258" s="26">
        <v>1657801</v>
      </c>
      <c r="F258" s="84"/>
      <c r="G258" s="14"/>
    </row>
    <row r="259" spans="1:7" x14ac:dyDescent="0.25">
      <c r="A259" s="114"/>
      <c r="B259" s="117"/>
      <c r="C259" s="26" t="s">
        <v>349</v>
      </c>
      <c r="D259" s="29" t="s">
        <v>145</v>
      </c>
      <c r="E259" s="29">
        <v>12513</v>
      </c>
    </row>
    <row r="260" spans="1:7" x14ac:dyDescent="0.25">
      <c r="A260" s="114"/>
      <c r="B260" s="117"/>
      <c r="C260" s="26" t="s">
        <v>350</v>
      </c>
      <c r="D260" s="35" t="s">
        <v>146</v>
      </c>
      <c r="E260" s="35">
        <v>6381.48</v>
      </c>
    </row>
    <row r="261" spans="1:7" x14ac:dyDescent="0.25">
      <c r="A261" s="114"/>
      <c r="B261" s="117"/>
      <c r="C261" s="26" t="s">
        <v>351</v>
      </c>
      <c r="D261" s="26" t="s">
        <v>43</v>
      </c>
      <c r="E261" s="26">
        <v>26050</v>
      </c>
    </row>
    <row r="262" spans="1:7" x14ac:dyDescent="0.25">
      <c r="A262" s="114"/>
      <c r="B262" s="117"/>
      <c r="C262" s="26" t="s">
        <v>352</v>
      </c>
      <c r="D262" s="26" t="s">
        <v>175</v>
      </c>
      <c r="E262" s="26">
        <v>137553.07</v>
      </c>
      <c r="F262" s="83"/>
    </row>
    <row r="263" spans="1:7" x14ac:dyDescent="0.25">
      <c r="A263" s="114"/>
      <c r="B263" s="117"/>
      <c r="C263" s="26" t="s">
        <v>378</v>
      </c>
      <c r="D263" s="89" t="s">
        <v>377</v>
      </c>
      <c r="E263" s="89">
        <v>485.78</v>
      </c>
      <c r="F263" s="72"/>
    </row>
    <row r="264" spans="1:7" x14ac:dyDescent="0.25">
      <c r="A264" s="115"/>
      <c r="B264" s="118"/>
      <c r="C264" s="26" t="s">
        <v>353</v>
      </c>
      <c r="D264" s="26" t="s">
        <v>42</v>
      </c>
      <c r="E264" s="26">
        <v>11462</v>
      </c>
      <c r="F264" s="82"/>
      <c r="G264" s="14"/>
    </row>
    <row r="265" spans="1:7" x14ac:dyDescent="0.25">
      <c r="A265" s="159" t="s">
        <v>17</v>
      </c>
      <c r="B265" s="116" t="s">
        <v>18</v>
      </c>
      <c r="C265" s="26" t="s">
        <v>354</v>
      </c>
      <c r="D265" s="26" t="s">
        <v>41</v>
      </c>
      <c r="E265" s="26">
        <v>0</v>
      </c>
      <c r="F265" s="15"/>
    </row>
    <row r="266" spans="1:7" ht="22.5" customHeight="1" x14ac:dyDescent="0.25">
      <c r="A266" s="160"/>
      <c r="B266" s="118"/>
      <c r="C266" s="26" t="s">
        <v>379</v>
      </c>
      <c r="D266" s="26" t="s">
        <v>42</v>
      </c>
      <c r="E266" s="26">
        <v>86343</v>
      </c>
      <c r="F266" s="84"/>
    </row>
    <row r="267" spans="1:7" ht="40.5" customHeight="1" x14ac:dyDescent="0.25">
      <c r="A267" s="106" t="s">
        <v>21</v>
      </c>
      <c r="B267" s="65" t="s">
        <v>22</v>
      </c>
      <c r="C267" s="26" t="s">
        <v>402</v>
      </c>
      <c r="D267" s="26" t="s">
        <v>41</v>
      </c>
      <c r="E267" s="26">
        <v>5530</v>
      </c>
      <c r="F267" s="84"/>
    </row>
    <row r="268" spans="1:7" x14ac:dyDescent="0.25">
      <c r="A268" s="119" t="s">
        <v>199</v>
      </c>
      <c r="B268" s="120"/>
      <c r="C268" s="25" t="s">
        <v>355</v>
      </c>
      <c r="D268" s="25"/>
      <c r="E268" s="25">
        <f>SUM(E270:E276)</f>
        <v>556181.41999999993</v>
      </c>
    </row>
    <row r="269" spans="1:7" x14ac:dyDescent="0.25">
      <c r="A269" s="26"/>
      <c r="B269" s="111" t="s">
        <v>9</v>
      </c>
      <c r="C269" s="112"/>
      <c r="D269" s="112"/>
      <c r="E269" s="112"/>
    </row>
    <row r="270" spans="1:7" ht="15" customHeight="1" x14ac:dyDescent="0.25">
      <c r="A270" s="113" t="s">
        <v>90</v>
      </c>
      <c r="B270" s="131" t="s">
        <v>91</v>
      </c>
      <c r="C270" s="26" t="s">
        <v>356</v>
      </c>
      <c r="D270" s="26" t="s">
        <v>41</v>
      </c>
      <c r="E270" s="26">
        <v>434300</v>
      </c>
      <c r="F270" s="72"/>
    </row>
    <row r="271" spans="1:7" ht="15" customHeight="1" x14ac:dyDescent="0.25">
      <c r="A271" s="114"/>
      <c r="B271" s="132"/>
      <c r="C271" s="26" t="s">
        <v>357</v>
      </c>
      <c r="D271" s="26" t="s">
        <v>92</v>
      </c>
      <c r="E271" s="26">
        <v>26400</v>
      </c>
      <c r="F271" s="1"/>
      <c r="G271" s="15"/>
    </row>
    <row r="272" spans="1:7" ht="15" customHeight="1" x14ac:dyDescent="0.25">
      <c r="A272" s="114"/>
      <c r="B272" s="132"/>
      <c r="C272" s="26" t="s">
        <v>358</v>
      </c>
      <c r="D272" s="29" t="s">
        <v>145</v>
      </c>
      <c r="E272" s="29">
        <v>50000</v>
      </c>
    </row>
    <row r="273" spans="1:7" x14ac:dyDescent="0.25">
      <c r="A273" s="114"/>
      <c r="B273" s="132"/>
      <c r="C273" s="26" t="s">
        <v>359</v>
      </c>
      <c r="D273" s="35" t="s">
        <v>146</v>
      </c>
      <c r="E273" s="35">
        <v>9281.42</v>
      </c>
    </row>
    <row r="274" spans="1:7" x14ac:dyDescent="0.25">
      <c r="A274" s="114"/>
      <c r="B274" s="133"/>
      <c r="C274" s="26" t="s">
        <v>360</v>
      </c>
      <c r="D274" s="26" t="s">
        <v>43</v>
      </c>
      <c r="E274" s="26">
        <v>32000</v>
      </c>
    </row>
    <row r="275" spans="1:7" ht="30" customHeight="1" x14ac:dyDescent="0.25">
      <c r="A275" s="94" t="s">
        <v>17</v>
      </c>
      <c r="B275" s="65" t="s">
        <v>18</v>
      </c>
      <c r="C275" s="26" t="s">
        <v>387</v>
      </c>
      <c r="D275" s="26" t="s">
        <v>41</v>
      </c>
      <c r="E275" s="26">
        <v>3000</v>
      </c>
    </row>
    <row r="276" spans="1:7" ht="43.5" customHeight="1" x14ac:dyDescent="0.25">
      <c r="A276" s="94" t="s">
        <v>21</v>
      </c>
      <c r="B276" s="65" t="s">
        <v>22</v>
      </c>
      <c r="C276" s="26" t="s">
        <v>410</v>
      </c>
      <c r="D276" s="26" t="s">
        <v>41</v>
      </c>
      <c r="E276" s="26">
        <v>1200</v>
      </c>
      <c r="F276" s="82"/>
    </row>
    <row r="277" spans="1:7" ht="17.25" customHeight="1" x14ac:dyDescent="0.25">
      <c r="A277" s="119" t="s">
        <v>200</v>
      </c>
      <c r="B277" s="120"/>
      <c r="C277" s="25" t="s">
        <v>361</v>
      </c>
      <c r="D277" s="25"/>
      <c r="E277" s="25">
        <f>SUM(E279:E285)</f>
        <v>889431.76</v>
      </c>
    </row>
    <row r="278" spans="1:7" x14ac:dyDescent="0.25">
      <c r="A278" s="26"/>
      <c r="B278" s="111" t="s">
        <v>9</v>
      </c>
      <c r="C278" s="112"/>
      <c r="D278" s="112"/>
      <c r="E278" s="112"/>
    </row>
    <row r="279" spans="1:7" ht="15" customHeight="1" x14ac:dyDescent="0.25">
      <c r="A279" s="113" t="s">
        <v>90</v>
      </c>
      <c r="B279" s="116" t="s">
        <v>91</v>
      </c>
      <c r="C279" s="26" t="s">
        <v>362</v>
      </c>
      <c r="D279" s="26" t="s">
        <v>41</v>
      </c>
      <c r="E279" s="26">
        <v>798022</v>
      </c>
      <c r="F279" s="84"/>
      <c r="G279" s="14"/>
    </row>
    <row r="280" spans="1:7" x14ac:dyDescent="0.25">
      <c r="A280" s="114"/>
      <c r="B280" s="117"/>
      <c r="C280" s="26" t="s">
        <v>93</v>
      </c>
      <c r="D280" s="26" t="s">
        <v>92</v>
      </c>
      <c r="E280" s="26">
        <v>27884</v>
      </c>
      <c r="F280" s="1"/>
      <c r="G280" s="15"/>
    </row>
    <row r="281" spans="1:7" x14ac:dyDescent="0.25">
      <c r="A281" s="114"/>
      <c r="B281" s="117"/>
      <c r="C281" s="26" t="s">
        <v>94</v>
      </c>
      <c r="D281" s="29" t="s">
        <v>145</v>
      </c>
      <c r="E281" s="29">
        <v>12300</v>
      </c>
    </row>
    <row r="282" spans="1:7" x14ac:dyDescent="0.25">
      <c r="A282" s="114"/>
      <c r="B282" s="117"/>
      <c r="C282" s="26" t="s">
        <v>148</v>
      </c>
      <c r="D282" s="35" t="s">
        <v>146</v>
      </c>
      <c r="E282" s="35">
        <v>605.76</v>
      </c>
    </row>
    <row r="283" spans="1:7" x14ac:dyDescent="0.25">
      <c r="A283" s="114"/>
      <c r="B283" s="118"/>
      <c r="C283" s="26" t="s">
        <v>164</v>
      </c>
      <c r="D283" s="26" t="s">
        <v>43</v>
      </c>
      <c r="E283" s="26">
        <v>46500</v>
      </c>
    </row>
    <row r="284" spans="1:7" ht="30" customHeight="1" x14ac:dyDescent="0.25">
      <c r="A284" s="32" t="s">
        <v>17</v>
      </c>
      <c r="B284" s="65" t="s">
        <v>18</v>
      </c>
      <c r="C284" s="26" t="s">
        <v>165</v>
      </c>
      <c r="D284" s="26" t="s">
        <v>41</v>
      </c>
      <c r="E284" s="26">
        <v>3000</v>
      </c>
      <c r="F284" s="15"/>
    </row>
    <row r="285" spans="1:7" ht="46.5" customHeight="1" x14ac:dyDescent="0.25">
      <c r="A285" s="94" t="s">
        <v>21</v>
      </c>
      <c r="B285" s="65" t="s">
        <v>22</v>
      </c>
      <c r="C285" s="26" t="s">
        <v>409</v>
      </c>
      <c r="D285" s="26" t="s">
        <v>41</v>
      </c>
      <c r="E285" s="26">
        <v>1120</v>
      </c>
      <c r="F285" s="84"/>
    </row>
    <row r="286" spans="1:7" ht="18" customHeight="1" x14ac:dyDescent="0.25">
      <c r="A286" s="119" t="s">
        <v>201</v>
      </c>
      <c r="B286" s="120"/>
      <c r="C286" s="25" t="s">
        <v>95</v>
      </c>
      <c r="D286" s="25"/>
      <c r="E286" s="25">
        <f>SUM(E288:E293)</f>
        <v>1330791.98</v>
      </c>
    </row>
    <row r="287" spans="1:7" x14ac:dyDescent="0.25">
      <c r="A287" s="26"/>
      <c r="B287" s="111" t="s">
        <v>9</v>
      </c>
      <c r="C287" s="112"/>
      <c r="D287" s="112"/>
      <c r="E287" s="112"/>
    </row>
    <row r="288" spans="1:7" ht="15" customHeight="1" x14ac:dyDescent="0.25">
      <c r="A288" s="113" t="s">
        <v>90</v>
      </c>
      <c r="B288" s="116" t="s">
        <v>91</v>
      </c>
      <c r="C288" s="26" t="s">
        <v>96</v>
      </c>
      <c r="D288" s="26" t="s">
        <v>41</v>
      </c>
      <c r="E288" s="26">
        <v>732929</v>
      </c>
    </row>
    <row r="289" spans="1:7" x14ac:dyDescent="0.25">
      <c r="A289" s="114"/>
      <c r="B289" s="117"/>
      <c r="C289" s="26" t="s">
        <v>97</v>
      </c>
      <c r="D289" s="26" t="s">
        <v>92</v>
      </c>
      <c r="E289" s="26">
        <v>469930</v>
      </c>
      <c r="F289" s="82"/>
      <c r="G289" s="14"/>
    </row>
    <row r="290" spans="1:7" x14ac:dyDescent="0.25">
      <c r="A290" s="114"/>
      <c r="B290" s="117"/>
      <c r="C290" s="26" t="s">
        <v>205</v>
      </c>
      <c r="D290" s="29" t="s">
        <v>145</v>
      </c>
      <c r="E290" s="29">
        <v>45000</v>
      </c>
      <c r="F290" s="15"/>
    </row>
    <row r="291" spans="1:7" x14ac:dyDescent="0.25">
      <c r="A291" s="114"/>
      <c r="B291" s="117"/>
      <c r="C291" s="26" t="s">
        <v>225</v>
      </c>
      <c r="D291" s="35" t="s">
        <v>146</v>
      </c>
      <c r="E291" s="35">
        <v>9272.98</v>
      </c>
    </row>
    <row r="292" spans="1:7" x14ac:dyDescent="0.25">
      <c r="A292" s="114"/>
      <c r="B292" s="117"/>
      <c r="C292" s="26" t="s">
        <v>195</v>
      </c>
      <c r="D292" s="26" t="s">
        <v>43</v>
      </c>
      <c r="E292" s="26">
        <v>71500</v>
      </c>
      <c r="F292" s="82"/>
    </row>
    <row r="293" spans="1:7" x14ac:dyDescent="0.25">
      <c r="A293" s="115"/>
      <c r="B293" s="118"/>
      <c r="C293" s="26" t="s">
        <v>178</v>
      </c>
      <c r="D293" s="26" t="s">
        <v>42</v>
      </c>
      <c r="E293" s="26">
        <v>2160</v>
      </c>
      <c r="F293" s="82"/>
      <c r="G293" s="14"/>
    </row>
    <row r="294" spans="1:7" x14ac:dyDescent="0.25">
      <c r="A294" s="119" t="s">
        <v>202</v>
      </c>
      <c r="B294" s="120"/>
      <c r="C294" s="25" t="s">
        <v>98</v>
      </c>
      <c r="D294" s="25"/>
      <c r="E294" s="25">
        <f>SUM(E296:E304)</f>
        <v>1191363.54</v>
      </c>
    </row>
    <row r="295" spans="1:7" x14ac:dyDescent="0.25">
      <c r="A295" s="26"/>
      <c r="B295" s="111" t="s">
        <v>9</v>
      </c>
      <c r="C295" s="112"/>
      <c r="D295" s="112"/>
      <c r="E295" s="112"/>
    </row>
    <row r="296" spans="1:7" ht="15" customHeight="1" x14ac:dyDescent="0.25">
      <c r="A296" s="113" t="s">
        <v>90</v>
      </c>
      <c r="B296" s="116" t="s">
        <v>91</v>
      </c>
      <c r="C296" s="26" t="s">
        <v>99</v>
      </c>
      <c r="D296" s="26" t="s">
        <v>41</v>
      </c>
      <c r="E296" s="26">
        <v>597318</v>
      </c>
    </row>
    <row r="297" spans="1:7" x14ac:dyDescent="0.25">
      <c r="A297" s="114"/>
      <c r="B297" s="117"/>
      <c r="C297" s="26" t="s">
        <v>100</v>
      </c>
      <c r="D297" s="26" t="s">
        <v>92</v>
      </c>
      <c r="E297" s="26">
        <v>455208</v>
      </c>
      <c r="F297" s="87"/>
      <c r="G297" s="86"/>
    </row>
    <row r="298" spans="1:7" x14ac:dyDescent="0.25">
      <c r="A298" s="114"/>
      <c r="B298" s="117"/>
      <c r="C298" s="26" t="s">
        <v>101</v>
      </c>
      <c r="D298" s="29" t="s">
        <v>145</v>
      </c>
      <c r="E298" s="29">
        <v>48500</v>
      </c>
      <c r="G298" s="9"/>
    </row>
    <row r="299" spans="1:7" x14ac:dyDescent="0.25">
      <c r="A299" s="114"/>
      <c r="B299" s="117"/>
      <c r="C299" s="26" t="s">
        <v>102</v>
      </c>
      <c r="D299" s="35" t="s">
        <v>146</v>
      </c>
      <c r="E299" s="35">
        <v>6279.54</v>
      </c>
    </row>
    <row r="300" spans="1:7" x14ac:dyDescent="0.25">
      <c r="A300" s="114"/>
      <c r="B300" s="117"/>
      <c r="C300" s="26" t="s">
        <v>140</v>
      </c>
      <c r="D300" s="26" t="s">
        <v>43</v>
      </c>
      <c r="E300" s="26">
        <v>56000</v>
      </c>
      <c r="F300" s="82"/>
    </row>
    <row r="301" spans="1:7" x14ac:dyDescent="0.25">
      <c r="A301" s="115"/>
      <c r="B301" s="118"/>
      <c r="C301" s="26" t="s">
        <v>168</v>
      </c>
      <c r="D301" s="26" t="s">
        <v>42</v>
      </c>
      <c r="E301" s="26">
        <v>24958</v>
      </c>
      <c r="F301" s="84"/>
      <c r="G301" s="14"/>
    </row>
    <row r="302" spans="1:7" x14ac:dyDescent="0.25">
      <c r="A302" s="113" t="s">
        <v>17</v>
      </c>
      <c r="B302" s="116" t="s">
        <v>18</v>
      </c>
      <c r="C302" s="26" t="s">
        <v>169</v>
      </c>
      <c r="D302" s="26" t="s">
        <v>41</v>
      </c>
      <c r="E302" s="26">
        <v>0</v>
      </c>
    </row>
    <row r="303" spans="1:7" ht="25.5" customHeight="1" x14ac:dyDescent="0.25">
      <c r="A303" s="115"/>
      <c r="B303" s="118"/>
      <c r="C303" s="26" t="s">
        <v>231</v>
      </c>
      <c r="D303" s="26" t="s">
        <v>42</v>
      </c>
      <c r="E303" s="26">
        <v>2400</v>
      </c>
    </row>
    <row r="304" spans="1:7" ht="51" customHeight="1" x14ac:dyDescent="0.25">
      <c r="A304" s="94" t="s">
        <v>21</v>
      </c>
      <c r="B304" s="65" t="s">
        <v>22</v>
      </c>
      <c r="C304" s="26" t="s">
        <v>406</v>
      </c>
      <c r="D304" s="26" t="s">
        <v>41</v>
      </c>
      <c r="E304" s="26">
        <v>700</v>
      </c>
      <c r="F304" s="82"/>
    </row>
    <row r="305" spans="1:7" ht="18" customHeight="1" x14ac:dyDescent="0.25">
      <c r="A305" s="119" t="s">
        <v>203</v>
      </c>
      <c r="B305" s="120"/>
      <c r="C305" s="25" t="s">
        <v>103</v>
      </c>
      <c r="D305" s="25"/>
      <c r="E305" s="25">
        <f>SUM(E307:E313)</f>
        <v>1554424.94</v>
      </c>
    </row>
    <row r="306" spans="1:7" x14ac:dyDescent="0.25">
      <c r="A306" s="26"/>
      <c r="B306" s="111" t="s">
        <v>9</v>
      </c>
      <c r="C306" s="112"/>
      <c r="D306" s="112"/>
      <c r="E306" s="112"/>
    </row>
    <row r="307" spans="1:7" ht="15" customHeight="1" x14ac:dyDescent="0.25">
      <c r="A307" s="113" t="s">
        <v>90</v>
      </c>
      <c r="B307" s="116" t="s">
        <v>91</v>
      </c>
      <c r="C307" s="26" t="s">
        <v>104</v>
      </c>
      <c r="D307" s="26" t="s">
        <v>41</v>
      </c>
      <c r="E307" s="26">
        <v>693733</v>
      </c>
    </row>
    <row r="308" spans="1:7" x14ac:dyDescent="0.25">
      <c r="A308" s="114"/>
      <c r="B308" s="117"/>
      <c r="C308" s="26" t="s">
        <v>105</v>
      </c>
      <c r="D308" s="26" t="s">
        <v>92</v>
      </c>
      <c r="E308" s="26">
        <v>640298</v>
      </c>
      <c r="F308" s="82"/>
      <c r="G308" s="14"/>
    </row>
    <row r="309" spans="1:7" x14ac:dyDescent="0.25">
      <c r="A309" s="114"/>
      <c r="B309" s="117"/>
      <c r="C309" s="26" t="s">
        <v>106</v>
      </c>
      <c r="D309" s="29" t="s">
        <v>145</v>
      </c>
      <c r="E309" s="29">
        <v>70000</v>
      </c>
    </row>
    <row r="310" spans="1:7" x14ac:dyDescent="0.25">
      <c r="A310" s="114"/>
      <c r="B310" s="117"/>
      <c r="C310" s="26" t="s">
        <v>107</v>
      </c>
      <c r="D310" s="35" t="s">
        <v>146</v>
      </c>
      <c r="E310" s="35">
        <v>31155.94</v>
      </c>
    </row>
    <row r="311" spans="1:7" x14ac:dyDescent="0.25">
      <c r="A311" s="114"/>
      <c r="B311" s="117"/>
      <c r="C311" s="26" t="s">
        <v>166</v>
      </c>
      <c r="D311" s="26" t="s">
        <v>43</v>
      </c>
      <c r="E311" s="26">
        <v>90000</v>
      </c>
      <c r="F311" s="82"/>
    </row>
    <row r="312" spans="1:7" x14ac:dyDescent="0.25">
      <c r="A312" s="115"/>
      <c r="B312" s="118"/>
      <c r="C312" s="26" t="s">
        <v>170</v>
      </c>
      <c r="D312" s="26" t="s">
        <v>42</v>
      </c>
      <c r="E312" s="26">
        <v>28758</v>
      </c>
      <c r="F312" s="84"/>
      <c r="G312" s="14"/>
    </row>
    <row r="313" spans="1:7" ht="42.75" customHeight="1" x14ac:dyDescent="0.25">
      <c r="A313" s="94" t="s">
        <v>21</v>
      </c>
      <c r="B313" s="65" t="s">
        <v>22</v>
      </c>
      <c r="C313" s="26" t="s">
        <v>407</v>
      </c>
      <c r="D313" s="26" t="s">
        <v>41</v>
      </c>
      <c r="E313" s="26">
        <v>480</v>
      </c>
      <c r="F313" s="84"/>
      <c r="G313" s="14"/>
    </row>
    <row r="314" spans="1:7" ht="30" customHeight="1" x14ac:dyDescent="0.25">
      <c r="A314" s="107" t="s">
        <v>218</v>
      </c>
      <c r="B314" s="130"/>
      <c r="C314" s="25" t="s">
        <v>108</v>
      </c>
      <c r="D314" s="25"/>
      <c r="E314" s="25">
        <f>SUM(E316:E324)</f>
        <v>1887617.04</v>
      </c>
    </row>
    <row r="315" spans="1:7" x14ac:dyDescent="0.25">
      <c r="A315" s="26"/>
      <c r="B315" s="165" t="s">
        <v>9</v>
      </c>
      <c r="C315" s="166"/>
      <c r="D315" s="166"/>
      <c r="E315" s="166"/>
    </row>
    <row r="316" spans="1:7" x14ac:dyDescent="0.25">
      <c r="A316" s="113" t="s">
        <v>90</v>
      </c>
      <c r="B316" s="116" t="s">
        <v>91</v>
      </c>
      <c r="C316" s="26" t="s">
        <v>109</v>
      </c>
      <c r="D316" s="26" t="s">
        <v>41</v>
      </c>
      <c r="E316" s="26">
        <v>849300</v>
      </c>
      <c r="F316" s="15"/>
    </row>
    <row r="317" spans="1:7" x14ac:dyDescent="0.25">
      <c r="A317" s="114"/>
      <c r="B317" s="117"/>
      <c r="C317" s="26" t="s">
        <v>153</v>
      </c>
      <c r="D317" s="26" t="s">
        <v>42</v>
      </c>
      <c r="E317" s="26">
        <v>14219</v>
      </c>
      <c r="F317" s="84"/>
      <c r="G317" s="14"/>
    </row>
    <row r="318" spans="1:7" x14ac:dyDescent="0.25">
      <c r="A318" s="114"/>
      <c r="B318" s="117"/>
      <c r="C318" s="26" t="s">
        <v>110</v>
      </c>
      <c r="D318" s="26" t="s">
        <v>92</v>
      </c>
      <c r="E318" s="26">
        <v>819489</v>
      </c>
      <c r="F318" s="84"/>
      <c r="G318" s="14"/>
    </row>
    <row r="319" spans="1:7" x14ac:dyDescent="0.25">
      <c r="A319" s="114"/>
      <c r="B319" s="117"/>
      <c r="C319" s="26" t="s">
        <v>111</v>
      </c>
      <c r="D319" s="29" t="s">
        <v>145</v>
      </c>
      <c r="E319" s="29">
        <v>84000</v>
      </c>
    </row>
    <row r="320" spans="1:7" x14ac:dyDescent="0.25">
      <c r="A320" s="114"/>
      <c r="B320" s="117"/>
      <c r="C320" s="26" t="s">
        <v>167</v>
      </c>
      <c r="D320" s="35" t="s">
        <v>146</v>
      </c>
      <c r="E320" s="35">
        <v>8379.0400000000009</v>
      </c>
    </row>
    <row r="321" spans="1:8" x14ac:dyDescent="0.25">
      <c r="A321" s="115"/>
      <c r="B321" s="118"/>
      <c r="C321" s="26" t="s">
        <v>171</v>
      </c>
      <c r="D321" s="26" t="s">
        <v>43</v>
      </c>
      <c r="E321" s="26">
        <v>36500</v>
      </c>
      <c r="F321" s="82"/>
    </row>
    <row r="322" spans="1:8" x14ac:dyDescent="0.25">
      <c r="A322" s="121" t="s">
        <v>17</v>
      </c>
      <c r="B322" s="116" t="s">
        <v>18</v>
      </c>
      <c r="C322" s="26" t="s">
        <v>363</v>
      </c>
      <c r="D322" s="26" t="s">
        <v>41</v>
      </c>
      <c r="E322" s="26">
        <v>13200</v>
      </c>
    </row>
    <row r="323" spans="1:8" ht="31.5" customHeight="1" x14ac:dyDescent="0.25">
      <c r="A323" s="122"/>
      <c r="B323" s="118"/>
      <c r="C323" s="26" t="s">
        <v>206</v>
      </c>
      <c r="D323" s="26" t="s">
        <v>42</v>
      </c>
      <c r="E323" s="26">
        <v>61210</v>
      </c>
      <c r="F323" s="84"/>
    </row>
    <row r="324" spans="1:8" ht="42.75" customHeight="1" x14ac:dyDescent="0.25">
      <c r="A324" s="106" t="s">
        <v>21</v>
      </c>
      <c r="B324" s="65" t="s">
        <v>22</v>
      </c>
      <c r="C324" s="26" t="s">
        <v>405</v>
      </c>
      <c r="D324" s="26" t="s">
        <v>41</v>
      </c>
      <c r="E324" s="26">
        <v>1320</v>
      </c>
      <c r="F324" s="84"/>
    </row>
    <row r="325" spans="1:8" ht="18" customHeight="1" x14ac:dyDescent="0.25">
      <c r="A325" s="107" t="s">
        <v>219</v>
      </c>
      <c r="B325" s="130"/>
      <c r="C325" s="25" t="s">
        <v>112</v>
      </c>
      <c r="D325" s="25"/>
      <c r="E325" s="25">
        <f>SUM(E327:E335)</f>
        <v>1445777.43</v>
      </c>
    </row>
    <row r="326" spans="1:8" ht="15.75" customHeight="1" x14ac:dyDescent="0.25">
      <c r="A326" s="26"/>
      <c r="B326" s="165" t="s">
        <v>9</v>
      </c>
      <c r="C326" s="166"/>
      <c r="D326" s="166"/>
      <c r="E326" s="166"/>
    </row>
    <row r="327" spans="1:8" ht="15" customHeight="1" x14ac:dyDescent="0.25">
      <c r="A327" s="113" t="s">
        <v>90</v>
      </c>
      <c r="B327" s="116" t="s">
        <v>91</v>
      </c>
      <c r="C327" s="26" t="s">
        <v>150</v>
      </c>
      <c r="D327" s="26" t="s">
        <v>41</v>
      </c>
      <c r="E327" s="26">
        <v>789170</v>
      </c>
    </row>
    <row r="328" spans="1:8" x14ac:dyDescent="0.25">
      <c r="A328" s="114"/>
      <c r="B328" s="117"/>
      <c r="C328" s="26" t="s">
        <v>154</v>
      </c>
      <c r="D328" s="26" t="s">
        <v>92</v>
      </c>
      <c r="E328" s="26">
        <v>530086</v>
      </c>
      <c r="F328" s="15"/>
      <c r="G328" s="15"/>
    </row>
    <row r="329" spans="1:8" x14ac:dyDescent="0.25">
      <c r="A329" s="114"/>
      <c r="B329" s="117"/>
      <c r="C329" s="26" t="s">
        <v>113</v>
      </c>
      <c r="D329" s="29" t="s">
        <v>145</v>
      </c>
      <c r="E329" s="75">
        <v>5500</v>
      </c>
      <c r="F329" s="16"/>
      <c r="G329" s="72"/>
      <c r="H329" s="15"/>
    </row>
    <row r="330" spans="1:8" ht="18.75" customHeight="1" x14ac:dyDescent="0.25">
      <c r="A330" s="114"/>
      <c r="B330" s="117"/>
      <c r="C330" s="26" t="s">
        <v>114</v>
      </c>
      <c r="D330" s="35" t="s">
        <v>146</v>
      </c>
      <c r="E330" s="35">
        <v>4602.43</v>
      </c>
    </row>
    <row r="331" spans="1:8" ht="17.25" customHeight="1" x14ac:dyDescent="0.25">
      <c r="A331" s="114"/>
      <c r="B331" s="117"/>
      <c r="C331" s="26" t="s">
        <v>144</v>
      </c>
      <c r="D331" s="26" t="s">
        <v>43</v>
      </c>
      <c r="E331" s="26">
        <v>90000</v>
      </c>
      <c r="F331" s="82"/>
    </row>
    <row r="332" spans="1:8" ht="17.25" customHeight="1" x14ac:dyDescent="0.25">
      <c r="A332" s="115"/>
      <c r="B332" s="118"/>
      <c r="C332" s="26" t="s">
        <v>172</v>
      </c>
      <c r="D332" s="26" t="s">
        <v>42</v>
      </c>
      <c r="E332" s="26">
        <v>7599</v>
      </c>
      <c r="F332" s="82"/>
      <c r="G332" s="14"/>
    </row>
    <row r="333" spans="1:8" ht="17.25" customHeight="1" x14ac:dyDescent="0.25">
      <c r="A333" s="121" t="s">
        <v>17</v>
      </c>
      <c r="B333" s="116" t="s">
        <v>18</v>
      </c>
      <c r="C333" s="26" t="s">
        <v>364</v>
      </c>
      <c r="D333" s="26" t="s">
        <v>41</v>
      </c>
      <c r="E333" s="26">
        <v>0</v>
      </c>
    </row>
    <row r="334" spans="1:8" ht="18" customHeight="1" x14ac:dyDescent="0.25">
      <c r="A334" s="122"/>
      <c r="B334" s="118"/>
      <c r="C334" s="26" t="s">
        <v>190</v>
      </c>
      <c r="D334" s="26" t="s">
        <v>42</v>
      </c>
      <c r="E334" s="26">
        <v>18200</v>
      </c>
    </row>
    <row r="335" spans="1:8" ht="41.25" customHeight="1" x14ac:dyDescent="0.25">
      <c r="A335" s="106" t="s">
        <v>21</v>
      </c>
      <c r="B335" s="65" t="s">
        <v>22</v>
      </c>
      <c r="C335" s="26" t="s">
        <v>408</v>
      </c>
      <c r="D335" s="26" t="s">
        <v>41</v>
      </c>
      <c r="E335" s="26">
        <v>620</v>
      </c>
      <c r="F335" s="82"/>
    </row>
    <row r="336" spans="1:8" ht="32.25" customHeight="1" x14ac:dyDescent="0.25">
      <c r="A336" s="107" t="s">
        <v>220</v>
      </c>
      <c r="B336" s="130"/>
      <c r="C336" s="25" t="s">
        <v>115</v>
      </c>
      <c r="D336" s="25"/>
      <c r="E336" s="25">
        <f>SUM(E338:E344)</f>
        <v>499399.36</v>
      </c>
    </row>
    <row r="337" spans="1:7" ht="16.5" customHeight="1" x14ac:dyDescent="0.25">
      <c r="A337" s="26"/>
      <c r="B337" s="165" t="s">
        <v>9</v>
      </c>
      <c r="C337" s="166"/>
      <c r="D337" s="166"/>
      <c r="E337" s="166"/>
    </row>
    <row r="338" spans="1:7" ht="25.5" customHeight="1" x14ac:dyDescent="0.25">
      <c r="A338" s="113" t="s">
        <v>90</v>
      </c>
      <c r="B338" s="116" t="s">
        <v>91</v>
      </c>
      <c r="C338" s="26" t="s">
        <v>116</v>
      </c>
      <c r="D338" s="26" t="s">
        <v>41</v>
      </c>
      <c r="E338" s="26">
        <v>266188</v>
      </c>
    </row>
    <row r="339" spans="1:7" ht="18" customHeight="1" x14ac:dyDescent="0.25">
      <c r="A339" s="114"/>
      <c r="B339" s="117"/>
      <c r="C339" s="26" t="s">
        <v>155</v>
      </c>
      <c r="D339" s="26" t="s">
        <v>92</v>
      </c>
      <c r="E339" s="26">
        <v>173826</v>
      </c>
      <c r="F339" s="82"/>
      <c r="G339" s="14"/>
    </row>
    <row r="340" spans="1:7" ht="15" customHeight="1" x14ac:dyDescent="0.25">
      <c r="A340" s="114"/>
      <c r="B340" s="117"/>
      <c r="C340" s="26" t="s">
        <v>117</v>
      </c>
      <c r="D340" s="29" t="s">
        <v>145</v>
      </c>
      <c r="E340" s="29">
        <v>20000</v>
      </c>
    </row>
    <row r="341" spans="1:7" ht="15" customHeight="1" x14ac:dyDescent="0.25">
      <c r="A341" s="114"/>
      <c r="B341" s="117"/>
      <c r="C341" s="26" t="s">
        <v>118</v>
      </c>
      <c r="D341" s="35" t="s">
        <v>146</v>
      </c>
      <c r="E341" s="35">
        <v>2861.36</v>
      </c>
    </row>
    <row r="342" spans="1:7" ht="15" customHeight="1" x14ac:dyDescent="0.25">
      <c r="A342" s="114"/>
      <c r="B342" s="117"/>
      <c r="C342" s="26" t="s">
        <v>135</v>
      </c>
      <c r="D342" s="26" t="s">
        <v>43</v>
      </c>
      <c r="E342" s="26">
        <v>25000</v>
      </c>
    </row>
    <row r="343" spans="1:7" ht="29.25" customHeight="1" x14ac:dyDescent="0.25">
      <c r="A343" s="27" t="s">
        <v>17</v>
      </c>
      <c r="B343" s="41" t="s">
        <v>18</v>
      </c>
      <c r="C343" s="26" t="s">
        <v>173</v>
      </c>
      <c r="D343" s="26" t="s">
        <v>42</v>
      </c>
      <c r="E343" s="26">
        <v>1600</v>
      </c>
    </row>
    <row r="344" spans="1:7" ht="39.75" customHeight="1" x14ac:dyDescent="0.25">
      <c r="A344" s="67" t="s">
        <v>21</v>
      </c>
      <c r="B344" s="30" t="s">
        <v>134</v>
      </c>
      <c r="C344" s="26" t="s">
        <v>179</v>
      </c>
      <c r="D344" s="26" t="s">
        <v>41</v>
      </c>
      <c r="E344" s="26">
        <v>9924</v>
      </c>
      <c r="F344" s="1"/>
    </row>
    <row r="345" spans="1:7" ht="36" customHeight="1" x14ac:dyDescent="0.25">
      <c r="A345" s="107" t="s">
        <v>221</v>
      </c>
      <c r="B345" s="108"/>
      <c r="C345" s="25" t="s">
        <v>119</v>
      </c>
      <c r="D345" s="31"/>
      <c r="E345" s="25">
        <f>SUM(E347:E350)</f>
        <v>513255.58</v>
      </c>
      <c r="F345" s="9"/>
    </row>
    <row r="346" spans="1:7" x14ac:dyDescent="0.25">
      <c r="A346" s="27"/>
      <c r="B346" s="169" t="s">
        <v>9</v>
      </c>
      <c r="C346" s="170"/>
      <c r="D346" s="170"/>
      <c r="E346" s="170"/>
      <c r="F346" s="9"/>
    </row>
    <row r="347" spans="1:7" ht="23.25" customHeight="1" x14ac:dyDescent="0.25">
      <c r="A347" s="113" t="s">
        <v>21</v>
      </c>
      <c r="B347" s="116" t="s">
        <v>134</v>
      </c>
      <c r="C347" s="26" t="s">
        <v>120</v>
      </c>
      <c r="D347" s="42" t="s">
        <v>41</v>
      </c>
      <c r="E347" s="43">
        <v>484620</v>
      </c>
      <c r="F347" s="163"/>
      <c r="G347" s="164"/>
    </row>
    <row r="348" spans="1:7" ht="23.25" customHeight="1" x14ac:dyDescent="0.25">
      <c r="A348" s="114"/>
      <c r="B348" s="117"/>
      <c r="C348" s="26" t="s">
        <v>156</v>
      </c>
      <c r="D348" s="29" t="s">
        <v>145</v>
      </c>
      <c r="E348" s="29">
        <v>9000</v>
      </c>
      <c r="F348" s="78"/>
      <c r="G348" s="1"/>
    </row>
    <row r="349" spans="1:7" ht="23.25" customHeight="1" x14ac:dyDescent="0.25">
      <c r="A349" s="114"/>
      <c r="B349" s="117"/>
      <c r="C349" s="26" t="s">
        <v>367</v>
      </c>
      <c r="D349" s="35" t="s">
        <v>146</v>
      </c>
      <c r="E349" s="35">
        <v>4635.58</v>
      </c>
      <c r="F349" s="78"/>
      <c r="G349" s="1"/>
    </row>
    <row r="350" spans="1:7" ht="28.5" customHeight="1" x14ac:dyDescent="0.25">
      <c r="A350" s="115"/>
      <c r="B350" s="118"/>
      <c r="C350" s="26" t="s">
        <v>368</v>
      </c>
      <c r="D350" s="26" t="s">
        <v>43</v>
      </c>
      <c r="E350" s="26">
        <v>15000</v>
      </c>
      <c r="F350" s="9"/>
    </row>
    <row r="351" spans="1:7" ht="28.5" customHeight="1" x14ac:dyDescent="0.25">
      <c r="A351" s="107" t="s">
        <v>224</v>
      </c>
      <c r="B351" s="108"/>
      <c r="C351" s="25" t="s">
        <v>121</v>
      </c>
      <c r="D351" s="31"/>
      <c r="E351" s="25">
        <f>SUM(E353:E356)</f>
        <v>119935.85</v>
      </c>
      <c r="F351" s="9"/>
    </row>
    <row r="352" spans="1:7" ht="16.5" customHeight="1" x14ac:dyDescent="0.25">
      <c r="A352" s="70"/>
      <c r="B352" s="109" t="s">
        <v>9</v>
      </c>
      <c r="C352" s="110"/>
      <c r="D352" s="110"/>
      <c r="E352" s="110"/>
      <c r="F352" s="9"/>
    </row>
    <row r="353" spans="1:6" ht="23.25" customHeight="1" x14ac:dyDescent="0.25">
      <c r="A353" s="113" t="s">
        <v>21</v>
      </c>
      <c r="B353" s="116" t="s">
        <v>134</v>
      </c>
      <c r="C353" s="52" t="s">
        <v>122</v>
      </c>
      <c r="D353" s="42" t="s">
        <v>41</v>
      </c>
      <c r="E353" s="43">
        <v>108830</v>
      </c>
      <c r="F353" s="9"/>
    </row>
    <row r="354" spans="1:6" ht="24.75" customHeight="1" x14ac:dyDescent="0.25">
      <c r="A354" s="114"/>
      <c r="B354" s="117"/>
      <c r="C354" s="52" t="s">
        <v>365</v>
      </c>
      <c r="D354" s="29" t="s">
        <v>145</v>
      </c>
      <c r="E354" s="29">
        <v>9000</v>
      </c>
      <c r="F354" s="9"/>
    </row>
    <row r="355" spans="1:6" ht="24.75" customHeight="1" x14ac:dyDescent="0.25">
      <c r="A355" s="114"/>
      <c r="B355" s="117"/>
      <c r="C355" s="52" t="s">
        <v>123</v>
      </c>
      <c r="D355" s="35" t="s">
        <v>146</v>
      </c>
      <c r="E355" s="35">
        <v>105.85</v>
      </c>
      <c r="F355" s="9"/>
    </row>
    <row r="356" spans="1:6" ht="25.5" customHeight="1" x14ac:dyDescent="0.25">
      <c r="A356" s="115"/>
      <c r="B356" s="118"/>
      <c r="C356" s="71" t="s">
        <v>124</v>
      </c>
      <c r="D356" s="26" t="s">
        <v>43</v>
      </c>
      <c r="E356" s="26">
        <v>2000</v>
      </c>
      <c r="F356" s="9"/>
    </row>
    <row r="357" spans="1:6" ht="31.5" customHeight="1" x14ac:dyDescent="0.25">
      <c r="A357" s="171" t="s">
        <v>125</v>
      </c>
      <c r="B357" s="172"/>
      <c r="C357" s="172"/>
      <c r="D357" s="173"/>
      <c r="E357" s="44">
        <f>SUM(E358:E363)</f>
        <v>75779267.120000005</v>
      </c>
      <c r="F357" s="9"/>
    </row>
    <row r="358" spans="1:6" ht="23.25" customHeight="1" x14ac:dyDescent="0.25">
      <c r="A358" s="26" t="s">
        <v>5</v>
      </c>
      <c r="B358" s="26" t="s">
        <v>6</v>
      </c>
      <c r="C358" s="26"/>
      <c r="D358" s="26"/>
      <c r="E358" s="26">
        <f>(E16+E19+E20+E21+E22+E23+E24+E49+E50+E53+E54)</f>
        <v>7272355.4800000004</v>
      </c>
    </row>
    <row r="359" spans="1:6" ht="30" customHeight="1" x14ac:dyDescent="0.25">
      <c r="A359" s="26" t="s">
        <v>90</v>
      </c>
      <c r="B359" s="45" t="s">
        <v>91</v>
      </c>
      <c r="C359" s="26"/>
      <c r="D359" s="26"/>
      <c r="E359" s="26">
        <f>(E25+E26+E27+E28+E29+E66+E104+E128+E129+E130+E131+E132+E133+E134+E140+E141+E142+E143+E144+E145+E146+E152+E153+E154+E155+E156+E157+E158+E164+E165+E166+E167+E168+E169+E170+E171+E177+E178+E179+E180+E181+E182+E183+E189+E190+E191+E192+E193+E194+E195+E201+E202+E203+E204+E205+E206+E212+E213+E214+E215+E216+E217+E218+E224+E225+E226+E227+E228+E229+E235+E236+E237+E238+E239+E240+E241+E242+E248+E249+E250+E251+E252+E257+E258+E259+E260+E261+E262+E263+E264+E270+E271+E272+E273+E274+E279+E280+E281+E282+E283+E288+E289+E290+E291+E292+E293+E296+E297+E298+E299+E300+E301+E307+E308+E309+E310+E311+E312+E316+E317+E318+E319+E320+E321+E327+E328+E329+E330+E331+E332+E338+E339+E340+E341+E342)</f>
        <v>33034201.970000006</v>
      </c>
    </row>
    <row r="360" spans="1:6" ht="32.25" customHeight="1" x14ac:dyDescent="0.25">
      <c r="A360" s="26" t="s">
        <v>17</v>
      </c>
      <c r="B360" s="45" t="s">
        <v>18</v>
      </c>
      <c r="C360" s="26"/>
      <c r="D360" s="26"/>
      <c r="E360" s="26">
        <f>(E30+E31+E55+E56+E73+E107+E108+E109+E110+E111+E114+E115+E116+E120+E121+E122+E123+E124+E135+E136+E147+E148+E159+E160+E172+E173+E184+E185+E196+E197+E207+E208+E230+E219+E220+E231+E243+E244+E253+E254+E265+E266+E275+E284+E302+E303+E322+E323+E333+E334+E343)</f>
        <v>15342474.58</v>
      </c>
      <c r="F360" s="13"/>
    </row>
    <row r="361" spans="1:6" ht="42" customHeight="1" x14ac:dyDescent="0.25">
      <c r="A361" s="26" t="s">
        <v>19</v>
      </c>
      <c r="B361" s="46" t="s">
        <v>20</v>
      </c>
      <c r="C361" s="26"/>
      <c r="D361" s="26"/>
      <c r="E361" s="26">
        <f>(E32+E33+E34+E35+E36+E59+E60)</f>
        <v>6455762.6799999997</v>
      </c>
    </row>
    <row r="362" spans="1:6" ht="42" customHeight="1" x14ac:dyDescent="0.25">
      <c r="A362" s="26" t="s">
        <v>21</v>
      </c>
      <c r="B362" s="47" t="s">
        <v>22</v>
      </c>
      <c r="C362" s="26"/>
      <c r="D362" s="26"/>
      <c r="E362" s="26">
        <f>(E37+E38+E39+E63+E64+E65+E69+E70+E71+E72+E76+E77+E78+E79+E82+E83+E84+E85+E95+E96+E97+E100+E101+E102+E103+E117+E125+E137+E149+E161+E174+E186+E198+E209+E221+E232+E245+E267+E276+E285+E304+E313+E324+E335+E344+E347+E348+E349+E350+E353+E354+E355+E356)</f>
        <v>6599873.96</v>
      </c>
    </row>
    <row r="363" spans="1:6" ht="34.5" customHeight="1" x14ac:dyDescent="0.25">
      <c r="A363" s="26" t="s">
        <v>23</v>
      </c>
      <c r="B363" s="47" t="s">
        <v>24</v>
      </c>
      <c r="C363" s="26"/>
      <c r="D363" s="26"/>
      <c r="E363" s="26">
        <f>(E40+E41+E42+E43+E44+E45+E46+E88+E89+E90+E91+E92)</f>
        <v>7074598.4500000002</v>
      </c>
    </row>
    <row r="364" spans="1:6" ht="20.25" customHeight="1" x14ac:dyDescent="0.25">
      <c r="A364" s="48"/>
      <c r="B364" s="49" t="s">
        <v>126</v>
      </c>
      <c r="C364" s="50"/>
      <c r="D364" s="50"/>
      <c r="E364" s="50">
        <f>SUM(E365:E381)</f>
        <v>75779267.120000005</v>
      </c>
    </row>
    <row r="365" spans="1:6" ht="21.75" customHeight="1" x14ac:dyDescent="0.25">
      <c r="A365" s="28" t="s">
        <v>41</v>
      </c>
      <c r="B365" s="51" t="s">
        <v>130</v>
      </c>
      <c r="C365" s="26"/>
      <c r="D365" s="26"/>
      <c r="E365" s="26">
        <f>(E16+E19+E25+E30+E34+E37+E40+E50+E53+E55+E59+E63+E69+E76+E82+E88+E95+E100+E107+E114+E117+E120+E125+E128+E135+E137+E140+E147+E149+E152+E159+E161+E164+E172+E174+E177+E184+E186+E189+E196+E198+E201+E207+E209+E212+E219+E221+E224+E230+E232+E235+E244+E245+E248+E253+E257+E265+E267+E270+E275+E276+E279+E284+E285+E288+E296+E302+E304+E307+E313+E316+E322+E324+E327+E333+E335+E338+E344+E347+E353)</f>
        <v>39402211</v>
      </c>
    </row>
    <row r="366" spans="1:6" ht="21.75" customHeight="1" x14ac:dyDescent="0.25">
      <c r="A366" s="28" t="s">
        <v>41</v>
      </c>
      <c r="B366" s="51" t="s">
        <v>185</v>
      </c>
      <c r="C366" s="26"/>
      <c r="D366" s="26"/>
      <c r="E366" s="26">
        <f>SUM(E36)</f>
        <v>40000</v>
      </c>
    </row>
    <row r="367" spans="1:6" ht="21.75" customHeight="1" x14ac:dyDescent="0.25">
      <c r="A367" s="28" t="s">
        <v>41</v>
      </c>
      <c r="B367" s="51" t="s">
        <v>186</v>
      </c>
      <c r="C367" s="26"/>
      <c r="D367" s="26"/>
      <c r="E367" s="26">
        <f>SUM(E20)</f>
        <v>170000</v>
      </c>
    </row>
    <row r="368" spans="1:6" ht="29.25" customHeight="1" x14ac:dyDescent="0.25">
      <c r="A368" s="53" t="s">
        <v>145</v>
      </c>
      <c r="B368" s="54" t="s">
        <v>369</v>
      </c>
      <c r="C368" s="55"/>
      <c r="D368" s="55"/>
      <c r="E368" s="55">
        <f>SUM(E21)</f>
        <v>91444.28</v>
      </c>
    </row>
    <row r="369" spans="1:8" ht="30" customHeight="1" x14ac:dyDescent="0.25">
      <c r="A369" s="28" t="s">
        <v>41</v>
      </c>
      <c r="B369" s="51" t="s">
        <v>184</v>
      </c>
      <c r="C369" s="26"/>
      <c r="D369" s="26"/>
      <c r="E369" s="26">
        <f>SUM(E42)</f>
        <v>1694000</v>
      </c>
    </row>
    <row r="370" spans="1:8" ht="38.25" customHeight="1" x14ac:dyDescent="0.25">
      <c r="A370" s="53" t="s">
        <v>145</v>
      </c>
      <c r="B370" s="54" t="s">
        <v>381</v>
      </c>
      <c r="C370" s="55"/>
      <c r="D370" s="55"/>
      <c r="E370" s="55">
        <f>SUM(E35)</f>
        <v>191127.64</v>
      </c>
    </row>
    <row r="371" spans="1:8" ht="20.25" customHeight="1" x14ac:dyDescent="0.25">
      <c r="A371" s="53" t="s">
        <v>145</v>
      </c>
      <c r="B371" s="54" t="s">
        <v>370</v>
      </c>
      <c r="C371" s="93"/>
      <c r="D371" s="93"/>
      <c r="E371" s="93">
        <f>(E26+E32+E39+E41+E60+E64+E70+E77+E83+E91+E96+E101+E110+E115+E122+E129+E143+E154+E167+E179+E192+E204+E215+E226+E238+E259+E272+E281+E290+E298+E309+E319+E329+E340+E348+E354)</f>
        <v>5444928.04</v>
      </c>
      <c r="F371" s="15"/>
      <c r="G371" s="14"/>
      <c r="H371" s="14"/>
    </row>
    <row r="372" spans="1:8" ht="21" customHeight="1" x14ac:dyDescent="0.25">
      <c r="A372" s="28" t="s">
        <v>42</v>
      </c>
      <c r="B372" s="51" t="s">
        <v>131</v>
      </c>
      <c r="C372" s="26"/>
      <c r="D372" s="26"/>
      <c r="E372" s="26">
        <f>(E22+E29+E31+E38+E44+E49+E54+E56+E66+E73+E78+E92+E104+E111+E121+E133+E136+E146+E148+E158+E160+E171+E173+E183+E185+E190+E195+E197+E202+E208+E213+E220+E228+E231+E242+E243+E250+E254+E264+E266+E293+E301+E303+E312+E317+E323+E332+E334+E343)</f>
        <v>5946615.3300000001</v>
      </c>
    </row>
    <row r="373" spans="1:8" ht="21.75" customHeight="1" x14ac:dyDescent="0.25">
      <c r="A373" s="56" t="s">
        <v>182</v>
      </c>
      <c r="B373" s="63" t="s">
        <v>188</v>
      </c>
      <c r="C373" s="64"/>
      <c r="D373" s="64"/>
      <c r="E373" s="64">
        <f>SUM(E28+E134+E142+E157+E170+E180+E218+E241+E262)</f>
        <v>884746.8899999999</v>
      </c>
    </row>
    <row r="374" spans="1:8" ht="24.75" customHeight="1" x14ac:dyDescent="0.25">
      <c r="A374" s="28" t="s">
        <v>43</v>
      </c>
      <c r="B374" s="51" t="s">
        <v>133</v>
      </c>
      <c r="C374" s="26"/>
      <c r="D374" s="26"/>
      <c r="E374" s="26">
        <f>(E24+E43+E65+E72+E79+E85+E90+E97+E103+E109+E116+E124+E132+E145+E156+E169+E181+E194+E206+E217+E229+E240+E252+E261+E274+E283+E292+E300+E311+E321+E331+E342+E350+E356)</f>
        <v>2399630</v>
      </c>
    </row>
    <row r="375" spans="1:8" ht="29.25" customHeight="1" x14ac:dyDescent="0.25">
      <c r="A375" s="57" t="s">
        <v>146</v>
      </c>
      <c r="B375" s="58" t="s">
        <v>382</v>
      </c>
      <c r="C375" s="35"/>
      <c r="D375" s="35"/>
      <c r="E375" s="35">
        <f>(E23+E71+E84+E89+E102+E108+E123+E131+E144+E155+E168+E182+E193+E205+E216+E227+E239+E251+E260+E273+E282+E291+E299+E310+E320+E330+E341+E349+E355)</f>
        <v>341616.15999999986</v>
      </c>
    </row>
    <row r="376" spans="1:8" ht="37.5" customHeight="1" x14ac:dyDescent="0.25">
      <c r="A376" s="28" t="s">
        <v>132</v>
      </c>
      <c r="B376" s="51" t="s">
        <v>183</v>
      </c>
      <c r="C376" s="26"/>
      <c r="D376" s="26"/>
      <c r="E376" s="26">
        <f>(E27+E130+E141+E153+E165+E178+E191+E203+E214+E225+E236+E249+E258+E271+E280+E289+E297+E308+E318+E328+E339)</f>
        <v>16136900</v>
      </c>
      <c r="G376" s="8"/>
      <c r="H376" s="8"/>
    </row>
    <row r="377" spans="1:8" ht="19.5" customHeight="1" x14ac:dyDescent="0.25">
      <c r="A377" s="56" t="s">
        <v>138</v>
      </c>
      <c r="B377" s="51" t="s">
        <v>139</v>
      </c>
      <c r="C377" s="26"/>
      <c r="D377" s="26"/>
      <c r="E377" s="26">
        <f>(E166+E237)</f>
        <v>285000</v>
      </c>
    </row>
    <row r="378" spans="1:8" ht="20.25" customHeight="1" x14ac:dyDescent="0.25">
      <c r="A378" s="28" t="s">
        <v>44</v>
      </c>
      <c r="B378" s="51" t="s">
        <v>136</v>
      </c>
      <c r="C378" s="26"/>
      <c r="D378" s="26"/>
      <c r="E378" s="26">
        <f>(E46)</f>
        <v>211000</v>
      </c>
    </row>
    <row r="379" spans="1:8" ht="26.25" customHeight="1" x14ac:dyDescent="0.25">
      <c r="A379" s="59" t="s">
        <v>147</v>
      </c>
      <c r="B379" s="60" t="s">
        <v>371</v>
      </c>
      <c r="C379" s="61"/>
      <c r="D379" s="61"/>
      <c r="E379" s="61">
        <f>E45</f>
        <v>145162</v>
      </c>
    </row>
    <row r="380" spans="1:8" ht="26.25" customHeight="1" x14ac:dyDescent="0.25">
      <c r="A380" s="28" t="s">
        <v>227</v>
      </c>
      <c r="B380" s="51" t="s">
        <v>228</v>
      </c>
      <c r="C380" s="26"/>
      <c r="D380" s="26"/>
      <c r="E380" s="26">
        <f>SUM(E33)</f>
        <v>2394400</v>
      </c>
    </row>
    <row r="381" spans="1:8" ht="26.25" customHeight="1" x14ac:dyDescent="0.25">
      <c r="A381" s="91" t="s">
        <v>377</v>
      </c>
      <c r="B381" s="92" t="s">
        <v>383</v>
      </c>
      <c r="C381" s="89"/>
      <c r="D381" s="89"/>
      <c r="E381" s="89">
        <f>SUM(E263)</f>
        <v>485.78</v>
      </c>
    </row>
    <row r="382" spans="1:8" x14ac:dyDescent="0.25">
      <c r="B382" s="6" t="s">
        <v>126</v>
      </c>
    </row>
    <row r="383" spans="1:8" x14ac:dyDescent="0.25">
      <c r="B383" s="3" t="s">
        <v>127</v>
      </c>
      <c r="E383" s="9"/>
    </row>
    <row r="384" spans="1:8" x14ac:dyDescent="0.25">
      <c r="B384" s="168" t="s">
        <v>372</v>
      </c>
      <c r="C384" s="168"/>
      <c r="D384" s="168"/>
    </row>
    <row r="385" spans="2:4" x14ac:dyDescent="0.25">
      <c r="B385" s="167" t="s">
        <v>187</v>
      </c>
      <c r="C385" s="167"/>
      <c r="D385" s="167"/>
    </row>
    <row r="386" spans="2:4" x14ac:dyDescent="0.25">
      <c r="B386" s="4" t="s">
        <v>128</v>
      </c>
    </row>
    <row r="387" spans="2:4" x14ac:dyDescent="0.25">
      <c r="B387" s="4" t="s">
        <v>373</v>
      </c>
    </row>
    <row r="388" spans="2:4" x14ac:dyDescent="0.25">
      <c r="B388" s="5" t="s">
        <v>180</v>
      </c>
    </row>
    <row r="389" spans="2:4" x14ac:dyDescent="0.25">
      <c r="B389" s="5" t="s">
        <v>137</v>
      </c>
    </row>
    <row r="390" spans="2:4" x14ac:dyDescent="0.25">
      <c r="B390" s="5" t="s">
        <v>374</v>
      </c>
    </row>
    <row r="391" spans="2:4" x14ac:dyDescent="0.25">
      <c r="B391" s="5" t="s">
        <v>129</v>
      </c>
    </row>
    <row r="392" spans="2:4" x14ac:dyDescent="0.25">
      <c r="B392" s="5" t="s">
        <v>157</v>
      </c>
      <c r="C392" s="5"/>
      <c r="D392" s="5"/>
    </row>
    <row r="393" spans="2:4" x14ac:dyDescent="0.25">
      <c r="B393" s="10" t="s">
        <v>189</v>
      </c>
    </row>
    <row r="394" spans="2:4" x14ac:dyDescent="0.25">
      <c r="B394" s="69" t="s">
        <v>380</v>
      </c>
    </row>
  </sheetData>
  <mergeCells count="204">
    <mergeCell ref="B296:B301"/>
    <mergeCell ref="A305:B305"/>
    <mergeCell ref="B307:B312"/>
    <mergeCell ref="A307:A312"/>
    <mergeCell ref="B211:E211"/>
    <mergeCell ref="A187:B187"/>
    <mergeCell ref="B247:E247"/>
    <mergeCell ref="B243:B244"/>
    <mergeCell ref="A286:B286"/>
    <mergeCell ref="A294:B294"/>
    <mergeCell ref="B288:B293"/>
    <mergeCell ref="B287:E287"/>
    <mergeCell ref="B278:E278"/>
    <mergeCell ref="B265:B266"/>
    <mergeCell ref="B269:E269"/>
    <mergeCell ref="A246:B246"/>
    <mergeCell ref="A253:A254"/>
    <mergeCell ref="A233:B233"/>
    <mergeCell ref="B201:B206"/>
    <mergeCell ref="B196:B197"/>
    <mergeCell ref="A196:A197"/>
    <mergeCell ref="A207:A208"/>
    <mergeCell ref="B200:E200"/>
    <mergeCell ref="B223:E223"/>
    <mergeCell ref="B147:B148"/>
    <mergeCell ref="A126:B126"/>
    <mergeCell ref="A150:B150"/>
    <mergeCell ref="B120:B124"/>
    <mergeCell ref="B62:E62"/>
    <mergeCell ref="B76:B79"/>
    <mergeCell ref="A95:A97"/>
    <mergeCell ref="B127:E127"/>
    <mergeCell ref="A118:B118"/>
    <mergeCell ref="B95:B97"/>
    <mergeCell ref="A120:A124"/>
    <mergeCell ref="A88:A92"/>
    <mergeCell ref="A82:A85"/>
    <mergeCell ref="B69:B72"/>
    <mergeCell ref="A80:B80"/>
    <mergeCell ref="A93:B93"/>
    <mergeCell ref="A98:B98"/>
    <mergeCell ref="A100:A103"/>
    <mergeCell ref="B99:E99"/>
    <mergeCell ref="B82:B85"/>
    <mergeCell ref="B94:E94"/>
    <mergeCell ref="A86:B86"/>
    <mergeCell ref="B119:E119"/>
    <mergeCell ref="A105:B105"/>
    <mergeCell ref="B385:D385"/>
    <mergeCell ref="B384:D384"/>
    <mergeCell ref="A345:B345"/>
    <mergeCell ref="B346:E346"/>
    <mergeCell ref="B338:B342"/>
    <mergeCell ref="A357:D357"/>
    <mergeCell ref="B253:B254"/>
    <mergeCell ref="A338:A342"/>
    <mergeCell ref="A316:A321"/>
    <mergeCell ref="B295:E295"/>
    <mergeCell ref="A255:B255"/>
    <mergeCell ref="B256:E256"/>
    <mergeCell ref="B270:B274"/>
    <mergeCell ref="A333:A334"/>
    <mergeCell ref="B302:B303"/>
    <mergeCell ref="B315:E315"/>
    <mergeCell ref="B279:B283"/>
    <mergeCell ref="A277:B277"/>
    <mergeCell ref="A288:A293"/>
    <mergeCell ref="A279:A283"/>
    <mergeCell ref="A296:A301"/>
    <mergeCell ref="A302:A303"/>
    <mergeCell ref="A353:A356"/>
    <mergeCell ref="B353:B356"/>
    <mergeCell ref="F347:G347"/>
    <mergeCell ref="B337:E337"/>
    <mergeCell ref="A336:B336"/>
    <mergeCell ref="B347:B350"/>
    <mergeCell ref="A314:B314"/>
    <mergeCell ref="B306:E306"/>
    <mergeCell ref="A347:A350"/>
    <mergeCell ref="B333:B334"/>
    <mergeCell ref="A327:A332"/>
    <mergeCell ref="B322:B323"/>
    <mergeCell ref="A325:B325"/>
    <mergeCell ref="B326:E326"/>
    <mergeCell ref="B327:B332"/>
    <mergeCell ref="B316:B321"/>
    <mergeCell ref="A322:A323"/>
    <mergeCell ref="A224:A229"/>
    <mergeCell ref="A219:A220"/>
    <mergeCell ref="A270:A274"/>
    <mergeCell ref="A243:A244"/>
    <mergeCell ref="A222:B222"/>
    <mergeCell ref="A268:B268"/>
    <mergeCell ref="A265:A266"/>
    <mergeCell ref="A248:A252"/>
    <mergeCell ref="B248:B252"/>
    <mergeCell ref="B257:B264"/>
    <mergeCell ref="A257:A264"/>
    <mergeCell ref="B235:B242"/>
    <mergeCell ref="A235:A242"/>
    <mergeCell ref="B230:B231"/>
    <mergeCell ref="A230:A231"/>
    <mergeCell ref="B224:B229"/>
    <mergeCell ref="B234:E234"/>
    <mergeCell ref="B219:B220"/>
    <mergeCell ref="A210:B210"/>
    <mergeCell ref="A201:A206"/>
    <mergeCell ref="A175:B175"/>
    <mergeCell ref="B151:E151"/>
    <mergeCell ref="B164:B171"/>
    <mergeCell ref="A164:A171"/>
    <mergeCell ref="B152:B158"/>
    <mergeCell ref="A152:A158"/>
    <mergeCell ref="B177:B183"/>
    <mergeCell ref="A177:A183"/>
    <mergeCell ref="B207:B208"/>
    <mergeCell ref="B172:B173"/>
    <mergeCell ref="A199:B199"/>
    <mergeCell ref="A184:A185"/>
    <mergeCell ref="B184:B185"/>
    <mergeCell ref="B188:E188"/>
    <mergeCell ref="B189:B195"/>
    <mergeCell ref="A189:A195"/>
    <mergeCell ref="A172:A173"/>
    <mergeCell ref="A162:B162"/>
    <mergeCell ref="A159:A160"/>
    <mergeCell ref="J56:K56"/>
    <mergeCell ref="A59:A60"/>
    <mergeCell ref="A57:B57"/>
    <mergeCell ref="B58:E58"/>
    <mergeCell ref="B18:E18"/>
    <mergeCell ref="B25:B29"/>
    <mergeCell ref="B55:B56"/>
    <mergeCell ref="B53:B54"/>
    <mergeCell ref="A17:B17"/>
    <mergeCell ref="A19:A24"/>
    <mergeCell ref="A25:A29"/>
    <mergeCell ref="B19:B24"/>
    <mergeCell ref="B32:B36"/>
    <mergeCell ref="B52:E52"/>
    <mergeCell ref="A53:A54"/>
    <mergeCell ref="A55:A56"/>
    <mergeCell ref="A40:A46"/>
    <mergeCell ref="A32:A36"/>
    <mergeCell ref="B30:B31"/>
    <mergeCell ref="A30:A31"/>
    <mergeCell ref="B49:B50"/>
    <mergeCell ref="A49:A50"/>
    <mergeCell ref="A47:B47"/>
    <mergeCell ref="A51:B51"/>
    <mergeCell ref="F44:G44"/>
    <mergeCell ref="B59:B60"/>
    <mergeCell ref="B48:E48"/>
    <mergeCell ref="B40:B46"/>
    <mergeCell ref="B37:B39"/>
    <mergeCell ref="A10:A12"/>
    <mergeCell ref="A14:B14"/>
    <mergeCell ref="B15:E15"/>
    <mergeCell ref="D10:D12"/>
    <mergeCell ref="A37:A39"/>
    <mergeCell ref="C10:C12"/>
    <mergeCell ref="B10:B12"/>
    <mergeCell ref="E10:E12"/>
    <mergeCell ref="F32:G32"/>
    <mergeCell ref="A140:A146"/>
    <mergeCell ref="C2:E2"/>
    <mergeCell ref="C3:E3"/>
    <mergeCell ref="B75:E75"/>
    <mergeCell ref="A74:B74"/>
    <mergeCell ref="A61:B61"/>
    <mergeCell ref="B68:E68"/>
    <mergeCell ref="A63:A65"/>
    <mergeCell ref="B63:B65"/>
    <mergeCell ref="A67:B67"/>
    <mergeCell ref="B128:B134"/>
    <mergeCell ref="A128:A134"/>
    <mergeCell ref="B114:B116"/>
    <mergeCell ref="A114:A116"/>
    <mergeCell ref="A7:E8"/>
    <mergeCell ref="C4:E4"/>
    <mergeCell ref="A351:B351"/>
    <mergeCell ref="B352:E352"/>
    <mergeCell ref="B87:E87"/>
    <mergeCell ref="A69:A72"/>
    <mergeCell ref="B100:B103"/>
    <mergeCell ref="A138:B138"/>
    <mergeCell ref="B135:B136"/>
    <mergeCell ref="B107:B111"/>
    <mergeCell ref="B88:B92"/>
    <mergeCell ref="B106:E106"/>
    <mergeCell ref="A107:A111"/>
    <mergeCell ref="A112:B112"/>
    <mergeCell ref="A147:A148"/>
    <mergeCell ref="B212:B218"/>
    <mergeCell ref="A212:A218"/>
    <mergeCell ref="B139:E139"/>
    <mergeCell ref="A135:A136"/>
    <mergeCell ref="B163:E163"/>
    <mergeCell ref="B159:B160"/>
    <mergeCell ref="B176:E176"/>
    <mergeCell ref="A76:A79"/>
    <mergeCell ref="B81:E81"/>
    <mergeCell ref="B113:E113"/>
    <mergeCell ref="B140:B146"/>
  </mergeCells>
  <phoneticPr fontId="7" type="noConversion"/>
  <pageMargins left="0.39370078740157483" right="0.19685039370078741" top="0.39370078740157483" bottom="0.3937007874015748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No.1</dc:creator>
  <cp:lastModifiedBy>Lina Baškevičienė</cp:lastModifiedBy>
  <cp:lastPrinted>2024-06-04T05:43:37Z</cp:lastPrinted>
  <dcterms:created xsi:type="dcterms:W3CDTF">2012-02-06T11:30:01Z</dcterms:created>
  <dcterms:modified xsi:type="dcterms:W3CDTF">2024-06-06T07:00:44Z</dcterms:modified>
</cp:coreProperties>
</file>