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\Desktop\2022-12-22 sprendimų projektai\"/>
    </mc:Choice>
  </mc:AlternateContent>
  <xr:revisionPtr revIDLastSave="0" documentId="8_{E6A37F17-1250-4BA8-BC67-0FFB54EFB1E9}" xr6:coauthVersionLast="47" xr6:coauthVersionMax="47" xr10:uidLastSave="{00000000-0000-0000-0000-000000000000}"/>
  <bookViews>
    <workbookView xWindow="2340" yWindow="990" windowWidth="26040" windowHeight="15210" tabRatio="599" activeTab="1" xr2:uid="{00000000-000D-0000-FFFF-FFFF00000000}"/>
  </bookViews>
  <sheets>
    <sheet name="1_lentelė" sheetId="2" r:id="rId1"/>
    <sheet name="2 lentele" sheetId="4" r:id="rId2"/>
    <sheet name="3 lentele" sheetId="3" r:id="rId3"/>
  </sheets>
  <definedNames>
    <definedName name="_xlnm.Print_Area" localSheetId="1">'2 lentele'!$A$1:$U$138</definedName>
    <definedName name="_xlnm.Print_Titles" localSheetId="1">'2 lentele'!$5:$7</definedName>
  </definedNames>
  <calcPr calcId="191029"/>
</workbook>
</file>

<file path=xl/calcChain.xml><?xml version="1.0" encoding="utf-8"?>
<calcChain xmlns="http://schemas.openxmlformats.org/spreadsheetml/2006/main">
  <c r="L67" i="4" l="1"/>
  <c r="L55" i="4" s="1"/>
  <c r="I99" i="4"/>
  <c r="T57" i="4"/>
  <c r="U57" i="4"/>
  <c r="S57" i="4"/>
  <c r="T55" i="4"/>
  <c r="U55" i="4"/>
  <c r="S55" i="4"/>
  <c r="I55" i="4"/>
  <c r="J55" i="4"/>
  <c r="K55" i="4"/>
  <c r="M55" i="4"/>
  <c r="N55" i="4"/>
  <c r="O55" i="4"/>
  <c r="P55" i="4"/>
  <c r="Q55" i="4"/>
  <c r="H55" i="4"/>
  <c r="T35" i="4"/>
  <c r="U35" i="4"/>
  <c r="S35" i="4"/>
  <c r="I35" i="4"/>
  <c r="J35" i="4"/>
  <c r="L35" i="4"/>
  <c r="M35" i="4"/>
  <c r="N35" i="4"/>
  <c r="O35" i="4"/>
  <c r="P35" i="4"/>
  <c r="Q35" i="4"/>
  <c r="H46" i="4" l="1"/>
  <c r="H35" i="4" s="1"/>
  <c r="K40" i="4"/>
  <c r="K35" i="4" s="1"/>
  <c r="H37" i="4" l="1"/>
  <c r="H129" i="4"/>
  <c r="I120" i="4"/>
  <c r="M120" i="4" l="1"/>
  <c r="K124" i="4"/>
  <c r="J124" i="4"/>
  <c r="I124" i="4"/>
  <c r="H124" i="4"/>
  <c r="I122" i="4"/>
  <c r="H122" i="4"/>
  <c r="K120" i="4"/>
  <c r="J120" i="4"/>
  <c r="H120" i="4"/>
  <c r="K118" i="4"/>
  <c r="J118" i="4"/>
  <c r="I118" i="4"/>
  <c r="H118" i="4"/>
  <c r="K116" i="4"/>
  <c r="J116" i="4"/>
  <c r="I116" i="4"/>
  <c r="H116" i="4"/>
  <c r="K114" i="4"/>
  <c r="J114" i="4"/>
  <c r="I114" i="4"/>
  <c r="H114" i="4"/>
  <c r="K112" i="4"/>
  <c r="J112" i="4"/>
  <c r="I112" i="4"/>
  <c r="H112" i="4"/>
  <c r="K110" i="4"/>
  <c r="J110" i="4"/>
  <c r="I110" i="4"/>
  <c r="H110" i="4"/>
  <c r="K108" i="4"/>
  <c r="J108" i="4"/>
  <c r="I108" i="4"/>
  <c r="H108" i="4"/>
  <c r="K106" i="4"/>
  <c r="J106" i="4"/>
  <c r="I106" i="4"/>
  <c r="H106" i="4"/>
  <c r="K104" i="4"/>
  <c r="J104" i="4"/>
  <c r="I104" i="4"/>
  <c r="H104" i="4"/>
  <c r="K102" i="4"/>
  <c r="J102" i="4"/>
  <c r="I102" i="4"/>
  <c r="H102" i="4"/>
  <c r="K100" i="4"/>
  <c r="J100" i="4"/>
  <c r="I100" i="4"/>
  <c r="H100" i="4"/>
  <c r="K98" i="4"/>
  <c r="J98" i="4"/>
  <c r="I98" i="4"/>
  <c r="H98" i="4"/>
  <c r="K94" i="4"/>
  <c r="J94" i="4"/>
  <c r="I94" i="4"/>
  <c r="H94" i="4"/>
  <c r="K92" i="4"/>
  <c r="J92" i="4"/>
  <c r="I92" i="4"/>
  <c r="H92" i="4"/>
  <c r="K90" i="4"/>
  <c r="J90" i="4"/>
  <c r="I90" i="4"/>
  <c r="H90" i="4"/>
  <c r="K86" i="4"/>
  <c r="J86" i="4"/>
  <c r="I86" i="4"/>
  <c r="H86" i="4"/>
  <c r="K82" i="4"/>
  <c r="J82" i="4"/>
  <c r="I82" i="4"/>
  <c r="H82" i="4"/>
  <c r="K78" i="4"/>
  <c r="J78" i="4"/>
  <c r="I78" i="4"/>
  <c r="H78" i="4"/>
  <c r="J74" i="4"/>
  <c r="I74" i="4"/>
  <c r="H74" i="4"/>
  <c r="K70" i="4"/>
  <c r="J70" i="4"/>
  <c r="I70" i="4"/>
  <c r="H70" i="4"/>
  <c r="K66" i="4"/>
  <c r="J66" i="4"/>
  <c r="I66" i="4"/>
  <c r="H66" i="4"/>
  <c r="K62" i="4"/>
  <c r="J62" i="4"/>
  <c r="I62" i="4"/>
  <c r="H62" i="4"/>
  <c r="K58" i="4"/>
  <c r="H58" i="4"/>
  <c r="J58" i="4"/>
  <c r="I58" i="4"/>
  <c r="K54" i="4"/>
  <c r="J54" i="4"/>
  <c r="I54" i="4"/>
  <c r="H54" i="4"/>
  <c r="K52" i="4"/>
  <c r="J52" i="4"/>
  <c r="I52" i="4"/>
  <c r="H52" i="4"/>
  <c r="K49" i="4"/>
  <c r="J49" i="4"/>
  <c r="I49" i="4"/>
  <c r="H49" i="4"/>
  <c r="K47" i="4"/>
  <c r="J47" i="4"/>
  <c r="I47" i="4"/>
  <c r="H47" i="4"/>
  <c r="J45" i="4"/>
  <c r="I45" i="4"/>
  <c r="H45" i="4"/>
  <c r="K43" i="4"/>
  <c r="J43" i="4"/>
  <c r="I43" i="4"/>
  <c r="H43" i="4"/>
  <c r="K41" i="4"/>
  <c r="J41" i="4"/>
  <c r="I41" i="4"/>
  <c r="H41" i="4"/>
  <c r="K39" i="4"/>
  <c r="J39" i="4"/>
  <c r="I39" i="4"/>
  <c r="H39" i="4"/>
  <c r="K37" i="4"/>
  <c r="J37" i="4"/>
  <c r="I37" i="4"/>
  <c r="K30" i="4"/>
  <c r="J30" i="4"/>
  <c r="I30" i="4"/>
  <c r="H30" i="4"/>
  <c r="K28" i="4"/>
  <c r="J28" i="4"/>
  <c r="I28" i="4"/>
  <c r="H28" i="4"/>
  <c r="K24" i="4"/>
  <c r="J24" i="4"/>
  <c r="I24" i="4"/>
  <c r="H24" i="4"/>
  <c r="K22" i="4"/>
  <c r="J22" i="4"/>
  <c r="I22" i="4"/>
  <c r="H22" i="4"/>
  <c r="K20" i="4"/>
  <c r="J20" i="4"/>
  <c r="I20" i="4"/>
  <c r="H20" i="4"/>
  <c r="K18" i="4"/>
  <c r="J18" i="4"/>
  <c r="I18" i="4"/>
  <c r="H18" i="4"/>
  <c r="I125" i="4" l="1"/>
  <c r="J125" i="4"/>
  <c r="K125" i="4"/>
  <c r="H125" i="4"/>
  <c r="L18" i="4"/>
  <c r="M18" i="4"/>
  <c r="N18" i="4"/>
  <c r="O18" i="4"/>
  <c r="P18" i="4"/>
  <c r="Q18" i="4"/>
  <c r="L58" i="4" l="1"/>
  <c r="N58" i="4"/>
  <c r="P58" i="4"/>
  <c r="Q58" i="4"/>
  <c r="I131" i="4"/>
  <c r="E21" i="2"/>
  <c r="L124" i="4"/>
  <c r="M124" i="4"/>
  <c r="N124" i="4"/>
  <c r="O124" i="4"/>
  <c r="K132" i="4"/>
  <c r="L132" i="4"/>
  <c r="C25" i="2" s="1"/>
  <c r="C24" i="2" s="1"/>
  <c r="M132" i="4"/>
  <c r="O132" i="4"/>
  <c r="H132" i="4"/>
  <c r="B25" i="2" s="1"/>
  <c r="B24" i="2" s="1"/>
  <c r="Q122" i="4"/>
  <c r="P122" i="4"/>
  <c r="M122" i="4"/>
  <c r="L122" i="4"/>
  <c r="E23" i="2"/>
  <c r="D23" i="2"/>
  <c r="Q92" i="4"/>
  <c r="P92" i="4"/>
  <c r="O92" i="4"/>
  <c r="N92" i="4"/>
  <c r="M92" i="4"/>
  <c r="L92" i="4"/>
  <c r="D24" i="2"/>
  <c r="I130" i="4"/>
  <c r="L130" i="4"/>
  <c r="C16" i="2" s="1"/>
  <c r="C14" i="2" s="1"/>
  <c r="M130" i="4"/>
  <c r="P130" i="4"/>
  <c r="D16" i="2" s="1"/>
  <c r="D14" i="2" s="1"/>
  <c r="Q130" i="4"/>
  <c r="E16" i="2" s="1"/>
  <c r="E14" i="2" s="1"/>
  <c r="H130" i="4"/>
  <c r="B16" i="2" s="1"/>
  <c r="B14" i="2" s="1"/>
  <c r="L52" i="4"/>
  <c r="M52" i="4"/>
  <c r="N52" i="4"/>
  <c r="O52" i="4"/>
  <c r="P52" i="4"/>
  <c r="Q52" i="4"/>
  <c r="M43" i="4"/>
  <c r="Q20" i="4"/>
  <c r="L20" i="4"/>
  <c r="M20" i="4"/>
  <c r="N20" i="4"/>
  <c r="O20" i="4"/>
  <c r="P20" i="4"/>
  <c r="L90" i="4"/>
  <c r="L54" i="4"/>
  <c r="L66" i="4"/>
  <c r="L41" i="4"/>
  <c r="L78" i="4"/>
  <c r="L47" i="4"/>
  <c r="L74" i="4"/>
  <c r="L45" i="4"/>
  <c r="L82" i="4"/>
  <c r="L39" i="4"/>
  <c r="L43" i="4"/>
  <c r="L100" i="4"/>
  <c r="E24" i="2"/>
  <c r="N30" i="4"/>
  <c r="Q24" i="4"/>
  <c r="P24" i="4"/>
  <c r="O24" i="4"/>
  <c r="N24" i="4"/>
  <c r="M24" i="4"/>
  <c r="L24" i="4"/>
  <c r="H25" i="4"/>
  <c r="Q22" i="4"/>
  <c r="P22" i="4"/>
  <c r="O22" i="4"/>
  <c r="N22" i="4"/>
  <c r="M22" i="4"/>
  <c r="L22" i="4"/>
  <c r="M30" i="4"/>
  <c r="Q124" i="4"/>
  <c r="P124" i="4"/>
  <c r="P100" i="4"/>
  <c r="O100" i="4"/>
  <c r="B23" i="2"/>
  <c r="P28" i="4"/>
  <c r="P30" i="4"/>
  <c r="P94" i="4"/>
  <c r="P98" i="4"/>
  <c r="P120" i="4"/>
  <c r="Q118" i="4"/>
  <c r="P118" i="4"/>
  <c r="O118" i="4"/>
  <c r="N118" i="4"/>
  <c r="M118" i="4"/>
  <c r="L118" i="4"/>
  <c r="Q116" i="4"/>
  <c r="P116" i="4"/>
  <c r="O116" i="4"/>
  <c r="N116" i="4"/>
  <c r="M116" i="4"/>
  <c r="L116" i="4"/>
  <c r="Q114" i="4"/>
  <c r="P114" i="4"/>
  <c r="O114" i="4"/>
  <c r="N114" i="4"/>
  <c r="M114" i="4"/>
  <c r="L114" i="4"/>
  <c r="Q112" i="4"/>
  <c r="P112" i="4"/>
  <c r="O112" i="4"/>
  <c r="N112" i="4"/>
  <c r="M112" i="4"/>
  <c r="L112" i="4"/>
  <c r="Q110" i="4"/>
  <c r="P110" i="4"/>
  <c r="O110" i="4"/>
  <c r="N110" i="4"/>
  <c r="M110" i="4"/>
  <c r="L110" i="4"/>
  <c r="Q108" i="4"/>
  <c r="P108" i="4"/>
  <c r="O108" i="4"/>
  <c r="N108" i="4"/>
  <c r="M108" i="4"/>
  <c r="L108" i="4"/>
  <c r="Q106" i="4"/>
  <c r="P106" i="4"/>
  <c r="O106" i="4"/>
  <c r="N106" i="4"/>
  <c r="M106" i="4"/>
  <c r="L106" i="4"/>
  <c r="Q104" i="4"/>
  <c r="P104" i="4"/>
  <c r="O104" i="4"/>
  <c r="N104" i="4"/>
  <c r="M104" i="4"/>
  <c r="L104" i="4"/>
  <c r="Q102" i="4"/>
  <c r="P102" i="4"/>
  <c r="O102" i="4"/>
  <c r="N102" i="4"/>
  <c r="M102" i="4"/>
  <c r="L102" i="4"/>
  <c r="Q90" i="4"/>
  <c r="P90" i="4"/>
  <c r="O90" i="4"/>
  <c r="N90" i="4"/>
  <c r="M90" i="4"/>
  <c r="Q86" i="4"/>
  <c r="P86" i="4"/>
  <c r="O86" i="4"/>
  <c r="N86" i="4"/>
  <c r="M86" i="4"/>
  <c r="L86" i="4"/>
  <c r="Q82" i="4"/>
  <c r="P82" i="4"/>
  <c r="O82" i="4"/>
  <c r="N82" i="4"/>
  <c r="M82" i="4"/>
  <c r="Q78" i="4"/>
  <c r="P78" i="4"/>
  <c r="O78" i="4"/>
  <c r="N78" i="4"/>
  <c r="M78" i="4"/>
  <c r="Q74" i="4"/>
  <c r="P74" i="4"/>
  <c r="O74" i="4"/>
  <c r="N74" i="4"/>
  <c r="M74" i="4"/>
  <c r="Q70" i="4"/>
  <c r="P70" i="4"/>
  <c r="O70" i="4"/>
  <c r="N70" i="4"/>
  <c r="M70" i="4"/>
  <c r="L70" i="4"/>
  <c r="Q66" i="4"/>
  <c r="P66" i="4"/>
  <c r="O66" i="4"/>
  <c r="N66" i="4"/>
  <c r="M66" i="4"/>
  <c r="Q62" i="4"/>
  <c r="P62" i="4"/>
  <c r="O62" i="4"/>
  <c r="N62" i="4"/>
  <c r="M62" i="4"/>
  <c r="L62" i="4"/>
  <c r="Q54" i="4"/>
  <c r="P54" i="4"/>
  <c r="O54" i="4"/>
  <c r="N54" i="4"/>
  <c r="M54" i="4"/>
  <c r="Q49" i="4"/>
  <c r="P49" i="4"/>
  <c r="O49" i="4"/>
  <c r="N49" i="4"/>
  <c r="M49" i="4"/>
  <c r="L49" i="4"/>
  <c r="Q47" i="4"/>
  <c r="P47" i="4"/>
  <c r="O47" i="4"/>
  <c r="N47" i="4"/>
  <c r="M47" i="4"/>
  <c r="Q45" i="4"/>
  <c r="N45" i="4"/>
  <c r="M45" i="4"/>
  <c r="Q43" i="4"/>
  <c r="P43" i="4"/>
  <c r="O43" i="4"/>
  <c r="N43" i="4"/>
  <c r="Q41" i="4"/>
  <c r="P41" i="4"/>
  <c r="O41" i="4"/>
  <c r="N41" i="4"/>
  <c r="M41" i="4"/>
  <c r="Q39" i="4"/>
  <c r="P39" i="4"/>
  <c r="O39" i="4"/>
  <c r="N39" i="4"/>
  <c r="M39" i="4"/>
  <c r="L94" i="4"/>
  <c r="M94" i="4"/>
  <c r="N94" i="4"/>
  <c r="O94" i="4"/>
  <c r="Q94" i="4"/>
  <c r="Q120" i="4"/>
  <c r="O120" i="4"/>
  <c r="N120" i="4"/>
  <c r="L120" i="4"/>
  <c r="N100" i="4"/>
  <c r="Q98" i="4"/>
  <c r="O98" i="4"/>
  <c r="N98" i="4"/>
  <c r="M98" i="4"/>
  <c r="L98" i="4"/>
  <c r="Q30" i="4"/>
  <c r="O30" i="4"/>
  <c r="L30" i="4"/>
  <c r="Q28" i="4"/>
  <c r="L28" i="4"/>
  <c r="L31" i="4" s="1"/>
  <c r="M28" i="4"/>
  <c r="N28" i="4"/>
  <c r="O28" i="4"/>
  <c r="M100" i="4"/>
  <c r="Q100" i="4"/>
  <c r="N125" i="4" l="1"/>
  <c r="P125" i="4"/>
  <c r="O125" i="4"/>
  <c r="L125" i="4"/>
  <c r="Q125" i="4"/>
  <c r="M125" i="4"/>
  <c r="H31" i="4"/>
  <c r="H32" i="4" s="1"/>
  <c r="Q25" i="4"/>
  <c r="Q31" i="4"/>
  <c r="K31" i="4"/>
  <c r="I31" i="4"/>
  <c r="J129" i="4"/>
  <c r="P37" i="4"/>
  <c r="P95" i="4" s="1"/>
  <c r="N37" i="4"/>
  <c r="N95" i="4" s="1"/>
  <c r="O37" i="4"/>
  <c r="Q37" i="4"/>
  <c r="Q95" i="4" s="1"/>
  <c r="P31" i="4"/>
  <c r="L37" i="4"/>
  <c r="L95" i="4" s="1"/>
  <c r="K95" i="4"/>
  <c r="M129" i="4"/>
  <c r="M37" i="4"/>
  <c r="N129" i="4"/>
  <c r="N133" i="4" s="1"/>
  <c r="O31" i="4"/>
  <c r="M31" i="4"/>
  <c r="K25" i="4"/>
  <c r="P25" i="4"/>
  <c r="P127" i="4" s="1"/>
  <c r="O25" i="4"/>
  <c r="C23" i="2"/>
  <c r="O58" i="4"/>
  <c r="L129" i="4"/>
  <c r="L25" i="4"/>
  <c r="P129" i="4"/>
  <c r="D20" i="2" s="1"/>
  <c r="M25" i="4"/>
  <c r="J25" i="4"/>
  <c r="M58" i="4"/>
  <c r="N25" i="4"/>
  <c r="N127" i="4" s="1"/>
  <c r="J31" i="4"/>
  <c r="N31" i="4"/>
  <c r="I25" i="4"/>
  <c r="K129" i="4"/>
  <c r="O129" i="4"/>
  <c r="O133" i="4" s="1"/>
  <c r="C21" i="2"/>
  <c r="Q129" i="4"/>
  <c r="E20" i="2" s="1"/>
  <c r="E13" i="2" s="1"/>
  <c r="E12" i="2" s="1"/>
  <c r="Q127" i="4" l="1"/>
  <c r="L32" i="4"/>
  <c r="L127" i="4"/>
  <c r="K127" i="4"/>
  <c r="N126" i="4"/>
  <c r="K126" i="4"/>
  <c r="K32" i="4"/>
  <c r="Q32" i="4"/>
  <c r="J133" i="4"/>
  <c r="N32" i="4"/>
  <c r="I32" i="4"/>
  <c r="P126" i="4"/>
  <c r="C20" i="2"/>
  <c r="C13" i="2" s="1"/>
  <c r="C12" i="2" s="1"/>
  <c r="P32" i="4"/>
  <c r="L126" i="4"/>
  <c r="C8" i="2" s="1"/>
  <c r="M133" i="4"/>
  <c r="B20" i="2"/>
  <c r="I95" i="4"/>
  <c r="I127" i="4" s="1"/>
  <c r="I129" i="4"/>
  <c r="I133" i="4" s="1"/>
  <c r="Q126" i="4"/>
  <c r="M95" i="4"/>
  <c r="M127" i="4" s="1"/>
  <c r="O95" i="4"/>
  <c r="O127" i="4" s="1"/>
  <c r="J32" i="4"/>
  <c r="O32" i="4"/>
  <c r="M32" i="4"/>
  <c r="J95" i="4"/>
  <c r="J127" i="4" s="1"/>
  <c r="K133" i="4"/>
  <c r="Q133" i="4"/>
  <c r="D21" i="2"/>
  <c r="D13" i="2" s="1"/>
  <c r="D12" i="2" s="1"/>
  <c r="P133" i="4"/>
  <c r="L133" i="4"/>
  <c r="M126" i="4" l="1"/>
  <c r="J126" i="4"/>
  <c r="B10" i="2"/>
  <c r="I126" i="4"/>
  <c r="O126" i="4"/>
  <c r="C11" i="2"/>
  <c r="B11" i="2"/>
  <c r="C10" i="2"/>
  <c r="E8" i="2"/>
  <c r="D8" i="2"/>
  <c r="C9" i="2"/>
  <c r="K74" i="4" l="1"/>
  <c r="B9" i="2"/>
  <c r="H95" i="4"/>
  <c r="H131" i="4"/>
  <c r="B21" i="2" s="1"/>
  <c r="B13" i="2" s="1"/>
  <c r="B12" i="2" s="1"/>
  <c r="H126" i="4" l="1"/>
  <c r="H127" i="4"/>
  <c r="H133" i="4"/>
  <c r="B8" i="2" l="1"/>
</calcChain>
</file>

<file path=xl/sharedStrings.xml><?xml version="1.0" encoding="utf-8"?>
<sst xmlns="http://schemas.openxmlformats.org/spreadsheetml/2006/main" count="457" uniqueCount="187">
  <si>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</si>
  <si>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</si>
  <si>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</si>
  <si>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</si>
  <si>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</si>
  <si>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</si>
  <si>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</si>
  <si>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Uždavinio vertinimo kriterijaus</t>
  </si>
  <si>
    <t>Iš viso</t>
  </si>
  <si>
    <t>Išlaidoms</t>
  </si>
  <si>
    <t>turtui įsigyti ir finansiniams įsipareigojimams vykdyti</t>
  </si>
  <si>
    <t>planas</t>
  </si>
  <si>
    <t>Iš jų darbo užmokesčiui</t>
  </si>
  <si>
    <t>iš viso:</t>
  </si>
  <si>
    <t>Iš viso uždaviniui:</t>
  </si>
  <si>
    <t>Iš viso tikslui:</t>
  </si>
  <si>
    <t>1</t>
  </si>
  <si>
    <t>2</t>
  </si>
  <si>
    <t>-</t>
  </si>
  <si>
    <t>Pavadinimas</t>
  </si>
  <si>
    <t>iš viso</t>
  </si>
  <si>
    <t>Iš viso programai</t>
  </si>
  <si>
    <t>Finansavimo šaltiniai</t>
  </si>
  <si>
    <t>04.02.01.01</t>
  </si>
  <si>
    <t>TIKSLŲ, UŽDAVINIŲ, PRIEMONIŲ ASIGNAVIMŲ IR PRODUKTO VERTINIMO KRITERIJŲ SUVESTINĖ</t>
  </si>
  <si>
    <t>Savivaldybės smulkaus ir vidutinio verslo rėmimo programos įgyvendinimas</t>
  </si>
  <si>
    <t>Savivaldybės aplinkos apsaugos specialiosios rėmimo programos įgyvendinimas</t>
  </si>
  <si>
    <t>05.01.01.01.</t>
  </si>
  <si>
    <t>Beglobių gyvūnų gaudymo, karantinavimo, eutanazijos ir utilizavimo paslaugų vykdymas</t>
  </si>
  <si>
    <t>Strateginio tikslo kodas</t>
  </si>
  <si>
    <t>Programos kodas</t>
  </si>
  <si>
    <t>Vertinimo kriterijus</t>
  </si>
  <si>
    <t xml:space="preserve">Vertinimo kriterijaus kodas </t>
  </si>
  <si>
    <t>05.04.01.01</t>
  </si>
  <si>
    <t>Ekonominės klasifikacijos grupės</t>
  </si>
  <si>
    <t xml:space="preserve">1. Iš viso asignavimų </t>
  </si>
  <si>
    <t>1.1. Išlaidoms:</t>
  </si>
  <si>
    <t>1.1.1. iš jų darbo užmokesčiui</t>
  </si>
  <si>
    <t>1.2. Turtui įsigyti ir finansiniams įsipareigojimams vykdyti</t>
  </si>
  <si>
    <t>2.   Finansavimo šaltiniai:</t>
  </si>
  <si>
    <t>2.1. Savivaldybės biudžetas:</t>
  </si>
  <si>
    <t xml:space="preserve">2.1.1. Valstybės biudžeto specialioji tikslinė dotacija </t>
  </si>
  <si>
    <t>iš jos:</t>
  </si>
  <si>
    <r>
      <t>2.2. Kiti šaltiniai:</t>
    </r>
    <r>
      <rPr>
        <sz val="10"/>
        <rFont val="Times New Roman"/>
        <family val="1"/>
        <charset val="186"/>
      </rPr>
      <t xml:space="preserve"> </t>
    </r>
  </si>
  <si>
    <t>Komunalinių atliekų surinkimas ir tvarkymas</t>
  </si>
  <si>
    <t>Surinktų atliekų kiekis (t)</t>
  </si>
  <si>
    <t>Aplinkos apsaugos rėmimo specialiosios programos įgyvendinimas (proc.)</t>
  </si>
  <si>
    <t>Iškvietimų, gaudyti beglobius gyvūnus, skaičius</t>
  </si>
  <si>
    <t>Kaimo vietovių, kuriose vykdyta melioracijos statinių priežiūra ir remontas, skaičius</t>
  </si>
  <si>
    <t>6 Programa. Pažangaus verslo ir žemės ūkio kūrimo, švarios ir saugios aplinkos išsaugojimo programa</t>
  </si>
  <si>
    <t>3 Strateginis tikslas. Sukurti augimui ir konkurencingumui palankias aplinkos sąlygas</t>
  </si>
  <si>
    <t>Gerinti verslo ir žemės ūkio veiklos sąlygas rajone</t>
  </si>
  <si>
    <t>Gerinti melioracijos statinių būklę ir žemės ūkio veiklos sąlygas rajone</t>
  </si>
  <si>
    <t>Skatinti verslo plėtrą rajone, remti verslo ir žemės ūkio subjektus</t>
  </si>
  <si>
    <t>Paremtų SVV įmonių skaičius</t>
  </si>
  <si>
    <t>Pakruojo verslo informacijos centre konsultuotų asmenų skaičius</t>
  </si>
  <si>
    <t>Pakruojo verslo informacijos centro  veiklos organizavimas</t>
  </si>
  <si>
    <t>Vykdyti priemones, nukreiptas į aplinkos išsaugojimą</t>
  </si>
  <si>
    <t>1, 14-21</t>
  </si>
  <si>
    <t>Veikiančių SVV dalis, nuo visų veikiančių ūkio subjektų (proc.)</t>
  </si>
  <si>
    <t>Įgyvendintų aplinkos apsaugos priemonių / projektų skaičius</t>
  </si>
  <si>
    <t>Atnaujintų melioracijos sistemų dalis, nuo visų melioracijos sistemų (proc.)</t>
  </si>
  <si>
    <t>Patenkintų SVV ir ūkininkų prašymų paramai gauti dalis, nuo visų gautų prašymų (proc.)</t>
  </si>
  <si>
    <t>E-3-1</t>
  </si>
  <si>
    <t>E-3-2</t>
  </si>
  <si>
    <t>E-3-3</t>
  </si>
  <si>
    <t>R-6-1-1</t>
  </si>
  <si>
    <t>R-6-1-2</t>
  </si>
  <si>
    <t>Viešosios komunalinių atliekų surinkimo paslaugos teikimo aprėptis (proc.)</t>
  </si>
  <si>
    <t>P-6-1-1-1</t>
  </si>
  <si>
    <t>P-6-1-1-2</t>
  </si>
  <si>
    <t>P-6-1-2-1</t>
  </si>
  <si>
    <t>P-6-1-2-2</t>
  </si>
  <si>
    <t>R-6-2-1</t>
  </si>
  <si>
    <t>P-6-2-1-1</t>
  </si>
  <si>
    <t>P-6-2-1-2</t>
  </si>
  <si>
    <t>P-6-2-1-3</t>
  </si>
  <si>
    <t>Gerinti rajono aplinkos kokybę, prižiūrėti viešąsias teritorijas ir inžinerinę infrastruktūrą</t>
  </si>
  <si>
    <t>Vykdyti rajono teritorijų, inžinerinės infrastruktūros ir komunalinio ūkio  priežiūros ir remonto darbus</t>
  </si>
  <si>
    <t>06.04.01.01.</t>
  </si>
  <si>
    <t>Eksploatuojamų gatvių apšvietimo tinklų ilgis (km)</t>
  </si>
  <si>
    <t>Prižiūrimų inžinerinių tinklų sistemų skaičius</t>
  </si>
  <si>
    <t>Miestų ir gyvenviečių gatvių apšvietimo tinklų eksploatacija ir remontas</t>
  </si>
  <si>
    <t>Polderių priežiūra</t>
  </si>
  <si>
    <t>Žemės melioravimo darbai</t>
  </si>
  <si>
    <t>14-21</t>
  </si>
  <si>
    <t>Vandentvarkos plėtros programai įgyvendinti UAB „Pakruojo vandentiekis“</t>
  </si>
  <si>
    <t>Palūkanų dengimas (proc.)</t>
  </si>
  <si>
    <t>06.02.01.01</t>
  </si>
  <si>
    <t>Prižiūrimų polderių skaičius</t>
  </si>
  <si>
    <t xml:space="preserve"> 2.1.1.1. valstybinėms (perduotoms savivaldybėms) funkcijoms vykdyti (D)</t>
  </si>
  <si>
    <t>2.1.1.2. mokinio krepšeliui finansuoti (K)</t>
  </si>
  <si>
    <t>2.1.1.3. kita tikslinė dotacija (Z)</t>
  </si>
  <si>
    <t>2.1.1.4. tikslinė dotacija iš Valstybės investicijų programos (VIP)</t>
  </si>
  <si>
    <t>2.1.2. Savivaldybės biudžeto lėšos savarankiškoms funkcijoms (B)</t>
  </si>
  <si>
    <t>2.1.3. Biudžetinių įstaigų pajamos (S)</t>
  </si>
  <si>
    <t>2.1.4. Įmokos už išlaikymą švietimo, socialinės apsaugos ir kitose įstaigose (E)</t>
  </si>
  <si>
    <t>B</t>
  </si>
  <si>
    <t>D</t>
  </si>
  <si>
    <t>AA</t>
  </si>
  <si>
    <t>Savivaldybės biudžeto lėšos savarankiškoms funkcijoms</t>
  </si>
  <si>
    <t>Valstybinėms (perduotoms savivaldybėms) funkcijoms vykdyti</t>
  </si>
  <si>
    <t>P-6-2-1-4</t>
  </si>
  <si>
    <t>Atnaujintų ar naujai įrengtų komunalinio ūkio objektų skaičius (tvarkomos teritorijos plotas, ha)</t>
  </si>
  <si>
    <t>Seniūnijų komunalinio ūkio, inžinerinių tinklų ir teritorijos tvarkymas</t>
  </si>
  <si>
    <t xml:space="preserve">Biudžetinių įstaigų pajamos </t>
  </si>
  <si>
    <t>S</t>
  </si>
  <si>
    <t>08.03.01.01</t>
  </si>
  <si>
    <t>06.03.01.01</t>
  </si>
  <si>
    <t>05.01.01.02.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</si>
  <si>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</si>
  <si>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</si>
  <si>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</si>
  <si>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</si>
  <si>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</si>
  <si>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</si>
  <si>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</si>
  <si>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</si>
  <si>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</si>
  <si>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</si>
  <si>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</si>
  <si>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</si>
  <si>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</si>
  <si>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</si>
  <si>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</si>
  <si>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</si>
  <si>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</si>
  <si>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</t>
  </si>
  <si>
    <t>Lėšų panaudojimas (proc.)</t>
  </si>
  <si>
    <t>Bendrosios žemės ūkio produkcijos vertė (tūkst. EUR)</t>
  </si>
  <si>
    <t>04.01.01.06</t>
  </si>
  <si>
    <t>Ekstremalių situacijų likvidavimo administravimas</t>
  </si>
  <si>
    <t>05.0.01.01.</t>
  </si>
  <si>
    <t>V</t>
  </si>
  <si>
    <t>Panaudotų lėšų dalis (proc.)</t>
  </si>
  <si>
    <t xml:space="preserve"> LĖŠŲ POREIKIS (ASIGNAVIMAI) IR NUMATOMI FINANSAVIMO ŠALTINIAI</t>
  </si>
  <si>
    <t>Valstybės biudžeto lėšos</t>
  </si>
  <si>
    <t>2022-ųjų m. asignavimų projektas</t>
  </si>
  <si>
    <t>4</t>
  </si>
  <si>
    <t>Parama melioracijos statinių naudotojų asociacijoms</t>
  </si>
  <si>
    <t>2023-ųjų m. asignavimų projektas</t>
  </si>
  <si>
    <t>Žeimelis</t>
  </si>
  <si>
    <t>Guostagalis</t>
  </si>
  <si>
    <t>Lygumai</t>
  </si>
  <si>
    <t>Rajono gyvenviečių lietaus drenažo ir melioracijos įrenginių remontas</t>
  </si>
  <si>
    <t>1; 13</t>
  </si>
  <si>
    <t>P-6-2-2-1</t>
  </si>
  <si>
    <t>P-6-2-2-2</t>
  </si>
  <si>
    <t>P-6-2-2-3</t>
  </si>
  <si>
    <t>P-6-2-2-5</t>
  </si>
  <si>
    <t>Vandens tiekimo trasų remontas ir rekonstravimas</t>
  </si>
  <si>
    <t>P-6-1-1-3;             P-6-1-1-4</t>
  </si>
  <si>
    <t>2.1.5. Aplinkos apsaugos rėmimo specialiosios programos lėšos (B)</t>
  </si>
  <si>
    <t>2.2.1. Valstybės biudžeto lėšos (V)</t>
  </si>
  <si>
    <t>2.2.2. Banko paskolos lėšos (Savivaldybės ilgalaikė paskola) (P)</t>
  </si>
  <si>
    <t>2.2.3. Banko paskolos lėšos (Finansų ministerijos suteikta EIB paskola) (P (EIB))</t>
  </si>
  <si>
    <t>2.2.4. 2 % soc. paramos lėšų (KT P)</t>
  </si>
  <si>
    <t>(tūkst. eurų)</t>
  </si>
  <si>
    <t>1 lentelė. PAŽANGAUS VERSLO IR ŽEMĖS ŪKIO KŪRIMO, ŠVARIOS IR SAUGIOS APLINKOS IŠSAUGOJIMO PROGRAMOS</t>
  </si>
  <si>
    <t>2 lentelė. PAŽANGAUS VERSLO IR ŽEMĖS ŪKIO KŪRIMO, ŠVARIOS IR SAUGIOS APLINKOS IŠSAUGOJIMO  PROGRAMOS NR. 6</t>
  </si>
  <si>
    <t>3 lentelė. PAŽANGAUS VERSLO IR ŽEMĖS ŪKIO KŪRIMO, ŠVARIOS IR SAUGIOS APLINKOS IŠSAUGOJIMO PROGRAMOS VERTINIMO KRITERIJAI</t>
  </si>
  <si>
    <t>2023 m.   planas</t>
  </si>
  <si>
    <t>Naminių gyvūnų (kačių ir šunų) sterilizacijos paslaugos</t>
  </si>
  <si>
    <t>Sterilizuotų naminių gyvūnų sk.</t>
  </si>
  <si>
    <t>P-6-2-2-6</t>
  </si>
  <si>
    <t>05.06.01.01</t>
  </si>
  <si>
    <t>2024-ųjų m. asignavimų projektas</t>
  </si>
  <si>
    <t xml:space="preserve">2024-iesiems m. </t>
  </si>
  <si>
    <t>2024 m.   planas</t>
  </si>
  <si>
    <t>2021 m. asignavimai patvirtinti taryboje</t>
  </si>
  <si>
    <t>2022-ųjų m. asignavimai patvirtinti taryboje</t>
  </si>
  <si>
    <t>2025-ųjų m. asignavimų projektas</t>
  </si>
  <si>
    <t>2023-iesiems m.</t>
  </si>
  <si>
    <t xml:space="preserve">2025-iesiems m. </t>
  </si>
  <si>
    <t>2025 m.   planas</t>
  </si>
  <si>
    <t>14 Linkuva</t>
  </si>
  <si>
    <t>16 Guostagalis</t>
  </si>
  <si>
    <t>20 klov</t>
  </si>
  <si>
    <t>20 Klov</t>
  </si>
  <si>
    <t>15 Zeim</t>
  </si>
  <si>
    <t>15  Zeim</t>
  </si>
  <si>
    <t>21 Pas</t>
  </si>
  <si>
    <t>21 |Pasv</t>
  </si>
  <si>
    <t>18 Pakruojis</t>
  </si>
  <si>
    <t>Suremontuotų griovių ilgis (km)</t>
  </si>
  <si>
    <t>17 Lygu</t>
  </si>
  <si>
    <t>19 Rozal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</si>
</sst>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0" x14ac:knownFonts="1">
    <font>
      <sz val="10"/>
      <name val="Arial"/>
    </font>
    <font>
      <sz val="10"/>
      <name val="Arial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name val="Times New Roman"/>
      <family val="1"/>
    </font>
    <font>
      <sz val="10"/>
      <name val="Arial"/>
      <family val="2"/>
      <charset val="186"/>
    </font>
    <font>
      <sz val="10"/>
      <name val="Arial"/>
    </font>
    <font>
      <sz val="8"/>
      <color indexed="5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12"/>
      <color theme="0"/>
      <name val="Times New Roman"/>
      <family val="1"/>
    </font>
    <font>
      <i/>
      <sz val="8"/>
      <color theme="0"/>
      <name val="Times New Roman"/>
      <family val="1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0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212">
    <xf numFmtId="0" fontId="0" fillId="0" borderId="0" xfId="0"/>
    <xf numFmtId="0" fontId="4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top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16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0" fontId="22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1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164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justify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top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164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 wrapText="1"/>
    </xf>
    <xf numFmtId="2" fontId="10" fillId="3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2" fillId="11" borderId="1" xfId="0" applyNumberFormat="1" applyFont="1" applyFill="1" applyBorder="1" applyAlignment="1">
      <alignment horizontal="center" vertical="center"/>
    </xf>
    <xf numFmtId="4" fontId="8" fillId="11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vertical="center"/>
    </xf>
    <xf numFmtId="2" fontId="23" fillId="0" borderId="0" xfId="0" applyNumberFormat="1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0" fontId="10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 wrapText="1"/>
    </xf>
    <xf numFmtId="49" fontId="10" fillId="5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2" fontId="24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49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/>
    </xf>
    <xf numFmtId="164" fontId="10" fillId="7" borderId="1" xfId="1" applyNumberFormat="1" applyFont="1" applyFill="1" applyBorder="1" applyAlignment="1">
      <alignment horizontal="center" vertical="center"/>
    </xf>
    <xf numFmtId="4" fontId="8" fillId="8" borderId="1" xfId="0" applyNumberFormat="1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>
      <alignment horizontal="center" vertical="center" wrapText="1"/>
    </xf>
    <xf numFmtId="4" fontId="15" fillId="8" borderId="1" xfId="0" applyNumberFormat="1" applyFont="1" applyFill="1" applyBorder="1" applyAlignment="1">
      <alignment horizontal="center" vertical="center" wrapText="1"/>
    </xf>
    <xf numFmtId="4" fontId="10" fillId="6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4" fontId="4" fillId="0" borderId="1" xfId="0" applyNumberFormat="1" applyFont="1" applyBorder="1"/>
    <xf numFmtId="0" fontId="2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49" fontId="10" fillId="5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right" vertical="center"/>
    </xf>
    <xf numFmtId="2" fontId="29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3" fillId="0" borderId="1" xfId="0" applyFont="1" applyBorder="1"/>
    <xf numFmtId="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8" fillId="0" borderId="1" xfId="2" applyFont="1" applyBorder="1" applyAlignment="1">
      <alignment horizontal="center" vertical="center"/>
    </xf>
    <xf numFmtId="0" fontId="13" fillId="0" borderId="1" xfId="2" applyFont="1" applyBorder="1"/>
    <xf numFmtId="0" fontId="2" fillId="0" borderId="1" xfId="2" applyFont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/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wrapText="1"/>
    </xf>
    <xf numFmtId="0" fontId="14" fillId="0" borderId="1" xfId="2" applyFont="1" applyBorder="1"/>
    <xf numFmtId="49" fontId="10" fillId="5" borderId="2" xfId="0" applyNumberFormat="1" applyFont="1" applyFill="1" applyBorder="1" applyAlignment="1">
      <alignment horizontal="center" vertical="center"/>
    </xf>
    <xf numFmtId="49" fontId="10" fillId="5" borderId="4" xfId="0" applyNumberFormat="1" applyFont="1" applyFill="1" applyBorder="1" applyAlignment="1">
      <alignment horizontal="center" vertical="center"/>
    </xf>
    <xf numFmtId="49" fontId="10" fillId="5" borderId="3" xfId="0" applyNumberFormat="1" applyFont="1" applyFill="1" applyBorder="1" applyAlignment="1">
      <alignment horizontal="center" vertical="center"/>
    </xf>
    <xf numFmtId="49" fontId="2" fillId="0" borderId="1" xfId="2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3" xfId="2" applyNumberFormat="1" applyFont="1" applyBorder="1" applyAlignment="1">
      <alignment horizontal="center" vertical="center"/>
    </xf>
    <xf numFmtId="49" fontId="8" fillId="0" borderId="2" xfId="2" applyNumberFormat="1" applyFont="1" applyBorder="1" applyAlignment="1">
      <alignment horizontal="center" vertical="center" wrapText="1"/>
    </xf>
    <xf numFmtId="49" fontId="8" fillId="0" borderId="4" xfId="2" applyNumberFormat="1" applyFont="1" applyBorder="1" applyAlignment="1">
      <alignment horizontal="center" vertical="center" wrapText="1"/>
    </xf>
    <xf numFmtId="49" fontId="8" fillId="0" borderId="3" xfId="2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49" fontId="10" fillId="4" borderId="1" xfId="1" applyNumberFormat="1" applyFont="1" applyFill="1" applyBorder="1" applyAlignment="1">
      <alignment horizontal="center" vertical="center" textRotation="90" wrapText="1"/>
    </xf>
    <xf numFmtId="164" fontId="10" fillId="7" borderId="1" xfId="1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right" vertical="center"/>
    </xf>
    <xf numFmtId="164" fontId="10" fillId="7" borderId="1" xfId="1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right" vertical="center"/>
    </xf>
    <xf numFmtId="0" fontId="10" fillId="6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49" fontId="10" fillId="9" borderId="1" xfId="0" applyNumberFormat="1" applyFont="1" applyFill="1" applyBorder="1" applyAlignment="1">
      <alignment horizontal="left" vertical="center" wrapText="1"/>
    </xf>
    <xf numFmtId="49" fontId="10" fillId="5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0" fontId="27" fillId="5" borderId="1" xfId="0" applyFont="1" applyFill="1" applyBorder="1" applyAlignment="1">
      <alignment horizontal="left" vertical="center"/>
    </xf>
    <xf numFmtId="0" fontId="28" fillId="5" borderId="1" xfId="0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3" applyFont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7" fillId="5" borderId="1" xfId="0" applyFont="1" applyFill="1" applyBorder="1" applyAlignment="1">
      <alignment horizontal="left" vertical="center" wrapText="1"/>
    </xf>
    <xf numFmtId="0" fontId="2" fillId="11" borderId="1" xfId="2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/>
    </xf>
    <xf numFmtId="49" fontId="8" fillId="11" borderId="1" xfId="2" applyNumberFormat="1" applyFont="1" applyFill="1" applyBorder="1" applyAlignment="1">
      <alignment horizontal="center" vertical="center" wrapText="1"/>
    </xf>
    <xf numFmtId="0" fontId="13" fillId="11" borderId="1" xfId="2" applyFont="1" applyFill="1" applyBorder="1"/>
    <xf numFmtId="0" fontId="11" fillId="0" borderId="0" xfId="0" applyFont="1" applyAlignment="1">
      <alignment horizontal="center" vertical="top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11" borderId="2" xfId="0" applyNumberFormat="1" applyFont="1" applyFill="1" applyBorder="1" applyAlignment="1">
      <alignment horizontal="center" vertical="center"/>
    </xf>
    <xf numFmtId="2" fontId="2" fillId="11" borderId="3" xfId="0" applyNumberFormat="1" applyFont="1" applyFill="1" applyBorder="1" applyAlignment="1">
      <alignment horizontal="center" vertical="center"/>
    </xf>
    <xf numFmtId="2" fontId="2" fillId="11" borderId="1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2" fontId="8" fillId="11" borderId="2" xfId="0" applyNumberFormat="1" applyFont="1" applyFill="1" applyBorder="1" applyAlignment="1">
      <alignment horizontal="center" vertical="center"/>
    </xf>
    <xf numFmtId="2" fontId="8" fillId="11" borderId="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/>
    </xf>
  </cellXfs>
  <cellStyles count="4">
    <cellStyle name="Įprastas" xfId="0" builtinId="0"/>
    <cellStyle name="Normal_3_1 Programos 1 lentele" xfId="1" xr:uid="{00000000-0005-0000-0000-000001000000}"/>
    <cellStyle name="Normal_5 programa (11.14)" xfId="2" xr:uid="{00000000-0005-0000-0000-000002000000}"/>
    <cellStyle name="Normal_Sheet1" xfId="3" xr:uid="{00000000-0005-0000-0000-000003000000}"/>
  </cellStyles>
  <dxfs count="3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zoomScale="90" zoomScaleNormal="90" workbookViewId="0">
      <selection activeCell="M26" sqref="M26"/>
    </sheetView>
  </sheetViews>
  <sheetFormatPr defaultRowHeight="12.75" x14ac:dyDescent="0.2"/>
  <cols>
    <col min="1" max="1" width="44.28515625" style="1" customWidth="1"/>
    <col min="2" max="2" width="12.5703125" style="1" customWidth="1"/>
    <col min="3" max="4" width="10.85546875" style="1" customWidth="1"/>
    <col min="5" max="5" width="11.85546875" style="1" customWidth="1"/>
    <col min="6" max="16384" width="9.140625" style="1"/>
  </cols>
  <sheetData>
    <row r="1" spans="1:5" ht="16.5" customHeight="1" x14ac:dyDescent="0.2"/>
    <row r="2" spans="1:5" ht="25.5" customHeight="1" x14ac:dyDescent="0.2">
      <c r="A2" s="99" t="s">
        <v>158</v>
      </c>
      <c r="B2" s="100"/>
      <c r="C2" s="100"/>
      <c r="D2" s="100"/>
      <c r="E2" s="100"/>
    </row>
    <row r="3" spans="1:5" ht="17.25" customHeight="1" x14ac:dyDescent="0.2">
      <c r="A3" s="100" t="s">
        <v>135</v>
      </c>
      <c r="B3" s="100"/>
      <c r="C3" s="100"/>
      <c r="D3" s="100"/>
      <c r="E3" s="100"/>
    </row>
    <row r="4" spans="1:5" ht="17.25" customHeight="1" x14ac:dyDescent="0.2"/>
    <row r="5" spans="1:5" ht="16.5" customHeight="1" x14ac:dyDescent="0.2">
      <c r="A5" s="101" t="s">
        <v>157</v>
      </c>
      <c r="B5" s="101"/>
      <c r="C5" s="101"/>
      <c r="D5" s="101"/>
      <c r="E5" s="101"/>
    </row>
    <row r="6" spans="1:5" ht="36.75" customHeight="1" x14ac:dyDescent="0.2">
      <c r="A6" s="102" t="s">
        <v>34</v>
      </c>
      <c r="B6" s="98" t="s">
        <v>169</v>
      </c>
      <c r="C6" s="98" t="s">
        <v>137</v>
      </c>
      <c r="D6" s="98" t="s">
        <v>140</v>
      </c>
      <c r="E6" s="98" t="s">
        <v>166</v>
      </c>
    </row>
    <row r="7" spans="1:5" x14ac:dyDescent="0.2">
      <c r="A7" s="102"/>
      <c r="B7" s="98"/>
      <c r="C7" s="98"/>
      <c r="D7" s="98"/>
      <c r="E7" s="98"/>
    </row>
    <row r="8" spans="1:5" x14ac:dyDescent="0.2">
      <c r="A8" s="78" t="s">
        <v>35</v>
      </c>
      <c r="B8" s="79">
        <f>'2 lentele'!H127</f>
        <v>2809.04</v>
      </c>
      <c r="C8" s="79">
        <f>'2 lentele'!L127</f>
        <v>2611.8000000000002</v>
      </c>
      <c r="D8" s="79">
        <f>'2 lentele'!P127</f>
        <v>2401.4300000000003</v>
      </c>
      <c r="E8" s="79">
        <f>'2 lentele'!Q127</f>
        <v>2420.9300000000003</v>
      </c>
    </row>
    <row r="9" spans="1:5" x14ac:dyDescent="0.2">
      <c r="A9" s="80" t="s">
        <v>36</v>
      </c>
      <c r="B9" s="45">
        <f>+'2 lentele'!I127</f>
        <v>2018.34</v>
      </c>
      <c r="C9" s="45">
        <f>+'2 lentele'!M127</f>
        <v>2524.3000000000002</v>
      </c>
      <c r="D9" s="45"/>
      <c r="E9" s="45"/>
    </row>
    <row r="10" spans="1:5" x14ac:dyDescent="0.2">
      <c r="A10" s="81" t="s">
        <v>37</v>
      </c>
      <c r="B10" s="44">
        <f>+'2 lentele'!J127</f>
        <v>129.19999999999999</v>
      </c>
      <c r="C10" s="44">
        <f>+'2 lentele'!N127</f>
        <v>165.7</v>
      </c>
      <c r="D10" s="44"/>
      <c r="E10" s="44"/>
    </row>
    <row r="11" spans="1:5" ht="25.5" x14ac:dyDescent="0.2">
      <c r="A11" s="80" t="s">
        <v>38</v>
      </c>
      <c r="B11" s="45">
        <f>+'2 lentele'!K127</f>
        <v>790.7</v>
      </c>
      <c r="C11" s="45">
        <f>+'2 lentele'!O127</f>
        <v>87.5</v>
      </c>
      <c r="D11" s="45"/>
      <c r="E11" s="45"/>
    </row>
    <row r="12" spans="1:5" x14ac:dyDescent="0.2">
      <c r="A12" s="82" t="s">
        <v>39</v>
      </c>
      <c r="B12" s="79">
        <f>+B13+B24</f>
        <v>2809.04</v>
      </c>
      <c r="C12" s="79">
        <f>+C13+C24</f>
        <v>2611.8000000000002</v>
      </c>
      <c r="D12" s="79">
        <f t="shared" ref="D12:E12" si="0">+D13+D24</f>
        <v>2401.4299999999998</v>
      </c>
      <c r="E12" s="79">
        <f t="shared" si="0"/>
        <v>2420.9299999999998</v>
      </c>
    </row>
    <row r="13" spans="1:5" x14ac:dyDescent="0.2">
      <c r="A13" s="83" t="s">
        <v>40</v>
      </c>
      <c r="B13" s="45">
        <f>+B14+B20+B21+B23</f>
        <v>2228.04</v>
      </c>
      <c r="C13" s="45">
        <f>+C14+C20+C21+C23</f>
        <v>2611.8000000000002</v>
      </c>
      <c r="D13" s="45">
        <f t="shared" ref="D13" si="1">+D14+D20+D21+D23</f>
        <v>2401.4299999999998</v>
      </c>
      <c r="E13" s="45">
        <f>+E14+E20+E21+E23</f>
        <v>2420.9299999999998</v>
      </c>
    </row>
    <row r="14" spans="1:5" x14ac:dyDescent="0.2">
      <c r="A14" s="84" t="s">
        <v>41</v>
      </c>
      <c r="B14" s="44">
        <f>B16+B17+B18+B19</f>
        <v>328</v>
      </c>
      <c r="C14" s="44">
        <f>C16+C17+C18+C19</f>
        <v>345</v>
      </c>
      <c r="D14" s="44">
        <f>D16+D17+D18+D19</f>
        <v>340</v>
      </c>
      <c r="E14" s="44">
        <f>E16+E17+E18+E19</f>
        <v>345</v>
      </c>
    </row>
    <row r="15" spans="1:5" x14ac:dyDescent="0.2">
      <c r="A15" s="84" t="s">
        <v>42</v>
      </c>
      <c r="B15" s="44"/>
      <c r="C15" s="44"/>
      <c r="D15" s="44"/>
      <c r="E15" s="44"/>
    </row>
    <row r="16" spans="1:5" ht="25.5" x14ac:dyDescent="0.2">
      <c r="A16" s="85" t="s">
        <v>90</v>
      </c>
      <c r="B16" s="44">
        <f>'2 lentele'!H130</f>
        <v>328</v>
      </c>
      <c r="C16" s="44">
        <f>'2 lentele'!L130</f>
        <v>345</v>
      </c>
      <c r="D16" s="44">
        <f>'2 lentele'!P130</f>
        <v>340</v>
      </c>
      <c r="E16" s="44">
        <f>'2 lentele'!Q130</f>
        <v>345</v>
      </c>
    </row>
    <row r="17" spans="1:5" x14ac:dyDescent="0.2">
      <c r="A17" s="84" t="s">
        <v>91</v>
      </c>
      <c r="B17" s="44"/>
      <c r="C17" s="44"/>
      <c r="D17" s="44"/>
      <c r="E17" s="44"/>
    </row>
    <row r="18" spans="1:5" x14ac:dyDescent="0.2">
      <c r="A18" s="84" t="s">
        <v>92</v>
      </c>
      <c r="B18" s="44"/>
      <c r="C18" s="44"/>
      <c r="D18" s="44"/>
      <c r="E18" s="44"/>
    </row>
    <row r="19" spans="1:5" ht="25.5" x14ac:dyDescent="0.2">
      <c r="A19" s="84" t="s">
        <v>93</v>
      </c>
      <c r="B19" s="44"/>
      <c r="C19" s="44"/>
      <c r="D19" s="44"/>
      <c r="E19" s="44"/>
    </row>
    <row r="20" spans="1:5" ht="25.5" x14ac:dyDescent="0.2">
      <c r="A20" s="84" t="s">
        <v>94</v>
      </c>
      <c r="B20" s="44">
        <f>+'2 lentele'!H129-'1_lentelė'!B23</f>
        <v>1448.24</v>
      </c>
      <c r="C20" s="44">
        <f>+'2 lentele'!L129-'1_lentelė'!C23</f>
        <v>1698.6000000000001</v>
      </c>
      <c r="D20" s="44">
        <f>+'2 lentele'!P129-'1_lentelė'!D23</f>
        <v>1493.2299999999998</v>
      </c>
      <c r="E20" s="44">
        <f>+'2 lentele'!Q129-'1_lentelė'!E23</f>
        <v>1507.7299999999998</v>
      </c>
    </row>
    <row r="21" spans="1:5" x14ac:dyDescent="0.2">
      <c r="A21" s="84" t="s">
        <v>95</v>
      </c>
      <c r="B21" s="44">
        <f>'2 lentele'!H131</f>
        <v>0</v>
      </c>
      <c r="C21" s="44">
        <f>'2 lentele'!L131</f>
        <v>0</v>
      </c>
      <c r="D21" s="44">
        <f>'2 lentele'!P131</f>
        <v>0</v>
      </c>
      <c r="E21" s="44">
        <f>'2 lentele'!Q131</f>
        <v>0</v>
      </c>
    </row>
    <row r="22" spans="1:5" ht="25.5" x14ac:dyDescent="0.2">
      <c r="A22" s="84" t="s">
        <v>96</v>
      </c>
      <c r="B22" s="44"/>
      <c r="C22" s="44"/>
      <c r="D22" s="44"/>
      <c r="E22" s="44"/>
    </row>
    <row r="23" spans="1:5" ht="25.5" x14ac:dyDescent="0.2">
      <c r="A23" s="81" t="s">
        <v>152</v>
      </c>
      <c r="B23" s="44">
        <f>+'2 lentele'!H100</f>
        <v>451.8</v>
      </c>
      <c r="C23" s="44">
        <f>+'2 lentele'!L99</f>
        <v>568.20000000000005</v>
      </c>
      <c r="D23" s="44">
        <f>+'2 lentele'!P99</f>
        <v>568.20000000000005</v>
      </c>
      <c r="E23" s="44">
        <f>+'2 lentele'!Q99</f>
        <v>568.20000000000005</v>
      </c>
    </row>
    <row r="24" spans="1:5" x14ac:dyDescent="0.2">
      <c r="A24" s="80" t="s">
        <v>43</v>
      </c>
      <c r="B24" s="45">
        <f>SUM(B25:B28)</f>
        <v>581</v>
      </c>
      <c r="C24" s="45">
        <f>SUM(C25:C28)</f>
        <v>0</v>
      </c>
      <c r="D24" s="45">
        <f>SUM(D25:D28)</f>
        <v>0</v>
      </c>
      <c r="E24" s="45">
        <f>SUM(E25:E28)</f>
        <v>0</v>
      </c>
    </row>
    <row r="25" spans="1:5" x14ac:dyDescent="0.2">
      <c r="A25" s="86" t="s">
        <v>153</v>
      </c>
      <c r="B25" s="44">
        <f>+'2 lentele'!H132</f>
        <v>581</v>
      </c>
      <c r="C25" s="44">
        <f>+'2 lentele'!L132</f>
        <v>0</v>
      </c>
      <c r="D25" s="44"/>
      <c r="E25" s="44"/>
    </row>
    <row r="26" spans="1:5" ht="25.5" x14ac:dyDescent="0.2">
      <c r="A26" s="86" t="s">
        <v>154</v>
      </c>
      <c r="B26" s="44"/>
      <c r="C26" s="44"/>
      <c r="D26" s="44"/>
      <c r="E26" s="44"/>
    </row>
    <row r="27" spans="1:5" ht="25.5" x14ac:dyDescent="0.2">
      <c r="A27" s="86" t="s">
        <v>155</v>
      </c>
      <c r="B27" s="44"/>
      <c r="C27" s="44"/>
      <c r="D27" s="44"/>
      <c r="E27" s="44"/>
    </row>
    <row r="28" spans="1:5" x14ac:dyDescent="0.2">
      <c r="A28" s="87" t="s">
        <v>156</v>
      </c>
      <c r="B28" s="88"/>
      <c r="C28" s="88"/>
      <c r="D28" s="88"/>
      <c r="E28" s="88"/>
    </row>
    <row r="35" spans="2:2" x14ac:dyDescent="0.2">
      <c r="B35" s="46"/>
    </row>
  </sheetData>
  <mergeCells count="8">
    <mergeCell ref="D6:D7"/>
    <mergeCell ref="E6:E7"/>
    <mergeCell ref="A2:E2"/>
    <mergeCell ref="A3:E3"/>
    <mergeCell ref="A5:E5"/>
    <mergeCell ref="A6:A7"/>
    <mergeCell ref="B6:B7"/>
    <mergeCell ref="C6:C7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7" firstPageNumber="80" orientation="portrait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41"/>
  <sheetViews>
    <sheetView tabSelected="1" zoomScaleNormal="100" zoomScaleSheetLayoutView="100" workbookViewId="0">
      <pane ySplit="9" topLeftCell="A122" activePane="bottomLeft" state="frozen"/>
      <selection pane="bottomLeft" activeCell="S134" sqref="S134"/>
    </sheetView>
  </sheetViews>
  <sheetFormatPr defaultRowHeight="11.25" outlineLevelRow="2" x14ac:dyDescent="0.2"/>
  <cols>
    <col min="1" max="3" width="3.7109375" style="2" customWidth="1"/>
    <col min="4" max="4" width="19.7109375" style="2" customWidth="1"/>
    <col min="5" max="5" width="9.42578125" style="2" customWidth="1"/>
    <col min="6" max="6" width="7.5703125" style="2" customWidth="1"/>
    <col min="7" max="7" width="7.5703125" style="3" customWidth="1"/>
    <col min="8" max="17" width="9.7109375" style="2" customWidth="1"/>
    <col min="18" max="18" width="19.5703125" style="2" customWidth="1"/>
    <col min="19" max="21" width="6.7109375" style="2" customWidth="1"/>
    <col min="22" max="22" width="11.42578125" style="26" customWidth="1"/>
    <col min="23" max="32" width="9.140625" style="26"/>
    <col min="33" max="16384" width="9.140625" style="2"/>
  </cols>
  <sheetData>
    <row r="1" spans="1:32" s="5" customFormat="1" ht="16.5" customHeight="1" x14ac:dyDescent="0.2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s="4" customFormat="1" ht="16.5" customHeight="1" x14ac:dyDescent="0.2">
      <c r="A2" s="164" t="s">
        <v>159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ht="16.5" customHeight="1" x14ac:dyDescent="0.2">
      <c r="A3" s="171" t="s">
        <v>24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29"/>
      <c r="W3" s="29"/>
      <c r="X3" s="29"/>
      <c r="Y3" s="29"/>
      <c r="Z3" s="29"/>
      <c r="AA3" s="29"/>
    </row>
    <row r="4" spans="1:32" ht="17.25" customHeight="1" x14ac:dyDescent="0.2">
      <c r="A4" s="169" t="s">
        <v>157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</row>
    <row r="5" spans="1:32" ht="16.5" customHeight="1" x14ac:dyDescent="0.2">
      <c r="A5" s="163" t="s">
        <v>0</v>
      </c>
      <c r="B5" s="163" t="s">
        <v>1</v>
      </c>
      <c r="C5" s="163" t="s">
        <v>2</v>
      </c>
      <c r="D5" s="110" t="s">
        <v>3</v>
      </c>
      <c r="E5" s="163" t="s">
        <v>4</v>
      </c>
      <c r="F5" s="163" t="s">
        <v>5</v>
      </c>
      <c r="G5" s="163" t="s">
        <v>6</v>
      </c>
      <c r="H5" s="142" t="s">
        <v>170</v>
      </c>
      <c r="I5" s="110"/>
      <c r="J5" s="110"/>
      <c r="K5" s="110"/>
      <c r="L5" s="142" t="s">
        <v>140</v>
      </c>
      <c r="M5" s="110"/>
      <c r="N5" s="110"/>
      <c r="O5" s="110"/>
      <c r="P5" s="173" t="s">
        <v>166</v>
      </c>
      <c r="Q5" s="167" t="s">
        <v>171</v>
      </c>
      <c r="R5" s="172" t="s">
        <v>7</v>
      </c>
      <c r="S5" s="172"/>
      <c r="T5" s="172"/>
      <c r="U5" s="172"/>
    </row>
    <row r="6" spans="1:32" ht="17.25" customHeight="1" x14ac:dyDescent="0.2">
      <c r="A6" s="163"/>
      <c r="B6" s="163"/>
      <c r="C6" s="163"/>
      <c r="D6" s="110"/>
      <c r="E6" s="163"/>
      <c r="F6" s="163"/>
      <c r="G6" s="163"/>
      <c r="H6" s="163" t="s">
        <v>8</v>
      </c>
      <c r="I6" s="166" t="s">
        <v>9</v>
      </c>
      <c r="J6" s="166"/>
      <c r="K6" s="163" t="s">
        <v>10</v>
      </c>
      <c r="L6" s="163" t="s">
        <v>8</v>
      </c>
      <c r="M6" s="166" t="s">
        <v>9</v>
      </c>
      <c r="N6" s="166"/>
      <c r="O6" s="163" t="s">
        <v>10</v>
      </c>
      <c r="P6" s="163"/>
      <c r="Q6" s="168"/>
      <c r="R6" s="146" t="s">
        <v>19</v>
      </c>
      <c r="S6" s="166" t="s">
        <v>11</v>
      </c>
      <c r="T6" s="166"/>
      <c r="U6" s="166"/>
    </row>
    <row r="7" spans="1:32" ht="86.25" customHeight="1" x14ac:dyDescent="0.2">
      <c r="A7" s="163"/>
      <c r="B7" s="163"/>
      <c r="C7" s="163"/>
      <c r="D7" s="110"/>
      <c r="E7" s="163"/>
      <c r="F7" s="163"/>
      <c r="G7" s="163"/>
      <c r="H7" s="163"/>
      <c r="I7" s="49" t="s">
        <v>8</v>
      </c>
      <c r="J7" s="49" t="s">
        <v>12</v>
      </c>
      <c r="K7" s="163"/>
      <c r="L7" s="163"/>
      <c r="M7" s="49" t="s">
        <v>8</v>
      </c>
      <c r="N7" s="49" t="s">
        <v>12</v>
      </c>
      <c r="O7" s="163"/>
      <c r="P7" s="163"/>
      <c r="Q7" s="168"/>
      <c r="R7" s="146"/>
      <c r="S7" s="55" t="s">
        <v>172</v>
      </c>
      <c r="T7" s="55" t="s">
        <v>167</v>
      </c>
      <c r="U7" s="55" t="s">
        <v>173</v>
      </c>
    </row>
    <row r="8" spans="1:32" ht="17.25" customHeight="1" x14ac:dyDescent="0.2">
      <c r="A8" s="155" t="s">
        <v>50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</row>
    <row r="9" spans="1:32" ht="17.25" customHeight="1" x14ac:dyDescent="0.2">
      <c r="A9" s="161" t="s">
        <v>49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</row>
    <row r="10" spans="1:32" ht="17.25" customHeight="1" x14ac:dyDescent="0.2">
      <c r="A10" s="56" t="s">
        <v>16</v>
      </c>
      <c r="B10" s="162" t="s">
        <v>51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</row>
    <row r="11" spans="1:32" ht="16.5" customHeight="1" x14ac:dyDescent="0.2">
      <c r="A11" s="57" t="s">
        <v>16</v>
      </c>
      <c r="B11" s="50" t="s">
        <v>16</v>
      </c>
      <c r="C11" s="174" t="s">
        <v>52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</row>
    <row r="12" spans="1:32" ht="21" customHeight="1" x14ac:dyDescent="0.2">
      <c r="A12" s="191" t="s">
        <v>16</v>
      </c>
      <c r="B12" s="126" t="s">
        <v>16</v>
      </c>
      <c r="C12" s="203" t="s">
        <v>16</v>
      </c>
      <c r="D12" s="139" t="s">
        <v>84</v>
      </c>
      <c r="E12" s="134" t="s">
        <v>23</v>
      </c>
      <c r="F12" s="131" t="s">
        <v>145</v>
      </c>
      <c r="G12" s="199" t="s">
        <v>98</v>
      </c>
      <c r="H12" s="137">
        <v>317</v>
      </c>
      <c r="I12" s="137">
        <v>317</v>
      </c>
      <c r="J12" s="137"/>
      <c r="K12" s="137"/>
      <c r="L12" s="137">
        <v>330</v>
      </c>
      <c r="M12" s="137">
        <v>330</v>
      </c>
      <c r="N12" s="137"/>
      <c r="O12" s="137"/>
      <c r="P12" s="137">
        <v>340</v>
      </c>
      <c r="Q12" s="137">
        <v>345</v>
      </c>
      <c r="R12" s="194" t="s">
        <v>184</v>
      </c>
      <c r="S12" s="183">
        <v>15</v>
      </c>
      <c r="T12" s="183">
        <v>15</v>
      </c>
      <c r="U12" s="183">
        <v>15</v>
      </c>
    </row>
    <row r="13" spans="1:32" ht="21" customHeight="1" x14ac:dyDescent="0.2">
      <c r="A13" s="192"/>
      <c r="B13" s="127"/>
      <c r="C13" s="204"/>
      <c r="D13" s="202"/>
      <c r="E13" s="135"/>
      <c r="F13" s="132"/>
      <c r="G13" s="200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40"/>
      <c r="S13" s="184"/>
      <c r="T13" s="184"/>
      <c r="U13" s="184"/>
    </row>
    <row r="14" spans="1:32" ht="21.75" customHeight="1" x14ac:dyDescent="0.2">
      <c r="A14" s="192"/>
      <c r="B14" s="127"/>
      <c r="C14" s="204"/>
      <c r="D14" s="202"/>
      <c r="E14" s="135"/>
      <c r="F14" s="132"/>
      <c r="G14" s="200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39" t="s">
        <v>48</v>
      </c>
      <c r="S14" s="183">
        <v>14</v>
      </c>
      <c r="T14" s="183">
        <v>14</v>
      </c>
      <c r="U14" s="183">
        <v>14</v>
      </c>
    </row>
    <row r="15" spans="1:32" ht="21.75" customHeight="1" x14ac:dyDescent="0.2">
      <c r="A15" s="192"/>
      <c r="B15" s="127"/>
      <c r="C15" s="204"/>
      <c r="D15" s="202"/>
      <c r="E15" s="135"/>
      <c r="F15" s="132"/>
      <c r="G15" s="201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40"/>
      <c r="S15" s="184"/>
      <c r="T15" s="184"/>
      <c r="U15" s="184"/>
    </row>
    <row r="16" spans="1:32" ht="16.5" customHeight="1" x14ac:dyDescent="0.2">
      <c r="A16" s="192"/>
      <c r="B16" s="127"/>
      <c r="C16" s="204"/>
      <c r="D16" s="202"/>
      <c r="E16" s="135"/>
      <c r="F16" s="132"/>
      <c r="G16" s="197" t="s">
        <v>133</v>
      </c>
      <c r="H16" s="137">
        <v>581</v>
      </c>
      <c r="I16" s="137"/>
      <c r="J16" s="137"/>
      <c r="K16" s="137">
        <v>581</v>
      </c>
      <c r="L16" s="137"/>
      <c r="M16" s="137"/>
      <c r="N16" s="137"/>
      <c r="O16" s="137"/>
      <c r="P16" s="137"/>
      <c r="Q16" s="137"/>
      <c r="R16" s="194" t="s">
        <v>128</v>
      </c>
      <c r="S16" s="183">
        <v>100</v>
      </c>
      <c r="T16" s="183">
        <v>100</v>
      </c>
      <c r="U16" s="183">
        <v>100</v>
      </c>
    </row>
    <row r="17" spans="1:28" ht="17.25" customHeight="1" x14ac:dyDescent="0.2">
      <c r="A17" s="192"/>
      <c r="B17" s="127"/>
      <c r="C17" s="204"/>
      <c r="D17" s="202"/>
      <c r="E17" s="135"/>
      <c r="F17" s="132"/>
      <c r="G17" s="19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95"/>
      <c r="S17" s="185"/>
      <c r="T17" s="185"/>
      <c r="U17" s="185"/>
    </row>
    <row r="18" spans="1:28" ht="16.5" customHeight="1" x14ac:dyDescent="0.2">
      <c r="A18" s="193"/>
      <c r="B18" s="128"/>
      <c r="C18" s="205"/>
      <c r="D18" s="140"/>
      <c r="E18" s="136"/>
      <c r="F18" s="133"/>
      <c r="G18" s="58" t="s">
        <v>13</v>
      </c>
      <c r="H18" s="33">
        <f t="shared" ref="H18:K18" si="0">+H12+H16</f>
        <v>898</v>
      </c>
      <c r="I18" s="33">
        <f t="shared" si="0"/>
        <v>317</v>
      </c>
      <c r="J18" s="33">
        <f t="shared" si="0"/>
        <v>0</v>
      </c>
      <c r="K18" s="33">
        <f t="shared" si="0"/>
        <v>581</v>
      </c>
      <c r="L18" s="33">
        <f t="shared" ref="L18:Q18" si="1">+L12+L16</f>
        <v>330</v>
      </c>
      <c r="M18" s="33">
        <f t="shared" si="1"/>
        <v>330</v>
      </c>
      <c r="N18" s="33">
        <f t="shared" si="1"/>
        <v>0</v>
      </c>
      <c r="O18" s="33">
        <f t="shared" si="1"/>
        <v>0</v>
      </c>
      <c r="P18" s="33">
        <f t="shared" si="1"/>
        <v>340</v>
      </c>
      <c r="Q18" s="33">
        <f t="shared" si="1"/>
        <v>345</v>
      </c>
      <c r="R18" s="196"/>
      <c r="S18" s="184"/>
      <c r="T18" s="184"/>
      <c r="U18" s="184"/>
    </row>
    <row r="19" spans="1:28" ht="16.5" customHeight="1" x14ac:dyDescent="0.2">
      <c r="A19" s="157" t="s">
        <v>16</v>
      </c>
      <c r="B19" s="156" t="s">
        <v>16</v>
      </c>
      <c r="C19" s="120" t="s">
        <v>17</v>
      </c>
      <c r="D19" s="110" t="s">
        <v>83</v>
      </c>
      <c r="E19" s="119" t="s">
        <v>23</v>
      </c>
      <c r="F19" s="129" t="s">
        <v>145</v>
      </c>
      <c r="G19" s="48" t="s">
        <v>98</v>
      </c>
      <c r="H19" s="51">
        <v>11</v>
      </c>
      <c r="I19" s="51">
        <v>11</v>
      </c>
      <c r="J19" s="51"/>
      <c r="K19" s="51"/>
      <c r="L19" s="51">
        <v>15</v>
      </c>
      <c r="M19" s="51">
        <v>15</v>
      </c>
      <c r="N19" s="51"/>
      <c r="O19" s="51"/>
      <c r="P19" s="51"/>
      <c r="Q19" s="51"/>
      <c r="R19" s="110" t="s">
        <v>89</v>
      </c>
      <c r="S19" s="183">
        <v>2</v>
      </c>
      <c r="T19" s="183">
        <v>2</v>
      </c>
      <c r="U19" s="183">
        <v>2</v>
      </c>
    </row>
    <row r="20" spans="1:28" ht="16.5" customHeight="1" x14ac:dyDescent="0.2">
      <c r="A20" s="157"/>
      <c r="B20" s="156"/>
      <c r="C20" s="120"/>
      <c r="D20" s="110"/>
      <c r="E20" s="119"/>
      <c r="F20" s="130"/>
      <c r="G20" s="58" t="s">
        <v>13</v>
      </c>
      <c r="H20" s="33">
        <f t="shared" ref="H20:K20" si="2">+H19</f>
        <v>11</v>
      </c>
      <c r="I20" s="33">
        <f t="shared" si="2"/>
        <v>11</v>
      </c>
      <c r="J20" s="33">
        <f t="shared" si="2"/>
        <v>0</v>
      </c>
      <c r="K20" s="33">
        <f t="shared" si="2"/>
        <v>0</v>
      </c>
      <c r="L20" s="33">
        <f t="shared" ref="L20:Q20" si="3">+L19</f>
        <v>15</v>
      </c>
      <c r="M20" s="33">
        <f t="shared" si="3"/>
        <v>15</v>
      </c>
      <c r="N20" s="33">
        <f t="shared" si="3"/>
        <v>0</v>
      </c>
      <c r="O20" s="33">
        <f t="shared" si="3"/>
        <v>0</v>
      </c>
      <c r="P20" s="33">
        <f t="shared" si="3"/>
        <v>0</v>
      </c>
      <c r="Q20" s="33">
        <f t="shared" si="3"/>
        <v>0</v>
      </c>
      <c r="R20" s="110"/>
      <c r="S20" s="184"/>
      <c r="T20" s="184"/>
      <c r="U20" s="184"/>
    </row>
    <row r="21" spans="1:28" ht="20.25" customHeight="1" x14ac:dyDescent="0.2">
      <c r="A21" s="157" t="s">
        <v>16</v>
      </c>
      <c r="B21" s="156" t="s">
        <v>16</v>
      </c>
      <c r="C21" s="120" t="s">
        <v>127</v>
      </c>
      <c r="D21" s="142" t="s">
        <v>144</v>
      </c>
      <c r="E21" s="119" t="s">
        <v>23</v>
      </c>
      <c r="F21" s="129" t="s">
        <v>145</v>
      </c>
      <c r="G21" s="48" t="s">
        <v>97</v>
      </c>
      <c r="H21" s="51">
        <v>20</v>
      </c>
      <c r="I21" s="51">
        <v>20</v>
      </c>
      <c r="J21" s="51"/>
      <c r="K21" s="51"/>
      <c r="L21" s="51">
        <v>50</v>
      </c>
      <c r="M21" s="51">
        <v>50</v>
      </c>
      <c r="N21" s="51"/>
      <c r="O21" s="51"/>
      <c r="P21" s="51"/>
      <c r="Q21" s="51"/>
      <c r="R21" s="110" t="s">
        <v>128</v>
      </c>
      <c r="S21" s="183">
        <v>100</v>
      </c>
      <c r="T21" s="183">
        <v>100</v>
      </c>
      <c r="U21" s="183">
        <v>100</v>
      </c>
    </row>
    <row r="22" spans="1:28" ht="21" customHeight="1" x14ac:dyDescent="0.2">
      <c r="A22" s="157"/>
      <c r="B22" s="156"/>
      <c r="C22" s="120"/>
      <c r="D22" s="110"/>
      <c r="E22" s="119"/>
      <c r="F22" s="130"/>
      <c r="G22" s="58" t="s">
        <v>13</v>
      </c>
      <c r="H22" s="33">
        <f t="shared" ref="H22:K22" si="4">SUM(H21)</f>
        <v>20</v>
      </c>
      <c r="I22" s="33">
        <f t="shared" si="4"/>
        <v>20</v>
      </c>
      <c r="J22" s="33">
        <f t="shared" si="4"/>
        <v>0</v>
      </c>
      <c r="K22" s="33">
        <f t="shared" si="4"/>
        <v>0</v>
      </c>
      <c r="L22" s="33">
        <f t="shared" ref="L22:Q22" si="5">SUM(L21)</f>
        <v>50</v>
      </c>
      <c r="M22" s="33">
        <f t="shared" si="5"/>
        <v>50</v>
      </c>
      <c r="N22" s="33">
        <f t="shared" si="5"/>
        <v>0</v>
      </c>
      <c r="O22" s="33">
        <f t="shared" si="5"/>
        <v>0</v>
      </c>
      <c r="P22" s="33">
        <f t="shared" si="5"/>
        <v>0</v>
      </c>
      <c r="Q22" s="33">
        <f t="shared" si="5"/>
        <v>0</v>
      </c>
      <c r="R22" s="110"/>
      <c r="S22" s="185"/>
      <c r="T22" s="185"/>
      <c r="U22" s="185"/>
    </row>
    <row r="23" spans="1:28" ht="16.5" customHeight="1" x14ac:dyDescent="0.2">
      <c r="A23" s="157" t="s">
        <v>16</v>
      </c>
      <c r="B23" s="156" t="s">
        <v>16</v>
      </c>
      <c r="C23" s="120" t="s">
        <v>138</v>
      </c>
      <c r="D23" s="142" t="s">
        <v>139</v>
      </c>
      <c r="E23" s="119" t="s">
        <v>23</v>
      </c>
      <c r="F23" s="129" t="s">
        <v>145</v>
      </c>
      <c r="G23" s="59" t="s">
        <v>97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110"/>
      <c r="S23" s="185"/>
      <c r="T23" s="185"/>
      <c r="U23" s="185"/>
    </row>
    <row r="24" spans="1:28" ht="16.5" customHeight="1" x14ac:dyDescent="0.2">
      <c r="A24" s="157"/>
      <c r="B24" s="156"/>
      <c r="C24" s="120"/>
      <c r="D24" s="110"/>
      <c r="E24" s="119"/>
      <c r="F24" s="130"/>
      <c r="G24" s="58" t="s">
        <v>13</v>
      </c>
      <c r="H24" s="33">
        <f t="shared" ref="H24:K24" si="6">SUM(H23)</f>
        <v>0</v>
      </c>
      <c r="I24" s="33">
        <f t="shared" si="6"/>
        <v>0</v>
      </c>
      <c r="J24" s="33">
        <f t="shared" si="6"/>
        <v>0</v>
      </c>
      <c r="K24" s="33">
        <f t="shared" si="6"/>
        <v>0</v>
      </c>
      <c r="L24" s="33">
        <f t="shared" ref="L24:Q24" si="7">SUM(L23)</f>
        <v>0</v>
      </c>
      <c r="M24" s="33">
        <f t="shared" si="7"/>
        <v>0</v>
      </c>
      <c r="N24" s="33">
        <f t="shared" si="7"/>
        <v>0</v>
      </c>
      <c r="O24" s="33">
        <f t="shared" si="7"/>
        <v>0</v>
      </c>
      <c r="P24" s="33">
        <f t="shared" si="7"/>
        <v>0</v>
      </c>
      <c r="Q24" s="33">
        <f t="shared" si="7"/>
        <v>0</v>
      </c>
      <c r="R24" s="110"/>
      <c r="S24" s="184"/>
      <c r="T24" s="184"/>
      <c r="U24" s="184"/>
      <c r="V24" s="40"/>
    </row>
    <row r="25" spans="1:28" ht="16.5" customHeight="1" x14ac:dyDescent="0.2">
      <c r="A25" s="57" t="s">
        <v>16</v>
      </c>
      <c r="B25" s="50" t="s">
        <v>16</v>
      </c>
      <c r="C25" s="104" t="s">
        <v>14</v>
      </c>
      <c r="D25" s="104"/>
      <c r="E25" s="104"/>
      <c r="F25" s="104"/>
      <c r="G25" s="104"/>
      <c r="H25" s="60">
        <f t="shared" ref="H25:Q25" si="8">+H18+H20+H22+H24</f>
        <v>929</v>
      </c>
      <c r="I25" s="60">
        <f t="shared" si="8"/>
        <v>348</v>
      </c>
      <c r="J25" s="60">
        <f t="shared" si="8"/>
        <v>0</v>
      </c>
      <c r="K25" s="60">
        <f t="shared" si="8"/>
        <v>581</v>
      </c>
      <c r="L25" s="60">
        <f t="shared" si="8"/>
        <v>395</v>
      </c>
      <c r="M25" s="60">
        <f t="shared" si="8"/>
        <v>395</v>
      </c>
      <c r="N25" s="60">
        <f t="shared" si="8"/>
        <v>0</v>
      </c>
      <c r="O25" s="60">
        <f t="shared" si="8"/>
        <v>0</v>
      </c>
      <c r="P25" s="60">
        <f t="shared" si="8"/>
        <v>340</v>
      </c>
      <c r="Q25" s="60">
        <f t="shared" si="8"/>
        <v>345</v>
      </c>
      <c r="R25" s="47" t="s">
        <v>18</v>
      </c>
      <c r="S25" s="47" t="s">
        <v>18</v>
      </c>
      <c r="T25" s="47" t="s">
        <v>18</v>
      </c>
      <c r="U25" s="47" t="s">
        <v>18</v>
      </c>
      <c r="V25" s="40"/>
      <c r="W25" s="40"/>
    </row>
    <row r="26" spans="1:28" ht="16.5" customHeight="1" x14ac:dyDescent="0.2">
      <c r="A26" s="52">
        <v>1</v>
      </c>
      <c r="B26" s="47">
        <v>2</v>
      </c>
      <c r="C26" s="159" t="s">
        <v>53</v>
      </c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</row>
    <row r="27" spans="1:28" ht="18" customHeight="1" x14ac:dyDescent="0.2">
      <c r="A27" s="103">
        <v>1</v>
      </c>
      <c r="B27" s="115">
        <v>2</v>
      </c>
      <c r="C27" s="116">
        <v>1</v>
      </c>
      <c r="D27" s="110" t="s">
        <v>25</v>
      </c>
      <c r="E27" s="119" t="s">
        <v>130</v>
      </c>
      <c r="F27" s="112">
        <v>1</v>
      </c>
      <c r="G27" s="48" t="s">
        <v>97</v>
      </c>
      <c r="H27" s="61">
        <v>25</v>
      </c>
      <c r="I27" s="61">
        <v>25</v>
      </c>
      <c r="J27" s="61"/>
      <c r="K27" s="61"/>
      <c r="L27" s="61">
        <v>50</v>
      </c>
      <c r="M27" s="61">
        <v>50</v>
      </c>
      <c r="N27" s="61"/>
      <c r="O27" s="61"/>
      <c r="P27" s="61">
        <v>50</v>
      </c>
      <c r="Q27" s="61">
        <v>55</v>
      </c>
      <c r="R27" s="110" t="s">
        <v>54</v>
      </c>
      <c r="S27" s="183">
        <v>25</v>
      </c>
      <c r="T27" s="183">
        <v>27</v>
      </c>
      <c r="U27" s="183">
        <v>30</v>
      </c>
    </row>
    <row r="28" spans="1:28" ht="18.75" customHeight="1" x14ac:dyDescent="0.2">
      <c r="A28" s="103"/>
      <c r="B28" s="106"/>
      <c r="C28" s="116"/>
      <c r="D28" s="110"/>
      <c r="E28" s="119"/>
      <c r="F28" s="112"/>
      <c r="G28" s="62" t="s">
        <v>20</v>
      </c>
      <c r="H28" s="33">
        <f t="shared" ref="H28:K28" si="9">SUM(H27)</f>
        <v>25</v>
      </c>
      <c r="I28" s="33">
        <f t="shared" si="9"/>
        <v>25</v>
      </c>
      <c r="J28" s="33">
        <f t="shared" si="9"/>
        <v>0</v>
      </c>
      <c r="K28" s="33">
        <f t="shared" si="9"/>
        <v>0</v>
      </c>
      <c r="L28" s="33">
        <f t="shared" ref="L28:Q28" si="10">SUM(L27)</f>
        <v>50</v>
      </c>
      <c r="M28" s="33">
        <f t="shared" si="10"/>
        <v>50</v>
      </c>
      <c r="N28" s="33">
        <f t="shared" si="10"/>
        <v>0</v>
      </c>
      <c r="O28" s="33">
        <f t="shared" si="10"/>
        <v>0</v>
      </c>
      <c r="P28" s="33">
        <f t="shared" si="10"/>
        <v>50</v>
      </c>
      <c r="Q28" s="33">
        <f t="shared" si="10"/>
        <v>55</v>
      </c>
      <c r="R28" s="110"/>
      <c r="S28" s="184"/>
      <c r="T28" s="184"/>
      <c r="U28" s="184"/>
    </row>
    <row r="29" spans="1:28" ht="21" customHeight="1" x14ac:dyDescent="0.2">
      <c r="A29" s="103">
        <v>1</v>
      </c>
      <c r="B29" s="115">
        <v>2</v>
      </c>
      <c r="C29" s="116">
        <v>2</v>
      </c>
      <c r="D29" s="142" t="s">
        <v>56</v>
      </c>
      <c r="E29" s="119" t="s">
        <v>107</v>
      </c>
      <c r="F29" s="112">
        <v>1</v>
      </c>
      <c r="G29" s="63" t="s">
        <v>97</v>
      </c>
      <c r="H29" s="39">
        <v>34</v>
      </c>
      <c r="I29" s="39">
        <v>34</v>
      </c>
      <c r="J29" s="39"/>
      <c r="K29" s="39"/>
      <c r="L29" s="39">
        <v>42</v>
      </c>
      <c r="M29" s="39">
        <v>42</v>
      </c>
      <c r="N29" s="39"/>
      <c r="O29" s="39"/>
      <c r="P29" s="39">
        <v>44</v>
      </c>
      <c r="Q29" s="39">
        <v>46</v>
      </c>
      <c r="R29" s="178" t="s">
        <v>55</v>
      </c>
      <c r="S29" s="206">
        <v>700</v>
      </c>
      <c r="T29" s="206">
        <v>750</v>
      </c>
      <c r="U29" s="206">
        <v>800</v>
      </c>
      <c r="W29" s="30"/>
      <c r="X29" s="30"/>
      <c r="Y29" s="30"/>
      <c r="Z29" s="30"/>
      <c r="AA29" s="30"/>
      <c r="AB29" s="30"/>
    </row>
    <row r="30" spans="1:28" ht="22.5" customHeight="1" x14ac:dyDescent="0.2">
      <c r="A30" s="103"/>
      <c r="B30" s="106"/>
      <c r="C30" s="116"/>
      <c r="D30" s="110"/>
      <c r="E30" s="119"/>
      <c r="F30" s="112"/>
      <c r="G30" s="62" t="s">
        <v>20</v>
      </c>
      <c r="H30" s="33">
        <f t="shared" ref="H30:I30" si="11">SUM(H29)</f>
        <v>34</v>
      </c>
      <c r="I30" s="33">
        <f t="shared" si="11"/>
        <v>34</v>
      </c>
      <c r="J30" s="33">
        <f>SUM(J29)</f>
        <v>0</v>
      </c>
      <c r="K30" s="33">
        <f t="shared" ref="K30" si="12">SUM(K29)</f>
        <v>0</v>
      </c>
      <c r="L30" s="33">
        <f t="shared" ref="L30:Q30" si="13">SUM(L29)</f>
        <v>42</v>
      </c>
      <c r="M30" s="33">
        <f t="shared" si="13"/>
        <v>42</v>
      </c>
      <c r="N30" s="33">
        <f>SUM(N29)</f>
        <v>0</v>
      </c>
      <c r="O30" s="33">
        <f t="shared" si="13"/>
        <v>0</v>
      </c>
      <c r="P30" s="33">
        <f t="shared" si="13"/>
        <v>44</v>
      </c>
      <c r="Q30" s="33">
        <f t="shared" si="13"/>
        <v>46</v>
      </c>
      <c r="R30" s="178"/>
      <c r="S30" s="207"/>
      <c r="T30" s="207"/>
      <c r="U30" s="207"/>
    </row>
    <row r="31" spans="1:28" ht="16.5" customHeight="1" x14ac:dyDescent="0.2">
      <c r="A31" s="57" t="s">
        <v>16</v>
      </c>
      <c r="B31" s="94" t="s">
        <v>17</v>
      </c>
      <c r="C31" s="104" t="s">
        <v>14</v>
      </c>
      <c r="D31" s="104"/>
      <c r="E31" s="104"/>
      <c r="F31" s="104"/>
      <c r="G31" s="104"/>
      <c r="H31" s="64">
        <f>SUM(H30,H28)</f>
        <v>59</v>
      </c>
      <c r="I31" s="60">
        <f t="shared" ref="I31:Q31" si="14">SUM(I30,I28)</f>
        <v>59</v>
      </c>
      <c r="J31" s="60">
        <f t="shared" si="14"/>
        <v>0</v>
      </c>
      <c r="K31" s="60">
        <f t="shared" si="14"/>
        <v>0</v>
      </c>
      <c r="L31" s="60">
        <f t="shared" si="14"/>
        <v>92</v>
      </c>
      <c r="M31" s="60">
        <f t="shared" si="14"/>
        <v>92</v>
      </c>
      <c r="N31" s="60">
        <f t="shared" si="14"/>
        <v>0</v>
      </c>
      <c r="O31" s="60">
        <f t="shared" si="14"/>
        <v>0</v>
      </c>
      <c r="P31" s="60">
        <f t="shared" si="14"/>
        <v>94</v>
      </c>
      <c r="Q31" s="60">
        <f t="shared" si="14"/>
        <v>101</v>
      </c>
      <c r="R31" s="47" t="s">
        <v>18</v>
      </c>
      <c r="S31" s="47" t="s">
        <v>18</v>
      </c>
      <c r="T31" s="47" t="s">
        <v>18</v>
      </c>
      <c r="U31" s="47" t="s">
        <v>18</v>
      </c>
      <c r="V31" s="40"/>
    </row>
    <row r="32" spans="1:28" ht="16.5" customHeight="1" x14ac:dyDescent="0.2">
      <c r="A32" s="57" t="s">
        <v>16</v>
      </c>
      <c r="B32" s="117" t="s">
        <v>15</v>
      </c>
      <c r="C32" s="117"/>
      <c r="D32" s="117"/>
      <c r="E32" s="117"/>
      <c r="F32" s="117"/>
      <c r="G32" s="117"/>
      <c r="H32" s="65">
        <f>H25+H31</f>
        <v>988</v>
      </c>
      <c r="I32" s="66">
        <f t="shared" ref="I32:Q32" si="15">SUM(I25+I31)</f>
        <v>407</v>
      </c>
      <c r="J32" s="66">
        <f t="shared" si="15"/>
        <v>0</v>
      </c>
      <c r="K32" s="66">
        <f t="shared" si="15"/>
        <v>581</v>
      </c>
      <c r="L32" s="66">
        <f t="shared" si="15"/>
        <v>487</v>
      </c>
      <c r="M32" s="66">
        <f t="shared" si="15"/>
        <v>487</v>
      </c>
      <c r="N32" s="66">
        <f t="shared" si="15"/>
        <v>0</v>
      </c>
      <c r="O32" s="66">
        <f t="shared" si="15"/>
        <v>0</v>
      </c>
      <c r="P32" s="66">
        <f t="shared" si="15"/>
        <v>434</v>
      </c>
      <c r="Q32" s="66">
        <f t="shared" si="15"/>
        <v>446</v>
      </c>
      <c r="R32" s="67" t="s">
        <v>18</v>
      </c>
      <c r="S32" s="67" t="s">
        <v>18</v>
      </c>
      <c r="T32" s="67" t="s">
        <v>18</v>
      </c>
      <c r="U32" s="67" t="s">
        <v>18</v>
      </c>
      <c r="V32" s="40"/>
    </row>
    <row r="33" spans="1:29" ht="16.5" customHeight="1" x14ac:dyDescent="0.2">
      <c r="A33" s="52">
        <v>2</v>
      </c>
      <c r="B33" s="176" t="s">
        <v>77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</row>
    <row r="34" spans="1:29" ht="16.5" customHeight="1" x14ac:dyDescent="0.2">
      <c r="A34" s="52">
        <v>2</v>
      </c>
      <c r="B34" s="47">
        <v>1</v>
      </c>
      <c r="C34" s="159" t="s">
        <v>78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</row>
    <row r="35" spans="1:29" ht="18" customHeight="1" x14ac:dyDescent="0.2">
      <c r="A35" s="103">
        <v>2</v>
      </c>
      <c r="B35" s="106">
        <v>1</v>
      </c>
      <c r="C35" s="116">
        <v>1</v>
      </c>
      <c r="D35" s="110" t="s">
        <v>82</v>
      </c>
      <c r="E35" s="118" t="s">
        <v>79</v>
      </c>
      <c r="F35" s="112" t="s">
        <v>85</v>
      </c>
      <c r="G35" s="68" t="s">
        <v>97</v>
      </c>
      <c r="H35" s="37">
        <f>+H38+H40+H42+H44+H46+H48+H50+H53</f>
        <v>161.60000000000002</v>
      </c>
      <c r="I35" s="37">
        <f t="shared" ref="I35:Q35" si="16">+I38+I40+I42+I44+I46+I48+I50+I53</f>
        <v>118.1</v>
      </c>
      <c r="J35" s="37">
        <f t="shared" si="16"/>
        <v>0</v>
      </c>
      <c r="K35" s="37">
        <f t="shared" si="16"/>
        <v>43.5</v>
      </c>
      <c r="L35" s="37">
        <f t="shared" si="16"/>
        <v>222.6</v>
      </c>
      <c r="M35" s="37">
        <f t="shared" si="16"/>
        <v>161.6</v>
      </c>
      <c r="N35" s="37">
        <f t="shared" si="16"/>
        <v>0</v>
      </c>
      <c r="O35" s="37">
        <f t="shared" si="16"/>
        <v>61</v>
      </c>
      <c r="P35" s="37">
        <f t="shared" si="16"/>
        <v>211.55</v>
      </c>
      <c r="Q35" s="37">
        <f t="shared" si="16"/>
        <v>219.55</v>
      </c>
      <c r="R35" s="105" t="s">
        <v>80</v>
      </c>
      <c r="S35" s="183">
        <f>+S38+S40+S42+S44++S46+S48+S50+S53</f>
        <v>310</v>
      </c>
      <c r="T35" s="183">
        <f t="shared" ref="T35:U35" si="17">+T38+T40+T42+T44++T46+T48+T50+T53</f>
        <v>310</v>
      </c>
      <c r="U35" s="183">
        <f t="shared" si="17"/>
        <v>310</v>
      </c>
      <c r="W35" s="31"/>
      <c r="X35" s="31"/>
      <c r="Y35" s="31"/>
      <c r="Z35" s="31"/>
      <c r="AB35" s="31"/>
      <c r="AC35" s="31"/>
    </row>
    <row r="36" spans="1:29" ht="18" customHeight="1" x14ac:dyDescent="0.2">
      <c r="A36" s="103"/>
      <c r="B36" s="106"/>
      <c r="C36" s="116"/>
      <c r="D36" s="110"/>
      <c r="E36" s="118"/>
      <c r="F36" s="112"/>
      <c r="G36" s="69" t="s">
        <v>106</v>
      </c>
      <c r="H36" s="97">
        <v>0</v>
      </c>
      <c r="I36" s="41"/>
      <c r="J36" s="41"/>
      <c r="K36" s="41"/>
      <c r="L36" s="41"/>
      <c r="M36" s="41"/>
      <c r="N36" s="41"/>
      <c r="O36" s="41"/>
      <c r="P36" s="41"/>
      <c r="Q36" s="41"/>
      <c r="R36" s="105"/>
      <c r="S36" s="185"/>
      <c r="T36" s="185"/>
      <c r="U36" s="185"/>
      <c r="W36" s="31"/>
      <c r="X36" s="31"/>
      <c r="Y36" s="31"/>
      <c r="Z36" s="31"/>
      <c r="AB36" s="31"/>
      <c r="AC36" s="31"/>
    </row>
    <row r="37" spans="1:29" ht="18" customHeight="1" x14ac:dyDescent="0.2">
      <c r="A37" s="103"/>
      <c r="B37" s="107"/>
      <c r="C37" s="107"/>
      <c r="D37" s="111"/>
      <c r="E37" s="118"/>
      <c r="F37" s="113"/>
      <c r="G37" s="62" t="s">
        <v>20</v>
      </c>
      <c r="H37" s="36">
        <f>+H35+H36</f>
        <v>161.60000000000002</v>
      </c>
      <c r="I37" s="36">
        <f t="shared" ref="I37:K37" si="18">+I35+I36</f>
        <v>118.1</v>
      </c>
      <c r="J37" s="36">
        <f t="shared" si="18"/>
        <v>0</v>
      </c>
      <c r="K37" s="36">
        <f t="shared" si="18"/>
        <v>43.5</v>
      </c>
      <c r="L37" s="36">
        <f t="shared" ref="L37:Q37" si="19">+L35+L36</f>
        <v>222.6</v>
      </c>
      <c r="M37" s="36">
        <f t="shared" si="19"/>
        <v>161.6</v>
      </c>
      <c r="N37" s="36">
        <f t="shared" si="19"/>
        <v>0</v>
      </c>
      <c r="O37" s="36">
        <f t="shared" si="19"/>
        <v>61</v>
      </c>
      <c r="P37" s="36">
        <f t="shared" si="19"/>
        <v>211.55</v>
      </c>
      <c r="Q37" s="36">
        <f t="shared" si="19"/>
        <v>219.55</v>
      </c>
      <c r="R37" s="105"/>
      <c r="S37" s="184"/>
      <c r="T37" s="184"/>
      <c r="U37" s="184"/>
      <c r="V37" s="31"/>
      <c r="W37" s="31"/>
      <c r="X37" s="31"/>
      <c r="Y37" s="31"/>
    </row>
    <row r="38" spans="1:29" ht="21" customHeight="1" outlineLevel="1" x14ac:dyDescent="0.2">
      <c r="A38" s="103">
        <v>2</v>
      </c>
      <c r="B38" s="106">
        <v>1</v>
      </c>
      <c r="C38" s="120" t="s">
        <v>110</v>
      </c>
      <c r="D38" s="110" t="s">
        <v>82</v>
      </c>
      <c r="E38" s="118" t="s">
        <v>79</v>
      </c>
      <c r="F38" s="114" t="s">
        <v>175</v>
      </c>
      <c r="G38" s="68" t="s">
        <v>97</v>
      </c>
      <c r="H38" s="37">
        <v>25.5</v>
      </c>
      <c r="I38" s="37">
        <v>25.5</v>
      </c>
      <c r="J38" s="37"/>
      <c r="K38" s="37"/>
      <c r="L38" s="37">
        <v>20.5</v>
      </c>
      <c r="M38" s="37">
        <v>20.5</v>
      </c>
      <c r="N38" s="37"/>
      <c r="O38" s="37"/>
      <c r="P38" s="37">
        <v>22.55</v>
      </c>
      <c r="Q38" s="37">
        <v>22.55</v>
      </c>
      <c r="R38" s="105" t="s">
        <v>80</v>
      </c>
      <c r="S38" s="183">
        <v>30.2</v>
      </c>
      <c r="T38" s="183">
        <v>30.2</v>
      </c>
      <c r="U38" s="183">
        <v>30.2</v>
      </c>
    </row>
    <row r="39" spans="1:29" ht="20.25" customHeight="1" outlineLevel="1" x14ac:dyDescent="0.2">
      <c r="A39" s="103"/>
      <c r="B39" s="107"/>
      <c r="C39" s="121"/>
      <c r="D39" s="111"/>
      <c r="E39" s="118"/>
      <c r="F39" s="113"/>
      <c r="G39" s="62" t="s">
        <v>20</v>
      </c>
      <c r="H39" s="36">
        <f t="shared" ref="H39:K39" si="20">SUM(H38)</f>
        <v>25.5</v>
      </c>
      <c r="I39" s="36">
        <f t="shared" si="20"/>
        <v>25.5</v>
      </c>
      <c r="J39" s="36">
        <f t="shared" si="20"/>
        <v>0</v>
      </c>
      <c r="K39" s="36">
        <f t="shared" si="20"/>
        <v>0</v>
      </c>
      <c r="L39" s="36">
        <f t="shared" ref="L39:Q39" si="21">SUM(L38)</f>
        <v>20.5</v>
      </c>
      <c r="M39" s="36">
        <f t="shared" si="21"/>
        <v>20.5</v>
      </c>
      <c r="N39" s="36">
        <f t="shared" si="21"/>
        <v>0</v>
      </c>
      <c r="O39" s="36">
        <f t="shared" si="21"/>
        <v>0</v>
      </c>
      <c r="P39" s="36">
        <f t="shared" si="21"/>
        <v>22.55</v>
      </c>
      <c r="Q39" s="36">
        <f t="shared" si="21"/>
        <v>22.55</v>
      </c>
      <c r="R39" s="105"/>
      <c r="S39" s="184"/>
      <c r="T39" s="184"/>
      <c r="U39" s="184"/>
    </row>
    <row r="40" spans="1:29" ht="21" customHeight="1" outlineLevel="1" x14ac:dyDescent="0.2">
      <c r="A40" s="103">
        <v>2</v>
      </c>
      <c r="B40" s="106">
        <v>1</v>
      </c>
      <c r="C40" s="120" t="s">
        <v>111</v>
      </c>
      <c r="D40" s="110" t="s">
        <v>82</v>
      </c>
      <c r="E40" s="118" t="s">
        <v>79</v>
      </c>
      <c r="F40" s="114" t="s">
        <v>179</v>
      </c>
      <c r="G40" s="68" t="s">
        <v>97</v>
      </c>
      <c r="H40" s="37">
        <v>16</v>
      </c>
      <c r="I40" s="37">
        <v>10.3</v>
      </c>
      <c r="J40" s="37"/>
      <c r="K40" s="37">
        <f>+H40-I40</f>
        <v>5.6999999999999993</v>
      </c>
      <c r="L40" s="37">
        <v>29.2</v>
      </c>
      <c r="M40" s="37">
        <v>23.2</v>
      </c>
      <c r="N40" s="37"/>
      <c r="O40" s="37">
        <v>6</v>
      </c>
      <c r="P40" s="37">
        <v>32</v>
      </c>
      <c r="Q40" s="37">
        <v>32</v>
      </c>
      <c r="R40" s="105" t="s">
        <v>80</v>
      </c>
      <c r="S40" s="183">
        <v>32</v>
      </c>
      <c r="T40" s="183">
        <v>32</v>
      </c>
      <c r="U40" s="183">
        <v>32</v>
      </c>
    </row>
    <row r="41" spans="1:29" ht="20.25" customHeight="1" outlineLevel="1" x14ac:dyDescent="0.2">
      <c r="A41" s="103"/>
      <c r="B41" s="107"/>
      <c r="C41" s="121"/>
      <c r="D41" s="111"/>
      <c r="E41" s="118"/>
      <c r="F41" s="113"/>
      <c r="G41" s="62" t="s">
        <v>20</v>
      </c>
      <c r="H41" s="36">
        <f t="shared" ref="H41:K41" si="22">SUM(H40)</f>
        <v>16</v>
      </c>
      <c r="I41" s="36">
        <f t="shared" si="22"/>
        <v>10.3</v>
      </c>
      <c r="J41" s="36">
        <f t="shared" si="22"/>
        <v>0</v>
      </c>
      <c r="K41" s="36">
        <f t="shared" si="22"/>
        <v>5.6999999999999993</v>
      </c>
      <c r="L41" s="36">
        <f t="shared" ref="L41:Q41" si="23">SUM(L40)</f>
        <v>29.2</v>
      </c>
      <c r="M41" s="36">
        <f t="shared" si="23"/>
        <v>23.2</v>
      </c>
      <c r="N41" s="36">
        <f t="shared" si="23"/>
        <v>0</v>
      </c>
      <c r="O41" s="36">
        <f t="shared" si="23"/>
        <v>6</v>
      </c>
      <c r="P41" s="36">
        <f t="shared" si="23"/>
        <v>32</v>
      </c>
      <c r="Q41" s="36">
        <f t="shared" si="23"/>
        <v>32</v>
      </c>
      <c r="R41" s="105"/>
      <c r="S41" s="184"/>
      <c r="T41" s="184"/>
      <c r="U41" s="184"/>
    </row>
    <row r="42" spans="1:29" ht="20.25" customHeight="1" outlineLevel="1" x14ac:dyDescent="0.2">
      <c r="A42" s="103">
        <v>2</v>
      </c>
      <c r="B42" s="106">
        <v>1</v>
      </c>
      <c r="C42" s="120" t="s">
        <v>112</v>
      </c>
      <c r="D42" s="142" t="s">
        <v>82</v>
      </c>
      <c r="E42" s="118" t="s">
        <v>79</v>
      </c>
      <c r="F42" s="114" t="s">
        <v>176</v>
      </c>
      <c r="G42" s="68" t="s">
        <v>97</v>
      </c>
      <c r="H42" s="37">
        <v>2.5</v>
      </c>
      <c r="I42" s="37">
        <v>2.5</v>
      </c>
      <c r="J42" s="37"/>
      <c r="K42" s="37"/>
      <c r="L42" s="37">
        <v>36</v>
      </c>
      <c r="M42" s="37">
        <v>6</v>
      </c>
      <c r="N42" s="37"/>
      <c r="O42" s="37">
        <v>30</v>
      </c>
      <c r="P42" s="37">
        <v>6.6</v>
      </c>
      <c r="Q42" s="37">
        <v>6.6</v>
      </c>
      <c r="R42" s="105" t="s">
        <v>80</v>
      </c>
      <c r="S42" s="183">
        <v>15</v>
      </c>
      <c r="T42" s="183">
        <v>15</v>
      </c>
      <c r="U42" s="183">
        <v>15</v>
      </c>
    </row>
    <row r="43" spans="1:29" ht="20.25" customHeight="1" outlineLevel="1" x14ac:dyDescent="0.2">
      <c r="A43" s="103"/>
      <c r="B43" s="107"/>
      <c r="C43" s="121"/>
      <c r="D43" s="111"/>
      <c r="E43" s="118"/>
      <c r="F43" s="113"/>
      <c r="G43" s="62" t="s">
        <v>20</v>
      </c>
      <c r="H43" s="36">
        <f t="shared" ref="H43:K43" si="24">SUM(H42)</f>
        <v>2.5</v>
      </c>
      <c r="I43" s="36">
        <f t="shared" si="24"/>
        <v>2.5</v>
      </c>
      <c r="J43" s="36">
        <f t="shared" si="24"/>
        <v>0</v>
      </c>
      <c r="K43" s="36">
        <f t="shared" si="24"/>
        <v>0</v>
      </c>
      <c r="L43" s="36">
        <f t="shared" ref="L43:Q43" si="25">SUM(L42)</f>
        <v>36</v>
      </c>
      <c r="M43" s="36">
        <f t="shared" si="25"/>
        <v>6</v>
      </c>
      <c r="N43" s="36">
        <f t="shared" si="25"/>
        <v>0</v>
      </c>
      <c r="O43" s="36">
        <f t="shared" si="25"/>
        <v>30</v>
      </c>
      <c r="P43" s="36">
        <f t="shared" si="25"/>
        <v>6.6</v>
      </c>
      <c r="Q43" s="36">
        <f t="shared" si="25"/>
        <v>6.6</v>
      </c>
      <c r="R43" s="105"/>
      <c r="S43" s="184"/>
      <c r="T43" s="184"/>
      <c r="U43" s="184"/>
    </row>
    <row r="44" spans="1:29" ht="21.75" customHeight="1" outlineLevel="1" x14ac:dyDescent="0.2">
      <c r="A44" s="103">
        <v>2</v>
      </c>
      <c r="B44" s="106">
        <v>1</v>
      </c>
      <c r="C44" s="120" t="s">
        <v>113</v>
      </c>
      <c r="D44" s="110" t="s">
        <v>82</v>
      </c>
      <c r="E44" s="118" t="s">
        <v>79</v>
      </c>
      <c r="F44" s="114" t="s">
        <v>185</v>
      </c>
      <c r="G44" s="68" t="s">
        <v>97</v>
      </c>
      <c r="H44" s="37">
        <v>18.2</v>
      </c>
      <c r="I44" s="37">
        <v>8.6999999999999993</v>
      </c>
      <c r="J44" s="37"/>
      <c r="K44" s="37">
        <v>9.5</v>
      </c>
      <c r="L44" s="37">
        <v>16.7</v>
      </c>
      <c r="M44" s="37">
        <v>16.7</v>
      </c>
      <c r="N44" s="37"/>
      <c r="O44" s="37"/>
      <c r="P44" s="37">
        <v>18.399999999999999</v>
      </c>
      <c r="Q44" s="37">
        <v>18.399999999999999</v>
      </c>
      <c r="R44" s="105" t="s">
        <v>80</v>
      </c>
      <c r="S44" s="183">
        <v>16</v>
      </c>
      <c r="T44" s="183">
        <v>16</v>
      </c>
      <c r="U44" s="183">
        <v>16</v>
      </c>
    </row>
    <row r="45" spans="1:29" ht="20.25" customHeight="1" outlineLevel="1" x14ac:dyDescent="0.2">
      <c r="A45" s="103"/>
      <c r="B45" s="107"/>
      <c r="C45" s="121"/>
      <c r="D45" s="111"/>
      <c r="E45" s="118"/>
      <c r="F45" s="113"/>
      <c r="G45" s="62" t="s">
        <v>20</v>
      </c>
      <c r="H45" s="36">
        <f t="shared" ref="H45:J45" si="26">SUM(H44)</f>
        <v>18.2</v>
      </c>
      <c r="I45" s="36">
        <f t="shared" si="26"/>
        <v>8.6999999999999993</v>
      </c>
      <c r="J45" s="36">
        <f t="shared" si="26"/>
        <v>0</v>
      </c>
      <c r="K45" s="36"/>
      <c r="L45" s="36">
        <f t="shared" ref="L45:Q45" si="27">SUM(L44)</f>
        <v>16.7</v>
      </c>
      <c r="M45" s="36">
        <f t="shared" si="27"/>
        <v>16.7</v>
      </c>
      <c r="N45" s="36">
        <f t="shared" si="27"/>
        <v>0</v>
      </c>
      <c r="O45" s="36"/>
      <c r="P45" s="36"/>
      <c r="Q45" s="36">
        <f t="shared" si="27"/>
        <v>18.399999999999999</v>
      </c>
      <c r="R45" s="105"/>
      <c r="S45" s="184"/>
      <c r="T45" s="184"/>
      <c r="U45" s="184"/>
    </row>
    <row r="46" spans="1:29" ht="21" customHeight="1" outlineLevel="1" x14ac:dyDescent="0.2">
      <c r="A46" s="103">
        <v>2</v>
      </c>
      <c r="B46" s="106">
        <v>1</v>
      </c>
      <c r="C46" s="120" t="s">
        <v>114</v>
      </c>
      <c r="D46" s="110" t="s">
        <v>82</v>
      </c>
      <c r="E46" s="118" t="s">
        <v>79</v>
      </c>
      <c r="F46" s="114" t="s">
        <v>183</v>
      </c>
      <c r="G46" s="68" t="s">
        <v>97</v>
      </c>
      <c r="H46" s="37">
        <f>+I46+K46</f>
        <v>69.099999999999994</v>
      </c>
      <c r="I46" s="37">
        <v>52.3</v>
      </c>
      <c r="J46" s="37"/>
      <c r="K46" s="37">
        <v>16.8</v>
      </c>
      <c r="L46" s="37">
        <v>77.3</v>
      </c>
      <c r="M46" s="37">
        <v>52.3</v>
      </c>
      <c r="N46" s="37"/>
      <c r="O46" s="37">
        <v>25</v>
      </c>
      <c r="P46" s="37">
        <v>85</v>
      </c>
      <c r="Q46" s="37">
        <v>93</v>
      </c>
      <c r="R46" s="105" t="s">
        <v>80</v>
      </c>
      <c r="S46" s="186">
        <v>161</v>
      </c>
      <c r="T46" s="186">
        <v>161</v>
      </c>
      <c r="U46" s="186">
        <v>161</v>
      </c>
    </row>
    <row r="47" spans="1:29" ht="20.25" customHeight="1" outlineLevel="1" x14ac:dyDescent="0.2">
      <c r="A47" s="103"/>
      <c r="B47" s="107"/>
      <c r="C47" s="121"/>
      <c r="D47" s="111"/>
      <c r="E47" s="118"/>
      <c r="F47" s="113"/>
      <c r="G47" s="62" t="s">
        <v>20</v>
      </c>
      <c r="H47" s="36">
        <f t="shared" ref="H47:K47" si="28">SUM(H46)</f>
        <v>69.099999999999994</v>
      </c>
      <c r="I47" s="36">
        <f t="shared" si="28"/>
        <v>52.3</v>
      </c>
      <c r="J47" s="36">
        <f t="shared" si="28"/>
        <v>0</v>
      </c>
      <c r="K47" s="36">
        <f t="shared" si="28"/>
        <v>16.8</v>
      </c>
      <c r="L47" s="36">
        <f t="shared" ref="L47:Q47" si="29">SUM(L46)</f>
        <v>77.3</v>
      </c>
      <c r="M47" s="36">
        <f t="shared" si="29"/>
        <v>52.3</v>
      </c>
      <c r="N47" s="36">
        <f t="shared" si="29"/>
        <v>0</v>
      </c>
      <c r="O47" s="36">
        <f t="shared" si="29"/>
        <v>25</v>
      </c>
      <c r="P47" s="36">
        <f t="shared" si="29"/>
        <v>85</v>
      </c>
      <c r="Q47" s="36">
        <f t="shared" si="29"/>
        <v>93</v>
      </c>
      <c r="R47" s="105"/>
      <c r="S47" s="187"/>
      <c r="T47" s="187"/>
      <c r="U47" s="187"/>
    </row>
    <row r="48" spans="1:29" ht="21" customHeight="1" outlineLevel="1" x14ac:dyDescent="0.2">
      <c r="A48" s="103">
        <v>2</v>
      </c>
      <c r="B48" s="106">
        <v>1</v>
      </c>
      <c r="C48" s="120" t="s">
        <v>115</v>
      </c>
      <c r="D48" s="110" t="s">
        <v>82</v>
      </c>
      <c r="E48" s="118" t="s">
        <v>79</v>
      </c>
      <c r="F48" s="114" t="s">
        <v>186</v>
      </c>
      <c r="G48" s="68" t="s">
        <v>97</v>
      </c>
      <c r="H48" s="37">
        <v>11.8</v>
      </c>
      <c r="I48" s="37">
        <v>7.3</v>
      </c>
      <c r="J48" s="37"/>
      <c r="K48" s="37">
        <v>4.5</v>
      </c>
      <c r="L48" s="37">
        <v>15.4</v>
      </c>
      <c r="M48" s="37">
        <v>15.4</v>
      </c>
      <c r="N48" s="37"/>
      <c r="O48" s="37"/>
      <c r="P48" s="37">
        <v>17</v>
      </c>
      <c r="Q48" s="37">
        <v>17</v>
      </c>
      <c r="R48" s="105" t="s">
        <v>80</v>
      </c>
      <c r="S48" s="183">
        <v>15.2</v>
      </c>
      <c r="T48" s="183">
        <v>15.2</v>
      </c>
      <c r="U48" s="183">
        <v>15.2</v>
      </c>
    </row>
    <row r="49" spans="1:30" ht="20.25" customHeight="1" outlineLevel="1" x14ac:dyDescent="0.2">
      <c r="A49" s="103"/>
      <c r="B49" s="107"/>
      <c r="C49" s="121"/>
      <c r="D49" s="111"/>
      <c r="E49" s="118"/>
      <c r="F49" s="113"/>
      <c r="G49" s="62" t="s">
        <v>20</v>
      </c>
      <c r="H49" s="36">
        <f t="shared" ref="H49:K49" si="30">SUM(H48)</f>
        <v>11.8</v>
      </c>
      <c r="I49" s="36">
        <f t="shared" si="30"/>
        <v>7.3</v>
      </c>
      <c r="J49" s="36">
        <f t="shared" si="30"/>
        <v>0</v>
      </c>
      <c r="K49" s="36">
        <f t="shared" si="30"/>
        <v>4.5</v>
      </c>
      <c r="L49" s="36">
        <f t="shared" ref="L49:Q49" si="31">SUM(L48)</f>
        <v>15.4</v>
      </c>
      <c r="M49" s="36">
        <f t="shared" si="31"/>
        <v>15.4</v>
      </c>
      <c r="N49" s="36">
        <f t="shared" si="31"/>
        <v>0</v>
      </c>
      <c r="O49" s="36">
        <f t="shared" si="31"/>
        <v>0</v>
      </c>
      <c r="P49" s="36">
        <f t="shared" si="31"/>
        <v>17</v>
      </c>
      <c r="Q49" s="36">
        <f t="shared" si="31"/>
        <v>17</v>
      </c>
      <c r="R49" s="105"/>
      <c r="S49" s="184"/>
      <c r="T49" s="184"/>
      <c r="U49" s="184"/>
    </row>
    <row r="50" spans="1:30" ht="21" customHeight="1" outlineLevel="1" x14ac:dyDescent="0.2">
      <c r="A50" s="103">
        <v>2</v>
      </c>
      <c r="B50" s="106">
        <v>1</v>
      </c>
      <c r="C50" s="120" t="s">
        <v>116</v>
      </c>
      <c r="D50" s="110" t="s">
        <v>82</v>
      </c>
      <c r="E50" s="118" t="s">
        <v>79</v>
      </c>
      <c r="F50" s="114" t="s">
        <v>177</v>
      </c>
      <c r="G50" s="68" t="s">
        <v>97</v>
      </c>
      <c r="H50" s="37">
        <v>6</v>
      </c>
      <c r="I50" s="37">
        <v>6</v>
      </c>
      <c r="J50" s="37"/>
      <c r="K50" s="37"/>
      <c r="L50" s="37">
        <v>9</v>
      </c>
      <c r="M50" s="37">
        <v>9</v>
      </c>
      <c r="N50" s="37"/>
      <c r="O50" s="37"/>
      <c r="P50" s="37">
        <v>10</v>
      </c>
      <c r="Q50" s="37">
        <v>10</v>
      </c>
      <c r="R50" s="105" t="s">
        <v>80</v>
      </c>
      <c r="S50" s="183">
        <v>23</v>
      </c>
      <c r="T50" s="183">
        <v>23</v>
      </c>
      <c r="U50" s="183">
        <v>23</v>
      </c>
    </row>
    <row r="51" spans="1:30" ht="21" customHeight="1" outlineLevel="1" x14ac:dyDescent="0.2">
      <c r="A51" s="103"/>
      <c r="B51" s="106"/>
      <c r="C51" s="120"/>
      <c r="D51" s="110"/>
      <c r="E51" s="118"/>
      <c r="F51" s="112"/>
      <c r="G51" s="69" t="s">
        <v>106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105"/>
      <c r="S51" s="185"/>
      <c r="T51" s="185"/>
      <c r="U51" s="185"/>
    </row>
    <row r="52" spans="1:30" ht="20.25" customHeight="1" outlineLevel="1" x14ac:dyDescent="0.2">
      <c r="A52" s="103"/>
      <c r="B52" s="107"/>
      <c r="C52" s="121"/>
      <c r="D52" s="111"/>
      <c r="E52" s="118"/>
      <c r="F52" s="113"/>
      <c r="G52" s="62" t="s">
        <v>20</v>
      </c>
      <c r="H52" s="36">
        <f t="shared" ref="H52:K52" si="32">+H50+H51</f>
        <v>6</v>
      </c>
      <c r="I52" s="36">
        <f t="shared" si="32"/>
        <v>6</v>
      </c>
      <c r="J52" s="36">
        <f t="shared" si="32"/>
        <v>0</v>
      </c>
      <c r="K52" s="36">
        <f t="shared" si="32"/>
        <v>0</v>
      </c>
      <c r="L52" s="36">
        <f t="shared" ref="L52:Q52" si="33">+L50+L51</f>
        <v>9</v>
      </c>
      <c r="M52" s="36">
        <f t="shared" si="33"/>
        <v>9</v>
      </c>
      <c r="N52" s="36">
        <f t="shared" si="33"/>
        <v>0</v>
      </c>
      <c r="O52" s="36">
        <f t="shared" si="33"/>
        <v>0</v>
      </c>
      <c r="P52" s="36">
        <f t="shared" si="33"/>
        <v>10</v>
      </c>
      <c r="Q52" s="36">
        <f t="shared" si="33"/>
        <v>10</v>
      </c>
      <c r="R52" s="105"/>
      <c r="S52" s="184"/>
      <c r="T52" s="184"/>
      <c r="U52" s="184"/>
    </row>
    <row r="53" spans="1:30" ht="21" customHeight="1" outlineLevel="1" x14ac:dyDescent="0.2">
      <c r="A53" s="103">
        <v>2</v>
      </c>
      <c r="B53" s="106">
        <v>1</v>
      </c>
      <c r="C53" s="120" t="s">
        <v>117</v>
      </c>
      <c r="D53" s="110" t="s">
        <v>82</v>
      </c>
      <c r="E53" s="118" t="s">
        <v>79</v>
      </c>
      <c r="F53" s="114" t="s">
        <v>181</v>
      </c>
      <c r="G53" s="68" t="s">
        <v>97</v>
      </c>
      <c r="H53" s="37">
        <v>12.5</v>
      </c>
      <c r="I53" s="37">
        <v>5.5</v>
      </c>
      <c r="J53" s="37"/>
      <c r="K53" s="37">
        <v>7</v>
      </c>
      <c r="L53" s="37">
        <v>18.5</v>
      </c>
      <c r="M53" s="37">
        <v>18.5</v>
      </c>
      <c r="N53" s="37"/>
      <c r="O53" s="37"/>
      <c r="P53" s="37">
        <v>20</v>
      </c>
      <c r="Q53" s="37">
        <v>20</v>
      </c>
      <c r="R53" s="105" t="s">
        <v>80</v>
      </c>
      <c r="S53" s="183">
        <v>17.600000000000001</v>
      </c>
      <c r="T53" s="183">
        <v>17.600000000000001</v>
      </c>
      <c r="U53" s="183">
        <v>17.600000000000001</v>
      </c>
    </row>
    <row r="54" spans="1:30" ht="18.75" customHeight="1" outlineLevel="1" x14ac:dyDescent="0.2">
      <c r="A54" s="103"/>
      <c r="B54" s="107"/>
      <c r="C54" s="121"/>
      <c r="D54" s="111"/>
      <c r="E54" s="118"/>
      <c r="F54" s="113"/>
      <c r="G54" s="62" t="s">
        <v>20</v>
      </c>
      <c r="H54" s="36">
        <f t="shared" ref="H54:K54" si="34">SUM(H53)</f>
        <v>12.5</v>
      </c>
      <c r="I54" s="36">
        <f t="shared" si="34"/>
        <v>5.5</v>
      </c>
      <c r="J54" s="36">
        <f t="shared" si="34"/>
        <v>0</v>
      </c>
      <c r="K54" s="36">
        <f t="shared" si="34"/>
        <v>7</v>
      </c>
      <c r="L54" s="36">
        <f t="shared" ref="L54:Q54" si="35">SUM(L53)</f>
        <v>18.5</v>
      </c>
      <c r="M54" s="36">
        <f t="shared" si="35"/>
        <v>18.5</v>
      </c>
      <c r="N54" s="36">
        <f t="shared" si="35"/>
        <v>0</v>
      </c>
      <c r="O54" s="36">
        <f t="shared" si="35"/>
        <v>0</v>
      </c>
      <c r="P54" s="36">
        <f t="shared" si="35"/>
        <v>20</v>
      </c>
      <c r="Q54" s="36">
        <f t="shared" si="35"/>
        <v>20</v>
      </c>
      <c r="R54" s="105"/>
      <c r="S54" s="184"/>
      <c r="T54" s="184"/>
      <c r="U54" s="184"/>
    </row>
    <row r="55" spans="1:30" ht="23.25" customHeight="1" x14ac:dyDescent="0.2">
      <c r="A55" s="103">
        <v>2</v>
      </c>
      <c r="B55" s="106">
        <v>1</v>
      </c>
      <c r="C55" s="116">
        <v>2</v>
      </c>
      <c r="D55" s="142" t="s">
        <v>104</v>
      </c>
      <c r="E55" s="119" t="s">
        <v>88</v>
      </c>
      <c r="F55" s="112" t="s">
        <v>85</v>
      </c>
      <c r="G55" s="109" t="s">
        <v>97</v>
      </c>
      <c r="H55" s="146">
        <f>+H59+H63+H67+H71+H75+H79+H83+H87</f>
        <v>278.83999999999997</v>
      </c>
      <c r="I55" s="146">
        <f t="shared" ref="I55:Q55" si="36">+I59+I63+I67+I71+I75+I79+I83+I87</f>
        <v>268.73999999999995</v>
      </c>
      <c r="J55" s="146">
        <f t="shared" si="36"/>
        <v>129.19999999999999</v>
      </c>
      <c r="K55" s="146">
        <f t="shared" si="36"/>
        <v>10.1</v>
      </c>
      <c r="L55" s="146">
        <f t="shared" si="36"/>
        <v>393.8</v>
      </c>
      <c r="M55" s="146">
        <f t="shared" si="36"/>
        <v>367.3</v>
      </c>
      <c r="N55" s="146">
        <f t="shared" si="36"/>
        <v>165.7</v>
      </c>
      <c r="O55" s="146">
        <f t="shared" si="36"/>
        <v>26.5</v>
      </c>
      <c r="P55" s="146">
        <f t="shared" si="36"/>
        <v>255.07999999999998</v>
      </c>
      <c r="Q55" s="146">
        <f t="shared" si="36"/>
        <v>255.07999999999998</v>
      </c>
      <c r="R55" s="105" t="s">
        <v>81</v>
      </c>
      <c r="S55" s="183">
        <f>+S59+S63+S67+S71+S75+S79+S83+S87</f>
        <v>5</v>
      </c>
      <c r="T55" s="183">
        <f t="shared" ref="T55:U55" si="37">+T59+T63+T67+T71+T75+T79+T83+T87</f>
        <v>5</v>
      </c>
      <c r="U55" s="183">
        <f t="shared" si="37"/>
        <v>5</v>
      </c>
      <c r="V55" s="53"/>
      <c r="X55" s="31"/>
      <c r="Y55" s="31"/>
      <c r="Z55" s="31"/>
      <c r="AA55" s="31"/>
      <c r="AC55" s="31"/>
      <c r="AD55" s="31"/>
    </row>
    <row r="56" spans="1:30" ht="21" customHeight="1" x14ac:dyDescent="0.2">
      <c r="A56" s="103"/>
      <c r="B56" s="115"/>
      <c r="C56" s="116"/>
      <c r="D56" s="142"/>
      <c r="E56" s="119"/>
      <c r="F56" s="112"/>
      <c r="G56" s="109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05"/>
      <c r="S56" s="184"/>
      <c r="T56" s="184"/>
      <c r="U56" s="184"/>
      <c r="X56" s="31"/>
      <c r="Y56" s="31"/>
      <c r="Z56" s="31"/>
      <c r="AA56" s="31"/>
      <c r="AC56" s="31"/>
      <c r="AD56" s="31"/>
    </row>
    <row r="57" spans="1:30" ht="27.75" customHeight="1" x14ac:dyDescent="0.2">
      <c r="A57" s="103"/>
      <c r="B57" s="115"/>
      <c r="C57" s="116"/>
      <c r="D57" s="142"/>
      <c r="E57" s="119"/>
      <c r="F57" s="112"/>
      <c r="G57" s="68" t="s">
        <v>106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105" t="s">
        <v>103</v>
      </c>
      <c r="S57" s="183">
        <f>+S61+S65+S69+S73+S77+S81+S85+S89</f>
        <v>489.2</v>
      </c>
      <c r="T57" s="183">
        <f t="shared" ref="T57:U57" si="38">+T61+T65+T69+T73+T77+T81+T85+T89</f>
        <v>489.2</v>
      </c>
      <c r="U57" s="183">
        <f t="shared" si="38"/>
        <v>489.2</v>
      </c>
      <c r="X57" s="31"/>
      <c r="Y57" s="31"/>
      <c r="Z57" s="31"/>
      <c r="AA57" s="31"/>
      <c r="AC57" s="31"/>
      <c r="AD57" s="31"/>
    </row>
    <row r="58" spans="1:30" ht="21" customHeight="1" x14ac:dyDescent="0.2">
      <c r="A58" s="103"/>
      <c r="B58" s="107"/>
      <c r="C58" s="107"/>
      <c r="D58" s="154"/>
      <c r="E58" s="113"/>
      <c r="F58" s="113"/>
      <c r="G58" s="62" t="s">
        <v>20</v>
      </c>
      <c r="H58" s="33">
        <f t="shared" ref="H58:K58" si="39">SUM(H55:H57)</f>
        <v>278.83999999999997</v>
      </c>
      <c r="I58" s="33">
        <f t="shared" si="39"/>
        <v>268.73999999999995</v>
      </c>
      <c r="J58" s="33">
        <f t="shared" si="39"/>
        <v>129.19999999999999</v>
      </c>
      <c r="K58" s="33">
        <f t="shared" si="39"/>
        <v>10.1</v>
      </c>
      <c r="L58" s="33">
        <f t="shared" ref="L58:Q58" si="40">SUM(L55:L57)</f>
        <v>393.8</v>
      </c>
      <c r="M58" s="33">
        <f t="shared" si="40"/>
        <v>367.3</v>
      </c>
      <c r="N58" s="33">
        <f t="shared" si="40"/>
        <v>165.7</v>
      </c>
      <c r="O58" s="33">
        <f t="shared" si="40"/>
        <v>26.5</v>
      </c>
      <c r="P58" s="33">
        <f t="shared" si="40"/>
        <v>255.07999999999998</v>
      </c>
      <c r="Q58" s="33">
        <f t="shared" si="40"/>
        <v>255.07999999999998</v>
      </c>
      <c r="R58" s="105"/>
      <c r="S58" s="184"/>
      <c r="T58" s="184"/>
      <c r="U58" s="184"/>
      <c r="V58" s="40"/>
      <c r="X58" s="31"/>
      <c r="Y58" s="31"/>
      <c r="Z58" s="31"/>
    </row>
    <row r="59" spans="1:30" ht="15" customHeight="1" x14ac:dyDescent="0.2">
      <c r="A59" s="103">
        <v>2</v>
      </c>
      <c r="B59" s="106">
        <v>1</v>
      </c>
      <c r="C59" s="120" t="s">
        <v>118</v>
      </c>
      <c r="D59" s="110" t="s">
        <v>104</v>
      </c>
      <c r="E59" s="119" t="s">
        <v>88</v>
      </c>
      <c r="F59" s="114" t="s">
        <v>175</v>
      </c>
      <c r="G59" s="109" t="s">
        <v>97</v>
      </c>
      <c r="H59" s="108">
        <v>42.5</v>
      </c>
      <c r="I59" s="108">
        <v>35.5</v>
      </c>
      <c r="J59" s="108">
        <v>26.8</v>
      </c>
      <c r="K59" s="108">
        <v>7</v>
      </c>
      <c r="L59" s="108">
        <v>64.3</v>
      </c>
      <c r="M59" s="108">
        <v>57.3</v>
      </c>
      <c r="N59" s="108">
        <v>32</v>
      </c>
      <c r="O59" s="108">
        <v>7</v>
      </c>
      <c r="P59" s="108">
        <v>67.400000000000006</v>
      </c>
      <c r="Q59" s="108">
        <v>67.400000000000006</v>
      </c>
      <c r="R59" s="105" t="s">
        <v>81</v>
      </c>
      <c r="S59" s="183">
        <v>1</v>
      </c>
      <c r="T59" s="183">
        <v>1</v>
      </c>
      <c r="U59" s="183">
        <v>1</v>
      </c>
      <c r="X59" s="31"/>
      <c r="Y59" s="31"/>
      <c r="Z59" s="31"/>
    </row>
    <row r="60" spans="1:30" ht="21" customHeight="1" outlineLevel="2" x14ac:dyDescent="0.2">
      <c r="A60" s="103"/>
      <c r="B60" s="115"/>
      <c r="C60" s="120"/>
      <c r="D60" s="110"/>
      <c r="E60" s="119"/>
      <c r="F60" s="112"/>
      <c r="G60" s="109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5"/>
      <c r="S60" s="184"/>
      <c r="T60" s="184"/>
      <c r="U60" s="184"/>
    </row>
    <row r="61" spans="1:30" ht="27.75" customHeight="1" outlineLevel="2" x14ac:dyDescent="0.2">
      <c r="A61" s="103"/>
      <c r="B61" s="115"/>
      <c r="C61" s="120"/>
      <c r="D61" s="110"/>
      <c r="E61" s="119"/>
      <c r="F61" s="112"/>
      <c r="G61" s="68" t="s">
        <v>106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105" t="s">
        <v>103</v>
      </c>
      <c r="S61" s="183">
        <v>140</v>
      </c>
      <c r="T61" s="183">
        <v>140</v>
      </c>
      <c r="U61" s="183">
        <v>140</v>
      </c>
    </row>
    <row r="62" spans="1:30" ht="27.75" customHeight="1" outlineLevel="2" x14ac:dyDescent="0.2">
      <c r="A62" s="103"/>
      <c r="B62" s="107"/>
      <c r="C62" s="121"/>
      <c r="D62" s="111"/>
      <c r="E62" s="113"/>
      <c r="F62" s="113"/>
      <c r="G62" s="62" t="s">
        <v>20</v>
      </c>
      <c r="H62" s="33">
        <f t="shared" ref="H62:K62" si="41">SUM(H59:H61)</f>
        <v>42.5</v>
      </c>
      <c r="I62" s="33">
        <f t="shared" si="41"/>
        <v>35.5</v>
      </c>
      <c r="J62" s="33">
        <f t="shared" si="41"/>
        <v>26.8</v>
      </c>
      <c r="K62" s="33">
        <f t="shared" si="41"/>
        <v>7</v>
      </c>
      <c r="L62" s="33">
        <f t="shared" ref="L62:Q62" si="42">SUM(L59:L61)</f>
        <v>64.3</v>
      </c>
      <c r="M62" s="33">
        <f t="shared" si="42"/>
        <v>57.3</v>
      </c>
      <c r="N62" s="33">
        <f t="shared" si="42"/>
        <v>32</v>
      </c>
      <c r="O62" s="33">
        <f t="shared" si="42"/>
        <v>7</v>
      </c>
      <c r="P62" s="33">
        <f t="shared" si="42"/>
        <v>67.400000000000006</v>
      </c>
      <c r="Q62" s="33">
        <f t="shared" si="42"/>
        <v>67.400000000000006</v>
      </c>
      <c r="R62" s="105"/>
      <c r="S62" s="184"/>
      <c r="T62" s="184"/>
      <c r="U62" s="184"/>
    </row>
    <row r="63" spans="1:30" ht="0.75" customHeight="1" outlineLevel="2" x14ac:dyDescent="0.2">
      <c r="A63" s="103">
        <v>2</v>
      </c>
      <c r="B63" s="106">
        <v>1</v>
      </c>
      <c r="C63" s="120" t="s">
        <v>119</v>
      </c>
      <c r="D63" s="110" t="s">
        <v>104</v>
      </c>
      <c r="E63" s="119" t="s">
        <v>88</v>
      </c>
      <c r="F63" s="114" t="s">
        <v>180</v>
      </c>
      <c r="G63" s="109" t="s">
        <v>97</v>
      </c>
      <c r="H63" s="108">
        <v>25.5</v>
      </c>
      <c r="I63" s="108">
        <v>25.5</v>
      </c>
      <c r="J63" s="108">
        <v>17.8</v>
      </c>
      <c r="K63" s="108"/>
      <c r="L63" s="108">
        <v>40.5</v>
      </c>
      <c r="M63" s="108">
        <v>30.5</v>
      </c>
      <c r="N63" s="108">
        <v>22.7</v>
      </c>
      <c r="O63" s="108">
        <v>10</v>
      </c>
      <c r="P63" s="108">
        <v>44</v>
      </c>
      <c r="Q63" s="108">
        <v>44</v>
      </c>
      <c r="R63" s="105" t="s">
        <v>81</v>
      </c>
      <c r="S63" s="183">
        <v>1</v>
      </c>
      <c r="T63" s="183">
        <v>1</v>
      </c>
      <c r="U63" s="183">
        <v>1</v>
      </c>
      <c r="V63" s="26" t="s">
        <v>141</v>
      </c>
    </row>
    <row r="64" spans="1:30" ht="21" customHeight="1" outlineLevel="2" x14ac:dyDescent="0.2">
      <c r="A64" s="103"/>
      <c r="B64" s="115"/>
      <c r="C64" s="120"/>
      <c r="D64" s="110"/>
      <c r="E64" s="119"/>
      <c r="F64" s="112"/>
      <c r="G64" s="109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5"/>
      <c r="S64" s="184"/>
      <c r="T64" s="184"/>
      <c r="U64" s="184"/>
    </row>
    <row r="65" spans="1:22" ht="27.75" customHeight="1" outlineLevel="2" x14ac:dyDescent="0.2">
      <c r="A65" s="103"/>
      <c r="B65" s="115"/>
      <c r="C65" s="120"/>
      <c r="D65" s="110"/>
      <c r="E65" s="119"/>
      <c r="F65" s="112"/>
      <c r="G65" s="68" t="s">
        <v>106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105" t="s">
        <v>103</v>
      </c>
      <c r="S65" s="183">
        <v>35</v>
      </c>
      <c r="T65" s="183">
        <v>35</v>
      </c>
      <c r="U65" s="183">
        <v>35</v>
      </c>
    </row>
    <row r="66" spans="1:22" ht="19.5" customHeight="1" outlineLevel="2" x14ac:dyDescent="0.2">
      <c r="A66" s="103"/>
      <c r="B66" s="107"/>
      <c r="C66" s="121"/>
      <c r="D66" s="111"/>
      <c r="E66" s="113"/>
      <c r="F66" s="113"/>
      <c r="G66" s="62" t="s">
        <v>20</v>
      </c>
      <c r="H66" s="33">
        <f t="shared" ref="H66:K66" si="43">SUM(H63:H65)</f>
        <v>25.5</v>
      </c>
      <c r="I66" s="33">
        <f t="shared" si="43"/>
        <v>25.5</v>
      </c>
      <c r="J66" s="33">
        <f t="shared" si="43"/>
        <v>17.8</v>
      </c>
      <c r="K66" s="33">
        <f t="shared" si="43"/>
        <v>0</v>
      </c>
      <c r="L66" s="33">
        <f t="shared" ref="L66:Q66" si="44">SUM(L63:L65)</f>
        <v>40.5</v>
      </c>
      <c r="M66" s="33">
        <f t="shared" si="44"/>
        <v>30.5</v>
      </c>
      <c r="N66" s="33">
        <f t="shared" si="44"/>
        <v>22.7</v>
      </c>
      <c r="O66" s="33">
        <f t="shared" si="44"/>
        <v>10</v>
      </c>
      <c r="P66" s="33">
        <f t="shared" si="44"/>
        <v>44</v>
      </c>
      <c r="Q66" s="33">
        <f t="shared" si="44"/>
        <v>44</v>
      </c>
      <c r="R66" s="105"/>
      <c r="S66" s="184"/>
      <c r="T66" s="184"/>
      <c r="U66" s="184"/>
    </row>
    <row r="67" spans="1:22" ht="0.75" customHeight="1" outlineLevel="1" x14ac:dyDescent="0.2">
      <c r="A67" s="103">
        <v>2</v>
      </c>
      <c r="B67" s="106">
        <v>1</v>
      </c>
      <c r="C67" s="120" t="s">
        <v>120</v>
      </c>
      <c r="D67" s="110" t="s">
        <v>104</v>
      </c>
      <c r="E67" s="119" t="s">
        <v>88</v>
      </c>
      <c r="F67" s="114" t="s">
        <v>176</v>
      </c>
      <c r="G67" s="109" t="s">
        <v>97</v>
      </c>
      <c r="H67" s="108">
        <v>13.1</v>
      </c>
      <c r="I67" s="108">
        <v>11.1</v>
      </c>
      <c r="J67" s="108">
        <v>7.6</v>
      </c>
      <c r="K67" s="108">
        <v>2</v>
      </c>
      <c r="L67" s="108">
        <f>+M67+O67</f>
        <v>16.8</v>
      </c>
      <c r="M67" s="108">
        <v>16.8</v>
      </c>
      <c r="N67" s="108">
        <v>10</v>
      </c>
      <c r="O67" s="108"/>
      <c r="P67" s="108">
        <v>18.48</v>
      </c>
      <c r="Q67" s="108">
        <v>18.48</v>
      </c>
      <c r="R67" s="105" t="s">
        <v>81</v>
      </c>
      <c r="S67" s="183"/>
      <c r="T67" s="183"/>
      <c r="U67" s="183"/>
      <c r="V67" s="26" t="s">
        <v>142</v>
      </c>
    </row>
    <row r="68" spans="1:22" ht="21" customHeight="1" outlineLevel="1" x14ac:dyDescent="0.2">
      <c r="A68" s="103"/>
      <c r="B68" s="115"/>
      <c r="C68" s="120"/>
      <c r="D68" s="110"/>
      <c r="E68" s="119"/>
      <c r="F68" s="112"/>
      <c r="G68" s="109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5"/>
      <c r="S68" s="184"/>
      <c r="T68" s="184"/>
      <c r="U68" s="184"/>
    </row>
    <row r="69" spans="1:22" ht="27.75" customHeight="1" outlineLevel="1" x14ac:dyDescent="0.2">
      <c r="A69" s="103"/>
      <c r="B69" s="115"/>
      <c r="C69" s="120"/>
      <c r="D69" s="110"/>
      <c r="E69" s="119"/>
      <c r="F69" s="112"/>
      <c r="G69" s="68" t="s">
        <v>106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105" t="s">
        <v>103</v>
      </c>
      <c r="S69" s="183">
        <v>45</v>
      </c>
      <c r="T69" s="183">
        <v>45</v>
      </c>
      <c r="U69" s="183">
        <v>45</v>
      </c>
    </row>
    <row r="70" spans="1:22" ht="21" customHeight="1" outlineLevel="1" x14ac:dyDescent="0.2">
      <c r="A70" s="103"/>
      <c r="B70" s="107"/>
      <c r="C70" s="121"/>
      <c r="D70" s="111"/>
      <c r="E70" s="113"/>
      <c r="F70" s="113"/>
      <c r="G70" s="62" t="s">
        <v>20</v>
      </c>
      <c r="H70" s="33">
        <f t="shared" ref="H70:K70" si="45">SUM(H67:H69)</f>
        <v>13.1</v>
      </c>
      <c r="I70" s="33">
        <f t="shared" si="45"/>
        <v>11.1</v>
      </c>
      <c r="J70" s="33">
        <f t="shared" si="45"/>
        <v>7.6</v>
      </c>
      <c r="K70" s="33">
        <f t="shared" si="45"/>
        <v>2</v>
      </c>
      <c r="L70" s="33">
        <f t="shared" ref="L70:Q70" si="46">SUM(L67:L69)</f>
        <v>16.8</v>
      </c>
      <c r="M70" s="33">
        <f t="shared" si="46"/>
        <v>16.8</v>
      </c>
      <c r="N70" s="33">
        <f t="shared" si="46"/>
        <v>10</v>
      </c>
      <c r="O70" s="33">
        <f t="shared" si="46"/>
        <v>0</v>
      </c>
      <c r="P70" s="33">
        <f t="shared" si="46"/>
        <v>18.48</v>
      </c>
      <c r="Q70" s="33">
        <f t="shared" si="46"/>
        <v>18.48</v>
      </c>
      <c r="R70" s="105"/>
      <c r="S70" s="184"/>
      <c r="T70" s="184"/>
      <c r="U70" s="184"/>
    </row>
    <row r="71" spans="1:22" ht="0.75" customHeight="1" outlineLevel="1" x14ac:dyDescent="0.2">
      <c r="A71" s="103">
        <v>2</v>
      </c>
      <c r="B71" s="106">
        <v>1</v>
      </c>
      <c r="C71" s="120" t="s">
        <v>121</v>
      </c>
      <c r="D71" s="110" t="s">
        <v>104</v>
      </c>
      <c r="E71" s="119" t="s">
        <v>88</v>
      </c>
      <c r="F71" s="112">
        <v>17</v>
      </c>
      <c r="G71" s="109" t="s">
        <v>97</v>
      </c>
      <c r="H71" s="108">
        <v>2.94</v>
      </c>
      <c r="I71" s="108">
        <v>2.94</v>
      </c>
      <c r="J71" s="108"/>
      <c r="K71" s="108"/>
      <c r="L71" s="108">
        <v>13.8</v>
      </c>
      <c r="M71" s="108">
        <v>13.8</v>
      </c>
      <c r="N71" s="108"/>
      <c r="O71" s="108"/>
      <c r="P71" s="108">
        <v>15.2</v>
      </c>
      <c r="Q71" s="108">
        <v>15.2</v>
      </c>
      <c r="R71" s="105" t="s">
        <v>81</v>
      </c>
      <c r="S71" s="183"/>
      <c r="T71" s="183"/>
      <c r="U71" s="183"/>
      <c r="V71" s="26" t="s">
        <v>143</v>
      </c>
    </row>
    <row r="72" spans="1:22" ht="21" customHeight="1" outlineLevel="1" x14ac:dyDescent="0.2">
      <c r="A72" s="103"/>
      <c r="B72" s="115"/>
      <c r="C72" s="120"/>
      <c r="D72" s="110"/>
      <c r="E72" s="119"/>
      <c r="F72" s="112"/>
      <c r="G72" s="109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5"/>
      <c r="S72" s="184"/>
      <c r="T72" s="184"/>
      <c r="U72" s="184"/>
    </row>
    <row r="73" spans="1:22" ht="27.75" customHeight="1" outlineLevel="1" x14ac:dyDescent="0.2">
      <c r="A73" s="103"/>
      <c r="B73" s="115"/>
      <c r="C73" s="120"/>
      <c r="D73" s="110"/>
      <c r="E73" s="119"/>
      <c r="F73" s="112"/>
      <c r="G73" s="68" t="s">
        <v>106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105" t="s">
        <v>103</v>
      </c>
      <c r="S73" s="183">
        <v>2</v>
      </c>
      <c r="T73" s="183">
        <v>2</v>
      </c>
      <c r="U73" s="183">
        <v>2</v>
      </c>
    </row>
    <row r="74" spans="1:22" ht="21" customHeight="1" outlineLevel="1" x14ac:dyDescent="0.2">
      <c r="A74" s="103"/>
      <c r="B74" s="107"/>
      <c r="C74" s="121"/>
      <c r="D74" s="111"/>
      <c r="E74" s="113"/>
      <c r="F74" s="113"/>
      <c r="G74" s="62" t="s">
        <v>20</v>
      </c>
      <c r="H74" s="33">
        <f t="shared" ref="H74:K74" si="47">SUM(H71:H73)</f>
        <v>2.94</v>
      </c>
      <c r="I74" s="33">
        <f t="shared" si="47"/>
        <v>2.94</v>
      </c>
      <c r="J74" s="33">
        <f t="shared" si="47"/>
        <v>0</v>
      </c>
      <c r="K74" s="33">
        <f t="shared" si="47"/>
        <v>0</v>
      </c>
      <c r="L74" s="33">
        <f t="shared" ref="L74:Q74" si="48">SUM(L71:L73)</f>
        <v>13.8</v>
      </c>
      <c r="M74" s="33">
        <f t="shared" si="48"/>
        <v>13.8</v>
      </c>
      <c r="N74" s="33">
        <f t="shared" si="48"/>
        <v>0</v>
      </c>
      <c r="O74" s="33">
        <f t="shared" si="48"/>
        <v>0</v>
      </c>
      <c r="P74" s="33">
        <f t="shared" si="48"/>
        <v>15.2</v>
      </c>
      <c r="Q74" s="33">
        <f t="shared" si="48"/>
        <v>15.2</v>
      </c>
      <c r="R74" s="105"/>
      <c r="S74" s="184"/>
      <c r="T74" s="184"/>
      <c r="U74" s="184"/>
    </row>
    <row r="75" spans="1:22" ht="1.5" customHeight="1" outlineLevel="1" x14ac:dyDescent="0.2">
      <c r="A75" s="103">
        <v>2</v>
      </c>
      <c r="B75" s="106">
        <v>1</v>
      </c>
      <c r="C75" s="120" t="s">
        <v>122</v>
      </c>
      <c r="D75" s="110" t="s">
        <v>104</v>
      </c>
      <c r="E75" s="119" t="s">
        <v>88</v>
      </c>
      <c r="F75" s="112">
        <v>18</v>
      </c>
      <c r="G75" s="109" t="s">
        <v>97</v>
      </c>
      <c r="H75" s="108">
        <v>124.5</v>
      </c>
      <c r="I75" s="108">
        <v>124.5</v>
      </c>
      <c r="J75" s="108">
        <v>26.7</v>
      </c>
      <c r="K75" s="108"/>
      <c r="L75" s="108">
        <v>156.1</v>
      </c>
      <c r="M75" s="108">
        <v>148.6</v>
      </c>
      <c r="N75" s="108">
        <v>34</v>
      </c>
      <c r="O75" s="108">
        <v>7.5</v>
      </c>
      <c r="P75" s="108"/>
      <c r="Q75" s="108"/>
      <c r="R75" s="105" t="s">
        <v>81</v>
      </c>
      <c r="S75" s="183">
        <v>1</v>
      </c>
      <c r="T75" s="183">
        <v>1</v>
      </c>
      <c r="U75" s="183">
        <v>1</v>
      </c>
    </row>
    <row r="76" spans="1:22" ht="21" customHeight="1" outlineLevel="1" x14ac:dyDescent="0.2">
      <c r="A76" s="103"/>
      <c r="B76" s="115"/>
      <c r="C76" s="120"/>
      <c r="D76" s="110"/>
      <c r="E76" s="119"/>
      <c r="F76" s="112"/>
      <c r="G76" s="109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5"/>
      <c r="S76" s="184"/>
      <c r="T76" s="184"/>
      <c r="U76" s="184"/>
    </row>
    <row r="77" spans="1:22" ht="27.75" customHeight="1" outlineLevel="1" x14ac:dyDescent="0.2">
      <c r="A77" s="103"/>
      <c r="B77" s="115"/>
      <c r="C77" s="120"/>
      <c r="D77" s="110"/>
      <c r="E77" s="119"/>
      <c r="F77" s="112"/>
      <c r="G77" s="68" t="s">
        <v>106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105" t="s">
        <v>103</v>
      </c>
      <c r="S77" s="183">
        <v>231.4</v>
      </c>
      <c r="T77" s="183">
        <v>231.4</v>
      </c>
      <c r="U77" s="183">
        <v>231.4</v>
      </c>
    </row>
    <row r="78" spans="1:22" ht="21" customHeight="1" outlineLevel="1" x14ac:dyDescent="0.2">
      <c r="A78" s="103"/>
      <c r="B78" s="107"/>
      <c r="C78" s="121"/>
      <c r="D78" s="111"/>
      <c r="E78" s="113"/>
      <c r="F78" s="113"/>
      <c r="G78" s="62" t="s">
        <v>20</v>
      </c>
      <c r="H78" s="33">
        <f t="shared" ref="H78:K78" si="49">SUM(H75:H77)</f>
        <v>124.5</v>
      </c>
      <c r="I78" s="33">
        <f t="shared" si="49"/>
        <v>124.5</v>
      </c>
      <c r="J78" s="33">
        <f t="shared" si="49"/>
        <v>26.7</v>
      </c>
      <c r="K78" s="33">
        <f t="shared" si="49"/>
        <v>0</v>
      </c>
      <c r="L78" s="33">
        <f t="shared" ref="L78:Q78" si="50">SUM(L75:L77)</f>
        <v>156.1</v>
      </c>
      <c r="M78" s="33">
        <f t="shared" si="50"/>
        <v>148.6</v>
      </c>
      <c r="N78" s="33">
        <f t="shared" si="50"/>
        <v>34</v>
      </c>
      <c r="O78" s="33">
        <f t="shared" si="50"/>
        <v>7.5</v>
      </c>
      <c r="P78" s="33">
        <f t="shared" si="50"/>
        <v>0</v>
      </c>
      <c r="Q78" s="33">
        <f t="shared" si="50"/>
        <v>0</v>
      </c>
      <c r="R78" s="105"/>
      <c r="S78" s="184"/>
      <c r="T78" s="184"/>
      <c r="U78" s="184"/>
    </row>
    <row r="79" spans="1:22" ht="21.75" customHeight="1" outlineLevel="1" x14ac:dyDescent="0.2">
      <c r="A79" s="103">
        <v>2</v>
      </c>
      <c r="B79" s="106">
        <v>1</v>
      </c>
      <c r="C79" s="120" t="s">
        <v>123</v>
      </c>
      <c r="D79" s="110" t="s">
        <v>104</v>
      </c>
      <c r="E79" s="119" t="s">
        <v>88</v>
      </c>
      <c r="F79" s="112">
        <v>19</v>
      </c>
      <c r="G79" s="109" t="s">
        <v>97</v>
      </c>
      <c r="H79" s="108">
        <v>33.299999999999997</v>
      </c>
      <c r="I79" s="108">
        <v>33.299999999999997</v>
      </c>
      <c r="J79" s="108">
        <v>24.1</v>
      </c>
      <c r="K79" s="108"/>
      <c r="L79" s="108">
        <v>44.6</v>
      </c>
      <c r="M79" s="108">
        <v>44.6</v>
      </c>
      <c r="N79" s="108">
        <v>30.2</v>
      </c>
      <c r="O79" s="108"/>
      <c r="P79" s="108">
        <v>49</v>
      </c>
      <c r="Q79" s="108">
        <v>49</v>
      </c>
      <c r="R79" s="105" t="s">
        <v>81</v>
      </c>
      <c r="S79" s="183"/>
      <c r="T79" s="183"/>
      <c r="U79" s="183"/>
    </row>
    <row r="80" spans="1:22" ht="21" customHeight="1" outlineLevel="1" x14ac:dyDescent="0.2">
      <c r="A80" s="103"/>
      <c r="B80" s="115"/>
      <c r="C80" s="120"/>
      <c r="D80" s="110"/>
      <c r="E80" s="119"/>
      <c r="F80" s="112"/>
      <c r="G80" s="109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5"/>
      <c r="S80" s="184"/>
      <c r="T80" s="184"/>
      <c r="U80" s="184"/>
    </row>
    <row r="81" spans="1:29" ht="27.75" customHeight="1" outlineLevel="1" x14ac:dyDescent="0.2">
      <c r="A81" s="103"/>
      <c r="B81" s="115"/>
      <c r="C81" s="120"/>
      <c r="D81" s="110"/>
      <c r="E81" s="119"/>
      <c r="F81" s="112"/>
      <c r="G81" s="68" t="s">
        <v>106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105" t="s">
        <v>103</v>
      </c>
      <c r="S81" s="183">
        <v>7</v>
      </c>
      <c r="T81" s="183">
        <v>7</v>
      </c>
      <c r="U81" s="183">
        <v>7</v>
      </c>
    </row>
    <row r="82" spans="1:29" ht="21" customHeight="1" outlineLevel="1" x14ac:dyDescent="0.2">
      <c r="A82" s="103"/>
      <c r="B82" s="107"/>
      <c r="C82" s="121"/>
      <c r="D82" s="111"/>
      <c r="E82" s="113"/>
      <c r="F82" s="113"/>
      <c r="G82" s="62" t="s">
        <v>20</v>
      </c>
      <c r="H82" s="33">
        <f t="shared" ref="H82:K82" si="51">SUM(H79:H81)</f>
        <v>33.299999999999997</v>
      </c>
      <c r="I82" s="33">
        <f t="shared" si="51"/>
        <v>33.299999999999997</v>
      </c>
      <c r="J82" s="33">
        <f t="shared" si="51"/>
        <v>24.1</v>
      </c>
      <c r="K82" s="33">
        <f t="shared" si="51"/>
        <v>0</v>
      </c>
      <c r="L82" s="33">
        <f t="shared" ref="L82:Q82" si="52">SUM(L79:L81)</f>
        <v>44.6</v>
      </c>
      <c r="M82" s="33">
        <f t="shared" si="52"/>
        <v>44.6</v>
      </c>
      <c r="N82" s="33">
        <f t="shared" si="52"/>
        <v>30.2</v>
      </c>
      <c r="O82" s="33">
        <f t="shared" si="52"/>
        <v>0</v>
      </c>
      <c r="P82" s="33">
        <f t="shared" si="52"/>
        <v>49</v>
      </c>
      <c r="Q82" s="33">
        <f t="shared" si="52"/>
        <v>49</v>
      </c>
      <c r="R82" s="105"/>
      <c r="S82" s="184"/>
      <c r="T82" s="184"/>
      <c r="U82" s="184"/>
    </row>
    <row r="83" spans="1:29" ht="15.75" customHeight="1" outlineLevel="1" x14ac:dyDescent="0.2">
      <c r="A83" s="103">
        <v>2</v>
      </c>
      <c r="B83" s="106">
        <v>1</v>
      </c>
      <c r="C83" s="120" t="s">
        <v>124</v>
      </c>
      <c r="D83" s="110" t="s">
        <v>104</v>
      </c>
      <c r="E83" s="119" t="s">
        <v>88</v>
      </c>
      <c r="F83" s="114" t="s">
        <v>178</v>
      </c>
      <c r="G83" s="109" t="s">
        <v>97</v>
      </c>
      <c r="H83" s="108">
        <v>23.7</v>
      </c>
      <c r="I83" s="108">
        <v>23.7</v>
      </c>
      <c r="J83" s="108">
        <v>15.2</v>
      </c>
      <c r="K83" s="108"/>
      <c r="L83" s="108">
        <v>28.7</v>
      </c>
      <c r="M83" s="108">
        <v>28.7</v>
      </c>
      <c r="N83" s="108">
        <v>19.2</v>
      </c>
      <c r="O83" s="108"/>
      <c r="P83" s="108">
        <v>32</v>
      </c>
      <c r="Q83" s="108">
        <v>32</v>
      </c>
      <c r="R83" s="105" t="s">
        <v>81</v>
      </c>
      <c r="S83" s="183">
        <v>1</v>
      </c>
      <c r="T83" s="183">
        <v>1</v>
      </c>
      <c r="U83" s="183">
        <v>1</v>
      </c>
    </row>
    <row r="84" spans="1:29" ht="21" customHeight="1" outlineLevel="1" x14ac:dyDescent="0.2">
      <c r="A84" s="103"/>
      <c r="B84" s="115"/>
      <c r="C84" s="120"/>
      <c r="D84" s="110"/>
      <c r="E84" s="119"/>
      <c r="F84" s="112"/>
      <c r="G84" s="109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5"/>
      <c r="S84" s="184"/>
      <c r="T84" s="184"/>
      <c r="U84" s="184"/>
    </row>
    <row r="85" spans="1:29" ht="27.75" customHeight="1" outlineLevel="1" x14ac:dyDescent="0.2">
      <c r="A85" s="103"/>
      <c r="B85" s="115"/>
      <c r="C85" s="120"/>
      <c r="D85" s="110"/>
      <c r="E85" s="119"/>
      <c r="F85" s="112"/>
      <c r="G85" s="68" t="s">
        <v>106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105" t="s">
        <v>103</v>
      </c>
      <c r="S85" s="183">
        <v>13.8</v>
      </c>
      <c r="T85" s="183">
        <v>13.8</v>
      </c>
      <c r="U85" s="183">
        <v>13.8</v>
      </c>
    </row>
    <row r="86" spans="1:29" ht="21" customHeight="1" outlineLevel="1" x14ac:dyDescent="0.2">
      <c r="A86" s="103"/>
      <c r="B86" s="107"/>
      <c r="C86" s="121"/>
      <c r="D86" s="111"/>
      <c r="E86" s="113"/>
      <c r="F86" s="113"/>
      <c r="G86" s="62" t="s">
        <v>20</v>
      </c>
      <c r="H86" s="33">
        <f t="shared" ref="H86:K86" si="53">SUM(H83:H85)</f>
        <v>23.7</v>
      </c>
      <c r="I86" s="33">
        <f t="shared" si="53"/>
        <v>23.7</v>
      </c>
      <c r="J86" s="33">
        <f t="shared" si="53"/>
        <v>15.2</v>
      </c>
      <c r="K86" s="33">
        <f t="shared" si="53"/>
        <v>0</v>
      </c>
      <c r="L86" s="33">
        <f t="shared" ref="L86:Q86" si="54">SUM(L83:L85)</f>
        <v>28.7</v>
      </c>
      <c r="M86" s="33">
        <f t="shared" si="54"/>
        <v>28.7</v>
      </c>
      <c r="N86" s="33">
        <f t="shared" si="54"/>
        <v>19.2</v>
      </c>
      <c r="O86" s="33">
        <f t="shared" si="54"/>
        <v>0</v>
      </c>
      <c r="P86" s="33">
        <f t="shared" si="54"/>
        <v>32</v>
      </c>
      <c r="Q86" s="33">
        <f t="shared" si="54"/>
        <v>32</v>
      </c>
      <c r="R86" s="105"/>
      <c r="S86" s="184"/>
      <c r="T86" s="184"/>
      <c r="U86" s="184"/>
    </row>
    <row r="87" spans="1:29" ht="20.25" customHeight="1" outlineLevel="1" x14ac:dyDescent="0.2">
      <c r="A87" s="103">
        <v>2</v>
      </c>
      <c r="B87" s="106">
        <v>1</v>
      </c>
      <c r="C87" s="120" t="s">
        <v>125</v>
      </c>
      <c r="D87" s="110" t="s">
        <v>104</v>
      </c>
      <c r="E87" s="119" t="s">
        <v>88</v>
      </c>
      <c r="F87" s="114" t="s">
        <v>182</v>
      </c>
      <c r="G87" s="109" t="s">
        <v>97</v>
      </c>
      <c r="H87" s="108">
        <v>13.3</v>
      </c>
      <c r="I87" s="108">
        <v>12.2</v>
      </c>
      <c r="J87" s="108">
        <v>11</v>
      </c>
      <c r="K87" s="108">
        <v>1.1000000000000001</v>
      </c>
      <c r="L87" s="108">
        <v>29</v>
      </c>
      <c r="M87" s="108">
        <v>27</v>
      </c>
      <c r="N87" s="108">
        <v>17.600000000000001</v>
      </c>
      <c r="O87" s="108">
        <v>2</v>
      </c>
      <c r="P87" s="108">
        <v>29</v>
      </c>
      <c r="Q87" s="108">
        <v>29</v>
      </c>
      <c r="R87" s="105" t="s">
        <v>81</v>
      </c>
      <c r="S87" s="183">
        <v>1</v>
      </c>
      <c r="T87" s="183">
        <v>1</v>
      </c>
      <c r="U87" s="183">
        <v>1</v>
      </c>
    </row>
    <row r="88" spans="1:29" ht="16.5" customHeight="1" outlineLevel="1" x14ac:dyDescent="0.2">
      <c r="A88" s="103"/>
      <c r="B88" s="115"/>
      <c r="C88" s="120"/>
      <c r="D88" s="110"/>
      <c r="E88" s="119"/>
      <c r="F88" s="112"/>
      <c r="G88" s="109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5"/>
      <c r="S88" s="184"/>
      <c r="T88" s="184"/>
      <c r="U88" s="184"/>
    </row>
    <row r="89" spans="1:29" ht="27.75" customHeight="1" outlineLevel="1" x14ac:dyDescent="0.2">
      <c r="A89" s="103"/>
      <c r="B89" s="115"/>
      <c r="C89" s="120"/>
      <c r="D89" s="110"/>
      <c r="E89" s="119"/>
      <c r="F89" s="112"/>
      <c r="G89" s="68" t="s">
        <v>106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105" t="s">
        <v>103</v>
      </c>
      <c r="S89" s="183">
        <v>15</v>
      </c>
      <c r="T89" s="183">
        <v>15</v>
      </c>
      <c r="U89" s="183">
        <v>15</v>
      </c>
    </row>
    <row r="90" spans="1:29" ht="18" customHeight="1" outlineLevel="1" x14ac:dyDescent="0.2">
      <c r="A90" s="103"/>
      <c r="B90" s="107"/>
      <c r="C90" s="121"/>
      <c r="D90" s="111"/>
      <c r="E90" s="113"/>
      <c r="F90" s="113"/>
      <c r="G90" s="62" t="s">
        <v>20</v>
      </c>
      <c r="H90" s="33">
        <f t="shared" ref="H90:K90" si="55">SUM(H87:H89)</f>
        <v>13.3</v>
      </c>
      <c r="I90" s="33">
        <f t="shared" si="55"/>
        <v>12.2</v>
      </c>
      <c r="J90" s="33">
        <f t="shared" si="55"/>
        <v>11</v>
      </c>
      <c r="K90" s="33">
        <f t="shared" si="55"/>
        <v>1.1000000000000001</v>
      </c>
      <c r="L90" s="33">
        <f t="shared" ref="L90:Q90" si="56">SUM(L87:L89)</f>
        <v>29</v>
      </c>
      <c r="M90" s="33">
        <f t="shared" si="56"/>
        <v>27</v>
      </c>
      <c r="N90" s="33">
        <f t="shared" si="56"/>
        <v>17.600000000000001</v>
      </c>
      <c r="O90" s="33">
        <f t="shared" si="56"/>
        <v>2</v>
      </c>
      <c r="P90" s="33">
        <f t="shared" si="56"/>
        <v>29</v>
      </c>
      <c r="Q90" s="33">
        <f t="shared" si="56"/>
        <v>29</v>
      </c>
      <c r="R90" s="105"/>
      <c r="S90" s="184"/>
      <c r="T90" s="184"/>
      <c r="U90" s="184"/>
    </row>
    <row r="91" spans="1:29" ht="20.25" customHeight="1" x14ac:dyDescent="0.2">
      <c r="A91" s="103">
        <v>2</v>
      </c>
      <c r="B91" s="106">
        <v>1</v>
      </c>
      <c r="C91" s="116">
        <v>3</v>
      </c>
      <c r="D91" s="151" t="s">
        <v>86</v>
      </c>
      <c r="E91" s="119" t="s">
        <v>108</v>
      </c>
      <c r="F91" s="112">
        <v>1</v>
      </c>
      <c r="G91" s="68" t="s">
        <v>97</v>
      </c>
      <c r="H91" s="51">
        <v>8.8000000000000007</v>
      </c>
      <c r="I91" s="51">
        <v>8.8000000000000007</v>
      </c>
      <c r="J91" s="51"/>
      <c r="K91" s="51"/>
      <c r="L91" s="51">
        <v>8.1999999999999993</v>
      </c>
      <c r="M91" s="51">
        <v>8.1999999999999993</v>
      </c>
      <c r="N91" s="51"/>
      <c r="O91" s="51"/>
      <c r="P91" s="51">
        <v>7.6</v>
      </c>
      <c r="Q91" s="51">
        <v>7.1</v>
      </c>
      <c r="R91" s="105" t="s">
        <v>87</v>
      </c>
      <c r="S91" s="183">
        <v>100</v>
      </c>
      <c r="T91" s="183">
        <v>100</v>
      </c>
      <c r="U91" s="183">
        <v>100</v>
      </c>
      <c r="W91" s="30"/>
      <c r="X91" s="30"/>
      <c r="Y91" s="30"/>
      <c r="Z91" s="30"/>
      <c r="AA91" s="30"/>
      <c r="AB91" s="30"/>
      <c r="AC91" s="30"/>
    </row>
    <row r="92" spans="1:29" ht="21" customHeight="1" x14ac:dyDescent="0.2">
      <c r="A92" s="103"/>
      <c r="B92" s="107"/>
      <c r="C92" s="107"/>
      <c r="D92" s="179"/>
      <c r="E92" s="113"/>
      <c r="F92" s="113"/>
      <c r="G92" s="62" t="s">
        <v>20</v>
      </c>
      <c r="H92" s="33">
        <f t="shared" ref="H92:K92" si="57">SUM(H91)</f>
        <v>8.8000000000000007</v>
      </c>
      <c r="I92" s="33">
        <f t="shared" si="57"/>
        <v>8.8000000000000007</v>
      </c>
      <c r="J92" s="33">
        <f t="shared" si="57"/>
        <v>0</v>
      </c>
      <c r="K92" s="33">
        <f t="shared" si="57"/>
        <v>0</v>
      </c>
      <c r="L92" s="33">
        <f t="shared" ref="L92:Q92" si="58">SUM(L91)</f>
        <v>8.1999999999999993</v>
      </c>
      <c r="M92" s="33">
        <f t="shared" si="58"/>
        <v>8.1999999999999993</v>
      </c>
      <c r="N92" s="33">
        <f t="shared" si="58"/>
        <v>0</v>
      </c>
      <c r="O92" s="33">
        <f t="shared" si="58"/>
        <v>0</v>
      </c>
      <c r="P92" s="33">
        <f t="shared" si="58"/>
        <v>7.6</v>
      </c>
      <c r="Q92" s="33">
        <f t="shared" si="58"/>
        <v>7.1</v>
      </c>
      <c r="R92" s="105"/>
      <c r="S92" s="184"/>
      <c r="T92" s="184"/>
      <c r="U92" s="184"/>
    </row>
    <row r="93" spans="1:29" ht="16.5" customHeight="1" x14ac:dyDescent="0.2">
      <c r="A93" s="103">
        <v>2</v>
      </c>
      <c r="B93" s="106">
        <v>1</v>
      </c>
      <c r="C93" s="116">
        <v>4</v>
      </c>
      <c r="D93" s="151" t="s">
        <v>150</v>
      </c>
      <c r="E93" s="180" t="s">
        <v>108</v>
      </c>
      <c r="F93" s="112">
        <v>1</v>
      </c>
      <c r="G93" s="68" t="s">
        <v>97</v>
      </c>
      <c r="H93" s="51"/>
      <c r="I93" s="51"/>
      <c r="J93" s="51"/>
      <c r="K93" s="51"/>
      <c r="L93" s="51">
        <v>45</v>
      </c>
      <c r="M93" s="51">
        <v>45</v>
      </c>
      <c r="N93" s="51"/>
      <c r="O93" s="51"/>
      <c r="P93" s="51">
        <v>50</v>
      </c>
      <c r="Q93" s="51">
        <v>50</v>
      </c>
      <c r="R93" s="141" t="s">
        <v>134</v>
      </c>
      <c r="S93" s="183">
        <v>100</v>
      </c>
      <c r="T93" s="183">
        <v>100</v>
      </c>
      <c r="U93" s="183">
        <v>100</v>
      </c>
      <c r="W93" s="30"/>
      <c r="X93" s="30"/>
      <c r="Y93" s="30"/>
      <c r="Z93" s="30"/>
      <c r="AA93" s="30"/>
      <c r="AB93" s="30"/>
      <c r="AC93" s="30"/>
    </row>
    <row r="94" spans="1:29" ht="16.5" customHeight="1" x14ac:dyDescent="0.2">
      <c r="A94" s="103"/>
      <c r="B94" s="107"/>
      <c r="C94" s="107"/>
      <c r="D94" s="179"/>
      <c r="E94" s="181"/>
      <c r="F94" s="113"/>
      <c r="G94" s="62" t="s">
        <v>20</v>
      </c>
      <c r="H94" s="33">
        <f t="shared" ref="H94:K94" si="59">SUM(H93)</f>
        <v>0</v>
      </c>
      <c r="I94" s="33">
        <f t="shared" si="59"/>
        <v>0</v>
      </c>
      <c r="J94" s="33">
        <f t="shared" si="59"/>
        <v>0</v>
      </c>
      <c r="K94" s="33">
        <f t="shared" si="59"/>
        <v>0</v>
      </c>
      <c r="L94" s="33">
        <f t="shared" ref="L94:Q94" si="60">SUM(L93)</f>
        <v>45</v>
      </c>
      <c r="M94" s="33">
        <f t="shared" si="60"/>
        <v>45</v>
      </c>
      <c r="N94" s="33">
        <f t="shared" si="60"/>
        <v>0</v>
      </c>
      <c r="O94" s="33">
        <f t="shared" si="60"/>
        <v>0</v>
      </c>
      <c r="P94" s="33">
        <f t="shared" si="60"/>
        <v>50</v>
      </c>
      <c r="Q94" s="33">
        <f t="shared" si="60"/>
        <v>50</v>
      </c>
      <c r="R94" s="105"/>
      <c r="S94" s="184"/>
      <c r="T94" s="184"/>
      <c r="U94" s="184"/>
    </row>
    <row r="95" spans="1:29" ht="16.5" customHeight="1" x14ac:dyDescent="0.2">
      <c r="A95" s="52">
        <v>2</v>
      </c>
      <c r="B95" s="47">
        <v>1</v>
      </c>
      <c r="C95" s="152" t="s">
        <v>14</v>
      </c>
      <c r="D95" s="152"/>
      <c r="E95" s="152"/>
      <c r="F95" s="152"/>
      <c r="G95" s="152"/>
      <c r="H95" s="64">
        <f>+H37+H58+H92+H94</f>
        <v>449.24</v>
      </c>
      <c r="I95" s="60">
        <f t="shared" ref="I95:Q95" si="61">+I37+I58+I92+I94</f>
        <v>395.63999999999993</v>
      </c>
      <c r="J95" s="60">
        <f t="shared" si="61"/>
        <v>129.19999999999999</v>
      </c>
      <c r="K95" s="60">
        <f t="shared" si="61"/>
        <v>53.6</v>
      </c>
      <c r="L95" s="60">
        <f t="shared" si="61"/>
        <v>669.6</v>
      </c>
      <c r="M95" s="60">
        <f t="shared" si="61"/>
        <v>582.1</v>
      </c>
      <c r="N95" s="60">
        <f t="shared" si="61"/>
        <v>165.7</v>
      </c>
      <c r="O95" s="60">
        <f t="shared" si="61"/>
        <v>87.5</v>
      </c>
      <c r="P95" s="60">
        <f t="shared" si="61"/>
        <v>524.23</v>
      </c>
      <c r="Q95" s="60">
        <f t="shared" si="61"/>
        <v>531.73</v>
      </c>
      <c r="R95" s="47" t="s">
        <v>18</v>
      </c>
      <c r="S95" s="47" t="s">
        <v>18</v>
      </c>
      <c r="T95" s="47" t="s">
        <v>18</v>
      </c>
      <c r="U95" s="47" t="s">
        <v>18</v>
      </c>
      <c r="V95" s="40"/>
    </row>
    <row r="96" spans="1:29" ht="16.5" customHeight="1" x14ac:dyDescent="0.2">
      <c r="A96" s="52">
        <v>2</v>
      </c>
      <c r="B96" s="47">
        <v>2</v>
      </c>
      <c r="C96" s="159" t="s">
        <v>57</v>
      </c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40"/>
    </row>
    <row r="97" spans="1:29" ht="16.5" customHeight="1" x14ac:dyDescent="0.2">
      <c r="A97" s="103">
        <v>2</v>
      </c>
      <c r="B97" s="106">
        <v>2</v>
      </c>
      <c r="C97" s="116">
        <v>1</v>
      </c>
      <c r="D97" s="110" t="s">
        <v>44</v>
      </c>
      <c r="E97" s="119" t="s">
        <v>27</v>
      </c>
      <c r="F97" s="123">
        <v>1</v>
      </c>
      <c r="G97" s="68" t="s">
        <v>97</v>
      </c>
      <c r="H97" s="37">
        <v>906</v>
      </c>
      <c r="I97" s="37">
        <v>906</v>
      </c>
      <c r="J97" s="37"/>
      <c r="K97" s="37"/>
      <c r="L97" s="37">
        <v>867</v>
      </c>
      <c r="M97" s="37">
        <v>867</v>
      </c>
      <c r="N97" s="37"/>
      <c r="O97" s="37"/>
      <c r="P97" s="37">
        <v>850</v>
      </c>
      <c r="Q97" s="37">
        <v>850</v>
      </c>
      <c r="R97" s="105" t="s">
        <v>45</v>
      </c>
      <c r="S97" s="183">
        <v>5900</v>
      </c>
      <c r="T97" s="183">
        <v>5800</v>
      </c>
      <c r="U97" s="183">
        <v>5800</v>
      </c>
    </row>
    <row r="98" spans="1:29" ht="16.5" customHeight="1" x14ac:dyDescent="0.2">
      <c r="A98" s="103"/>
      <c r="B98" s="144"/>
      <c r="C98" s="144"/>
      <c r="D98" s="145"/>
      <c r="E98" s="125"/>
      <c r="F98" s="124"/>
      <c r="G98" s="62" t="s">
        <v>20</v>
      </c>
      <c r="H98" s="36">
        <f t="shared" ref="H98:K98" si="62">SUM(H97:H97)</f>
        <v>906</v>
      </c>
      <c r="I98" s="36">
        <f t="shared" si="62"/>
        <v>906</v>
      </c>
      <c r="J98" s="36">
        <f t="shared" si="62"/>
        <v>0</v>
      </c>
      <c r="K98" s="36">
        <f t="shared" si="62"/>
        <v>0</v>
      </c>
      <c r="L98" s="36">
        <f t="shared" ref="L98:Q98" si="63">SUM(L97:L97)</f>
        <v>867</v>
      </c>
      <c r="M98" s="36">
        <f t="shared" si="63"/>
        <v>867</v>
      </c>
      <c r="N98" s="36">
        <f t="shared" si="63"/>
        <v>0</v>
      </c>
      <c r="O98" s="36">
        <f t="shared" si="63"/>
        <v>0</v>
      </c>
      <c r="P98" s="36">
        <f t="shared" si="63"/>
        <v>850</v>
      </c>
      <c r="Q98" s="36">
        <f t="shared" si="63"/>
        <v>850</v>
      </c>
      <c r="R98" s="105"/>
      <c r="S98" s="184"/>
      <c r="T98" s="184"/>
      <c r="U98" s="184"/>
    </row>
    <row r="99" spans="1:29" ht="23.25" customHeight="1" x14ac:dyDescent="0.2">
      <c r="A99" s="103">
        <v>2</v>
      </c>
      <c r="B99" s="106">
        <v>2</v>
      </c>
      <c r="C99" s="116">
        <v>2</v>
      </c>
      <c r="D99" s="110" t="s">
        <v>26</v>
      </c>
      <c r="E99" s="119" t="s">
        <v>33</v>
      </c>
      <c r="F99" s="123" t="s">
        <v>58</v>
      </c>
      <c r="G99" s="59" t="s">
        <v>97</v>
      </c>
      <c r="H99" s="37">
        <v>451.8</v>
      </c>
      <c r="I99" s="37">
        <f>+H99-K99</f>
        <v>295.70000000000005</v>
      </c>
      <c r="J99" s="37"/>
      <c r="K99" s="37">
        <v>156.1</v>
      </c>
      <c r="L99" s="37">
        <v>568.20000000000005</v>
      </c>
      <c r="M99" s="37">
        <v>568.20000000000005</v>
      </c>
      <c r="N99" s="37"/>
      <c r="O99" s="37"/>
      <c r="P99" s="37">
        <v>568.20000000000005</v>
      </c>
      <c r="Q99" s="37">
        <v>568.20000000000005</v>
      </c>
      <c r="R99" s="122" t="s">
        <v>46</v>
      </c>
      <c r="S99" s="183">
        <v>100</v>
      </c>
      <c r="T99" s="183">
        <v>100</v>
      </c>
      <c r="U99" s="183">
        <v>100</v>
      </c>
      <c r="W99" s="30"/>
      <c r="X99" s="30"/>
      <c r="Y99" s="30"/>
      <c r="Z99" s="30"/>
      <c r="AA99" s="30"/>
      <c r="AB99" s="30"/>
    </row>
    <row r="100" spans="1:29" ht="22.5" customHeight="1" x14ac:dyDescent="0.2">
      <c r="A100" s="103"/>
      <c r="B100" s="106"/>
      <c r="C100" s="116"/>
      <c r="D100" s="110"/>
      <c r="E100" s="125"/>
      <c r="F100" s="123"/>
      <c r="G100" s="62" t="s">
        <v>13</v>
      </c>
      <c r="H100" s="36">
        <f t="shared" ref="H100:K100" si="64">SUM(H99)</f>
        <v>451.8</v>
      </c>
      <c r="I100" s="36">
        <f t="shared" si="64"/>
        <v>295.70000000000005</v>
      </c>
      <c r="J100" s="36">
        <f t="shared" si="64"/>
        <v>0</v>
      </c>
      <c r="K100" s="36">
        <f t="shared" si="64"/>
        <v>156.1</v>
      </c>
      <c r="L100" s="36">
        <f t="shared" ref="L100:Q100" si="65">SUM(L99)</f>
        <v>568.20000000000005</v>
      </c>
      <c r="M100" s="36">
        <f t="shared" si="65"/>
        <v>568.20000000000005</v>
      </c>
      <c r="N100" s="36">
        <f t="shared" si="65"/>
        <v>0</v>
      </c>
      <c r="O100" s="36">
        <f t="shared" si="65"/>
        <v>0</v>
      </c>
      <c r="P100" s="36">
        <f t="shared" si="65"/>
        <v>568.20000000000005</v>
      </c>
      <c r="Q100" s="36">
        <f t="shared" si="65"/>
        <v>568.20000000000005</v>
      </c>
      <c r="R100" s="122"/>
      <c r="S100" s="184"/>
      <c r="T100" s="184"/>
      <c r="U100" s="184"/>
      <c r="W100" s="31"/>
      <c r="X100" s="31"/>
      <c r="Y100" s="31"/>
      <c r="Z100" s="31"/>
      <c r="AB100" s="31"/>
      <c r="AC100" s="31"/>
    </row>
    <row r="101" spans="1:29" ht="23.25" hidden="1" customHeight="1" outlineLevel="1" x14ac:dyDescent="0.2">
      <c r="A101" s="103">
        <v>2</v>
      </c>
      <c r="B101" s="106">
        <v>2</v>
      </c>
      <c r="C101" s="120" t="s">
        <v>118</v>
      </c>
      <c r="D101" s="110" t="s">
        <v>26</v>
      </c>
      <c r="E101" s="119" t="s">
        <v>33</v>
      </c>
      <c r="F101" s="123">
        <v>1</v>
      </c>
      <c r="G101" s="48" t="s">
        <v>99</v>
      </c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122" t="s">
        <v>46</v>
      </c>
      <c r="S101" s="183"/>
      <c r="T101" s="183"/>
      <c r="U101" s="183"/>
    </row>
    <row r="102" spans="1:29" ht="23.25" hidden="1" customHeight="1" outlineLevel="1" x14ac:dyDescent="0.2">
      <c r="A102" s="103"/>
      <c r="B102" s="106"/>
      <c r="C102" s="120"/>
      <c r="D102" s="110"/>
      <c r="E102" s="125"/>
      <c r="F102" s="123"/>
      <c r="G102" s="62" t="s">
        <v>13</v>
      </c>
      <c r="H102" s="36">
        <f t="shared" ref="H102:K102" si="66">SUM(H101)</f>
        <v>0</v>
      </c>
      <c r="I102" s="36">
        <f t="shared" si="66"/>
        <v>0</v>
      </c>
      <c r="J102" s="36">
        <f t="shared" si="66"/>
        <v>0</v>
      </c>
      <c r="K102" s="36">
        <f t="shared" si="66"/>
        <v>0</v>
      </c>
      <c r="L102" s="36">
        <f t="shared" ref="L102:Q102" si="67">SUM(L101)</f>
        <v>0</v>
      </c>
      <c r="M102" s="36">
        <f t="shared" si="67"/>
        <v>0</v>
      </c>
      <c r="N102" s="36">
        <f t="shared" si="67"/>
        <v>0</v>
      </c>
      <c r="O102" s="36">
        <f t="shared" si="67"/>
        <v>0</v>
      </c>
      <c r="P102" s="36">
        <f t="shared" si="67"/>
        <v>0</v>
      </c>
      <c r="Q102" s="36">
        <f t="shared" si="67"/>
        <v>0</v>
      </c>
      <c r="R102" s="122"/>
      <c r="S102" s="184"/>
      <c r="T102" s="184"/>
      <c r="U102" s="184"/>
    </row>
    <row r="103" spans="1:29" ht="22.5" hidden="1" customHeight="1" outlineLevel="1" x14ac:dyDescent="0.2">
      <c r="A103" s="103">
        <v>2</v>
      </c>
      <c r="B103" s="106">
        <v>2</v>
      </c>
      <c r="C103" s="120" t="s">
        <v>119</v>
      </c>
      <c r="D103" s="110" t="s">
        <v>26</v>
      </c>
      <c r="E103" s="119" t="s">
        <v>33</v>
      </c>
      <c r="F103" s="123">
        <v>14</v>
      </c>
      <c r="G103" s="48" t="s">
        <v>99</v>
      </c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122" t="s">
        <v>46</v>
      </c>
      <c r="S103" s="183"/>
      <c r="T103" s="183"/>
      <c r="U103" s="183"/>
    </row>
    <row r="104" spans="1:29" ht="23.25" hidden="1" customHeight="1" outlineLevel="1" x14ac:dyDescent="0.2">
      <c r="A104" s="103"/>
      <c r="B104" s="106"/>
      <c r="C104" s="120"/>
      <c r="D104" s="110"/>
      <c r="E104" s="125"/>
      <c r="F104" s="123"/>
      <c r="G104" s="62" t="s">
        <v>13</v>
      </c>
      <c r="H104" s="36">
        <f t="shared" ref="H104:K104" si="68">SUM(H103)</f>
        <v>0</v>
      </c>
      <c r="I104" s="36">
        <f t="shared" si="68"/>
        <v>0</v>
      </c>
      <c r="J104" s="36">
        <f t="shared" si="68"/>
        <v>0</v>
      </c>
      <c r="K104" s="36">
        <f t="shared" si="68"/>
        <v>0</v>
      </c>
      <c r="L104" s="36">
        <f t="shared" ref="L104:Q104" si="69">SUM(L103)</f>
        <v>0</v>
      </c>
      <c r="M104" s="36">
        <f t="shared" si="69"/>
        <v>0</v>
      </c>
      <c r="N104" s="36">
        <f t="shared" si="69"/>
        <v>0</v>
      </c>
      <c r="O104" s="36">
        <f t="shared" si="69"/>
        <v>0</v>
      </c>
      <c r="P104" s="36">
        <f t="shared" si="69"/>
        <v>0</v>
      </c>
      <c r="Q104" s="36">
        <f t="shared" si="69"/>
        <v>0</v>
      </c>
      <c r="R104" s="122"/>
      <c r="S104" s="184"/>
      <c r="T104" s="184"/>
      <c r="U104" s="184"/>
    </row>
    <row r="105" spans="1:29" ht="23.25" hidden="1" customHeight="1" outlineLevel="1" x14ac:dyDescent="0.2">
      <c r="A105" s="103">
        <v>2</v>
      </c>
      <c r="B105" s="106">
        <v>2</v>
      </c>
      <c r="C105" s="120" t="s">
        <v>120</v>
      </c>
      <c r="D105" s="110" t="s">
        <v>26</v>
      </c>
      <c r="E105" s="119" t="s">
        <v>33</v>
      </c>
      <c r="F105" s="123">
        <v>15</v>
      </c>
      <c r="G105" s="48" t="s">
        <v>99</v>
      </c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122" t="s">
        <v>46</v>
      </c>
      <c r="S105" s="183"/>
      <c r="T105" s="183"/>
      <c r="U105" s="183"/>
    </row>
    <row r="106" spans="1:29" ht="23.25" hidden="1" customHeight="1" outlineLevel="1" x14ac:dyDescent="0.2">
      <c r="A106" s="103"/>
      <c r="B106" s="106"/>
      <c r="C106" s="120"/>
      <c r="D106" s="110"/>
      <c r="E106" s="125"/>
      <c r="F106" s="123"/>
      <c r="G106" s="62" t="s">
        <v>13</v>
      </c>
      <c r="H106" s="36">
        <f t="shared" ref="H106:K106" si="70">SUM(H105)</f>
        <v>0</v>
      </c>
      <c r="I106" s="36">
        <f t="shared" si="70"/>
        <v>0</v>
      </c>
      <c r="J106" s="36">
        <f t="shared" si="70"/>
        <v>0</v>
      </c>
      <c r="K106" s="36">
        <f t="shared" si="70"/>
        <v>0</v>
      </c>
      <c r="L106" s="36">
        <f t="shared" ref="L106:Q106" si="71">SUM(L105)</f>
        <v>0</v>
      </c>
      <c r="M106" s="36">
        <f t="shared" si="71"/>
        <v>0</v>
      </c>
      <c r="N106" s="36">
        <f t="shared" si="71"/>
        <v>0</v>
      </c>
      <c r="O106" s="36">
        <f t="shared" si="71"/>
        <v>0</v>
      </c>
      <c r="P106" s="36">
        <f t="shared" si="71"/>
        <v>0</v>
      </c>
      <c r="Q106" s="36">
        <f t="shared" si="71"/>
        <v>0</v>
      </c>
      <c r="R106" s="122"/>
      <c r="S106" s="184"/>
      <c r="T106" s="184"/>
      <c r="U106" s="184"/>
    </row>
    <row r="107" spans="1:29" ht="22.5" hidden="1" customHeight="1" outlineLevel="1" x14ac:dyDescent="0.2">
      <c r="A107" s="103">
        <v>2</v>
      </c>
      <c r="B107" s="106">
        <v>2</v>
      </c>
      <c r="C107" s="120" t="s">
        <v>121</v>
      </c>
      <c r="D107" s="110" t="s">
        <v>26</v>
      </c>
      <c r="E107" s="119" t="s">
        <v>33</v>
      </c>
      <c r="F107" s="123">
        <v>16</v>
      </c>
      <c r="G107" s="48" t="s">
        <v>99</v>
      </c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122" t="s">
        <v>46</v>
      </c>
      <c r="S107" s="183"/>
      <c r="T107" s="183"/>
      <c r="U107" s="183"/>
    </row>
    <row r="108" spans="1:29" ht="23.25" hidden="1" customHeight="1" outlineLevel="1" x14ac:dyDescent="0.2">
      <c r="A108" s="103"/>
      <c r="B108" s="106"/>
      <c r="C108" s="120"/>
      <c r="D108" s="110"/>
      <c r="E108" s="125"/>
      <c r="F108" s="123"/>
      <c r="G108" s="62" t="s">
        <v>13</v>
      </c>
      <c r="H108" s="36">
        <f t="shared" ref="H108:K108" si="72">SUM(H107)</f>
        <v>0</v>
      </c>
      <c r="I108" s="36">
        <f t="shared" si="72"/>
        <v>0</v>
      </c>
      <c r="J108" s="36">
        <f t="shared" si="72"/>
        <v>0</v>
      </c>
      <c r="K108" s="36">
        <f t="shared" si="72"/>
        <v>0</v>
      </c>
      <c r="L108" s="36">
        <f t="shared" ref="L108:Q108" si="73">SUM(L107)</f>
        <v>0</v>
      </c>
      <c r="M108" s="36">
        <f t="shared" si="73"/>
        <v>0</v>
      </c>
      <c r="N108" s="36">
        <f t="shared" si="73"/>
        <v>0</v>
      </c>
      <c r="O108" s="36">
        <f t="shared" si="73"/>
        <v>0</v>
      </c>
      <c r="P108" s="36">
        <f t="shared" si="73"/>
        <v>0</v>
      </c>
      <c r="Q108" s="36">
        <f t="shared" si="73"/>
        <v>0</v>
      </c>
      <c r="R108" s="122"/>
      <c r="S108" s="184"/>
      <c r="T108" s="184"/>
      <c r="U108" s="184"/>
    </row>
    <row r="109" spans="1:29" ht="22.5" hidden="1" customHeight="1" outlineLevel="1" x14ac:dyDescent="0.2">
      <c r="A109" s="103">
        <v>2</v>
      </c>
      <c r="B109" s="106">
        <v>2</v>
      </c>
      <c r="C109" s="120" t="s">
        <v>122</v>
      </c>
      <c r="D109" s="110" t="s">
        <v>26</v>
      </c>
      <c r="E109" s="119" t="s">
        <v>33</v>
      </c>
      <c r="F109" s="123">
        <v>17</v>
      </c>
      <c r="G109" s="48" t="s">
        <v>99</v>
      </c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122" t="s">
        <v>46</v>
      </c>
      <c r="S109" s="183"/>
      <c r="T109" s="183"/>
      <c r="U109" s="183"/>
    </row>
    <row r="110" spans="1:29" ht="23.25" hidden="1" customHeight="1" outlineLevel="1" x14ac:dyDescent="0.2">
      <c r="A110" s="103"/>
      <c r="B110" s="106"/>
      <c r="C110" s="120"/>
      <c r="D110" s="110"/>
      <c r="E110" s="125"/>
      <c r="F110" s="123"/>
      <c r="G110" s="62" t="s">
        <v>13</v>
      </c>
      <c r="H110" s="36">
        <f t="shared" ref="H110:K110" si="74">SUM(H109)</f>
        <v>0</v>
      </c>
      <c r="I110" s="36">
        <f t="shared" si="74"/>
        <v>0</v>
      </c>
      <c r="J110" s="36">
        <f t="shared" si="74"/>
        <v>0</v>
      </c>
      <c r="K110" s="36">
        <f t="shared" si="74"/>
        <v>0</v>
      </c>
      <c r="L110" s="36">
        <f t="shared" ref="L110:Q110" si="75">SUM(L109)</f>
        <v>0</v>
      </c>
      <c r="M110" s="36">
        <f t="shared" si="75"/>
        <v>0</v>
      </c>
      <c r="N110" s="36">
        <f t="shared" si="75"/>
        <v>0</v>
      </c>
      <c r="O110" s="36">
        <f t="shared" si="75"/>
        <v>0</v>
      </c>
      <c r="P110" s="36">
        <f t="shared" si="75"/>
        <v>0</v>
      </c>
      <c r="Q110" s="36">
        <f t="shared" si="75"/>
        <v>0</v>
      </c>
      <c r="R110" s="122"/>
      <c r="S110" s="184"/>
      <c r="T110" s="184"/>
      <c r="U110" s="184"/>
    </row>
    <row r="111" spans="1:29" ht="23.25" hidden="1" customHeight="1" outlineLevel="1" x14ac:dyDescent="0.2">
      <c r="A111" s="103">
        <v>2</v>
      </c>
      <c r="B111" s="106">
        <v>2</v>
      </c>
      <c r="C111" s="120" t="s">
        <v>123</v>
      </c>
      <c r="D111" s="110" t="s">
        <v>26</v>
      </c>
      <c r="E111" s="119" t="s">
        <v>33</v>
      </c>
      <c r="F111" s="123">
        <v>18</v>
      </c>
      <c r="G111" s="48" t="s">
        <v>99</v>
      </c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122" t="s">
        <v>46</v>
      </c>
      <c r="S111" s="183"/>
      <c r="T111" s="183"/>
      <c r="U111" s="183"/>
    </row>
    <row r="112" spans="1:29" ht="22.5" hidden="1" customHeight="1" outlineLevel="1" x14ac:dyDescent="0.2">
      <c r="A112" s="103"/>
      <c r="B112" s="106"/>
      <c r="C112" s="120"/>
      <c r="D112" s="110"/>
      <c r="E112" s="125"/>
      <c r="F112" s="123"/>
      <c r="G112" s="62" t="s">
        <v>13</v>
      </c>
      <c r="H112" s="36">
        <f t="shared" ref="H112:K112" si="76">SUM(H111)</f>
        <v>0</v>
      </c>
      <c r="I112" s="36">
        <f t="shared" si="76"/>
        <v>0</v>
      </c>
      <c r="J112" s="36">
        <f t="shared" si="76"/>
        <v>0</v>
      </c>
      <c r="K112" s="36">
        <f t="shared" si="76"/>
        <v>0</v>
      </c>
      <c r="L112" s="36">
        <f t="shared" ref="L112:Q112" si="77">SUM(L111)</f>
        <v>0</v>
      </c>
      <c r="M112" s="36">
        <f t="shared" si="77"/>
        <v>0</v>
      </c>
      <c r="N112" s="36">
        <f t="shared" si="77"/>
        <v>0</v>
      </c>
      <c r="O112" s="36">
        <f t="shared" si="77"/>
        <v>0</v>
      </c>
      <c r="P112" s="36">
        <f t="shared" si="77"/>
        <v>0</v>
      </c>
      <c r="Q112" s="36">
        <f t="shared" si="77"/>
        <v>0</v>
      </c>
      <c r="R112" s="122"/>
      <c r="S112" s="184"/>
      <c r="T112" s="184"/>
      <c r="U112" s="184"/>
    </row>
    <row r="113" spans="1:32" ht="22.5" hidden="1" customHeight="1" outlineLevel="1" x14ac:dyDescent="0.2">
      <c r="A113" s="103">
        <v>2</v>
      </c>
      <c r="B113" s="106">
        <v>2</v>
      </c>
      <c r="C113" s="120" t="s">
        <v>124</v>
      </c>
      <c r="D113" s="142" t="s">
        <v>26</v>
      </c>
      <c r="E113" s="119" t="s">
        <v>33</v>
      </c>
      <c r="F113" s="123">
        <v>19</v>
      </c>
      <c r="G113" s="48" t="s">
        <v>99</v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122" t="s">
        <v>46</v>
      </c>
      <c r="S113" s="183"/>
      <c r="T113" s="183"/>
      <c r="U113" s="183"/>
    </row>
    <row r="114" spans="1:32" ht="22.5" hidden="1" customHeight="1" outlineLevel="1" x14ac:dyDescent="0.2">
      <c r="A114" s="103"/>
      <c r="B114" s="106"/>
      <c r="C114" s="120"/>
      <c r="D114" s="110"/>
      <c r="E114" s="125"/>
      <c r="F114" s="123"/>
      <c r="G114" s="62" t="s">
        <v>13</v>
      </c>
      <c r="H114" s="36">
        <f t="shared" ref="H114:K114" si="78">SUM(H113)</f>
        <v>0</v>
      </c>
      <c r="I114" s="36">
        <f t="shared" si="78"/>
        <v>0</v>
      </c>
      <c r="J114" s="36">
        <f t="shared" si="78"/>
        <v>0</v>
      </c>
      <c r="K114" s="36">
        <f t="shared" si="78"/>
        <v>0</v>
      </c>
      <c r="L114" s="36">
        <f t="shared" ref="L114:Q114" si="79">SUM(L113)</f>
        <v>0</v>
      </c>
      <c r="M114" s="36">
        <f t="shared" si="79"/>
        <v>0</v>
      </c>
      <c r="N114" s="36">
        <f t="shared" si="79"/>
        <v>0</v>
      </c>
      <c r="O114" s="36">
        <f t="shared" si="79"/>
        <v>0</v>
      </c>
      <c r="P114" s="36">
        <f t="shared" si="79"/>
        <v>0</v>
      </c>
      <c r="Q114" s="36">
        <f t="shared" si="79"/>
        <v>0</v>
      </c>
      <c r="R114" s="122"/>
      <c r="S114" s="184"/>
      <c r="T114" s="184"/>
      <c r="U114" s="184"/>
    </row>
    <row r="115" spans="1:32" ht="22.5" hidden="1" customHeight="1" outlineLevel="1" x14ac:dyDescent="0.2">
      <c r="A115" s="103">
        <v>2</v>
      </c>
      <c r="B115" s="106">
        <v>2</v>
      </c>
      <c r="C115" s="120" t="s">
        <v>125</v>
      </c>
      <c r="D115" s="110" t="s">
        <v>26</v>
      </c>
      <c r="E115" s="119" t="s">
        <v>33</v>
      </c>
      <c r="F115" s="123">
        <v>20</v>
      </c>
      <c r="G115" s="48" t="s">
        <v>99</v>
      </c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122" t="s">
        <v>46</v>
      </c>
      <c r="S115" s="183"/>
      <c r="T115" s="183"/>
      <c r="U115" s="183"/>
    </row>
    <row r="116" spans="1:32" ht="22.5" hidden="1" customHeight="1" outlineLevel="1" x14ac:dyDescent="0.2">
      <c r="A116" s="103"/>
      <c r="B116" s="106"/>
      <c r="C116" s="120"/>
      <c r="D116" s="110"/>
      <c r="E116" s="125"/>
      <c r="F116" s="123"/>
      <c r="G116" s="62" t="s">
        <v>13</v>
      </c>
      <c r="H116" s="36">
        <f t="shared" ref="H116:K116" si="80">SUM(H115)</f>
        <v>0</v>
      </c>
      <c r="I116" s="36">
        <f t="shared" si="80"/>
        <v>0</v>
      </c>
      <c r="J116" s="36">
        <f t="shared" si="80"/>
        <v>0</v>
      </c>
      <c r="K116" s="36">
        <f t="shared" si="80"/>
        <v>0</v>
      </c>
      <c r="L116" s="36">
        <f t="shared" ref="L116:Q116" si="81">SUM(L115)</f>
        <v>0</v>
      </c>
      <c r="M116" s="36">
        <f t="shared" si="81"/>
        <v>0</v>
      </c>
      <c r="N116" s="36">
        <f t="shared" si="81"/>
        <v>0</v>
      </c>
      <c r="O116" s="36">
        <f t="shared" si="81"/>
        <v>0</v>
      </c>
      <c r="P116" s="36">
        <f t="shared" si="81"/>
        <v>0</v>
      </c>
      <c r="Q116" s="36">
        <f t="shared" si="81"/>
        <v>0</v>
      </c>
      <c r="R116" s="122"/>
      <c r="S116" s="184"/>
      <c r="T116" s="184"/>
      <c r="U116" s="184"/>
    </row>
    <row r="117" spans="1:32" ht="22.5" hidden="1" customHeight="1" outlineLevel="1" x14ac:dyDescent="0.2">
      <c r="A117" s="103">
        <v>2</v>
      </c>
      <c r="B117" s="106">
        <v>2</v>
      </c>
      <c r="C117" s="120" t="s">
        <v>126</v>
      </c>
      <c r="D117" s="110" t="s">
        <v>26</v>
      </c>
      <c r="E117" s="119" t="s">
        <v>33</v>
      </c>
      <c r="F117" s="123">
        <v>21</v>
      </c>
      <c r="G117" s="48" t="s">
        <v>99</v>
      </c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122" t="s">
        <v>46</v>
      </c>
      <c r="S117" s="183"/>
      <c r="T117" s="183"/>
      <c r="U117" s="183"/>
    </row>
    <row r="118" spans="1:32" ht="23.25" hidden="1" customHeight="1" outlineLevel="1" x14ac:dyDescent="0.2">
      <c r="A118" s="103"/>
      <c r="B118" s="106"/>
      <c r="C118" s="120"/>
      <c r="D118" s="110"/>
      <c r="E118" s="125"/>
      <c r="F118" s="123"/>
      <c r="G118" s="62" t="s">
        <v>13</v>
      </c>
      <c r="H118" s="36">
        <f t="shared" ref="H118:K118" si="82">SUM(H117)</f>
        <v>0</v>
      </c>
      <c r="I118" s="36">
        <f t="shared" si="82"/>
        <v>0</v>
      </c>
      <c r="J118" s="36">
        <f t="shared" si="82"/>
        <v>0</v>
      </c>
      <c r="K118" s="36">
        <f t="shared" si="82"/>
        <v>0</v>
      </c>
      <c r="L118" s="36">
        <f t="shared" ref="L118:Q118" si="83">SUM(L117)</f>
        <v>0</v>
      </c>
      <c r="M118" s="36">
        <f t="shared" si="83"/>
        <v>0</v>
      </c>
      <c r="N118" s="36">
        <f t="shared" si="83"/>
        <v>0</v>
      </c>
      <c r="O118" s="36">
        <f t="shared" si="83"/>
        <v>0</v>
      </c>
      <c r="P118" s="36">
        <f t="shared" si="83"/>
        <v>0</v>
      </c>
      <c r="Q118" s="36">
        <f t="shared" si="83"/>
        <v>0</v>
      </c>
      <c r="R118" s="122"/>
      <c r="S118" s="184"/>
      <c r="T118" s="184"/>
      <c r="U118" s="184"/>
    </row>
    <row r="119" spans="1:32" ht="28.5" customHeight="1" collapsed="1" x14ac:dyDescent="0.2">
      <c r="A119" s="103">
        <v>2</v>
      </c>
      <c r="B119" s="106">
        <v>2</v>
      </c>
      <c r="C119" s="116">
        <v>3</v>
      </c>
      <c r="D119" s="142" t="s">
        <v>28</v>
      </c>
      <c r="E119" s="119" t="s">
        <v>109</v>
      </c>
      <c r="F119" s="123">
        <v>1</v>
      </c>
      <c r="G119" s="68" t="s">
        <v>97</v>
      </c>
      <c r="H119" s="37">
        <v>10</v>
      </c>
      <c r="I119" s="37">
        <v>10</v>
      </c>
      <c r="J119" s="37"/>
      <c r="K119" s="37"/>
      <c r="L119" s="37">
        <v>13</v>
      </c>
      <c r="M119" s="37">
        <v>13</v>
      </c>
      <c r="N119" s="37"/>
      <c r="O119" s="37"/>
      <c r="P119" s="37">
        <v>15</v>
      </c>
      <c r="Q119" s="37">
        <v>15</v>
      </c>
      <c r="R119" s="105" t="s">
        <v>47</v>
      </c>
      <c r="S119" s="183">
        <v>70</v>
      </c>
      <c r="T119" s="183">
        <v>75</v>
      </c>
      <c r="U119" s="183">
        <v>80</v>
      </c>
    </row>
    <row r="120" spans="1:32" ht="20.25" customHeight="1" x14ac:dyDescent="0.2">
      <c r="A120" s="103"/>
      <c r="B120" s="144"/>
      <c r="C120" s="144"/>
      <c r="D120" s="145"/>
      <c r="E120" s="125"/>
      <c r="F120" s="124"/>
      <c r="G120" s="62" t="s">
        <v>20</v>
      </c>
      <c r="H120" s="36">
        <f t="shared" ref="H120:I120" si="84">SUM(H119:H119)</f>
        <v>10</v>
      </c>
      <c r="I120" s="36">
        <f t="shared" si="84"/>
        <v>10</v>
      </c>
      <c r="J120" s="36">
        <f t="shared" ref="J120:K120" si="85">SUM(J119:J119)</f>
        <v>0</v>
      </c>
      <c r="K120" s="36">
        <f t="shared" si="85"/>
        <v>0</v>
      </c>
      <c r="L120" s="36">
        <f t="shared" ref="L120:Q120" si="86">SUM(L119:L119)</f>
        <v>13</v>
      </c>
      <c r="M120" s="36">
        <f t="shared" si="86"/>
        <v>13</v>
      </c>
      <c r="N120" s="36">
        <f t="shared" si="86"/>
        <v>0</v>
      </c>
      <c r="O120" s="36">
        <f t="shared" si="86"/>
        <v>0</v>
      </c>
      <c r="P120" s="36">
        <f t="shared" si="86"/>
        <v>15</v>
      </c>
      <c r="Q120" s="36">
        <f t="shared" si="86"/>
        <v>15</v>
      </c>
      <c r="R120" s="105"/>
      <c r="S120" s="184"/>
      <c r="T120" s="184"/>
      <c r="U120" s="184"/>
    </row>
    <row r="121" spans="1:32" ht="16.5" customHeight="1" x14ac:dyDescent="0.2">
      <c r="A121" s="103">
        <v>2</v>
      </c>
      <c r="B121" s="115">
        <v>2</v>
      </c>
      <c r="C121" s="116">
        <v>5</v>
      </c>
      <c r="D121" s="142" t="s">
        <v>131</v>
      </c>
      <c r="E121" s="114" t="s">
        <v>132</v>
      </c>
      <c r="F121" s="143">
        <v>1</v>
      </c>
      <c r="G121" s="70" t="s">
        <v>133</v>
      </c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141" t="s">
        <v>134</v>
      </c>
      <c r="S121" s="188"/>
      <c r="T121" s="188"/>
      <c r="U121" s="188"/>
    </row>
    <row r="122" spans="1:32" ht="16.5" customHeight="1" x14ac:dyDescent="0.2">
      <c r="A122" s="103"/>
      <c r="B122" s="115"/>
      <c r="C122" s="116"/>
      <c r="D122" s="142"/>
      <c r="E122" s="114"/>
      <c r="F122" s="143"/>
      <c r="G122" s="62" t="s">
        <v>20</v>
      </c>
      <c r="H122" s="36">
        <f>SUM(H121)</f>
        <v>0</v>
      </c>
      <c r="I122" s="36">
        <f>SUM(I121)</f>
        <v>0</v>
      </c>
      <c r="J122" s="36">
        <v>0</v>
      </c>
      <c r="K122" s="36">
        <v>0</v>
      </c>
      <c r="L122" s="36">
        <f>SUM(L121)</f>
        <v>0</v>
      </c>
      <c r="M122" s="36">
        <f>SUM(M121)</f>
        <v>0</v>
      </c>
      <c r="N122" s="36">
        <v>0</v>
      </c>
      <c r="O122" s="36">
        <v>0</v>
      </c>
      <c r="P122" s="36">
        <f>SUM(P121)</f>
        <v>0</v>
      </c>
      <c r="Q122" s="36">
        <f>SUM(Q121)</f>
        <v>0</v>
      </c>
      <c r="R122" s="141"/>
      <c r="S122" s="189"/>
      <c r="T122" s="189"/>
      <c r="U122" s="189"/>
    </row>
    <row r="123" spans="1:32" ht="16.5" customHeight="1" x14ac:dyDescent="0.2">
      <c r="A123" s="103">
        <v>2</v>
      </c>
      <c r="B123" s="115">
        <v>2</v>
      </c>
      <c r="C123" s="116">
        <v>6</v>
      </c>
      <c r="D123" s="151" t="s">
        <v>162</v>
      </c>
      <c r="E123" s="175" t="s">
        <v>165</v>
      </c>
      <c r="F123" s="143">
        <v>1</v>
      </c>
      <c r="G123" s="70" t="s">
        <v>97</v>
      </c>
      <c r="H123" s="38">
        <v>4</v>
      </c>
      <c r="I123" s="38">
        <v>4</v>
      </c>
      <c r="J123" s="38"/>
      <c r="K123" s="38"/>
      <c r="L123" s="38">
        <v>7</v>
      </c>
      <c r="M123" s="38">
        <v>7</v>
      </c>
      <c r="N123" s="38"/>
      <c r="O123" s="38"/>
      <c r="P123" s="38">
        <v>10</v>
      </c>
      <c r="Q123" s="38">
        <v>10</v>
      </c>
      <c r="R123" s="141" t="s">
        <v>163</v>
      </c>
      <c r="S123" s="188">
        <v>200</v>
      </c>
      <c r="T123" s="188">
        <v>200</v>
      </c>
      <c r="U123" s="190">
        <v>200</v>
      </c>
    </row>
    <row r="124" spans="1:32" ht="16.5" customHeight="1" x14ac:dyDescent="0.2">
      <c r="A124" s="103"/>
      <c r="B124" s="115"/>
      <c r="C124" s="116"/>
      <c r="D124" s="151"/>
      <c r="E124" s="175"/>
      <c r="F124" s="143"/>
      <c r="G124" s="62" t="s">
        <v>20</v>
      </c>
      <c r="H124" s="36">
        <f t="shared" ref="H124:K124" si="87">+H123</f>
        <v>4</v>
      </c>
      <c r="I124" s="36">
        <f t="shared" si="87"/>
        <v>4</v>
      </c>
      <c r="J124" s="36">
        <f t="shared" si="87"/>
        <v>0</v>
      </c>
      <c r="K124" s="36">
        <f t="shared" si="87"/>
        <v>0</v>
      </c>
      <c r="L124" s="36">
        <f t="shared" ref="L124:O124" si="88">+L123</f>
        <v>7</v>
      </c>
      <c r="M124" s="36">
        <f t="shared" si="88"/>
        <v>7</v>
      </c>
      <c r="N124" s="36">
        <f t="shared" si="88"/>
        <v>0</v>
      </c>
      <c r="O124" s="36">
        <f t="shared" si="88"/>
        <v>0</v>
      </c>
      <c r="P124" s="36">
        <f>SUM(P123)</f>
        <v>10</v>
      </c>
      <c r="Q124" s="36">
        <f>SUM(Q123)</f>
        <v>10</v>
      </c>
      <c r="R124" s="141"/>
      <c r="S124" s="189"/>
      <c r="T124" s="189"/>
      <c r="U124" s="190"/>
      <c r="W124" s="26">
        <v>25</v>
      </c>
    </row>
    <row r="125" spans="1:32" ht="16.5" customHeight="1" x14ac:dyDescent="0.2">
      <c r="A125" s="95">
        <v>2</v>
      </c>
      <c r="B125" s="96"/>
      <c r="C125" s="152" t="s">
        <v>14</v>
      </c>
      <c r="D125" s="152"/>
      <c r="E125" s="152"/>
      <c r="F125" s="152"/>
      <c r="G125" s="152"/>
      <c r="H125" s="64">
        <f>+H98+H100+H120+H122+H124</f>
        <v>1371.8</v>
      </c>
      <c r="I125" s="64">
        <f t="shared" ref="I125:Q125" si="89">+I98+I100+I120+I122+I124</f>
        <v>1215.7</v>
      </c>
      <c r="J125" s="64">
        <f t="shared" si="89"/>
        <v>0</v>
      </c>
      <c r="K125" s="64">
        <f t="shared" si="89"/>
        <v>156.1</v>
      </c>
      <c r="L125" s="64">
        <f t="shared" si="89"/>
        <v>1455.2</v>
      </c>
      <c r="M125" s="64">
        <f t="shared" si="89"/>
        <v>1455.2</v>
      </c>
      <c r="N125" s="64">
        <f t="shared" si="89"/>
        <v>0</v>
      </c>
      <c r="O125" s="64">
        <f t="shared" si="89"/>
        <v>0</v>
      </c>
      <c r="P125" s="64">
        <f t="shared" si="89"/>
        <v>1443.2</v>
      </c>
      <c r="Q125" s="64">
        <f t="shared" si="89"/>
        <v>1443.2</v>
      </c>
      <c r="R125" s="47" t="s">
        <v>18</v>
      </c>
      <c r="S125" s="47" t="s">
        <v>18</v>
      </c>
      <c r="T125" s="47" t="s">
        <v>18</v>
      </c>
      <c r="U125" s="47" t="s">
        <v>18</v>
      </c>
    </row>
    <row r="126" spans="1:32" s="4" customFormat="1" ht="16.5" customHeight="1" x14ac:dyDescent="0.2">
      <c r="A126" s="95">
        <v>2</v>
      </c>
      <c r="B126" s="149" t="s">
        <v>15</v>
      </c>
      <c r="C126" s="149"/>
      <c r="D126" s="149"/>
      <c r="E126" s="149"/>
      <c r="F126" s="149"/>
      <c r="G126" s="149"/>
      <c r="H126" s="65">
        <f>H125+H95</f>
        <v>1821.04</v>
      </c>
      <c r="I126" s="65">
        <f>SUM(I95+I125)</f>
        <v>1611.34</v>
      </c>
      <c r="J126" s="65">
        <f t="shared" ref="J126:Q126" si="90">SUM(J125,J95)</f>
        <v>129.19999999999999</v>
      </c>
      <c r="K126" s="65">
        <f t="shared" si="90"/>
        <v>209.7</v>
      </c>
      <c r="L126" s="65">
        <f t="shared" si="90"/>
        <v>2124.8000000000002</v>
      </c>
      <c r="M126" s="65">
        <f t="shared" si="90"/>
        <v>2037.3000000000002</v>
      </c>
      <c r="N126" s="65">
        <f t="shared" si="90"/>
        <v>165.7</v>
      </c>
      <c r="O126" s="65">
        <f t="shared" si="90"/>
        <v>87.5</v>
      </c>
      <c r="P126" s="65">
        <f t="shared" si="90"/>
        <v>1967.43</v>
      </c>
      <c r="Q126" s="65">
        <f t="shared" si="90"/>
        <v>1974.93</v>
      </c>
      <c r="R126" s="52" t="s">
        <v>18</v>
      </c>
      <c r="S126" s="52" t="s">
        <v>18</v>
      </c>
      <c r="T126" s="52" t="s">
        <v>18</v>
      </c>
      <c r="U126" s="52" t="s">
        <v>18</v>
      </c>
      <c r="V126" s="54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</row>
    <row r="127" spans="1:32" s="4" customFormat="1" ht="36" customHeight="1" x14ac:dyDescent="0.2">
      <c r="A127" s="153" t="s">
        <v>21</v>
      </c>
      <c r="B127" s="153"/>
      <c r="C127" s="153"/>
      <c r="D127" s="153"/>
      <c r="E127" s="153"/>
      <c r="F127" s="153"/>
      <c r="G127" s="153"/>
      <c r="H127" s="71">
        <f>+H25+H31+H95+H125</f>
        <v>2809.04</v>
      </c>
      <c r="I127" s="71">
        <f t="shared" ref="I127:Q127" si="91">+I25+I31+I95+I125</f>
        <v>2018.34</v>
      </c>
      <c r="J127" s="71">
        <f t="shared" si="91"/>
        <v>129.19999999999999</v>
      </c>
      <c r="K127" s="71">
        <f t="shared" si="91"/>
        <v>790.7</v>
      </c>
      <c r="L127" s="71">
        <f t="shared" si="91"/>
        <v>2611.8000000000002</v>
      </c>
      <c r="M127" s="71">
        <f t="shared" si="91"/>
        <v>2524.3000000000002</v>
      </c>
      <c r="N127" s="71">
        <f t="shared" si="91"/>
        <v>165.7</v>
      </c>
      <c r="O127" s="71">
        <f t="shared" si="91"/>
        <v>87.5</v>
      </c>
      <c r="P127" s="71">
        <f t="shared" si="91"/>
        <v>2401.4300000000003</v>
      </c>
      <c r="Q127" s="71">
        <f t="shared" si="91"/>
        <v>2420.9300000000003</v>
      </c>
      <c r="R127" s="72" t="s">
        <v>18</v>
      </c>
      <c r="S127" s="72" t="s">
        <v>18</v>
      </c>
      <c r="T127" s="72" t="s">
        <v>18</v>
      </c>
      <c r="U127" s="72" t="s">
        <v>18</v>
      </c>
      <c r="V127" s="54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</row>
    <row r="128" spans="1:32" ht="16.5" customHeight="1" x14ac:dyDescent="0.2">
      <c r="V128" s="42"/>
    </row>
    <row r="129" spans="1:32" s="3" customFormat="1" ht="29.25" customHeight="1" x14ac:dyDescent="0.2">
      <c r="A129" s="147" t="s">
        <v>22</v>
      </c>
      <c r="B129" s="147"/>
      <c r="C129" s="148" t="s">
        <v>100</v>
      </c>
      <c r="D129" s="148"/>
      <c r="E129" s="148"/>
      <c r="F129" s="148"/>
      <c r="G129" s="73" t="s">
        <v>97</v>
      </c>
      <c r="H129" s="74">
        <f>+H21+H23+H27+H29+H35+H55+H93+H97+H99+H119+H123+H91</f>
        <v>1900.04</v>
      </c>
      <c r="I129" s="74">
        <f t="shared" ref="I129:Q129" si="92">+I21+I23+I27+I29+I35+I55+I93+I97+I99+I119+I123+I91</f>
        <v>1690.34</v>
      </c>
      <c r="J129" s="74">
        <f t="shared" si="92"/>
        <v>129.19999999999999</v>
      </c>
      <c r="K129" s="74">
        <f t="shared" si="92"/>
        <v>209.7</v>
      </c>
      <c r="L129" s="74">
        <f t="shared" si="92"/>
        <v>2266.8000000000002</v>
      </c>
      <c r="M129" s="74">
        <f t="shared" si="92"/>
        <v>2179.3000000000002</v>
      </c>
      <c r="N129" s="74">
        <f t="shared" si="92"/>
        <v>165.7</v>
      </c>
      <c r="O129" s="74">
        <f t="shared" si="92"/>
        <v>87.5</v>
      </c>
      <c r="P129" s="74">
        <f t="shared" si="92"/>
        <v>2061.4299999999998</v>
      </c>
      <c r="Q129" s="74">
        <f t="shared" si="92"/>
        <v>2075.9299999999998</v>
      </c>
      <c r="R129" s="7"/>
      <c r="S129" s="7"/>
      <c r="T129" s="7"/>
      <c r="V129" s="43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</row>
    <row r="130" spans="1:32" s="3" customFormat="1" ht="29.25" customHeight="1" x14ac:dyDescent="0.2">
      <c r="A130" s="147"/>
      <c r="B130" s="147"/>
      <c r="C130" s="148" t="s">
        <v>101</v>
      </c>
      <c r="D130" s="148"/>
      <c r="E130" s="148"/>
      <c r="F130" s="148"/>
      <c r="G130" s="75" t="s">
        <v>98</v>
      </c>
      <c r="H130" s="76">
        <f>+H12+H19</f>
        <v>328</v>
      </c>
      <c r="I130" s="76">
        <f>+I12+I19</f>
        <v>328</v>
      </c>
      <c r="J130" s="76"/>
      <c r="K130" s="76"/>
      <c r="L130" s="76">
        <f>+L12+L19</f>
        <v>345</v>
      </c>
      <c r="M130" s="76">
        <f>+M12+M19</f>
        <v>345</v>
      </c>
      <c r="N130" s="76"/>
      <c r="O130" s="76"/>
      <c r="P130" s="76">
        <f>+P12+P19</f>
        <v>340</v>
      </c>
      <c r="Q130" s="76">
        <f>+Q12+Q19</f>
        <v>345</v>
      </c>
      <c r="R130" s="6"/>
      <c r="S130" s="6"/>
      <c r="T130" s="6"/>
      <c r="U130" s="6"/>
      <c r="V130" s="31"/>
      <c r="W130" s="31"/>
      <c r="X130" s="31"/>
      <c r="Y130" s="31"/>
      <c r="Z130" s="31"/>
      <c r="AA130" s="31"/>
      <c r="AB130" s="31"/>
      <c r="AC130" s="31"/>
      <c r="AD130" s="32"/>
      <c r="AE130" s="32"/>
      <c r="AF130" s="32"/>
    </row>
    <row r="131" spans="1:32" s="3" customFormat="1" ht="16.5" customHeight="1" x14ac:dyDescent="0.2">
      <c r="A131" s="147"/>
      <c r="B131" s="147"/>
      <c r="C131" s="148" t="s">
        <v>105</v>
      </c>
      <c r="D131" s="148"/>
      <c r="E131" s="148"/>
      <c r="F131" s="148"/>
      <c r="G131" s="73" t="s">
        <v>106</v>
      </c>
      <c r="H131" s="74">
        <f>+H36+H57</f>
        <v>0</v>
      </c>
      <c r="I131" s="74">
        <f>+I36+I57</f>
        <v>0</v>
      </c>
      <c r="J131" s="74"/>
      <c r="K131" s="74"/>
      <c r="L131" s="74"/>
      <c r="M131" s="74"/>
      <c r="N131" s="74"/>
      <c r="O131" s="74"/>
      <c r="P131" s="74"/>
      <c r="Q131" s="74"/>
      <c r="R131" s="7"/>
      <c r="S131" s="7"/>
      <c r="T131" s="7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</row>
    <row r="132" spans="1:32" s="3" customFormat="1" ht="16.5" customHeight="1" x14ac:dyDescent="0.2">
      <c r="A132" s="147"/>
      <c r="B132" s="147"/>
      <c r="C132" s="148" t="s">
        <v>136</v>
      </c>
      <c r="D132" s="148"/>
      <c r="E132" s="148"/>
      <c r="F132" s="148"/>
      <c r="G132" s="73" t="s">
        <v>133</v>
      </c>
      <c r="H132" s="74">
        <f>+H121+H16</f>
        <v>581</v>
      </c>
      <c r="I132" s="74"/>
      <c r="J132" s="74"/>
      <c r="K132" s="74">
        <f>+K121+K16</f>
        <v>581</v>
      </c>
      <c r="L132" s="74">
        <f>+L121+L16</f>
        <v>0</v>
      </c>
      <c r="M132" s="74">
        <f>+M121+M16</f>
        <v>0</v>
      </c>
      <c r="N132" s="74"/>
      <c r="O132" s="74">
        <f>+O121+O16</f>
        <v>0</v>
      </c>
      <c r="P132" s="74"/>
      <c r="Q132" s="74"/>
      <c r="R132" s="7"/>
      <c r="S132" s="7"/>
      <c r="T132" s="7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</row>
    <row r="133" spans="1:32" s="3" customFormat="1" ht="16.5" customHeight="1" x14ac:dyDescent="0.2">
      <c r="A133" s="147"/>
      <c r="B133" s="147"/>
      <c r="C133" s="150"/>
      <c r="D133" s="150"/>
      <c r="E133" s="150"/>
      <c r="F133" s="150"/>
      <c r="G133" s="150"/>
      <c r="H133" s="77">
        <f>+H129+H130+H131+H132</f>
        <v>2809.04</v>
      </c>
      <c r="I133" s="77">
        <f>+I129+I130+I131+I132</f>
        <v>2018.34</v>
      </c>
      <c r="J133" s="77">
        <f t="shared" ref="J133:Q133" si="93">+J129+J130+J131+J132</f>
        <v>129.19999999999999</v>
      </c>
      <c r="K133" s="77">
        <f t="shared" si="93"/>
        <v>790.7</v>
      </c>
      <c r="L133" s="77">
        <f t="shared" si="93"/>
        <v>2611.8000000000002</v>
      </c>
      <c r="M133" s="77">
        <f t="shared" si="93"/>
        <v>2524.3000000000002</v>
      </c>
      <c r="N133" s="77">
        <f t="shared" si="93"/>
        <v>165.7</v>
      </c>
      <c r="O133" s="77">
        <f t="shared" si="93"/>
        <v>87.5</v>
      </c>
      <c r="P133" s="77">
        <f t="shared" si="93"/>
        <v>2401.4299999999998</v>
      </c>
      <c r="Q133" s="77">
        <f t="shared" si="93"/>
        <v>2420.9299999999998</v>
      </c>
      <c r="R133" s="7"/>
      <c r="S133" s="7"/>
      <c r="T133" s="7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</row>
    <row r="135" spans="1:32" x14ac:dyDescent="0.2">
      <c r="D135" s="6"/>
      <c r="H135" s="6"/>
      <c r="L135" s="6"/>
      <c r="M135" s="6"/>
      <c r="N135" s="6"/>
      <c r="O135" s="6"/>
    </row>
    <row r="136" spans="1:32" x14ac:dyDescent="0.2">
      <c r="D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32" x14ac:dyDescent="0.2">
      <c r="D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32" x14ac:dyDescent="0.2"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32" x14ac:dyDescent="0.2">
      <c r="L139" s="6"/>
      <c r="M139" s="6"/>
      <c r="N139" s="6"/>
      <c r="O139" s="6"/>
    </row>
    <row r="140" spans="1:32" x14ac:dyDescent="0.2">
      <c r="L140" s="6"/>
      <c r="M140" s="6"/>
      <c r="N140" s="6"/>
      <c r="O140" s="6"/>
    </row>
    <row r="141" spans="1:32" x14ac:dyDescent="0.2">
      <c r="L141" s="6"/>
      <c r="M141" s="6"/>
      <c r="N141" s="6"/>
      <c r="O141" s="6"/>
    </row>
  </sheetData>
  <mergeCells count="606">
    <mergeCell ref="U111:U112"/>
    <mergeCell ref="U113:U114"/>
    <mergeCell ref="U115:U116"/>
    <mergeCell ref="U117:U118"/>
    <mergeCell ref="S111:S112"/>
    <mergeCell ref="S113:S114"/>
    <mergeCell ref="S115:S116"/>
    <mergeCell ref="S117:S118"/>
    <mergeCell ref="T105:T106"/>
    <mergeCell ref="T107:T108"/>
    <mergeCell ref="T109:T110"/>
    <mergeCell ref="T111:T112"/>
    <mergeCell ref="T113:T114"/>
    <mergeCell ref="T115:T116"/>
    <mergeCell ref="T117:T118"/>
    <mergeCell ref="S59:S60"/>
    <mergeCell ref="T59:T60"/>
    <mergeCell ref="U59:U60"/>
    <mergeCell ref="T61:T62"/>
    <mergeCell ref="S61:S62"/>
    <mergeCell ref="U61:U62"/>
    <mergeCell ref="U105:U106"/>
    <mergeCell ref="U107:U108"/>
    <mergeCell ref="U109:U110"/>
    <mergeCell ref="S77:S78"/>
    <mergeCell ref="T77:T78"/>
    <mergeCell ref="U77:U78"/>
    <mergeCell ref="S75:S76"/>
    <mergeCell ref="T75:T76"/>
    <mergeCell ref="U65:U66"/>
    <mergeCell ref="S63:S64"/>
    <mergeCell ref="U63:U64"/>
    <mergeCell ref="T63:T64"/>
    <mergeCell ref="S83:S84"/>
    <mergeCell ref="T83:T84"/>
    <mergeCell ref="U83:U84"/>
    <mergeCell ref="S81:S82"/>
    <mergeCell ref="T81:T82"/>
    <mergeCell ref="U81:U82"/>
    <mergeCell ref="S79:S80"/>
    <mergeCell ref="T79:T80"/>
    <mergeCell ref="U79:U80"/>
    <mergeCell ref="S89:S90"/>
    <mergeCell ref="T89:T90"/>
    <mergeCell ref="U89:U90"/>
    <mergeCell ref="S87:S88"/>
    <mergeCell ref="T87:T88"/>
    <mergeCell ref="U87:U88"/>
    <mergeCell ref="S85:S86"/>
    <mergeCell ref="T85:T86"/>
    <mergeCell ref="U85:U86"/>
    <mergeCell ref="A12:A18"/>
    <mergeCell ref="S38:S39"/>
    <mergeCell ref="T38:T39"/>
    <mergeCell ref="U38:U39"/>
    <mergeCell ref="S40:S41"/>
    <mergeCell ref="T40:T41"/>
    <mergeCell ref="U40:U41"/>
    <mergeCell ref="S42:S43"/>
    <mergeCell ref="T42:T43"/>
    <mergeCell ref="U42:U43"/>
    <mergeCell ref="R16:R18"/>
    <mergeCell ref="I16:I17"/>
    <mergeCell ref="G16:G17"/>
    <mergeCell ref="R12:R13"/>
    <mergeCell ref="K12:K15"/>
    <mergeCell ref="J12:J15"/>
    <mergeCell ref="G12:G15"/>
    <mergeCell ref="D12:D18"/>
    <mergeCell ref="C12:C18"/>
    <mergeCell ref="S29:S30"/>
    <mergeCell ref="T29:T30"/>
    <mergeCell ref="U29:U30"/>
    <mergeCell ref="S35:S37"/>
    <mergeCell ref="T35:T37"/>
    <mergeCell ref="S121:S122"/>
    <mergeCell ref="T121:T122"/>
    <mergeCell ref="U121:U122"/>
    <mergeCell ref="S123:S124"/>
    <mergeCell ref="T123:T124"/>
    <mergeCell ref="U123:U124"/>
    <mergeCell ref="S97:S98"/>
    <mergeCell ref="T97:T98"/>
    <mergeCell ref="U97:U98"/>
    <mergeCell ref="S99:S100"/>
    <mergeCell ref="T99:T100"/>
    <mergeCell ref="U99:U100"/>
    <mergeCell ref="S119:S120"/>
    <mergeCell ref="T119:T120"/>
    <mergeCell ref="U119:U120"/>
    <mergeCell ref="S101:S102"/>
    <mergeCell ref="T101:T102"/>
    <mergeCell ref="U101:U102"/>
    <mergeCell ref="S103:S104"/>
    <mergeCell ref="T103:T104"/>
    <mergeCell ref="U103:U104"/>
    <mergeCell ref="S105:S106"/>
    <mergeCell ref="S107:S108"/>
    <mergeCell ref="S109:S110"/>
    <mergeCell ref="S57:S58"/>
    <mergeCell ref="T57:T58"/>
    <mergeCell ref="U57:U58"/>
    <mergeCell ref="S91:S92"/>
    <mergeCell ref="T91:T92"/>
    <mergeCell ref="U91:U92"/>
    <mergeCell ref="S93:S94"/>
    <mergeCell ref="T93:T94"/>
    <mergeCell ref="U93:U94"/>
    <mergeCell ref="U75:U76"/>
    <mergeCell ref="S73:S74"/>
    <mergeCell ref="T73:T74"/>
    <mergeCell ref="U73:U74"/>
    <mergeCell ref="S71:S72"/>
    <mergeCell ref="T71:T72"/>
    <mergeCell ref="U71:U72"/>
    <mergeCell ref="S69:S70"/>
    <mergeCell ref="T69:T70"/>
    <mergeCell ref="U69:U70"/>
    <mergeCell ref="S67:S68"/>
    <mergeCell ref="T67:T68"/>
    <mergeCell ref="U67:U68"/>
    <mergeCell ref="S65:S66"/>
    <mergeCell ref="T65:T66"/>
    <mergeCell ref="U35:U37"/>
    <mergeCell ref="S55:S56"/>
    <mergeCell ref="T55:T56"/>
    <mergeCell ref="U55:U56"/>
    <mergeCell ref="S44:S45"/>
    <mergeCell ref="T44:T45"/>
    <mergeCell ref="U44:U45"/>
    <mergeCell ref="S46:S47"/>
    <mergeCell ref="S48:S49"/>
    <mergeCell ref="S50:S52"/>
    <mergeCell ref="S53:S54"/>
    <mergeCell ref="T46:T47"/>
    <mergeCell ref="U46:U47"/>
    <mergeCell ref="T48:T49"/>
    <mergeCell ref="U48:U49"/>
    <mergeCell ref="T50:T52"/>
    <mergeCell ref="U50:U52"/>
    <mergeCell ref="T53:T54"/>
    <mergeCell ref="U53:U54"/>
    <mergeCell ref="S19:S20"/>
    <mergeCell ref="T19:T20"/>
    <mergeCell ref="U19:U20"/>
    <mergeCell ref="S21:S24"/>
    <mergeCell ref="T21:T24"/>
    <mergeCell ref="U21:U24"/>
    <mergeCell ref="S27:S28"/>
    <mergeCell ref="T27:T28"/>
    <mergeCell ref="U27:U28"/>
    <mergeCell ref="S12:S13"/>
    <mergeCell ref="T12:T13"/>
    <mergeCell ref="U12:U13"/>
    <mergeCell ref="S14:S15"/>
    <mergeCell ref="T14:T15"/>
    <mergeCell ref="U14:U15"/>
    <mergeCell ref="S16:S18"/>
    <mergeCell ref="T16:T18"/>
    <mergeCell ref="U16:U18"/>
    <mergeCell ref="A1:U1"/>
    <mergeCell ref="A91:A92"/>
    <mergeCell ref="B91:B92"/>
    <mergeCell ref="C91:C92"/>
    <mergeCell ref="D91:D92"/>
    <mergeCell ref="E91:E92"/>
    <mergeCell ref="F91:F92"/>
    <mergeCell ref="Q12:Q15"/>
    <mergeCell ref="P16:P17"/>
    <mergeCell ref="P12:P15"/>
    <mergeCell ref="Q16:Q17"/>
    <mergeCell ref="H12:H15"/>
    <mergeCell ref="L16:L17"/>
    <mergeCell ref="M16:M17"/>
    <mergeCell ref="N16:N17"/>
    <mergeCell ref="O16:O17"/>
    <mergeCell ref="D23:D24"/>
    <mergeCell ref="D21:D22"/>
    <mergeCell ref="E67:E70"/>
    <mergeCell ref="E71:E74"/>
    <mergeCell ref="C71:C74"/>
    <mergeCell ref="D71:D74"/>
    <mergeCell ref="H59:H60"/>
    <mergeCell ref="H71:H72"/>
    <mergeCell ref="R91:R92"/>
    <mergeCell ref="C93:C94"/>
    <mergeCell ref="D93:D94"/>
    <mergeCell ref="F101:F102"/>
    <mergeCell ref="F97:F98"/>
    <mergeCell ref="E93:E94"/>
    <mergeCell ref="C96:U96"/>
    <mergeCell ref="F93:F94"/>
    <mergeCell ref="R101:R102"/>
    <mergeCell ref="R99:R100"/>
    <mergeCell ref="R93:R94"/>
    <mergeCell ref="C101:C102"/>
    <mergeCell ref="D101:D102"/>
    <mergeCell ref="D97:D98"/>
    <mergeCell ref="C99:C100"/>
    <mergeCell ref="E101:E102"/>
    <mergeCell ref="F99:F100"/>
    <mergeCell ref="D99:D100"/>
    <mergeCell ref="C11:U11"/>
    <mergeCell ref="D19:D20"/>
    <mergeCell ref="E123:E124"/>
    <mergeCell ref="N12:N15"/>
    <mergeCell ref="K16:K17"/>
    <mergeCell ref="R27:R28"/>
    <mergeCell ref="J16:J17"/>
    <mergeCell ref="F40:F41"/>
    <mergeCell ref="D38:D39"/>
    <mergeCell ref="E38:E39"/>
    <mergeCell ref="B33:U33"/>
    <mergeCell ref="R29:R30"/>
    <mergeCell ref="C34:U34"/>
    <mergeCell ref="C31:G31"/>
    <mergeCell ref="D29:D30"/>
    <mergeCell ref="E35:E37"/>
    <mergeCell ref="B35:B37"/>
    <mergeCell ref="C35:C37"/>
    <mergeCell ref="O12:O15"/>
    <mergeCell ref="B21:B22"/>
    <mergeCell ref="C21:C22"/>
    <mergeCell ref="L12:L15"/>
    <mergeCell ref="C63:C66"/>
    <mergeCell ref="D63:D66"/>
    <mergeCell ref="K6:K7"/>
    <mergeCell ref="A2:U2"/>
    <mergeCell ref="H6:H7"/>
    <mergeCell ref="I6:J6"/>
    <mergeCell ref="L6:L7"/>
    <mergeCell ref="L5:O5"/>
    <mergeCell ref="R6:R7"/>
    <mergeCell ref="S6:U6"/>
    <mergeCell ref="Q5:Q7"/>
    <mergeCell ref="E5:E7"/>
    <mergeCell ref="A4:U4"/>
    <mergeCell ref="A3:U3"/>
    <mergeCell ref="G5:G7"/>
    <mergeCell ref="A5:A7"/>
    <mergeCell ref="C5:C7"/>
    <mergeCell ref="F5:F7"/>
    <mergeCell ref="O6:O7"/>
    <mergeCell ref="D5:D7"/>
    <mergeCell ref="R5:U5"/>
    <mergeCell ref="B5:B7"/>
    <mergeCell ref="P5:P7"/>
    <mergeCell ref="M6:N6"/>
    <mergeCell ref="H5:K5"/>
    <mergeCell ref="A8:U8"/>
    <mergeCell ref="B19:B20"/>
    <mergeCell ref="A19:A20"/>
    <mergeCell ref="B27:B28"/>
    <mergeCell ref="C27:C28"/>
    <mergeCell ref="F19:F20"/>
    <mergeCell ref="A23:A24"/>
    <mergeCell ref="B23:B24"/>
    <mergeCell ref="C23:C24"/>
    <mergeCell ref="M12:M15"/>
    <mergeCell ref="F27:F28"/>
    <mergeCell ref="E27:E28"/>
    <mergeCell ref="E19:E20"/>
    <mergeCell ref="C26:U26"/>
    <mergeCell ref="D27:D28"/>
    <mergeCell ref="R21:R24"/>
    <mergeCell ref="E21:E22"/>
    <mergeCell ref="F21:F22"/>
    <mergeCell ref="A9:U9"/>
    <mergeCell ref="B10:U10"/>
    <mergeCell ref="A21:A22"/>
    <mergeCell ref="R19:R20"/>
    <mergeCell ref="I12:I15"/>
    <mergeCell ref="C19:C20"/>
    <mergeCell ref="A127:G127"/>
    <mergeCell ref="A38:A39"/>
    <mergeCell ref="F55:F58"/>
    <mergeCell ref="C42:C43"/>
    <mergeCell ref="D42:D43"/>
    <mergeCell ref="D55:D58"/>
    <mergeCell ref="E44:E45"/>
    <mergeCell ref="A40:A41"/>
    <mergeCell ref="B40:B41"/>
    <mergeCell ref="C40:C41"/>
    <mergeCell ref="D40:D41"/>
    <mergeCell ref="A55:A58"/>
    <mergeCell ref="B55:B58"/>
    <mergeCell ref="E55:E58"/>
    <mergeCell ref="C55:C58"/>
    <mergeCell ref="F44:F45"/>
    <mergeCell ref="A42:A43"/>
    <mergeCell ref="B42:B43"/>
    <mergeCell ref="A44:A45"/>
    <mergeCell ref="B44:B45"/>
    <mergeCell ref="E40:E41"/>
    <mergeCell ref="C38:C39"/>
    <mergeCell ref="A50:A52"/>
    <mergeCell ref="F71:F74"/>
    <mergeCell ref="C130:F130"/>
    <mergeCell ref="C133:G133"/>
    <mergeCell ref="A119:A120"/>
    <mergeCell ref="G59:G60"/>
    <mergeCell ref="G63:G64"/>
    <mergeCell ref="G83:G84"/>
    <mergeCell ref="C97:C98"/>
    <mergeCell ref="F123:F124"/>
    <mergeCell ref="D123:D124"/>
    <mergeCell ref="B93:B94"/>
    <mergeCell ref="C95:G95"/>
    <mergeCell ref="E59:E62"/>
    <mergeCell ref="F59:F62"/>
    <mergeCell ref="C59:C62"/>
    <mergeCell ref="D59:D62"/>
    <mergeCell ref="A93:A94"/>
    <mergeCell ref="A63:A66"/>
    <mergeCell ref="B63:B66"/>
    <mergeCell ref="A59:A62"/>
    <mergeCell ref="B59:B62"/>
    <mergeCell ref="A67:A70"/>
    <mergeCell ref="C132:F132"/>
    <mergeCell ref="C131:F131"/>
    <mergeCell ref="C125:G125"/>
    <mergeCell ref="A129:B133"/>
    <mergeCell ref="C129:F129"/>
    <mergeCell ref="R97:R98"/>
    <mergeCell ref="P63:P64"/>
    <mergeCell ref="Q63:Q64"/>
    <mergeCell ref="R63:R64"/>
    <mergeCell ref="R65:R66"/>
    <mergeCell ref="R67:R68"/>
    <mergeCell ref="R69:R70"/>
    <mergeCell ref="Q67:Q68"/>
    <mergeCell ref="P67:P68"/>
    <mergeCell ref="Q75:Q76"/>
    <mergeCell ref="A103:A104"/>
    <mergeCell ref="B103:B104"/>
    <mergeCell ref="D103:D104"/>
    <mergeCell ref="E103:E104"/>
    <mergeCell ref="E119:E120"/>
    <mergeCell ref="C119:C120"/>
    <mergeCell ref="E107:E108"/>
    <mergeCell ref="A71:A74"/>
    <mergeCell ref="B71:B74"/>
    <mergeCell ref="A75:A78"/>
    <mergeCell ref="A79:A82"/>
    <mergeCell ref="B126:G126"/>
    <mergeCell ref="C83:C86"/>
    <mergeCell ref="C67:C70"/>
    <mergeCell ref="D67:D70"/>
    <mergeCell ref="B67:B70"/>
    <mergeCell ref="B79:B82"/>
    <mergeCell ref="B75:B78"/>
    <mergeCell ref="F105:F106"/>
    <mergeCell ref="C103:C104"/>
    <mergeCell ref="C113:C114"/>
    <mergeCell ref="D75:D78"/>
    <mergeCell ref="F83:F86"/>
    <mergeCell ref="F87:F90"/>
    <mergeCell ref="E97:E98"/>
    <mergeCell ref="C75:C78"/>
    <mergeCell ref="E75:E78"/>
    <mergeCell ref="F75:F78"/>
    <mergeCell ref="B83:B86"/>
    <mergeCell ref="A46:A47"/>
    <mergeCell ref="B46:B47"/>
    <mergeCell ref="C46:C47"/>
    <mergeCell ref="D46:D47"/>
    <mergeCell ref="E46:E47"/>
    <mergeCell ref="F46:F47"/>
    <mergeCell ref="A48:A49"/>
    <mergeCell ref="A53:A54"/>
    <mergeCell ref="B53:B54"/>
    <mergeCell ref="E53:E54"/>
    <mergeCell ref="F53:F54"/>
    <mergeCell ref="C50:C52"/>
    <mergeCell ref="D50:D52"/>
    <mergeCell ref="E50:E52"/>
    <mergeCell ref="F50:F52"/>
    <mergeCell ref="B50:B52"/>
    <mergeCell ref="B48:B49"/>
    <mergeCell ref="C48:C49"/>
    <mergeCell ref="D48:D49"/>
    <mergeCell ref="E48:E49"/>
    <mergeCell ref="M59:M60"/>
    <mergeCell ref="N59:N60"/>
    <mergeCell ref="O59:O60"/>
    <mergeCell ref="P59:P60"/>
    <mergeCell ref="R59:R60"/>
    <mergeCell ref="G55:G56"/>
    <mergeCell ref="C53:C54"/>
    <mergeCell ref="D53:D54"/>
    <mergeCell ref="P55:P56"/>
    <mergeCell ref="R55:R56"/>
    <mergeCell ref="O55:O56"/>
    <mergeCell ref="N55:N56"/>
    <mergeCell ref="Q55:Q56"/>
    <mergeCell ref="R53:R54"/>
    <mergeCell ref="J55:J56"/>
    <mergeCell ref="L59:L60"/>
    <mergeCell ref="Q59:Q60"/>
    <mergeCell ref="I55:I56"/>
    <mergeCell ref="I59:I60"/>
    <mergeCell ref="J59:J60"/>
    <mergeCell ref="H55:H56"/>
    <mergeCell ref="R57:R58"/>
    <mergeCell ref="M55:M56"/>
    <mergeCell ref="L55:L56"/>
    <mergeCell ref="O71:O72"/>
    <mergeCell ref="I71:I72"/>
    <mergeCell ref="R50:R52"/>
    <mergeCell ref="E63:E66"/>
    <mergeCell ref="F63:F66"/>
    <mergeCell ref="H63:H64"/>
    <mergeCell ref="I63:I64"/>
    <mergeCell ref="L63:L64"/>
    <mergeCell ref="M63:M64"/>
    <mergeCell ref="H67:H68"/>
    <mergeCell ref="I67:I68"/>
    <mergeCell ref="J67:J68"/>
    <mergeCell ref="M67:M68"/>
    <mergeCell ref="K67:K68"/>
    <mergeCell ref="L67:L68"/>
    <mergeCell ref="N67:N68"/>
    <mergeCell ref="O67:O68"/>
    <mergeCell ref="J63:J64"/>
    <mergeCell ref="K63:K64"/>
    <mergeCell ref="N63:N64"/>
    <mergeCell ref="K55:K56"/>
    <mergeCell ref="K59:K60"/>
    <mergeCell ref="F67:F70"/>
    <mergeCell ref="R61:R62"/>
    <mergeCell ref="A87:A90"/>
    <mergeCell ref="B87:B90"/>
    <mergeCell ref="C87:C90"/>
    <mergeCell ref="D87:D90"/>
    <mergeCell ref="E87:E90"/>
    <mergeCell ref="A83:A86"/>
    <mergeCell ref="R71:R72"/>
    <mergeCell ref="R73:R74"/>
    <mergeCell ref="G75:G76"/>
    <mergeCell ref="H75:H76"/>
    <mergeCell ref="I75:I76"/>
    <mergeCell ref="J75:J76"/>
    <mergeCell ref="O75:O76"/>
    <mergeCell ref="P75:P76"/>
    <mergeCell ref="J71:J72"/>
    <mergeCell ref="P71:P72"/>
    <mergeCell ref="K75:K76"/>
    <mergeCell ref="L75:L76"/>
    <mergeCell ref="G71:G72"/>
    <mergeCell ref="K71:K72"/>
    <mergeCell ref="Q71:Q72"/>
    <mergeCell ref="L71:L72"/>
    <mergeCell ref="M71:M72"/>
    <mergeCell ref="N71:N72"/>
    <mergeCell ref="Q87:Q88"/>
    <mergeCell ref="C79:C82"/>
    <mergeCell ref="D79:D82"/>
    <mergeCell ref="E79:E82"/>
    <mergeCell ref="F79:F82"/>
    <mergeCell ref="G79:G80"/>
    <mergeCell ref="J79:J80"/>
    <mergeCell ref="J87:J88"/>
    <mergeCell ref="E83:E86"/>
    <mergeCell ref="Q83:Q84"/>
    <mergeCell ref="D83:D86"/>
    <mergeCell ref="G87:G88"/>
    <mergeCell ref="H87:H88"/>
    <mergeCell ref="I87:I88"/>
    <mergeCell ref="H79:H80"/>
    <mergeCell ref="I79:I80"/>
    <mergeCell ref="O83:O84"/>
    <mergeCell ref="P83:P84"/>
    <mergeCell ref="H83:H84"/>
    <mergeCell ref="I83:I84"/>
    <mergeCell ref="J83:J84"/>
    <mergeCell ref="M83:M84"/>
    <mergeCell ref="K83:K84"/>
    <mergeCell ref="L83:L84"/>
    <mergeCell ref="A97:A98"/>
    <mergeCell ref="A107:A108"/>
    <mergeCell ref="B107:B108"/>
    <mergeCell ref="C107:C108"/>
    <mergeCell ref="D107:D108"/>
    <mergeCell ref="A105:A106"/>
    <mergeCell ref="B105:B106"/>
    <mergeCell ref="E99:E100"/>
    <mergeCell ref="C105:C106"/>
    <mergeCell ref="D105:D106"/>
    <mergeCell ref="E105:E106"/>
    <mergeCell ref="A99:A100"/>
    <mergeCell ref="A101:A102"/>
    <mergeCell ref="B101:B102"/>
    <mergeCell ref="B97:B98"/>
    <mergeCell ref="B99:B100"/>
    <mergeCell ref="A109:A110"/>
    <mergeCell ref="B109:B110"/>
    <mergeCell ref="C109:C110"/>
    <mergeCell ref="D109:D110"/>
    <mergeCell ref="D111:D112"/>
    <mergeCell ref="B111:B112"/>
    <mergeCell ref="C111:C112"/>
    <mergeCell ref="F111:F112"/>
    <mergeCell ref="R107:R108"/>
    <mergeCell ref="E109:E110"/>
    <mergeCell ref="F109:F110"/>
    <mergeCell ref="R109:R110"/>
    <mergeCell ref="F107:F108"/>
    <mergeCell ref="A113:A114"/>
    <mergeCell ref="B113:B114"/>
    <mergeCell ref="D113:D114"/>
    <mergeCell ref="E113:E114"/>
    <mergeCell ref="F113:F114"/>
    <mergeCell ref="A111:A112"/>
    <mergeCell ref="F117:F118"/>
    <mergeCell ref="A115:A116"/>
    <mergeCell ref="B115:B116"/>
    <mergeCell ref="C115:C116"/>
    <mergeCell ref="D115:D116"/>
    <mergeCell ref="E111:E112"/>
    <mergeCell ref="F115:F116"/>
    <mergeCell ref="A123:A124"/>
    <mergeCell ref="B123:B124"/>
    <mergeCell ref="C123:C124"/>
    <mergeCell ref="R117:R118"/>
    <mergeCell ref="A117:A118"/>
    <mergeCell ref="B117:B118"/>
    <mergeCell ref="C117:C118"/>
    <mergeCell ref="D117:D118"/>
    <mergeCell ref="E117:E118"/>
    <mergeCell ref="R123:R124"/>
    <mergeCell ref="R121:R122"/>
    <mergeCell ref="A121:A122"/>
    <mergeCell ref="B121:B122"/>
    <mergeCell ref="C121:C122"/>
    <mergeCell ref="D121:D122"/>
    <mergeCell ref="E121:E122"/>
    <mergeCell ref="F121:F122"/>
    <mergeCell ref="B119:B120"/>
    <mergeCell ref="D119:D120"/>
    <mergeCell ref="D44:D45"/>
    <mergeCell ref="R44:R45"/>
    <mergeCell ref="R46:R47"/>
    <mergeCell ref="B12:B18"/>
    <mergeCell ref="F23:F24"/>
    <mergeCell ref="E23:E24"/>
    <mergeCell ref="F12:F18"/>
    <mergeCell ref="E12:E18"/>
    <mergeCell ref="H16:H17"/>
    <mergeCell ref="R14:R15"/>
    <mergeCell ref="R113:R114"/>
    <mergeCell ref="F119:F120"/>
    <mergeCell ref="R115:R116"/>
    <mergeCell ref="E115:E116"/>
    <mergeCell ref="R119:R120"/>
    <mergeCell ref="R105:R106"/>
    <mergeCell ref="R103:R104"/>
    <mergeCell ref="R111:R112"/>
    <mergeCell ref="L79:L80"/>
    <mergeCell ref="R85:R86"/>
    <mergeCell ref="R83:R84"/>
    <mergeCell ref="P87:P88"/>
    <mergeCell ref="M87:M88"/>
    <mergeCell ref="N87:N88"/>
    <mergeCell ref="O87:O88"/>
    <mergeCell ref="O79:O80"/>
    <mergeCell ref="N79:N80"/>
    <mergeCell ref="K79:K80"/>
    <mergeCell ref="R89:R90"/>
    <mergeCell ref="K87:K88"/>
    <mergeCell ref="L87:L88"/>
    <mergeCell ref="N83:N84"/>
    <mergeCell ref="R87:R88"/>
    <mergeCell ref="F103:F104"/>
    <mergeCell ref="R77:R78"/>
    <mergeCell ref="R79:R80"/>
    <mergeCell ref="R81:R82"/>
    <mergeCell ref="M79:M80"/>
    <mergeCell ref="R75:R76"/>
    <mergeCell ref="M75:M76"/>
    <mergeCell ref="N75:N76"/>
    <mergeCell ref="P79:P80"/>
    <mergeCell ref="Q79:Q80"/>
    <mergeCell ref="A27:A28"/>
    <mergeCell ref="C25:G25"/>
    <mergeCell ref="R40:R41"/>
    <mergeCell ref="B38:B39"/>
    <mergeCell ref="R42:R43"/>
    <mergeCell ref="O63:O64"/>
    <mergeCell ref="G67:G68"/>
    <mergeCell ref="D35:D37"/>
    <mergeCell ref="F35:F37"/>
    <mergeCell ref="R35:R37"/>
    <mergeCell ref="F38:F39"/>
    <mergeCell ref="R38:R39"/>
    <mergeCell ref="A35:A37"/>
    <mergeCell ref="A29:A30"/>
    <mergeCell ref="B29:B30"/>
    <mergeCell ref="C29:C30"/>
    <mergeCell ref="B32:G32"/>
    <mergeCell ref="F42:F43"/>
    <mergeCell ref="E42:E43"/>
    <mergeCell ref="F48:F49"/>
    <mergeCell ref="R48:R49"/>
    <mergeCell ref="E29:E30"/>
    <mergeCell ref="F29:F30"/>
    <mergeCell ref="C44:C45"/>
  </mergeCells>
  <phoneticPr fontId="0" type="noConversion"/>
  <conditionalFormatting sqref="V1:IV1 A1 R5:R7 A3:U3">
    <cfRule type="cellIs" dxfId="2" priority="3" stopIfTrue="1" operator="equal">
      <formula>0</formula>
    </cfRule>
  </conditionalFormatting>
  <conditionalFormatting sqref="G129:G132 C129:C133 H129:Q133">
    <cfRule type="cellIs" dxfId="1" priority="1" stopIfTrue="1" operator="greaterThan">
      <formula>0</formula>
    </cfRule>
    <cfRule type="cellIs" dxfId="0" priority="2" stopIfTrue="1" operator="lessThanOrEqual">
      <formula>0</formula>
    </cfRule>
  </conditionalFormatting>
  <printOptions horizontalCentered="1"/>
  <pageMargins left="0.39370078740157483" right="0.39370078740157483" top="0.98425196850393704" bottom="0.39370078740157483" header="0.59055118110236227" footer="0.51181102362204722"/>
  <pageSetup paperSize="9" scale="68" firstPageNumber="81" orientation="landscape" useFirstPageNumber="1" r:id="rId1"/>
  <headerFooter alignWithMargins="0">
    <oddHeader>&amp;C&amp;P</oddHeader>
  </headerFooter>
  <rowBreaks count="3" manualBreakCount="3">
    <brk id="34" max="20" man="1"/>
    <brk id="58" max="20" man="1"/>
    <brk id="90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topLeftCell="A2" zoomScaleNormal="100" workbookViewId="0">
      <selection activeCell="J28" sqref="J28"/>
    </sheetView>
  </sheetViews>
  <sheetFormatPr defaultRowHeight="12.75" x14ac:dyDescent="0.2"/>
  <cols>
    <col min="1" max="1" width="12.140625" style="10" customWidth="1"/>
    <col min="2" max="3" width="9.85546875" style="10" customWidth="1"/>
    <col min="4" max="4" width="8.7109375" style="10" customWidth="1"/>
    <col min="5" max="5" width="51.140625" style="10" customWidth="1"/>
    <col min="6" max="6" width="11.5703125" style="10" customWidth="1"/>
    <col min="7" max="7" width="10" style="10" customWidth="1"/>
    <col min="8" max="8" width="11.140625" style="10" customWidth="1"/>
    <col min="9" max="9" width="11.28515625" style="10" customWidth="1"/>
    <col min="10" max="16384" width="9.140625" style="10"/>
  </cols>
  <sheetData>
    <row r="1" spans="1:11" ht="43.5" customHeight="1" x14ac:dyDescent="0.2">
      <c r="A1" s="8"/>
      <c r="B1" s="8"/>
      <c r="C1" s="8"/>
      <c r="D1" s="8"/>
      <c r="E1" s="8"/>
      <c r="F1" s="209"/>
      <c r="G1" s="209"/>
      <c r="H1" s="209"/>
      <c r="I1" s="209"/>
      <c r="J1" s="9"/>
      <c r="K1" s="9"/>
    </row>
    <row r="2" spans="1:11" ht="12.75" customHeight="1" x14ac:dyDescent="0.2">
      <c r="A2" s="210"/>
      <c r="B2" s="210"/>
      <c r="C2" s="210"/>
      <c r="D2" s="210"/>
      <c r="E2" s="210"/>
      <c r="F2" s="210"/>
      <c r="G2" s="210"/>
      <c r="H2" s="210"/>
      <c r="I2" s="210"/>
    </row>
    <row r="3" spans="1:11" ht="16.5" customHeight="1" x14ac:dyDescent="0.2">
      <c r="A3" s="93"/>
      <c r="B3" s="93"/>
      <c r="C3" s="93"/>
      <c r="D3" s="93"/>
      <c r="E3" s="93"/>
      <c r="F3" s="93"/>
      <c r="G3" s="93"/>
      <c r="H3" s="93"/>
      <c r="I3" s="93"/>
    </row>
    <row r="4" spans="1:11" s="11" customFormat="1" ht="16.5" customHeight="1" x14ac:dyDescent="0.25">
      <c r="A4" s="100" t="s">
        <v>160</v>
      </c>
      <c r="B4" s="211"/>
      <c r="C4" s="211"/>
      <c r="D4" s="211"/>
      <c r="E4" s="211"/>
      <c r="F4" s="211"/>
      <c r="G4" s="211"/>
      <c r="H4" s="211"/>
      <c r="I4" s="211"/>
    </row>
    <row r="5" spans="1:11" s="12" customFormat="1" ht="16.5" customHeight="1" x14ac:dyDescent="0.2">
      <c r="A5" s="208"/>
      <c r="B5" s="208"/>
      <c r="C5" s="208"/>
      <c r="D5" s="208"/>
      <c r="E5" s="208"/>
      <c r="F5" s="208"/>
      <c r="G5" s="208"/>
      <c r="H5" s="208"/>
      <c r="I5" s="208"/>
    </row>
    <row r="6" spans="1:11" s="13" customFormat="1" ht="24.75" customHeight="1" x14ac:dyDescent="0.2">
      <c r="A6" s="89" t="s">
        <v>29</v>
      </c>
      <c r="B6" s="89" t="s">
        <v>30</v>
      </c>
      <c r="C6" s="89" t="s">
        <v>0</v>
      </c>
      <c r="D6" s="89" t="s">
        <v>1</v>
      </c>
      <c r="E6" s="89" t="s">
        <v>31</v>
      </c>
      <c r="F6" s="89" t="s">
        <v>32</v>
      </c>
      <c r="G6" s="90" t="s">
        <v>161</v>
      </c>
      <c r="H6" s="90" t="s">
        <v>168</v>
      </c>
      <c r="I6" s="90" t="s">
        <v>174</v>
      </c>
    </row>
    <row r="7" spans="1:11" s="13" customFormat="1" x14ac:dyDescent="0.2">
      <c r="A7" s="14">
        <v>3</v>
      </c>
      <c r="B7" s="14">
        <v>6</v>
      </c>
      <c r="C7" s="14"/>
      <c r="D7" s="14"/>
      <c r="E7" s="15" t="s">
        <v>59</v>
      </c>
      <c r="F7" s="16" t="s">
        <v>63</v>
      </c>
      <c r="G7" s="92">
        <v>90</v>
      </c>
      <c r="H7" s="92">
        <v>90</v>
      </c>
      <c r="I7" s="92">
        <v>90</v>
      </c>
    </row>
    <row r="8" spans="1:11" s="13" customFormat="1" x14ac:dyDescent="0.2">
      <c r="A8" s="14">
        <v>3</v>
      </c>
      <c r="B8" s="14">
        <v>6</v>
      </c>
      <c r="C8" s="14"/>
      <c r="D8" s="14"/>
      <c r="E8" s="35" t="s">
        <v>129</v>
      </c>
      <c r="F8" s="16" t="s">
        <v>64</v>
      </c>
      <c r="G8" s="92">
        <v>78000</v>
      </c>
      <c r="H8" s="92">
        <v>81000</v>
      </c>
      <c r="I8" s="92">
        <v>81000</v>
      </c>
    </row>
    <row r="9" spans="1:11" s="13" customFormat="1" x14ac:dyDescent="0.2">
      <c r="A9" s="14">
        <v>3</v>
      </c>
      <c r="B9" s="14">
        <v>6</v>
      </c>
      <c r="C9" s="14"/>
      <c r="D9" s="14"/>
      <c r="E9" s="15" t="s">
        <v>60</v>
      </c>
      <c r="F9" s="16" t="s">
        <v>65</v>
      </c>
      <c r="G9" s="92">
        <v>10</v>
      </c>
      <c r="H9" s="92">
        <v>15</v>
      </c>
      <c r="I9" s="92">
        <v>15</v>
      </c>
    </row>
    <row r="10" spans="1:11" s="13" customFormat="1" ht="25.5" x14ac:dyDescent="0.2">
      <c r="A10" s="14">
        <v>3</v>
      </c>
      <c r="B10" s="14">
        <v>6</v>
      </c>
      <c r="C10" s="14">
        <v>1</v>
      </c>
      <c r="D10" s="14"/>
      <c r="E10" s="35" t="s">
        <v>61</v>
      </c>
      <c r="F10" s="16" t="s">
        <v>66</v>
      </c>
      <c r="G10" s="92">
        <v>15</v>
      </c>
      <c r="H10" s="92">
        <v>18</v>
      </c>
      <c r="I10" s="92">
        <v>18</v>
      </c>
    </row>
    <row r="11" spans="1:11" s="13" customFormat="1" ht="25.5" x14ac:dyDescent="0.2">
      <c r="A11" s="14">
        <v>3</v>
      </c>
      <c r="B11" s="14">
        <v>6</v>
      </c>
      <c r="C11" s="14">
        <v>1</v>
      </c>
      <c r="D11" s="14"/>
      <c r="E11" s="35" t="s">
        <v>62</v>
      </c>
      <c r="F11" s="16" t="s">
        <v>67</v>
      </c>
      <c r="G11" s="92">
        <v>85</v>
      </c>
      <c r="H11" s="92">
        <v>85</v>
      </c>
      <c r="I11" s="92">
        <v>85</v>
      </c>
    </row>
    <row r="12" spans="1:11" s="13" customFormat="1" x14ac:dyDescent="0.2">
      <c r="A12" s="14">
        <v>3</v>
      </c>
      <c r="B12" s="14">
        <v>6</v>
      </c>
      <c r="C12" s="14">
        <v>1</v>
      </c>
      <c r="D12" s="14">
        <v>1</v>
      </c>
      <c r="E12" s="35" t="s">
        <v>184</v>
      </c>
      <c r="F12" s="16" t="s">
        <v>69</v>
      </c>
      <c r="G12" s="92">
        <v>15</v>
      </c>
      <c r="H12" s="92">
        <v>15</v>
      </c>
      <c r="I12" s="92">
        <v>15</v>
      </c>
    </row>
    <row r="13" spans="1:11" s="13" customFormat="1" ht="25.5" x14ac:dyDescent="0.2">
      <c r="A13" s="14">
        <v>3</v>
      </c>
      <c r="B13" s="14">
        <v>6</v>
      </c>
      <c r="C13" s="14">
        <v>1</v>
      </c>
      <c r="D13" s="14">
        <v>1</v>
      </c>
      <c r="E13" s="15" t="s">
        <v>48</v>
      </c>
      <c r="F13" s="34" t="s">
        <v>69</v>
      </c>
      <c r="G13" s="92">
        <v>14</v>
      </c>
      <c r="H13" s="92">
        <v>14</v>
      </c>
      <c r="I13" s="92">
        <v>14</v>
      </c>
    </row>
    <row r="14" spans="1:11" s="13" customFormat="1" x14ac:dyDescent="0.2">
      <c r="A14" s="14">
        <v>3</v>
      </c>
      <c r="B14" s="14">
        <v>6</v>
      </c>
      <c r="C14" s="14">
        <v>1</v>
      </c>
      <c r="D14" s="14">
        <v>1</v>
      </c>
      <c r="E14" s="35" t="s">
        <v>128</v>
      </c>
      <c r="F14" s="34" t="s">
        <v>69</v>
      </c>
      <c r="G14" s="92">
        <v>100</v>
      </c>
      <c r="H14" s="92">
        <v>100</v>
      </c>
      <c r="I14" s="92">
        <v>100</v>
      </c>
    </row>
    <row r="15" spans="1:11" s="13" customFormat="1" x14ac:dyDescent="0.2">
      <c r="A15" s="14">
        <v>3</v>
      </c>
      <c r="B15" s="14">
        <v>6</v>
      </c>
      <c r="C15" s="14">
        <v>1</v>
      </c>
      <c r="D15" s="14">
        <v>1</v>
      </c>
      <c r="E15" s="35" t="s">
        <v>89</v>
      </c>
      <c r="F15" s="34" t="s">
        <v>70</v>
      </c>
      <c r="G15" s="92">
        <v>2</v>
      </c>
      <c r="H15" s="92">
        <v>2</v>
      </c>
      <c r="I15" s="92">
        <v>2</v>
      </c>
    </row>
    <row r="16" spans="1:11" s="13" customFormat="1" ht="25.5" x14ac:dyDescent="0.2">
      <c r="A16" s="14">
        <v>3</v>
      </c>
      <c r="B16" s="14">
        <v>6</v>
      </c>
      <c r="C16" s="14">
        <v>1</v>
      </c>
      <c r="D16" s="14">
        <v>1</v>
      </c>
      <c r="E16" s="15" t="s">
        <v>128</v>
      </c>
      <c r="F16" s="34" t="s">
        <v>151</v>
      </c>
      <c r="G16" s="92">
        <v>100</v>
      </c>
      <c r="H16" s="92">
        <v>100</v>
      </c>
      <c r="I16" s="92">
        <v>100</v>
      </c>
    </row>
    <row r="17" spans="1:9" s="13" customFormat="1" x14ac:dyDescent="0.2">
      <c r="A17" s="14">
        <v>3</v>
      </c>
      <c r="B17" s="14">
        <v>6</v>
      </c>
      <c r="C17" s="14">
        <v>1</v>
      </c>
      <c r="D17" s="14">
        <v>2</v>
      </c>
      <c r="E17" s="15" t="s">
        <v>54</v>
      </c>
      <c r="F17" s="16" t="s">
        <v>71</v>
      </c>
      <c r="G17" s="92">
        <v>25</v>
      </c>
      <c r="H17" s="92">
        <v>27</v>
      </c>
      <c r="I17" s="92">
        <v>30</v>
      </c>
    </row>
    <row r="18" spans="1:9" s="13" customFormat="1" ht="25.5" x14ac:dyDescent="0.2">
      <c r="A18" s="14">
        <v>3</v>
      </c>
      <c r="B18" s="14">
        <v>6</v>
      </c>
      <c r="C18" s="14">
        <v>1</v>
      </c>
      <c r="D18" s="14">
        <v>2</v>
      </c>
      <c r="E18" s="15" t="s">
        <v>55</v>
      </c>
      <c r="F18" s="16" t="s">
        <v>72</v>
      </c>
      <c r="G18" s="92">
        <v>700</v>
      </c>
      <c r="H18" s="92">
        <v>750</v>
      </c>
      <c r="I18" s="92">
        <v>800</v>
      </c>
    </row>
    <row r="19" spans="1:9" s="13" customFormat="1" ht="25.5" x14ac:dyDescent="0.2">
      <c r="A19" s="14">
        <v>3</v>
      </c>
      <c r="B19" s="14">
        <v>6</v>
      </c>
      <c r="C19" s="14">
        <v>2</v>
      </c>
      <c r="D19" s="14"/>
      <c r="E19" s="35" t="s">
        <v>68</v>
      </c>
      <c r="F19" s="16" t="s">
        <v>73</v>
      </c>
      <c r="G19" s="92">
        <v>98</v>
      </c>
      <c r="H19" s="92">
        <v>98</v>
      </c>
      <c r="I19" s="92">
        <v>98</v>
      </c>
    </row>
    <row r="20" spans="1:9" s="13" customFormat="1" x14ac:dyDescent="0.2">
      <c r="A20" s="14">
        <v>3</v>
      </c>
      <c r="B20" s="14">
        <v>6</v>
      </c>
      <c r="C20" s="14">
        <v>2</v>
      </c>
      <c r="D20" s="14">
        <v>1</v>
      </c>
      <c r="E20" s="15" t="s">
        <v>80</v>
      </c>
      <c r="F20" s="34" t="s">
        <v>74</v>
      </c>
      <c r="G20" s="92">
        <v>310</v>
      </c>
      <c r="H20" s="92">
        <v>310</v>
      </c>
      <c r="I20" s="92">
        <v>310</v>
      </c>
    </row>
    <row r="21" spans="1:9" s="13" customFormat="1" x14ac:dyDescent="0.2">
      <c r="A21" s="14">
        <v>3</v>
      </c>
      <c r="B21" s="14">
        <v>6</v>
      </c>
      <c r="C21" s="14">
        <v>2</v>
      </c>
      <c r="D21" s="14">
        <v>1</v>
      </c>
      <c r="E21" s="15" t="s">
        <v>81</v>
      </c>
      <c r="F21" s="16" t="s">
        <v>75</v>
      </c>
      <c r="G21" s="92">
        <v>5</v>
      </c>
      <c r="H21" s="92">
        <v>5</v>
      </c>
      <c r="I21" s="92">
        <v>5</v>
      </c>
    </row>
    <row r="22" spans="1:9" s="13" customFormat="1" ht="25.5" x14ac:dyDescent="0.2">
      <c r="A22" s="14">
        <v>3</v>
      </c>
      <c r="B22" s="14">
        <v>6</v>
      </c>
      <c r="C22" s="14">
        <v>2</v>
      </c>
      <c r="D22" s="14">
        <v>1</v>
      </c>
      <c r="E22" s="15" t="s">
        <v>103</v>
      </c>
      <c r="F22" s="34" t="s">
        <v>75</v>
      </c>
      <c r="G22" s="92">
        <v>489.2</v>
      </c>
      <c r="H22" s="92">
        <v>489.2</v>
      </c>
      <c r="I22" s="92">
        <v>489.2</v>
      </c>
    </row>
    <row r="23" spans="1:9" s="13" customFormat="1" x14ac:dyDescent="0.2">
      <c r="A23" s="14">
        <v>3</v>
      </c>
      <c r="B23" s="14">
        <v>6</v>
      </c>
      <c r="C23" s="14">
        <v>2</v>
      </c>
      <c r="D23" s="14">
        <v>1</v>
      </c>
      <c r="E23" s="15" t="s">
        <v>87</v>
      </c>
      <c r="F23" s="34" t="s">
        <v>76</v>
      </c>
      <c r="G23" s="92">
        <v>100</v>
      </c>
      <c r="H23" s="92">
        <v>100</v>
      </c>
      <c r="I23" s="92">
        <v>100</v>
      </c>
    </row>
    <row r="24" spans="1:9" s="13" customFormat="1" x14ac:dyDescent="0.2">
      <c r="A24" s="14">
        <v>3</v>
      </c>
      <c r="B24" s="14">
        <v>6</v>
      </c>
      <c r="C24" s="14">
        <v>2</v>
      </c>
      <c r="D24" s="14">
        <v>1</v>
      </c>
      <c r="E24" s="35" t="s">
        <v>134</v>
      </c>
      <c r="F24" s="34" t="s">
        <v>102</v>
      </c>
      <c r="G24" s="92">
        <v>100</v>
      </c>
      <c r="H24" s="92">
        <v>100</v>
      </c>
      <c r="I24" s="92">
        <v>100</v>
      </c>
    </row>
    <row r="25" spans="1:9" s="13" customFormat="1" ht="23.25" customHeight="1" x14ac:dyDescent="0.2">
      <c r="A25" s="14">
        <v>3</v>
      </c>
      <c r="B25" s="14">
        <v>6</v>
      </c>
      <c r="C25" s="14">
        <v>2</v>
      </c>
      <c r="D25" s="14">
        <v>2</v>
      </c>
      <c r="E25" s="15" t="s">
        <v>45</v>
      </c>
      <c r="F25" s="34" t="s">
        <v>146</v>
      </c>
      <c r="G25" s="92">
        <v>5900</v>
      </c>
      <c r="H25" s="92">
        <v>5800</v>
      </c>
      <c r="I25" s="92">
        <v>5800</v>
      </c>
    </row>
    <row r="26" spans="1:9" s="13" customFormat="1" ht="25.5" x14ac:dyDescent="0.2">
      <c r="A26" s="14">
        <v>3</v>
      </c>
      <c r="B26" s="14">
        <v>6</v>
      </c>
      <c r="C26" s="14">
        <v>2</v>
      </c>
      <c r="D26" s="14">
        <v>2</v>
      </c>
      <c r="E26" s="15" t="s">
        <v>46</v>
      </c>
      <c r="F26" s="34" t="s">
        <v>147</v>
      </c>
      <c r="G26" s="92">
        <v>100</v>
      </c>
      <c r="H26" s="92">
        <v>100</v>
      </c>
      <c r="I26" s="92">
        <v>100</v>
      </c>
    </row>
    <row r="27" spans="1:9" s="13" customFormat="1" x14ac:dyDescent="0.2">
      <c r="A27" s="14">
        <v>3</v>
      </c>
      <c r="B27" s="14">
        <v>6</v>
      </c>
      <c r="C27" s="14">
        <v>2</v>
      </c>
      <c r="D27" s="14">
        <v>2</v>
      </c>
      <c r="E27" s="15" t="s">
        <v>47</v>
      </c>
      <c r="F27" s="34" t="s">
        <v>148</v>
      </c>
      <c r="G27" s="92">
        <v>70</v>
      </c>
      <c r="H27" s="92">
        <v>7</v>
      </c>
      <c r="I27" s="92">
        <v>80</v>
      </c>
    </row>
    <row r="28" spans="1:9" s="13" customFormat="1" x14ac:dyDescent="0.2">
      <c r="A28" s="91">
        <v>3</v>
      </c>
      <c r="B28" s="91">
        <v>6</v>
      </c>
      <c r="C28" s="91">
        <v>2</v>
      </c>
      <c r="D28" s="91">
        <v>2</v>
      </c>
      <c r="E28" s="34" t="s">
        <v>134</v>
      </c>
      <c r="F28" s="34" t="s">
        <v>149</v>
      </c>
      <c r="G28" s="44"/>
      <c r="H28" s="44"/>
      <c r="I28" s="44"/>
    </row>
    <row r="29" spans="1:9" s="13" customFormat="1" x14ac:dyDescent="0.2">
      <c r="A29" s="91">
        <v>3</v>
      </c>
      <c r="B29" s="91">
        <v>6</v>
      </c>
      <c r="C29" s="91">
        <v>2</v>
      </c>
      <c r="D29" s="91">
        <v>2</v>
      </c>
      <c r="E29" s="34" t="s">
        <v>163</v>
      </c>
      <c r="F29" s="34" t="s">
        <v>164</v>
      </c>
      <c r="G29" s="44">
        <v>200</v>
      </c>
      <c r="H29" s="44">
        <v>200</v>
      </c>
      <c r="I29" s="44">
        <v>200</v>
      </c>
    </row>
    <row r="30" spans="1:9" s="13" customFormat="1" x14ac:dyDescent="0.2">
      <c r="A30" s="17"/>
      <c r="B30" s="18"/>
      <c r="C30" s="19"/>
      <c r="D30" s="19"/>
      <c r="E30" s="22"/>
      <c r="F30" s="20"/>
      <c r="G30" s="21"/>
      <c r="H30" s="21"/>
      <c r="I30" s="21"/>
    </row>
    <row r="31" spans="1:9" s="13" customFormat="1" x14ac:dyDescent="0.2">
      <c r="A31" s="17"/>
      <c r="B31" s="18"/>
      <c r="C31" s="19"/>
      <c r="D31" s="19"/>
      <c r="E31" s="20"/>
      <c r="F31" s="20"/>
      <c r="G31" s="21"/>
      <c r="H31" s="21"/>
      <c r="I31" s="21"/>
    </row>
    <row r="32" spans="1:9" s="13" customFormat="1" x14ac:dyDescent="0.2">
      <c r="A32" s="17"/>
      <c r="B32" s="18"/>
      <c r="C32" s="19"/>
      <c r="D32" s="19"/>
      <c r="E32" s="20"/>
      <c r="F32" s="20"/>
      <c r="G32" s="21"/>
      <c r="H32" s="21"/>
      <c r="I32" s="21"/>
    </row>
    <row r="33" spans="1:9" x14ac:dyDescent="0.2">
      <c r="A33" s="17"/>
      <c r="B33" s="18"/>
      <c r="C33" s="19"/>
      <c r="D33" s="19"/>
      <c r="E33" s="20"/>
      <c r="F33" s="20"/>
      <c r="G33" s="21"/>
      <c r="H33" s="21"/>
      <c r="I33" s="21"/>
    </row>
    <row r="34" spans="1:9" x14ac:dyDescent="0.2">
      <c r="A34" s="23"/>
      <c r="B34" s="23"/>
      <c r="C34" s="23"/>
      <c r="D34" s="24"/>
      <c r="E34" s="24"/>
      <c r="F34" s="24"/>
      <c r="G34" s="25"/>
    </row>
    <row r="35" spans="1:9" x14ac:dyDescent="0.2">
      <c r="A35" s="23"/>
      <c r="B35" s="23"/>
      <c r="C35" s="23"/>
      <c r="D35" s="23"/>
      <c r="E35" s="23"/>
      <c r="F35" s="23"/>
    </row>
    <row r="36" spans="1:9" x14ac:dyDescent="0.2">
      <c r="A36" s="23"/>
      <c r="B36" s="23"/>
      <c r="C36" s="23"/>
      <c r="D36" s="23"/>
      <c r="E36" s="23"/>
      <c r="F36" s="23"/>
    </row>
  </sheetData>
  <mergeCells count="4">
    <mergeCell ref="A5:I5"/>
    <mergeCell ref="F1:I1"/>
    <mergeCell ref="A2:I2"/>
    <mergeCell ref="A4:I4"/>
  </mergeCells>
  <phoneticPr fontId="0" type="noConversion"/>
  <pageMargins left="0.74803149606299213" right="0.74803149606299213" top="0.78740157480314965" bottom="0.98425196850393704" header="0.51181102362204722" footer="0.51181102362204722"/>
  <pageSetup paperSize="9" scale="64" firstPageNumber="85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2</vt:i4>
      </vt:variant>
    </vt:vector>
  </HeadingPairs>
  <TitlesOfParts>
    <vt:vector size="5" baseType="lpstr">
      <vt:lpstr>1_lentelė</vt:lpstr>
      <vt:lpstr>2 lentele</vt:lpstr>
      <vt:lpstr>3 lentele</vt:lpstr>
      <vt:lpstr>'2 lentele'!Print_Area</vt:lpstr>
      <vt:lpstr>'2 lentele'!Print_Titles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PC2</cp:lastModifiedBy>
  <cp:lastPrinted>2022-12-06T14:30:56Z</cp:lastPrinted>
  <dcterms:created xsi:type="dcterms:W3CDTF">1996-10-14T23:33:28Z</dcterms:created>
  <dcterms:modified xsi:type="dcterms:W3CDTF">2022-12-08T15:04:24Z</dcterms:modified>
</cp:coreProperties>
</file>