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7515" windowHeight="5130"/>
  </bookViews>
  <sheets>
    <sheet name="1 pr.pajamos" sheetId="22" r:id="rId1"/>
    <sheet name="2 pr. asignav. valdytojus" sheetId="6" r:id="rId2"/>
    <sheet name="3 pr. asignav. valdyt.šaltin" sheetId="34" r:id="rId3"/>
    <sheet name="4 pr. bendros išlaidos" sheetId="15" r:id="rId4"/>
    <sheet name="5 pr. pagal. progr. ir asign.v." sheetId="35" r:id="rId5"/>
  </sheets>
  <calcPr calcId="124519"/>
</workbook>
</file>

<file path=xl/calcChain.xml><?xml version="1.0" encoding="utf-8"?>
<calcChain xmlns="http://schemas.openxmlformats.org/spreadsheetml/2006/main">
  <c r="D72" i="35"/>
  <c r="D71"/>
  <c r="D64"/>
  <c r="D61"/>
  <c r="E51"/>
  <c r="D51"/>
  <c r="D42" i="15"/>
  <c r="D41"/>
  <c r="D29"/>
  <c r="E21"/>
  <c r="E51"/>
  <c r="E54"/>
  <c r="D21"/>
  <c r="D51"/>
  <c r="G44" i="34"/>
  <c r="D44"/>
  <c r="D40"/>
  <c r="D44" i="6"/>
  <c r="D46"/>
  <c r="C44"/>
  <c r="C46"/>
  <c r="C40"/>
  <c r="C25" i="22"/>
  <c r="C22"/>
  <c r="C46"/>
  <c r="E71" i="35"/>
  <c r="E69"/>
  <c r="D69"/>
  <c r="E67"/>
  <c r="D67"/>
  <c r="E61"/>
  <c r="E52"/>
  <c r="D52"/>
  <c r="E33"/>
  <c r="E74"/>
  <c r="D33"/>
  <c r="E13"/>
  <c r="D13"/>
  <c r="E41" i="15"/>
  <c r="E37"/>
  <c r="D37"/>
  <c r="E33"/>
  <c r="D33"/>
  <c r="E28"/>
  <c r="D28"/>
  <c r="E24"/>
  <c r="D24"/>
  <c r="E13"/>
  <c r="D13"/>
  <c r="D46" i="34"/>
  <c r="E46"/>
  <c r="F46"/>
  <c r="G46"/>
  <c r="H46"/>
  <c r="C20"/>
  <c r="C13"/>
  <c r="C21"/>
  <c r="C43"/>
  <c r="C41"/>
  <c r="C34" i="22"/>
  <c r="C38"/>
  <c r="C15"/>
  <c r="C14"/>
  <c r="C11"/>
  <c r="E49" i="15"/>
  <c r="E53"/>
  <c r="D53"/>
  <c r="E52"/>
  <c r="D52"/>
  <c r="E50"/>
  <c r="D50"/>
  <c r="D49"/>
  <c r="D48"/>
  <c r="C38" i="34"/>
  <c r="C14"/>
  <c r="C44"/>
  <c r="C46"/>
  <c r="C37"/>
  <c r="C35"/>
  <c r="C26"/>
  <c r="C25"/>
  <c r="C23"/>
  <c r="C19"/>
  <c r="C18"/>
  <c r="C16"/>
  <c r="C30"/>
  <c r="C12" i="22"/>
  <c r="C42" i="34"/>
  <c r="C33"/>
  <c r="C32"/>
  <c r="C27"/>
  <c r="C28"/>
  <c r="C39"/>
  <c r="C36"/>
  <c r="C40"/>
  <c r="C31" i="22"/>
  <c r="C20"/>
  <c r="C34" i="34"/>
  <c r="C22"/>
  <c r="C43" i="22"/>
  <c r="C29" i="34"/>
  <c r="C31"/>
  <c r="C24"/>
  <c r="C17"/>
  <c r="C27" i="22"/>
  <c r="E48" i="15"/>
  <c r="C15" i="34"/>
  <c r="D74" i="35"/>
  <c r="D54" i="15"/>
  <c r="E19"/>
  <c r="E45"/>
  <c r="D19"/>
  <c r="D45"/>
</calcChain>
</file>

<file path=xl/sharedStrings.xml><?xml version="1.0" encoding="utf-8"?>
<sst xmlns="http://schemas.openxmlformats.org/spreadsheetml/2006/main" count="481" uniqueCount="226">
  <si>
    <t>Eil.Nr.</t>
  </si>
  <si>
    <t>Programos Nr.</t>
  </si>
  <si>
    <t>Iš viso</t>
  </si>
  <si>
    <t>Iš jų:</t>
  </si>
  <si>
    <t>2</t>
  </si>
  <si>
    <t>Prienų rajono savivaldybės tarybos</t>
  </si>
  <si>
    <t>02</t>
  </si>
  <si>
    <t>01</t>
  </si>
  <si>
    <t>Ugdymo kokybės ir mokymosi aplinkos užtikrinimo programa</t>
  </si>
  <si>
    <t>Prienų ,,Žiburio“ gimnazija</t>
  </si>
  <si>
    <t>Prienų r. Išlaužo pagrindinė mokykla</t>
  </si>
  <si>
    <t>Prienų lopšelis-darželis ,,Gintarėlis“</t>
  </si>
  <si>
    <t>Prienų lopšelis-darželis ,,Pasaka“</t>
  </si>
  <si>
    <t>Socialinės paramos ir sveikatos apsaugos paslaugų kokybės gerinimo programa</t>
  </si>
  <si>
    <t>04</t>
  </si>
  <si>
    <t>Savivaldybės pagrindinių funkcijų vykdymo ir valdymo tobulinimo programa</t>
  </si>
  <si>
    <t>05</t>
  </si>
  <si>
    <t>______________________</t>
  </si>
  <si>
    <t>Prienų meno mokykla</t>
  </si>
  <si>
    <t>03</t>
  </si>
  <si>
    <t>Prienų krašto muziejus</t>
  </si>
  <si>
    <t>Jiezno kultūros ir laisvalaikio centras</t>
  </si>
  <si>
    <t>Veiverių kultūros ir laisvalaikio centras</t>
  </si>
  <si>
    <t>Prienų r. sav. kūno kultūros ir sporto centras</t>
  </si>
  <si>
    <t>Prienų kultūros ir laisvalaikio centras</t>
  </si>
  <si>
    <t>06</t>
  </si>
  <si>
    <t>07</t>
  </si>
  <si>
    <t>Investicijų programa</t>
  </si>
  <si>
    <t>Prienų globos namai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</si>
  <si>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</si>
  <si>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</si>
  <si>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</si>
  <si>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</si>
  <si>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</si>
  <si>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</si>
  <si>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</si>
  <si>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</si>
  <si>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</si>
  <si>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</si>
  <si>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</si>
  <si>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</si>
  <si>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</si>
  <si>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</si>
  <si>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</si>
  <si>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</si>
  <si>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</si>
  <si>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</si>
  <si>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</si>
  <si>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</si>
  <si>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</si>
  <si>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</si>
  <si>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</si>
  <si>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</si>
  <si>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</si>
  <si>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</si>
  <si>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</si>
  <si>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</si>
  <si>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Aplinkos apsaugos, verslo rėmimo ir kaimo plėtros programa</t>
  </si>
  <si>
    <t>Programa / Finansavimo šaltiniai</t>
  </si>
  <si>
    <t>Biudžeto lėšos</t>
  </si>
  <si>
    <t>Valstybinėms funkcijoms atlikti</t>
  </si>
  <si>
    <t>Biudžetinių įstaigų pajamos</t>
  </si>
  <si>
    <t>Asignavimų valdytojas</t>
  </si>
  <si>
    <t>Prienų r. sav. socialinių paslaugų centras</t>
  </si>
  <si>
    <t>Prienų lopšelis-darželis ,,Saulutė“</t>
  </si>
  <si>
    <t>Asignavimai</t>
  </si>
  <si>
    <t>Balbieriškio kultūros ir laisvalaikio centras</t>
  </si>
  <si>
    <t>Iš viso asignavimų</t>
  </si>
  <si>
    <t>3 priedas</t>
  </si>
  <si>
    <t>I.</t>
  </si>
  <si>
    <t>MOKESČIAI:</t>
  </si>
  <si>
    <t>1.1.</t>
  </si>
  <si>
    <t>1.2.</t>
  </si>
  <si>
    <t>1.3.</t>
  </si>
  <si>
    <t>2.1.</t>
  </si>
  <si>
    <t>2.2.</t>
  </si>
  <si>
    <t>2.3.</t>
  </si>
  <si>
    <t>3.1.</t>
  </si>
  <si>
    <t>II.</t>
  </si>
  <si>
    <t>III.</t>
  </si>
  <si>
    <t>Kitos neišvardintos pajamos</t>
  </si>
  <si>
    <t>IV.</t>
  </si>
  <si>
    <t>IŠ VISO PAJAMŲ</t>
  </si>
  <si>
    <t>___________________________</t>
  </si>
  <si>
    <t>Pajamų pavadinimas</t>
  </si>
  <si>
    <t>28.</t>
  </si>
  <si>
    <t>29.</t>
  </si>
  <si>
    <t>30.</t>
  </si>
  <si>
    <t>31.</t>
  </si>
  <si>
    <t>32.</t>
  </si>
  <si>
    <t>33.</t>
  </si>
  <si>
    <t>2.1.1.</t>
  </si>
  <si>
    <t>2.1.2.</t>
  </si>
  <si>
    <t>Prienų r. sav. visuomenės sveikatos biuras</t>
  </si>
  <si>
    <t>Stakliškių kultūros ir laisvalaikio centras</t>
  </si>
  <si>
    <t>Prienų r. sav. kontrolės ir audito tarnyba</t>
  </si>
  <si>
    <t>Viešosios infrastruktūros ir priežiūros plėtros programa</t>
  </si>
  <si>
    <r>
      <t>Turto mokesčiai</t>
    </r>
    <r>
      <rPr>
        <sz val="10"/>
        <rFont val="Times New Roman"/>
        <family val="1"/>
        <charset val="186"/>
      </rPr>
      <t>:</t>
    </r>
  </si>
  <si>
    <t>Prienų r. sav. priešgaisrinė tarnyba</t>
  </si>
  <si>
    <t>Prienų Justino Marcinkevičiaus viešoji biblioteka</t>
  </si>
  <si>
    <t>Prienų r. Jiezno gimnazija</t>
  </si>
  <si>
    <t>Prienų r. Veiverių Tomo Žilinsko gimnazija</t>
  </si>
  <si>
    <t>Prienų r. Pakuonio pagrindinė mokykla</t>
  </si>
  <si>
    <t>Prienų r. Skriaudžių pagrindinė mokykla</t>
  </si>
  <si>
    <t>Prienų r. Balbieriškio pagrindinė mokykla</t>
  </si>
  <si>
    <t>V.</t>
  </si>
  <si>
    <t>Prienų r. Stakliškių gimnazija</t>
  </si>
  <si>
    <t>Prienų ,,Ąžuolo“ progimnazija</t>
  </si>
  <si>
    <t>Prienų r. Šilavoto pagrindinė mokykla</t>
  </si>
  <si>
    <t>(eurais)</t>
  </si>
  <si>
    <t>Kitos tikslinės dotacijos</t>
  </si>
  <si>
    <t xml:space="preserve">Pajamos </t>
  </si>
  <si>
    <t>1 priedas</t>
  </si>
  <si>
    <t>4.1.</t>
  </si>
  <si>
    <t>2 priedas</t>
  </si>
  <si>
    <t>4 priedas</t>
  </si>
  <si>
    <t>Prienų švietimo pagalbos tarnyba</t>
  </si>
  <si>
    <t>Prienų r. Jiezno paramos šeimai centras</t>
  </si>
  <si>
    <t>Mokymo lėšos</t>
  </si>
  <si>
    <t>Iš viso asignavimų pagal šaltinius</t>
  </si>
  <si>
    <t>4.2.</t>
  </si>
  <si>
    <t>5.1.</t>
  </si>
  <si>
    <t>Kultūros, sporto, jaunimo ir bendruomenės veiklos aktyvinimo programa</t>
  </si>
  <si>
    <t>Dividendai ir kitos pelno įmokos</t>
  </si>
  <si>
    <t>5.2.</t>
  </si>
  <si>
    <t>6.1.</t>
  </si>
  <si>
    <t>6.2.</t>
  </si>
  <si>
    <t>_____________________</t>
  </si>
  <si>
    <t>PAGAL ASIGNAVIMŲ VALDYTOJUS IR FINANSAVIMO ŠALTINIUS</t>
  </si>
  <si>
    <t>Prienų ,,Revuonos“ pagrindinė mokykla</t>
  </si>
  <si>
    <t xml:space="preserve">      iš jų Mero fondas</t>
  </si>
  <si>
    <r>
      <t xml:space="preserve">      iš jų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rFont val="Times New Roman"/>
        <family val="1"/>
      </rPr>
      <t>Mero fondas</t>
    </r>
  </si>
  <si>
    <t>Paveldimo turto mokestis</t>
  </si>
  <si>
    <t>Nekilnojamojo turto mokestis</t>
  </si>
  <si>
    <t>Žemės mokestis</t>
  </si>
  <si>
    <t>Fizinių asmenų žemės mokestis</t>
  </si>
  <si>
    <t>Juridinių asmenų žemės mokestis</t>
  </si>
  <si>
    <t>Pajamų ir pelno mokesčiai</t>
  </si>
  <si>
    <t xml:space="preserve">Gyventojų pajamų mokestis </t>
  </si>
  <si>
    <t>Mokestis už aplinkos teršimą</t>
  </si>
  <si>
    <t>SPECIALI TIKSLINĖ DOTACIJA SAVIVALDYBEI</t>
  </si>
  <si>
    <t>Valstybinėms (perduotoms savivaldybėms) funkcijoms atlikti</t>
  </si>
  <si>
    <t>Mokinio krepšeliui finansuoti</t>
  </si>
  <si>
    <t>Kita tikslinė dotacija</t>
  </si>
  <si>
    <t>DOTACIJA SAVIVALDYBEI IŠ EUROPOS SĄJUNGOS</t>
  </si>
  <si>
    <t>KITOS PAJAMOS</t>
  </si>
  <si>
    <t xml:space="preserve">Nuomos mokestis už valstybinę žemę </t>
  </si>
  <si>
    <t>Mokesčiai už valstybinius gamtos išteklius</t>
  </si>
  <si>
    <t>Mokestis už medžiojamųjų gyvūnų išteklius</t>
  </si>
  <si>
    <t>Pajamos už prekes ir paslaugas</t>
  </si>
  <si>
    <t>Biudžetinių įstaigų pajamos už prekes ir paslaugas</t>
  </si>
  <si>
    <t>Pajamos už ilgalaikio ir trumpalaikio materialiojo turto nuomą</t>
  </si>
  <si>
    <t>Įmokos už išlaikymą švietimo, socialinės apsaugos ir kitose įstaigose</t>
  </si>
  <si>
    <t>Rinkliavos</t>
  </si>
  <si>
    <t>Valstybės rinkliava</t>
  </si>
  <si>
    <t>Vietinė rinkliava</t>
  </si>
  <si>
    <t>Pajamos iš baudų ir konfiskacijos</t>
  </si>
  <si>
    <t>Ilgalaikio materialiojo turto realizavimo pajamos</t>
  </si>
  <si>
    <t>Žemės realizavimo pajamos</t>
  </si>
  <si>
    <t>Kito ilgalaikio materialiojo turto realizavimo pajamos</t>
  </si>
  <si>
    <t>5.3.</t>
  </si>
  <si>
    <t>9.1.</t>
  </si>
  <si>
    <t>9.2.</t>
  </si>
  <si>
    <t>Prekių ir paslaugų mokesčiai</t>
  </si>
  <si>
    <t xml:space="preserve">Dotacija savivaldybei iš Europos Sąjungos </t>
  </si>
  <si>
    <t>Prienų rajono savivaldybės administracija</t>
  </si>
  <si>
    <t>Europos Sąjungos finansinė parama</t>
  </si>
  <si>
    <t>2022 m. sausio 27 d.</t>
  </si>
  <si>
    <t>sprendimo Nr. T3-</t>
  </si>
  <si>
    <t>PRIENŲ RAJONO SAVIVALDYBĖS 2022 METŲ BIUDŽETO PAJAMŲ PLANAS</t>
  </si>
  <si>
    <t xml:space="preserve">PRIENŲ RAJONO SAVIVALDYBĖS 2022 METŲ BIUDŽETO IŠLAIDOS PAGAL ASIGNAVIMŲ VALDYTOJUS </t>
  </si>
  <si>
    <t>Prienų ,,Revuonos “ pagrindinė mokykla</t>
  </si>
  <si>
    <t xml:space="preserve">PRIENŲ RAJONO SAVIVALDYBĖS 2022 METŲ BIUDŽETO IŠLAIDOS  </t>
  </si>
  <si>
    <t xml:space="preserve">PRIENŲ RAJONO SAVIVALDYBĖS 2022 METŲ BIUDŽETO IŠLAIDOS                                                                                                                PAGAL  PROGRAMAS IR FINANSAVIMO ŠALTINIUS </t>
  </si>
  <si>
    <t>Programa /Asignavimų valdytojas</t>
  </si>
  <si>
    <t xml:space="preserve">Programos Nr. 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</si>
  <si>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</si>
  <si>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</si>
  <si>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</si>
  <si>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</si>
  <si>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</si>
  <si>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</si>
  <si>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</si>
  <si>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</si>
  <si>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</si>
  <si>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</si>
  <si>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</si>
  <si>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</si>
  <si>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</si>
  <si>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</si>
  <si>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</si>
  <si>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</si>
  <si>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</si>
  <si>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</si>
  <si>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</si>
  <si>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</si>
  <si>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</si>
  <si>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</si>
  <si>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</si>
  <si>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</si>
  <si>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</si>
  <si>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</si>
  <si>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</si>
  <si>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</si>
  <si>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</si>
  <si>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</si>
  <si>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</si>
  <si>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3.2.</t>
  </si>
  <si>
    <t>3.3.</t>
  </si>
  <si>
    <t>3.4.</t>
  </si>
  <si>
    <t>3.5.</t>
  </si>
  <si>
    <t>3.6.</t>
  </si>
  <si>
    <t>3.7.</t>
  </si>
  <si>
    <t>3.8</t>
  </si>
  <si>
    <t>4.3.</t>
  </si>
  <si>
    <t>4.4.</t>
  </si>
  <si>
    <t>4.5.</t>
  </si>
  <si>
    <t>7.1.</t>
  </si>
  <si>
    <t>7.2.</t>
  </si>
  <si>
    <t>5 priedas</t>
  </si>
  <si>
    <t xml:space="preserve">PRIENŲ RAJONO SAVIVALDYBĖS 2022 METŲ BIUDŽETO IŠLAIDOS                                                                           PAGAL PROGRAMAS IR ASIGNAVIMŲ VALDYTOJUS </t>
  </si>
  <si>
    <t>iš jų darbo užmokesčiui</t>
  </si>
  <si>
    <t>Prienų r. sav. administracijos Finansų ir strateginio planavimo skyrius</t>
  </si>
  <si>
    <t>Palūkanos už indėlius, depozitus ir sąskaitų likučius</t>
  </si>
  <si>
    <t>VI.</t>
  </si>
  <si>
    <t>Praėjusių metų nepanaudota pajamų dalis</t>
  </si>
</sst>
</file>

<file path=xl/styles.xml><?xml version="1.0" encoding="utf-8"?>
<styleSheet xmlns="http://schemas.openxmlformats.org/spreadsheetml/2006/main">
  <numFmts count="3">
    <numFmt numFmtId="178" formatCode="_-* #,##0.00\ &quot;Lt&quot;_-;\-* #,##0.00\ &quot;Lt&quot;_-;_-* &quot;-&quot;??\ &quot;Lt&quot;_-;_-@_-"/>
    <numFmt numFmtId="183" formatCode="0.0"/>
    <numFmt numFmtId="184" formatCode="00"/>
  </numFmts>
  <fonts count="10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/>
    </xf>
    <xf numFmtId="183" fontId="3" fillId="0" borderId="4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/>
    <xf numFmtId="49" fontId="3" fillId="0" borderId="0" xfId="0" applyNumberFormat="1" applyFont="1" applyFill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83" fontId="3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178" fontId="0" fillId="0" borderId="0" xfId="1" applyFont="1"/>
    <xf numFmtId="0" fontId="2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right" vertical="center" wrapText="1"/>
    </xf>
    <xf numFmtId="1" fontId="2" fillId="0" borderId="7" xfId="0" applyNumberFormat="1" applyFont="1" applyFill="1" applyBorder="1" applyAlignment="1">
      <alignment horizontal="right"/>
    </xf>
    <xf numFmtId="0" fontId="2" fillId="0" borderId="2" xfId="0" applyFont="1" applyBorder="1"/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2" xfId="0" applyNumberFormat="1" applyFont="1" applyBorder="1"/>
    <xf numFmtId="1" fontId="3" fillId="0" borderId="2" xfId="0" applyNumberFormat="1" applyFont="1" applyBorder="1"/>
    <xf numFmtId="1" fontId="2" fillId="0" borderId="2" xfId="0" applyNumberFormat="1" applyFont="1" applyFill="1" applyBorder="1"/>
    <xf numFmtId="0" fontId="7" fillId="0" borderId="0" xfId="0" applyFont="1"/>
    <xf numFmtId="178" fontId="7" fillId="0" borderId="0" xfId="1" applyFont="1"/>
    <xf numFmtId="0" fontId="2" fillId="0" borderId="0" xfId="0" applyFont="1" applyBorder="1" applyAlignment="1"/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 wrapText="1"/>
    </xf>
    <xf numFmtId="183" fontId="8" fillId="0" borderId="4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right" vertical="top"/>
    </xf>
    <xf numFmtId="1" fontId="8" fillId="0" borderId="1" xfId="0" applyNumberFormat="1" applyFont="1" applyFill="1" applyBorder="1" applyAlignment="1">
      <alignment horizontal="right" vertical="top"/>
    </xf>
    <xf numFmtId="183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top"/>
    </xf>
    <xf numFmtId="183" fontId="8" fillId="0" borderId="2" xfId="0" applyNumberFormat="1" applyFont="1" applyFill="1" applyBorder="1" applyAlignment="1">
      <alignment horizontal="left" wrapText="1"/>
    </xf>
    <xf numFmtId="183" fontId="8" fillId="0" borderId="8" xfId="0" applyNumberFormat="1" applyFont="1" applyFill="1" applyBorder="1" applyAlignment="1">
      <alignment wrapText="1"/>
    </xf>
    <xf numFmtId="183" fontId="8" fillId="0" borderId="4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top" wrapText="1"/>
    </xf>
    <xf numFmtId="183" fontId="2" fillId="0" borderId="4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right" vertical="top"/>
    </xf>
    <xf numFmtId="183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 vertical="top" wrapText="1"/>
    </xf>
    <xf numFmtId="183" fontId="3" fillId="0" borderId="2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83" fontId="2" fillId="0" borderId="7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84" fontId="2" fillId="0" borderId="9" xfId="0" applyNumberFormat="1" applyFont="1" applyFill="1" applyBorder="1" applyAlignment="1">
      <alignment horizontal="center" vertical="top"/>
    </xf>
    <xf numFmtId="184" fontId="2" fillId="0" borderId="10" xfId="0" applyNumberFormat="1" applyFont="1" applyFill="1" applyBorder="1" applyAlignment="1">
      <alignment horizontal="center" vertical="top"/>
    </xf>
    <xf numFmtId="184" fontId="2" fillId="0" borderId="3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workbookViewId="0">
      <selection activeCell="G13" sqref="G13"/>
    </sheetView>
  </sheetViews>
  <sheetFormatPr defaultRowHeight="12.75"/>
  <cols>
    <col min="1" max="1" width="5.42578125" customWidth="1"/>
    <col min="2" max="2" width="60.7109375" bestFit="1" customWidth="1"/>
    <col min="3" max="3" width="27.85546875" bestFit="1" customWidth="1"/>
    <col min="4" max="4" width="9.42578125" bestFit="1" customWidth="1"/>
  </cols>
  <sheetData>
    <row r="1" spans="1:6" ht="12.75" customHeight="1">
      <c r="A1" s="22"/>
      <c r="B1" s="22"/>
      <c r="C1" s="19" t="s">
        <v>5</v>
      </c>
      <c r="D1" s="19"/>
      <c r="E1" s="19"/>
      <c r="F1" s="19"/>
    </row>
    <row r="2" spans="1:6">
      <c r="A2" s="22"/>
      <c r="B2" s="22"/>
      <c r="C2" s="19" t="s">
        <v>167</v>
      </c>
      <c r="D2" s="19"/>
      <c r="E2" s="19"/>
      <c r="F2" s="19"/>
    </row>
    <row r="3" spans="1:6">
      <c r="A3" s="22"/>
      <c r="B3" s="22"/>
      <c r="C3" s="19" t="s">
        <v>168</v>
      </c>
      <c r="D3" s="19"/>
      <c r="E3" s="19"/>
      <c r="F3" s="19"/>
    </row>
    <row r="4" spans="1:6">
      <c r="A4" s="22"/>
      <c r="B4" s="22"/>
      <c r="C4" s="8" t="s">
        <v>112</v>
      </c>
      <c r="D4" s="8"/>
      <c r="E4" s="8"/>
      <c r="F4" s="8"/>
    </row>
    <row r="5" spans="1:6">
      <c r="A5" s="22"/>
      <c r="B5" s="22"/>
    </row>
    <row r="6" spans="1:6">
      <c r="A6" s="101" t="s">
        <v>169</v>
      </c>
      <c r="B6" s="101"/>
      <c r="C6" s="101"/>
    </row>
    <row r="7" spans="1:6">
      <c r="A7" s="22"/>
      <c r="B7" s="22"/>
      <c r="C7" s="44" t="s">
        <v>109</v>
      </c>
    </row>
    <row r="8" spans="1:6">
      <c r="A8" s="98" t="s">
        <v>29</v>
      </c>
      <c r="B8" s="98" t="s">
        <v>84</v>
      </c>
      <c r="C8" s="98" t="s">
        <v>111</v>
      </c>
    </row>
    <row r="9" spans="1:6">
      <c r="A9" s="99"/>
      <c r="B9" s="99"/>
      <c r="C9" s="99"/>
    </row>
    <row r="10" spans="1:6">
      <c r="A10" s="100"/>
      <c r="B10" s="100"/>
      <c r="C10" s="100"/>
    </row>
    <row r="11" spans="1:6">
      <c r="A11" s="40" t="s">
        <v>69</v>
      </c>
      <c r="B11" s="40" t="s">
        <v>70</v>
      </c>
      <c r="C11" s="40">
        <f>C12+C14+C20</f>
        <v>19361000</v>
      </c>
    </row>
    <row r="12" spans="1:6">
      <c r="A12" s="40" t="s">
        <v>30</v>
      </c>
      <c r="B12" s="40" t="s">
        <v>137</v>
      </c>
      <c r="C12" s="40">
        <f>SUM(C13:C13)</f>
        <v>18493000</v>
      </c>
    </row>
    <row r="13" spans="1:6">
      <c r="A13" s="25" t="s">
        <v>71</v>
      </c>
      <c r="B13" s="25" t="s">
        <v>138</v>
      </c>
      <c r="C13" s="25">
        <v>18493000</v>
      </c>
    </row>
    <row r="14" spans="1:6">
      <c r="A14" s="40" t="s">
        <v>31</v>
      </c>
      <c r="B14" s="40" t="s">
        <v>97</v>
      </c>
      <c r="C14" s="40">
        <f>SUM(C15+C18+C19)</f>
        <v>838000</v>
      </c>
    </row>
    <row r="15" spans="1:6">
      <c r="A15" s="25" t="s">
        <v>74</v>
      </c>
      <c r="B15" s="25" t="s">
        <v>134</v>
      </c>
      <c r="C15" s="25">
        <f>SUM(C16:C17)</f>
        <v>480000</v>
      </c>
    </row>
    <row r="16" spans="1:6">
      <c r="A16" s="25" t="s">
        <v>91</v>
      </c>
      <c r="B16" s="25" t="s">
        <v>135</v>
      </c>
      <c r="C16" s="25">
        <v>450000</v>
      </c>
    </row>
    <row r="17" spans="1:3">
      <c r="A17" s="25" t="s">
        <v>92</v>
      </c>
      <c r="B17" s="25" t="s">
        <v>136</v>
      </c>
      <c r="C17" s="25">
        <v>30000</v>
      </c>
    </row>
    <row r="18" spans="1:3">
      <c r="A18" s="25" t="s">
        <v>75</v>
      </c>
      <c r="B18" s="25" t="s">
        <v>132</v>
      </c>
      <c r="C18" s="25">
        <v>8000</v>
      </c>
    </row>
    <row r="19" spans="1:3">
      <c r="A19" s="25" t="s">
        <v>76</v>
      </c>
      <c r="B19" s="25" t="s">
        <v>133</v>
      </c>
      <c r="C19" s="25">
        <v>350000</v>
      </c>
    </row>
    <row r="20" spans="1:3">
      <c r="A20" s="40" t="s">
        <v>32</v>
      </c>
      <c r="B20" s="40" t="s">
        <v>163</v>
      </c>
      <c r="C20" s="40">
        <f>C21</f>
        <v>30000</v>
      </c>
    </row>
    <row r="21" spans="1:3">
      <c r="A21" s="25" t="s">
        <v>77</v>
      </c>
      <c r="B21" s="25" t="s">
        <v>139</v>
      </c>
      <c r="C21" s="25">
        <v>30000</v>
      </c>
    </row>
    <row r="22" spans="1:3">
      <c r="A22" s="40" t="s">
        <v>78</v>
      </c>
      <c r="B22" s="40" t="s">
        <v>140</v>
      </c>
      <c r="C22" s="40">
        <f>C25+C24+C23</f>
        <v>12806700</v>
      </c>
    </row>
    <row r="23" spans="1:3">
      <c r="A23" s="25" t="s">
        <v>71</v>
      </c>
      <c r="B23" s="41" t="s">
        <v>141</v>
      </c>
      <c r="C23" s="25">
        <v>3475200</v>
      </c>
    </row>
    <row r="24" spans="1:3">
      <c r="A24" s="25" t="s">
        <v>72</v>
      </c>
      <c r="B24" s="41" t="s">
        <v>142</v>
      </c>
      <c r="C24" s="25">
        <v>8702700</v>
      </c>
    </row>
    <row r="25" spans="1:3">
      <c r="A25" s="25" t="s">
        <v>73</v>
      </c>
      <c r="B25" s="41" t="s">
        <v>143</v>
      </c>
      <c r="C25" s="25">
        <f>609600+19200</f>
        <v>628800</v>
      </c>
    </row>
    <row r="26" spans="1:3">
      <c r="A26" s="40" t="s">
        <v>79</v>
      </c>
      <c r="B26" s="42" t="s">
        <v>144</v>
      </c>
      <c r="C26" s="40">
        <v>0</v>
      </c>
    </row>
    <row r="27" spans="1:3">
      <c r="A27" s="40" t="s">
        <v>81</v>
      </c>
      <c r="B27" s="42" t="s">
        <v>145</v>
      </c>
      <c r="C27" s="40">
        <f>C43+C42+C41+C38+C34+C31+G43+C30+C29+C28</f>
        <v>3022000</v>
      </c>
    </row>
    <row r="28" spans="1:3">
      <c r="A28" s="24" t="s">
        <v>30</v>
      </c>
      <c r="B28" s="42" t="s">
        <v>223</v>
      </c>
      <c r="C28" s="40">
        <v>14000</v>
      </c>
    </row>
    <row r="29" spans="1:3">
      <c r="A29" s="24" t="s">
        <v>31</v>
      </c>
      <c r="B29" s="42" t="s">
        <v>123</v>
      </c>
      <c r="C29" s="40">
        <v>1000</v>
      </c>
    </row>
    <row r="30" spans="1:3">
      <c r="A30" s="25" t="s">
        <v>32</v>
      </c>
      <c r="B30" s="42" t="s">
        <v>146</v>
      </c>
      <c r="C30" s="40">
        <v>90000</v>
      </c>
    </row>
    <row r="31" spans="1:3">
      <c r="A31" s="25" t="s">
        <v>33</v>
      </c>
      <c r="B31" s="42" t="s">
        <v>147</v>
      </c>
      <c r="C31" s="25">
        <f>SUM(C32:C33)</f>
        <v>130000</v>
      </c>
    </row>
    <row r="32" spans="1:3">
      <c r="A32" s="25" t="s">
        <v>113</v>
      </c>
      <c r="B32" s="41" t="s">
        <v>147</v>
      </c>
      <c r="C32" s="25">
        <v>100000</v>
      </c>
    </row>
    <row r="33" spans="1:3">
      <c r="A33" s="25" t="s">
        <v>120</v>
      </c>
      <c r="B33" s="41" t="s">
        <v>148</v>
      </c>
      <c r="C33" s="25">
        <v>30000</v>
      </c>
    </row>
    <row r="34" spans="1:3">
      <c r="A34" s="40" t="s">
        <v>34</v>
      </c>
      <c r="B34" s="42" t="s">
        <v>149</v>
      </c>
      <c r="C34" s="40">
        <f>C37+C36+C35</f>
        <v>1604000</v>
      </c>
    </row>
    <row r="35" spans="1:3">
      <c r="A35" s="25" t="s">
        <v>121</v>
      </c>
      <c r="B35" s="25" t="s">
        <v>150</v>
      </c>
      <c r="C35" s="25">
        <v>73500</v>
      </c>
    </row>
    <row r="36" spans="1:3">
      <c r="A36" s="25" t="s">
        <v>124</v>
      </c>
      <c r="B36" s="25" t="s">
        <v>151</v>
      </c>
      <c r="C36" s="25">
        <v>159500</v>
      </c>
    </row>
    <row r="37" spans="1:3">
      <c r="A37" s="25" t="s">
        <v>160</v>
      </c>
      <c r="B37" s="25" t="s">
        <v>152</v>
      </c>
      <c r="C37" s="25">
        <v>1371000</v>
      </c>
    </row>
    <row r="38" spans="1:3">
      <c r="A38" s="40" t="s">
        <v>35</v>
      </c>
      <c r="B38" s="40" t="s">
        <v>153</v>
      </c>
      <c r="C38" s="40">
        <f>SUM(C39:C40)</f>
        <v>1115000</v>
      </c>
    </row>
    <row r="39" spans="1:3">
      <c r="A39" s="25" t="s">
        <v>125</v>
      </c>
      <c r="B39" s="25" t="s">
        <v>154</v>
      </c>
      <c r="C39" s="25">
        <v>35000</v>
      </c>
    </row>
    <row r="40" spans="1:3">
      <c r="A40" s="25" t="s">
        <v>126</v>
      </c>
      <c r="B40" s="25" t="s">
        <v>155</v>
      </c>
      <c r="C40" s="25">
        <v>1080000</v>
      </c>
    </row>
    <row r="41" spans="1:3">
      <c r="A41" s="40" t="s">
        <v>36</v>
      </c>
      <c r="B41" s="40" t="s">
        <v>156</v>
      </c>
      <c r="C41" s="40">
        <v>1000</v>
      </c>
    </row>
    <row r="42" spans="1:3">
      <c r="A42" s="40" t="s">
        <v>37</v>
      </c>
      <c r="B42" s="40" t="s">
        <v>80</v>
      </c>
      <c r="C42" s="40">
        <v>15000</v>
      </c>
    </row>
    <row r="43" spans="1:3">
      <c r="A43" s="40" t="s">
        <v>38</v>
      </c>
      <c r="B43" s="40" t="s">
        <v>157</v>
      </c>
      <c r="C43" s="40">
        <f>C45+C44</f>
        <v>52000</v>
      </c>
    </row>
    <row r="44" spans="1:3">
      <c r="A44" s="25" t="s">
        <v>161</v>
      </c>
      <c r="B44" s="25" t="s">
        <v>158</v>
      </c>
      <c r="C44" s="25">
        <v>15000</v>
      </c>
    </row>
    <row r="45" spans="1:3">
      <c r="A45" s="25" t="s">
        <v>162</v>
      </c>
      <c r="B45" s="25" t="s">
        <v>159</v>
      </c>
      <c r="C45" s="25">
        <v>37000</v>
      </c>
    </row>
    <row r="46" spans="1:3">
      <c r="A46" s="40" t="s">
        <v>105</v>
      </c>
      <c r="B46" s="40" t="s">
        <v>82</v>
      </c>
      <c r="C46" s="40">
        <f>C27+C26+C22+C11</f>
        <v>35189700</v>
      </c>
    </row>
    <row r="47" spans="1:3">
      <c r="A47" s="40" t="s">
        <v>224</v>
      </c>
      <c r="B47" s="40" t="s">
        <v>225</v>
      </c>
      <c r="C47" s="40">
        <v>1377000</v>
      </c>
    </row>
    <row r="48" spans="1:3">
      <c r="A48" s="102" t="s">
        <v>83</v>
      </c>
      <c r="B48" s="102"/>
      <c r="C48" s="102"/>
    </row>
    <row r="49" spans="1:4">
      <c r="A49" s="22"/>
      <c r="B49" s="22"/>
      <c r="D49" s="22"/>
    </row>
    <row r="50" spans="1:4">
      <c r="A50" s="22"/>
      <c r="B50" s="22"/>
    </row>
    <row r="51" spans="1:4">
      <c r="A51" s="22"/>
      <c r="B51" s="22"/>
    </row>
    <row r="52" spans="1:4">
      <c r="A52" s="22"/>
      <c r="B52" s="22"/>
    </row>
    <row r="53" spans="1:4">
      <c r="A53" s="22"/>
      <c r="B53" s="22"/>
    </row>
    <row r="54" spans="1:4">
      <c r="A54" s="22"/>
      <c r="B54" s="22"/>
    </row>
    <row r="55" spans="1:4">
      <c r="A55" s="22"/>
      <c r="B55" s="22"/>
    </row>
    <row r="56" spans="1:4">
      <c r="A56" s="22"/>
      <c r="B56" s="22"/>
    </row>
    <row r="57" spans="1:4">
      <c r="A57" s="22"/>
      <c r="B57" s="22"/>
    </row>
    <row r="58" spans="1:4">
      <c r="A58" s="22"/>
      <c r="B58" s="22"/>
    </row>
    <row r="59" spans="1:4">
      <c r="A59" s="22"/>
      <c r="B59" s="22"/>
    </row>
    <row r="60" spans="1:4">
      <c r="A60" s="22"/>
      <c r="B60" s="22"/>
    </row>
    <row r="61" spans="1:4">
      <c r="A61" s="22"/>
      <c r="B61" s="22"/>
    </row>
    <row r="62" spans="1:4">
      <c r="A62" s="22"/>
      <c r="B62" s="22"/>
    </row>
    <row r="63" spans="1:4">
      <c r="A63" s="22"/>
      <c r="B63" s="22"/>
    </row>
    <row r="64" spans="1:4">
      <c r="A64" s="22"/>
      <c r="B64" s="22"/>
    </row>
    <row r="65" spans="1:2">
      <c r="A65" s="22"/>
      <c r="B65" s="22"/>
    </row>
    <row r="66" spans="1:2">
      <c r="A66" s="22"/>
      <c r="B66" s="22"/>
    </row>
    <row r="67" spans="1:2">
      <c r="A67" s="22"/>
      <c r="B67" s="22"/>
    </row>
    <row r="68" spans="1:2">
      <c r="A68" s="22"/>
      <c r="B68" s="22"/>
    </row>
    <row r="69" spans="1:2">
      <c r="A69" s="22"/>
      <c r="B69" s="22"/>
    </row>
    <row r="70" spans="1:2">
      <c r="A70" s="22"/>
      <c r="B70" s="22"/>
    </row>
    <row r="71" spans="1:2">
      <c r="A71" s="22"/>
      <c r="B71" s="22"/>
    </row>
    <row r="72" spans="1:2">
      <c r="A72" s="22"/>
      <c r="B72" s="22"/>
    </row>
    <row r="73" spans="1:2">
      <c r="A73" s="22"/>
      <c r="B73" s="22"/>
    </row>
    <row r="74" spans="1:2">
      <c r="A74" s="22"/>
      <c r="B74" s="22"/>
    </row>
    <row r="75" spans="1:2">
      <c r="A75" s="22"/>
      <c r="B75" s="22"/>
    </row>
    <row r="76" spans="1:2">
      <c r="A76" s="22"/>
      <c r="B76" s="22"/>
    </row>
    <row r="77" spans="1:2">
      <c r="A77" s="22"/>
      <c r="B77" s="22"/>
    </row>
    <row r="78" spans="1:2">
      <c r="A78" s="22"/>
      <c r="B78" s="22"/>
    </row>
    <row r="79" spans="1:2">
      <c r="A79" s="22"/>
      <c r="B79" s="22"/>
    </row>
    <row r="80" spans="1:2">
      <c r="A80" s="22"/>
      <c r="B80" s="22"/>
    </row>
    <row r="81" spans="1:2">
      <c r="A81" s="22"/>
      <c r="B81" s="22"/>
    </row>
    <row r="82" spans="1:2">
      <c r="A82" s="22"/>
      <c r="B82" s="22"/>
    </row>
    <row r="83" spans="1:2">
      <c r="A83" s="22"/>
      <c r="B83" s="22"/>
    </row>
    <row r="84" spans="1:2">
      <c r="A84" s="22"/>
      <c r="B84" s="22"/>
    </row>
    <row r="85" spans="1:2">
      <c r="A85" s="22"/>
      <c r="B85" s="22"/>
    </row>
    <row r="86" spans="1:2">
      <c r="A86" s="22"/>
      <c r="B86" s="22"/>
    </row>
    <row r="87" spans="1:2">
      <c r="A87" s="22"/>
      <c r="B87" s="22"/>
    </row>
    <row r="88" spans="1:2">
      <c r="A88" s="22"/>
      <c r="B88" s="22"/>
    </row>
    <row r="89" spans="1:2">
      <c r="A89" s="22"/>
      <c r="B89" s="22"/>
    </row>
    <row r="90" spans="1:2">
      <c r="A90" s="22"/>
      <c r="B90" s="22"/>
    </row>
    <row r="91" spans="1:2">
      <c r="A91" s="22"/>
      <c r="B91" s="22"/>
    </row>
    <row r="92" spans="1:2">
      <c r="A92" s="22"/>
      <c r="B92" s="22"/>
    </row>
    <row r="93" spans="1:2">
      <c r="A93" s="22"/>
      <c r="B93" s="22"/>
    </row>
    <row r="94" spans="1:2">
      <c r="A94" s="22"/>
      <c r="B94" s="22"/>
    </row>
    <row r="95" spans="1:2">
      <c r="A95" s="22"/>
      <c r="B95" s="22"/>
    </row>
    <row r="96" spans="1:2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22"/>
      <c r="B103" s="22"/>
    </row>
    <row r="104" spans="1:2">
      <c r="A104" s="22"/>
      <c r="B104" s="22"/>
    </row>
    <row r="105" spans="1:2">
      <c r="A105" s="22"/>
      <c r="B105" s="22"/>
    </row>
    <row r="106" spans="1:2">
      <c r="A106" s="22"/>
      <c r="B106" s="22"/>
    </row>
    <row r="107" spans="1:2">
      <c r="A107" s="22"/>
      <c r="B107" s="22"/>
    </row>
    <row r="108" spans="1:2">
      <c r="A108" s="22"/>
      <c r="B108" s="22"/>
    </row>
    <row r="109" spans="1:2">
      <c r="A109" s="22"/>
      <c r="B109" s="22"/>
    </row>
    <row r="110" spans="1:2">
      <c r="A110" s="22"/>
      <c r="B110" s="22"/>
    </row>
    <row r="111" spans="1:2">
      <c r="A111" s="22"/>
      <c r="B111" s="22"/>
    </row>
    <row r="112" spans="1:2">
      <c r="A112" s="22"/>
      <c r="B112" s="22"/>
    </row>
  </sheetData>
  <mergeCells count="5">
    <mergeCell ref="C8:C10"/>
    <mergeCell ref="B8:B10"/>
    <mergeCell ref="A8:A10"/>
    <mergeCell ref="A6:C6"/>
    <mergeCell ref="A48:C48"/>
  </mergeCells>
  <phoneticPr fontId="4" type="noConversion"/>
  <pageMargins left="0.98425196850393704" right="0.19685039370078741" top="0.59055118110236227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="135" zoomScaleNormal="135" workbookViewId="0">
      <selection activeCell="G40" sqref="G40"/>
    </sheetView>
  </sheetViews>
  <sheetFormatPr defaultRowHeight="12.75"/>
  <cols>
    <col min="1" max="1" width="6.7109375" bestFit="1" customWidth="1"/>
    <col min="2" max="2" width="43.140625" bestFit="1" customWidth="1"/>
    <col min="3" max="3" width="15.7109375" customWidth="1"/>
    <col min="4" max="4" width="15.28515625" customWidth="1"/>
  </cols>
  <sheetData>
    <row r="1" spans="1:8" ht="13.5" customHeight="1">
      <c r="A1" s="3"/>
      <c r="B1" s="3"/>
      <c r="C1" s="107" t="s">
        <v>5</v>
      </c>
      <c r="D1" s="107"/>
    </row>
    <row r="2" spans="1:8" ht="12.75" customHeight="1">
      <c r="A2" s="3"/>
      <c r="B2" s="3"/>
      <c r="C2" s="107" t="s">
        <v>167</v>
      </c>
      <c r="D2" s="107"/>
      <c r="E2" s="19"/>
    </row>
    <row r="3" spans="1:8" ht="12.75" customHeight="1">
      <c r="A3" s="1"/>
      <c r="B3" s="3"/>
      <c r="C3" s="107" t="s">
        <v>168</v>
      </c>
      <c r="D3" s="107"/>
    </row>
    <row r="4" spans="1:8">
      <c r="A4" s="1"/>
      <c r="B4" s="8"/>
      <c r="C4" s="8" t="s">
        <v>114</v>
      </c>
      <c r="D4" s="49"/>
    </row>
    <row r="5" spans="1:8">
      <c r="A5" s="1"/>
      <c r="B5" s="8"/>
      <c r="C5" s="8"/>
      <c r="D5" s="49"/>
    </row>
    <row r="6" spans="1:8" ht="28.15" customHeight="1">
      <c r="A6" s="103" t="s">
        <v>170</v>
      </c>
      <c r="B6" s="103"/>
      <c r="C6" s="103"/>
      <c r="D6" s="103"/>
      <c r="E6" s="18"/>
    </row>
    <row r="7" spans="1:8">
      <c r="A7" s="1"/>
      <c r="B7" s="3"/>
      <c r="C7" s="109" t="s">
        <v>109</v>
      </c>
      <c r="D7" s="109"/>
    </row>
    <row r="8" spans="1:8">
      <c r="A8" s="104" t="s">
        <v>0</v>
      </c>
      <c r="B8" s="104" t="s">
        <v>62</v>
      </c>
      <c r="C8" s="111" t="s">
        <v>65</v>
      </c>
      <c r="D8" s="112"/>
    </row>
    <row r="9" spans="1:8">
      <c r="A9" s="105"/>
      <c r="B9" s="110"/>
      <c r="C9" s="104" t="s">
        <v>2</v>
      </c>
      <c r="D9" s="104" t="s">
        <v>221</v>
      </c>
    </row>
    <row r="10" spans="1:8" ht="12.75" customHeight="1">
      <c r="A10" s="105"/>
      <c r="B10" s="110"/>
      <c r="C10" s="105"/>
      <c r="D10" s="105"/>
    </row>
    <row r="11" spans="1:8" ht="7.5" customHeight="1">
      <c r="A11" s="105"/>
      <c r="B11" s="110"/>
      <c r="C11" s="106"/>
      <c r="D11" s="106"/>
    </row>
    <row r="12" spans="1:8">
      <c r="A12" s="79">
        <v>1</v>
      </c>
      <c r="B12" s="80">
        <v>2</v>
      </c>
      <c r="C12" s="78">
        <v>3</v>
      </c>
      <c r="D12" s="78">
        <v>5</v>
      </c>
    </row>
    <row r="13" spans="1:8">
      <c r="A13" s="83" t="s">
        <v>30</v>
      </c>
      <c r="B13" s="10" t="s">
        <v>9</v>
      </c>
      <c r="C13" s="84">
        <v>1323600</v>
      </c>
      <c r="D13" s="11">
        <v>1147800</v>
      </c>
    </row>
    <row r="14" spans="1:8">
      <c r="A14" s="83" t="s">
        <v>31</v>
      </c>
      <c r="B14" s="10" t="s">
        <v>100</v>
      </c>
      <c r="C14" s="84">
        <v>1002600</v>
      </c>
      <c r="D14" s="11">
        <v>832800</v>
      </c>
      <c r="H14" s="22"/>
    </row>
    <row r="15" spans="1:8">
      <c r="A15" s="20" t="s">
        <v>32</v>
      </c>
      <c r="B15" s="10" t="s">
        <v>106</v>
      </c>
      <c r="C15" s="85">
        <v>1089600</v>
      </c>
      <c r="D15" s="21">
        <v>900400</v>
      </c>
    </row>
    <row r="16" spans="1:8">
      <c r="A16" s="20" t="s">
        <v>33</v>
      </c>
      <c r="B16" s="10" t="s">
        <v>101</v>
      </c>
      <c r="C16" s="85">
        <v>1350300</v>
      </c>
      <c r="D16" s="21">
        <v>1107300</v>
      </c>
    </row>
    <row r="17" spans="1:4">
      <c r="A17" s="20" t="s">
        <v>34</v>
      </c>
      <c r="B17" s="10" t="s">
        <v>107</v>
      </c>
      <c r="C17" s="21">
        <v>2137400</v>
      </c>
      <c r="D17" s="21">
        <v>1792400</v>
      </c>
    </row>
    <row r="18" spans="1:4">
      <c r="A18" s="20" t="s">
        <v>35</v>
      </c>
      <c r="B18" s="10" t="s">
        <v>171</v>
      </c>
      <c r="C18" s="85">
        <v>1559400</v>
      </c>
      <c r="D18" s="21">
        <v>1299300</v>
      </c>
    </row>
    <row r="19" spans="1:4">
      <c r="A19" s="20" t="s">
        <v>36</v>
      </c>
      <c r="B19" s="10" t="s">
        <v>104</v>
      </c>
      <c r="C19" s="85">
        <v>839500</v>
      </c>
      <c r="D19" s="21">
        <v>694000</v>
      </c>
    </row>
    <row r="20" spans="1:4">
      <c r="A20" s="20" t="s">
        <v>37</v>
      </c>
      <c r="B20" s="10" t="s">
        <v>10</v>
      </c>
      <c r="C20" s="85">
        <v>816800</v>
      </c>
      <c r="D20" s="21">
        <v>695200</v>
      </c>
    </row>
    <row r="21" spans="1:4">
      <c r="A21" s="20" t="s">
        <v>38</v>
      </c>
      <c r="B21" s="10" t="s">
        <v>102</v>
      </c>
      <c r="C21" s="85">
        <v>544400</v>
      </c>
      <c r="D21" s="21">
        <v>444500</v>
      </c>
    </row>
    <row r="22" spans="1:4">
      <c r="A22" s="20" t="s">
        <v>39</v>
      </c>
      <c r="B22" s="10" t="s">
        <v>103</v>
      </c>
      <c r="C22" s="85">
        <v>822600</v>
      </c>
      <c r="D22" s="21">
        <v>691900</v>
      </c>
    </row>
    <row r="23" spans="1:4">
      <c r="A23" s="20" t="s">
        <v>40</v>
      </c>
      <c r="B23" s="10" t="s">
        <v>108</v>
      </c>
      <c r="C23" s="21">
        <v>431600</v>
      </c>
      <c r="D23" s="21">
        <v>379000</v>
      </c>
    </row>
    <row r="24" spans="1:4">
      <c r="A24" s="20" t="s">
        <v>41</v>
      </c>
      <c r="B24" s="10" t="s">
        <v>11</v>
      </c>
      <c r="C24" s="84">
        <v>654900</v>
      </c>
      <c r="D24" s="11">
        <v>510100</v>
      </c>
    </row>
    <row r="25" spans="1:4">
      <c r="A25" s="20" t="s">
        <v>42</v>
      </c>
      <c r="B25" s="10" t="s">
        <v>12</v>
      </c>
      <c r="C25" s="84">
        <v>982200</v>
      </c>
      <c r="D25" s="11">
        <v>815500</v>
      </c>
    </row>
    <row r="26" spans="1:4">
      <c r="A26" s="20" t="s">
        <v>43</v>
      </c>
      <c r="B26" s="10" t="s">
        <v>64</v>
      </c>
      <c r="C26" s="84">
        <v>664300</v>
      </c>
      <c r="D26" s="11">
        <v>516800</v>
      </c>
    </row>
    <row r="27" spans="1:4">
      <c r="A27" s="20" t="s">
        <v>44</v>
      </c>
      <c r="B27" s="10" t="s">
        <v>18</v>
      </c>
      <c r="C27" s="84">
        <v>805000</v>
      </c>
      <c r="D27" s="11">
        <v>747300</v>
      </c>
    </row>
    <row r="28" spans="1:4">
      <c r="A28" s="20" t="s">
        <v>45</v>
      </c>
      <c r="B28" s="10" t="s">
        <v>23</v>
      </c>
      <c r="C28" s="85">
        <v>851800</v>
      </c>
      <c r="D28" s="21">
        <v>625100</v>
      </c>
    </row>
    <row r="29" spans="1:4" ht="13.9" customHeight="1">
      <c r="A29" s="20" t="s">
        <v>46</v>
      </c>
      <c r="B29" s="10" t="s">
        <v>116</v>
      </c>
      <c r="C29" s="21">
        <v>260500</v>
      </c>
      <c r="D29" s="21">
        <v>220400</v>
      </c>
    </row>
    <row r="30" spans="1:4">
      <c r="A30" s="20" t="s">
        <v>47</v>
      </c>
      <c r="B30" s="86" t="s">
        <v>20</v>
      </c>
      <c r="C30" s="15">
        <v>259900</v>
      </c>
      <c r="D30" s="14">
        <v>219000</v>
      </c>
    </row>
    <row r="31" spans="1:4">
      <c r="A31" s="20" t="s">
        <v>48</v>
      </c>
      <c r="B31" s="86" t="s">
        <v>99</v>
      </c>
      <c r="C31" s="87">
        <v>712600</v>
      </c>
      <c r="D31" s="17">
        <v>588700</v>
      </c>
    </row>
    <row r="32" spans="1:4">
      <c r="A32" s="20" t="s">
        <v>49</v>
      </c>
      <c r="B32" s="86" t="s">
        <v>24</v>
      </c>
      <c r="C32" s="87">
        <v>632000</v>
      </c>
      <c r="D32" s="17">
        <v>432800</v>
      </c>
    </row>
    <row r="33" spans="1:9" ht="13.9" customHeight="1">
      <c r="A33" s="20" t="s">
        <v>50</v>
      </c>
      <c r="B33" s="86" t="s">
        <v>66</v>
      </c>
      <c r="C33" s="87">
        <v>94900</v>
      </c>
      <c r="D33" s="17">
        <v>73100</v>
      </c>
    </row>
    <row r="34" spans="1:9">
      <c r="A34" s="20" t="s">
        <v>51</v>
      </c>
      <c r="B34" s="86" t="s">
        <v>21</v>
      </c>
      <c r="C34" s="87">
        <v>92200</v>
      </c>
      <c r="D34" s="17">
        <v>79700</v>
      </c>
    </row>
    <row r="35" spans="1:9">
      <c r="A35" s="20" t="s">
        <v>52</v>
      </c>
      <c r="B35" s="86" t="s">
        <v>94</v>
      </c>
      <c r="C35" s="87">
        <v>93200</v>
      </c>
      <c r="D35" s="17">
        <v>76000</v>
      </c>
    </row>
    <row r="36" spans="1:9">
      <c r="A36" s="20" t="s">
        <v>53</v>
      </c>
      <c r="B36" s="86" t="s">
        <v>22</v>
      </c>
      <c r="C36" s="87">
        <v>108300</v>
      </c>
      <c r="D36" s="17">
        <v>82400</v>
      </c>
    </row>
    <row r="37" spans="1:9">
      <c r="A37" s="20" t="s">
        <v>54</v>
      </c>
      <c r="B37" s="88" t="s">
        <v>93</v>
      </c>
      <c r="C37" s="87">
        <v>337700</v>
      </c>
      <c r="D37" s="87">
        <v>250100</v>
      </c>
    </row>
    <row r="38" spans="1:9">
      <c r="A38" s="20" t="s">
        <v>55</v>
      </c>
      <c r="B38" s="88" t="s">
        <v>95</v>
      </c>
      <c r="C38" s="87">
        <v>98500</v>
      </c>
      <c r="D38" s="87">
        <v>92700</v>
      </c>
    </row>
    <row r="39" spans="1:9">
      <c r="A39" s="20" t="s">
        <v>56</v>
      </c>
      <c r="B39" s="88" t="s">
        <v>98</v>
      </c>
      <c r="C39" s="87">
        <v>911000</v>
      </c>
      <c r="D39" s="87">
        <v>783300</v>
      </c>
      <c r="I39" s="43"/>
    </row>
    <row r="40" spans="1:9" ht="25.5">
      <c r="A40" s="20" t="s">
        <v>85</v>
      </c>
      <c r="B40" s="88" t="s">
        <v>222</v>
      </c>
      <c r="C40" s="87">
        <f>328500+700000</f>
        <v>1028500</v>
      </c>
      <c r="D40" s="87"/>
    </row>
    <row r="41" spans="1:9">
      <c r="A41" s="20" t="s">
        <v>86</v>
      </c>
      <c r="B41" s="88" t="s">
        <v>63</v>
      </c>
      <c r="C41" s="87">
        <v>1203000</v>
      </c>
      <c r="D41" s="87">
        <v>1045000</v>
      </c>
    </row>
    <row r="42" spans="1:9">
      <c r="A42" s="20" t="s">
        <v>87</v>
      </c>
      <c r="B42" s="88" t="s">
        <v>117</v>
      </c>
      <c r="C42" s="87">
        <v>728700</v>
      </c>
      <c r="D42" s="87">
        <v>636000</v>
      </c>
    </row>
    <row r="43" spans="1:9">
      <c r="A43" s="89" t="s">
        <v>88</v>
      </c>
      <c r="B43" s="88" t="s">
        <v>28</v>
      </c>
      <c r="C43" s="87">
        <v>1630800</v>
      </c>
      <c r="D43" s="87">
        <v>1142300</v>
      </c>
    </row>
    <row r="44" spans="1:9">
      <c r="A44" s="89" t="s">
        <v>89</v>
      </c>
      <c r="B44" s="88" t="s">
        <v>165</v>
      </c>
      <c r="C44" s="87">
        <f>12498900</f>
        <v>12498900</v>
      </c>
      <c r="D44" s="87">
        <f>2894100+18900</f>
        <v>2913000</v>
      </c>
    </row>
    <row r="45" spans="1:9">
      <c r="A45" s="20"/>
      <c r="B45" s="81" t="s">
        <v>130</v>
      </c>
      <c r="C45" s="17">
        <v>19900</v>
      </c>
      <c r="D45" s="17"/>
    </row>
    <row r="46" spans="1:9">
      <c r="A46" s="20"/>
      <c r="B46" s="82" t="s">
        <v>67</v>
      </c>
      <c r="C46" s="14">
        <f>C13+C14+C15+C16+C17+C18+C19+C20+C21+C22+C23+C24+C25+C26+C27+C28+C29+C30+C31+C32+C33+C34+C35+C36+C37+C38+C39+C40+C41+C42+C43+C44</f>
        <v>36566700</v>
      </c>
      <c r="D46" s="14">
        <f>D13+D14+D15+D16+D17+D18+D19+D20+D21+D22+D23+D24+D25+D26+D27+D28+D29+D30+D31+D32+D33+D34+D35+D36+D37+D38+D39+D40+D41+D42+D43+D44</f>
        <v>21833900</v>
      </c>
    </row>
    <row r="47" spans="1:9">
      <c r="A47" s="113"/>
      <c r="B47" s="113"/>
      <c r="C47" s="113"/>
      <c r="D47" s="113"/>
    </row>
    <row r="48" spans="1:9">
      <c r="A48" s="108" t="s">
        <v>17</v>
      </c>
      <c r="B48" s="108"/>
      <c r="C48" s="108"/>
      <c r="D48" s="108"/>
    </row>
    <row r="49" spans="1:4">
      <c r="A49" s="31"/>
      <c r="B49" s="31"/>
      <c r="C49" s="31"/>
      <c r="D49" s="31"/>
    </row>
    <row r="50" spans="1:4">
      <c r="A50" s="31"/>
      <c r="B50" s="31"/>
      <c r="C50" s="31"/>
      <c r="D50" s="31"/>
    </row>
    <row r="51" spans="1:4">
      <c r="A51" s="31"/>
      <c r="B51" s="31"/>
      <c r="C51" s="31"/>
      <c r="D51" s="31"/>
    </row>
    <row r="52" spans="1:4">
      <c r="A52" s="31"/>
      <c r="B52" s="31"/>
      <c r="C52" s="31"/>
      <c r="D52" s="31"/>
    </row>
    <row r="53" spans="1:4">
      <c r="A53" s="31"/>
      <c r="B53" s="31"/>
      <c r="C53" s="31"/>
      <c r="D53" s="31"/>
    </row>
    <row r="54" spans="1:4">
      <c r="A54" s="31"/>
      <c r="B54" s="31"/>
      <c r="C54" s="31"/>
      <c r="D54" s="31"/>
    </row>
    <row r="55" spans="1:4">
      <c r="A55" s="31"/>
      <c r="B55" s="31"/>
      <c r="C55" s="31"/>
      <c r="D55" s="31"/>
    </row>
    <row r="56" spans="1:4">
      <c r="A56" s="31"/>
      <c r="B56" s="31"/>
      <c r="C56" s="31"/>
      <c r="D56" s="31"/>
    </row>
    <row r="57" spans="1:4">
      <c r="A57" s="31"/>
      <c r="B57" s="31"/>
      <c r="C57" s="31"/>
      <c r="D57" s="31"/>
    </row>
    <row r="58" spans="1:4">
      <c r="A58" s="31"/>
      <c r="B58" s="31"/>
      <c r="C58" s="31"/>
      <c r="D58" s="31"/>
    </row>
    <row r="59" spans="1:4">
      <c r="A59" s="31"/>
      <c r="B59" s="31"/>
      <c r="C59" s="31"/>
      <c r="D59" s="31"/>
    </row>
    <row r="60" spans="1:4">
      <c r="A60" s="31"/>
      <c r="B60" s="31"/>
      <c r="C60" s="31"/>
      <c r="D60" s="31"/>
    </row>
    <row r="61" spans="1:4">
      <c r="A61" s="31"/>
      <c r="B61" s="31"/>
      <c r="C61" s="31"/>
      <c r="D61" s="31"/>
    </row>
    <row r="62" spans="1:4">
      <c r="A62" s="31"/>
      <c r="B62" s="31"/>
      <c r="C62" s="31"/>
      <c r="D62" s="31"/>
    </row>
    <row r="63" spans="1:4">
      <c r="A63" s="31"/>
      <c r="B63" s="31"/>
      <c r="C63" s="31"/>
      <c r="D63" s="31"/>
    </row>
    <row r="64" spans="1:4">
      <c r="A64" s="31"/>
      <c r="B64" s="31"/>
      <c r="C64" s="31"/>
      <c r="D64" s="31"/>
    </row>
    <row r="65" spans="1:4">
      <c r="A65" s="31"/>
      <c r="B65" s="31"/>
      <c r="C65" s="31"/>
      <c r="D65" s="31"/>
    </row>
    <row r="66" spans="1:4">
      <c r="A66" s="31"/>
      <c r="B66" s="31"/>
      <c r="C66" s="31"/>
      <c r="D66" s="31"/>
    </row>
    <row r="67" spans="1:4">
      <c r="A67" s="31"/>
      <c r="B67" s="31"/>
      <c r="C67" s="31"/>
      <c r="D67" s="31"/>
    </row>
    <row r="68" spans="1:4">
      <c r="A68" s="31"/>
      <c r="B68" s="31"/>
      <c r="C68" s="31"/>
      <c r="D68" s="31"/>
    </row>
    <row r="69" spans="1:4">
      <c r="A69" s="31"/>
      <c r="B69" s="31"/>
      <c r="C69" s="31"/>
      <c r="D69" s="31"/>
    </row>
    <row r="70" spans="1:4">
      <c r="A70" s="31"/>
      <c r="B70" s="31"/>
      <c r="C70" s="31"/>
      <c r="D70" s="31"/>
    </row>
    <row r="71" spans="1:4">
      <c r="A71" s="31"/>
      <c r="B71" s="31"/>
      <c r="C71" s="31"/>
      <c r="D71" s="31"/>
    </row>
    <row r="72" spans="1:4">
      <c r="A72" s="31"/>
      <c r="B72" s="31"/>
      <c r="C72" s="31"/>
      <c r="D72" s="31"/>
    </row>
    <row r="73" spans="1:4">
      <c r="A73" s="31"/>
      <c r="B73" s="31"/>
      <c r="C73" s="31"/>
      <c r="D73" s="31"/>
    </row>
    <row r="74" spans="1:4">
      <c r="A74" s="31"/>
      <c r="B74" s="31"/>
      <c r="C74" s="31"/>
      <c r="D74" s="31"/>
    </row>
    <row r="75" spans="1:4">
      <c r="A75" s="32"/>
      <c r="B75" s="32"/>
      <c r="C75" s="32"/>
      <c r="D75" s="32"/>
    </row>
    <row r="76" spans="1:4">
      <c r="A76" s="32"/>
      <c r="B76" s="32"/>
      <c r="C76" s="32"/>
      <c r="D76" s="32"/>
    </row>
    <row r="77" spans="1:4">
      <c r="A77" s="32"/>
      <c r="B77" s="32"/>
      <c r="C77" s="32"/>
      <c r="D77" s="32"/>
    </row>
    <row r="78" spans="1:4">
      <c r="A78" s="32"/>
      <c r="B78" s="32"/>
      <c r="C78" s="32"/>
      <c r="D78" s="32"/>
    </row>
    <row r="79" spans="1:4">
      <c r="A79" s="32"/>
      <c r="B79" s="32"/>
      <c r="C79" s="32"/>
      <c r="D79" s="32"/>
    </row>
    <row r="80" spans="1:4">
      <c r="A80" s="32"/>
      <c r="B80" s="32"/>
      <c r="C80" s="32"/>
      <c r="D80" s="32"/>
    </row>
    <row r="81" spans="1:4">
      <c r="A81" s="32"/>
      <c r="B81" s="32"/>
      <c r="C81" s="32"/>
      <c r="D81" s="32"/>
    </row>
    <row r="82" spans="1:4">
      <c r="A82" s="32"/>
      <c r="B82" s="32"/>
      <c r="C82" s="32"/>
      <c r="D82" s="32"/>
    </row>
    <row r="83" spans="1:4">
      <c r="A83" s="32"/>
      <c r="B83" s="32"/>
      <c r="C83" s="32"/>
      <c r="D83" s="32"/>
    </row>
    <row r="84" spans="1:4">
      <c r="A84" s="32"/>
      <c r="B84" s="32"/>
      <c r="C84" s="32"/>
      <c r="D84" s="32"/>
    </row>
    <row r="85" spans="1:4">
      <c r="A85" s="32"/>
      <c r="B85" s="32"/>
      <c r="C85" s="32"/>
      <c r="D85" s="32"/>
    </row>
    <row r="86" spans="1:4">
      <c r="A86" s="32"/>
      <c r="B86" s="32"/>
      <c r="C86" s="32"/>
      <c r="D86" s="32"/>
    </row>
    <row r="87" spans="1:4">
      <c r="A87" s="32"/>
      <c r="B87" s="32"/>
      <c r="C87" s="32"/>
      <c r="D87" s="32"/>
    </row>
    <row r="88" spans="1:4">
      <c r="A88" s="32"/>
      <c r="B88" s="32"/>
      <c r="C88" s="32"/>
      <c r="D88" s="32"/>
    </row>
    <row r="89" spans="1:4">
      <c r="A89" s="32"/>
      <c r="B89" s="32"/>
      <c r="C89" s="32"/>
      <c r="D89" s="32"/>
    </row>
    <row r="90" spans="1:4">
      <c r="A90" s="32"/>
      <c r="B90" s="32"/>
      <c r="C90" s="32"/>
      <c r="D90" s="32"/>
    </row>
    <row r="91" spans="1:4">
      <c r="A91" s="32"/>
      <c r="B91" s="32"/>
      <c r="C91" s="32"/>
      <c r="D91" s="32"/>
    </row>
    <row r="92" spans="1:4">
      <c r="A92" s="32"/>
      <c r="B92" s="32"/>
      <c r="C92" s="32"/>
      <c r="D92" s="32"/>
    </row>
    <row r="93" spans="1:4">
      <c r="A93" s="32"/>
      <c r="B93" s="32"/>
      <c r="C93" s="32"/>
      <c r="D93" s="32"/>
    </row>
    <row r="94" spans="1:4">
      <c r="A94" s="32"/>
      <c r="B94" s="32"/>
      <c r="C94" s="32"/>
      <c r="D94" s="32"/>
    </row>
    <row r="95" spans="1:4">
      <c r="A95" s="32"/>
      <c r="B95" s="32"/>
      <c r="C95" s="32"/>
      <c r="D95" s="32"/>
    </row>
    <row r="96" spans="1:4">
      <c r="A96" s="32"/>
      <c r="B96" s="32"/>
      <c r="C96" s="32"/>
      <c r="D96" s="32"/>
    </row>
    <row r="97" spans="1:4">
      <c r="A97" s="32"/>
      <c r="B97" s="32"/>
      <c r="C97" s="32"/>
      <c r="D97" s="32"/>
    </row>
    <row r="98" spans="1:4">
      <c r="A98" s="32"/>
      <c r="B98" s="32"/>
      <c r="C98" s="32"/>
      <c r="D98" s="32"/>
    </row>
    <row r="99" spans="1:4">
      <c r="A99" s="32"/>
      <c r="B99" s="32"/>
      <c r="C99" s="32"/>
      <c r="D99" s="32"/>
    </row>
    <row r="100" spans="1:4">
      <c r="A100" s="32"/>
      <c r="B100" s="32"/>
      <c r="C100" s="32"/>
      <c r="D100" s="32"/>
    </row>
    <row r="101" spans="1:4">
      <c r="A101" s="32"/>
      <c r="B101" s="32"/>
      <c r="C101" s="32"/>
      <c r="D101" s="32"/>
    </row>
    <row r="102" spans="1:4">
      <c r="A102" s="32"/>
      <c r="B102" s="32"/>
      <c r="C102" s="32"/>
      <c r="D102" s="32"/>
    </row>
    <row r="103" spans="1:4">
      <c r="A103" s="32"/>
      <c r="B103" s="32"/>
      <c r="C103" s="32"/>
      <c r="D103" s="32"/>
    </row>
    <row r="104" spans="1:4">
      <c r="A104" s="32"/>
      <c r="B104" s="32"/>
      <c r="C104" s="32"/>
      <c r="D104" s="32"/>
    </row>
    <row r="105" spans="1:4">
      <c r="A105" s="32"/>
      <c r="B105" s="32"/>
      <c r="C105" s="32"/>
      <c r="D105" s="32"/>
    </row>
    <row r="106" spans="1:4">
      <c r="A106" s="32"/>
      <c r="B106" s="32"/>
      <c r="C106" s="32"/>
      <c r="D106" s="32"/>
    </row>
    <row r="107" spans="1:4">
      <c r="A107" s="32"/>
      <c r="B107" s="32"/>
      <c r="C107" s="32"/>
      <c r="D107" s="32"/>
    </row>
    <row r="108" spans="1:4">
      <c r="A108" s="32"/>
      <c r="B108" s="32"/>
      <c r="C108" s="32"/>
      <c r="D108" s="32"/>
    </row>
    <row r="109" spans="1:4">
      <c r="A109" s="32"/>
      <c r="B109" s="32"/>
      <c r="C109" s="32"/>
      <c r="D109" s="32"/>
    </row>
    <row r="110" spans="1:4">
      <c r="A110" s="32"/>
      <c r="B110" s="32"/>
      <c r="C110" s="32"/>
      <c r="D110" s="32"/>
    </row>
    <row r="111" spans="1:4">
      <c r="A111" s="32"/>
      <c r="B111" s="32"/>
      <c r="C111" s="32"/>
      <c r="D111" s="32"/>
    </row>
    <row r="112" spans="1:4">
      <c r="A112" s="32"/>
      <c r="B112" s="32"/>
      <c r="C112" s="32"/>
      <c r="D112" s="32"/>
    </row>
    <row r="113" spans="1:4">
      <c r="A113" s="32"/>
      <c r="B113" s="32"/>
      <c r="C113" s="32"/>
      <c r="D113" s="32"/>
    </row>
    <row r="114" spans="1:4">
      <c r="A114" s="32"/>
      <c r="B114" s="32"/>
      <c r="C114" s="32"/>
      <c r="D114" s="32"/>
    </row>
    <row r="115" spans="1:4">
      <c r="A115" s="32"/>
      <c r="B115" s="32"/>
      <c r="C115" s="32"/>
      <c r="D115" s="32"/>
    </row>
    <row r="116" spans="1:4">
      <c r="A116" s="32"/>
      <c r="B116" s="32"/>
      <c r="C116" s="32"/>
      <c r="D116" s="32"/>
    </row>
    <row r="117" spans="1:4">
      <c r="A117" s="32"/>
      <c r="B117" s="32"/>
      <c r="C117" s="32"/>
      <c r="D117" s="32"/>
    </row>
    <row r="118" spans="1:4">
      <c r="A118" s="32"/>
      <c r="B118" s="32"/>
      <c r="C118" s="32"/>
      <c r="D118" s="32"/>
    </row>
    <row r="119" spans="1:4">
      <c r="A119" s="32"/>
      <c r="B119" s="32"/>
      <c r="C119" s="32"/>
      <c r="D119" s="32"/>
    </row>
    <row r="120" spans="1:4">
      <c r="A120" s="32"/>
      <c r="B120" s="32"/>
      <c r="C120" s="32"/>
      <c r="D120" s="32"/>
    </row>
    <row r="121" spans="1:4">
      <c r="A121" s="32"/>
      <c r="B121" s="32"/>
      <c r="C121" s="32"/>
      <c r="D121" s="32"/>
    </row>
    <row r="122" spans="1:4">
      <c r="A122" s="32"/>
      <c r="B122" s="32"/>
      <c r="C122" s="32"/>
      <c r="D122" s="32"/>
    </row>
    <row r="123" spans="1:4">
      <c r="A123" s="32"/>
      <c r="B123" s="32"/>
      <c r="C123" s="32"/>
      <c r="D123" s="32"/>
    </row>
    <row r="124" spans="1:4">
      <c r="A124" s="32"/>
      <c r="B124" s="32"/>
      <c r="C124" s="32"/>
      <c r="D124" s="32"/>
    </row>
    <row r="125" spans="1:4">
      <c r="A125" s="32"/>
      <c r="B125" s="32"/>
      <c r="C125" s="32"/>
      <c r="D125" s="32"/>
    </row>
    <row r="126" spans="1:4">
      <c r="A126" s="32"/>
      <c r="B126" s="32"/>
      <c r="C126" s="32"/>
      <c r="D126" s="32"/>
    </row>
    <row r="127" spans="1:4">
      <c r="A127" s="32"/>
      <c r="B127" s="32"/>
      <c r="C127" s="32"/>
      <c r="D127" s="32"/>
    </row>
    <row r="128" spans="1:4">
      <c r="A128" s="32"/>
      <c r="B128" s="32"/>
      <c r="C128" s="32"/>
      <c r="D128" s="32"/>
    </row>
  </sheetData>
  <mergeCells count="12">
    <mergeCell ref="C9:C11"/>
    <mergeCell ref="A47:D47"/>
    <mergeCell ref="A6:D6"/>
    <mergeCell ref="D9:D11"/>
    <mergeCell ref="C1:D1"/>
    <mergeCell ref="C2:D2"/>
    <mergeCell ref="C3:D3"/>
    <mergeCell ref="A48:D48"/>
    <mergeCell ref="C7:D7"/>
    <mergeCell ref="A8:A11"/>
    <mergeCell ref="B8:B11"/>
    <mergeCell ref="C8:D8"/>
  </mergeCells>
  <phoneticPr fontId="4" type="noConversion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zoomScale="200" zoomScaleNormal="200" workbookViewId="0">
      <selection activeCell="F52" sqref="F52"/>
    </sheetView>
  </sheetViews>
  <sheetFormatPr defaultColWidth="8.85546875" defaultRowHeight="12.75"/>
  <cols>
    <col min="1" max="1" width="5" style="53" customWidth="1"/>
    <col min="2" max="2" width="35.28515625" style="53" customWidth="1"/>
    <col min="3" max="4" width="9" style="53" bestFit="1" customWidth="1"/>
    <col min="5" max="5" width="8.28515625" style="53" bestFit="1" customWidth="1"/>
    <col min="6" max="6" width="11.28515625" style="53" customWidth="1"/>
    <col min="7" max="7" width="7.85546875" style="53" customWidth="1"/>
    <col min="8" max="8" width="9.5703125" style="53" bestFit="1" customWidth="1"/>
    <col min="9" max="16384" width="8.85546875" style="53"/>
  </cols>
  <sheetData>
    <row r="1" spans="1:10" ht="12.75" customHeight="1">
      <c r="A1" s="3"/>
      <c r="B1" s="3"/>
      <c r="C1" s="19"/>
      <c r="D1" s="19"/>
      <c r="E1" s="19"/>
      <c r="F1" s="107" t="s">
        <v>5</v>
      </c>
      <c r="G1" s="107"/>
      <c r="H1" s="107"/>
    </row>
    <row r="2" spans="1:10" ht="12.75" customHeight="1">
      <c r="A2" s="3"/>
      <c r="B2" s="3"/>
      <c r="C2" s="19"/>
      <c r="D2" s="19"/>
      <c r="E2" s="19"/>
      <c r="F2" s="107" t="s">
        <v>167</v>
      </c>
      <c r="G2" s="107"/>
      <c r="H2" s="107"/>
    </row>
    <row r="3" spans="1:10" ht="12.75" customHeight="1">
      <c r="A3" s="1"/>
      <c r="B3" s="3"/>
      <c r="C3" s="19"/>
      <c r="D3" s="19"/>
      <c r="E3" s="19"/>
      <c r="F3" s="107" t="s">
        <v>168</v>
      </c>
      <c r="G3" s="107"/>
      <c r="H3" s="107"/>
    </row>
    <row r="4" spans="1:10">
      <c r="A4" s="1"/>
      <c r="B4" s="8"/>
      <c r="C4" s="8"/>
      <c r="D4" s="8"/>
      <c r="E4" s="8"/>
      <c r="F4" s="114" t="s">
        <v>68</v>
      </c>
      <c r="G4" s="114"/>
      <c r="H4" s="114"/>
    </row>
    <row r="5" spans="1:10">
      <c r="A5" s="1"/>
      <c r="B5" s="8"/>
      <c r="C5" s="8"/>
      <c r="D5" s="49"/>
      <c r="E5" s="49"/>
      <c r="F5" s="49"/>
      <c r="G5" s="49"/>
      <c r="H5" s="49"/>
    </row>
    <row r="6" spans="1:10">
      <c r="A6" s="103" t="s">
        <v>172</v>
      </c>
      <c r="B6" s="103"/>
      <c r="C6" s="103"/>
      <c r="D6" s="103"/>
      <c r="E6" s="103"/>
      <c r="F6" s="103"/>
      <c r="G6" s="103"/>
      <c r="H6" s="103"/>
    </row>
    <row r="7" spans="1:10">
      <c r="A7" s="103" t="s">
        <v>128</v>
      </c>
      <c r="B7" s="103"/>
      <c r="C7" s="103"/>
      <c r="D7" s="103"/>
      <c r="E7" s="103"/>
      <c r="F7" s="103"/>
      <c r="G7" s="103"/>
      <c r="H7" s="103"/>
    </row>
    <row r="8" spans="1:10">
      <c r="A8" s="1"/>
      <c r="B8" s="3"/>
      <c r="C8" s="90"/>
      <c r="D8" s="90"/>
      <c r="E8" s="90"/>
      <c r="F8" s="90"/>
      <c r="G8" s="90"/>
      <c r="H8" s="90" t="s">
        <v>109</v>
      </c>
    </row>
    <row r="9" spans="1:10">
      <c r="A9" s="104" t="s">
        <v>29</v>
      </c>
      <c r="B9" s="104" t="s">
        <v>62</v>
      </c>
      <c r="C9" s="115" t="s">
        <v>65</v>
      </c>
      <c r="D9" s="116"/>
      <c r="E9" s="116"/>
      <c r="F9" s="116"/>
      <c r="G9" s="116"/>
      <c r="H9" s="112"/>
    </row>
    <row r="10" spans="1:10">
      <c r="A10" s="105"/>
      <c r="B10" s="110"/>
      <c r="C10" s="104" t="s">
        <v>2</v>
      </c>
      <c r="D10" s="117" t="s">
        <v>3</v>
      </c>
      <c r="E10" s="117"/>
      <c r="F10" s="117"/>
      <c r="G10" s="117"/>
      <c r="H10" s="117"/>
    </row>
    <row r="11" spans="1:10" ht="45.75" customHeight="1">
      <c r="A11" s="106"/>
      <c r="B11" s="110"/>
      <c r="C11" s="106"/>
      <c r="D11" s="10" t="s">
        <v>59</v>
      </c>
      <c r="E11" s="10" t="s">
        <v>118</v>
      </c>
      <c r="F11" s="10" t="s">
        <v>60</v>
      </c>
      <c r="G11" s="10" t="s">
        <v>110</v>
      </c>
      <c r="H11" s="10" t="s">
        <v>61</v>
      </c>
    </row>
    <row r="12" spans="1:10">
      <c r="A12" s="5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</row>
    <row r="13" spans="1:10">
      <c r="A13" s="56" t="s">
        <v>30</v>
      </c>
      <c r="B13" s="57" t="s">
        <v>9</v>
      </c>
      <c r="C13" s="58">
        <f t="shared" ref="C13:C44" si="0">SUM(D13:H13)</f>
        <v>1323600</v>
      </c>
      <c r="D13" s="59">
        <v>369400</v>
      </c>
      <c r="E13" s="59">
        <v>934300</v>
      </c>
      <c r="F13" s="59">
        <v>13900</v>
      </c>
      <c r="G13" s="59"/>
      <c r="H13" s="59">
        <v>6000</v>
      </c>
    </row>
    <row r="14" spans="1:10">
      <c r="A14" s="56" t="s">
        <v>31</v>
      </c>
      <c r="B14" s="57" t="s">
        <v>100</v>
      </c>
      <c r="C14" s="58">
        <f t="shared" si="0"/>
        <v>1002600</v>
      </c>
      <c r="D14" s="59">
        <v>300800</v>
      </c>
      <c r="E14" s="59">
        <v>650700</v>
      </c>
      <c r="F14" s="59">
        <v>30100</v>
      </c>
      <c r="G14" s="59"/>
      <c r="H14" s="59">
        <v>21000</v>
      </c>
      <c r="J14" s="22"/>
    </row>
    <row r="15" spans="1:10">
      <c r="A15" s="60" t="s">
        <v>32</v>
      </c>
      <c r="B15" s="57" t="s">
        <v>106</v>
      </c>
      <c r="C15" s="58">
        <f t="shared" si="0"/>
        <v>1089600</v>
      </c>
      <c r="D15" s="59">
        <v>372100</v>
      </c>
      <c r="E15" s="59">
        <v>663400</v>
      </c>
      <c r="F15" s="59">
        <v>31700</v>
      </c>
      <c r="G15" s="61"/>
      <c r="H15" s="61">
        <v>22400</v>
      </c>
    </row>
    <row r="16" spans="1:10">
      <c r="A16" s="60" t="s">
        <v>33</v>
      </c>
      <c r="B16" s="57" t="s">
        <v>101</v>
      </c>
      <c r="C16" s="58">
        <f t="shared" si="0"/>
        <v>1350300</v>
      </c>
      <c r="D16" s="59">
        <v>432300</v>
      </c>
      <c r="E16" s="59">
        <v>852100</v>
      </c>
      <c r="F16" s="59">
        <v>34800</v>
      </c>
      <c r="G16" s="61"/>
      <c r="H16" s="61">
        <v>31100</v>
      </c>
    </row>
    <row r="17" spans="1:8">
      <c r="A17" s="60" t="s">
        <v>34</v>
      </c>
      <c r="B17" s="57" t="s">
        <v>107</v>
      </c>
      <c r="C17" s="58">
        <f t="shared" si="0"/>
        <v>2137400</v>
      </c>
      <c r="D17" s="59">
        <v>525800</v>
      </c>
      <c r="E17" s="59">
        <v>1491200</v>
      </c>
      <c r="F17" s="59">
        <v>103600</v>
      </c>
      <c r="G17" s="61"/>
      <c r="H17" s="61">
        <v>16800</v>
      </c>
    </row>
    <row r="18" spans="1:8">
      <c r="A18" s="60" t="s">
        <v>35</v>
      </c>
      <c r="B18" s="57" t="s">
        <v>129</v>
      </c>
      <c r="C18" s="58">
        <f t="shared" si="0"/>
        <v>1559400</v>
      </c>
      <c r="D18" s="59">
        <v>373500</v>
      </c>
      <c r="E18" s="59">
        <v>1016200</v>
      </c>
      <c r="F18" s="59">
        <v>53500</v>
      </c>
      <c r="G18" s="61">
        <v>107900</v>
      </c>
      <c r="H18" s="61">
        <v>8300</v>
      </c>
    </row>
    <row r="19" spans="1:8">
      <c r="A19" s="60" t="s">
        <v>36</v>
      </c>
      <c r="B19" s="57" t="s">
        <v>104</v>
      </c>
      <c r="C19" s="58">
        <f t="shared" si="0"/>
        <v>839500</v>
      </c>
      <c r="D19" s="59">
        <v>307900</v>
      </c>
      <c r="E19" s="59">
        <v>496000</v>
      </c>
      <c r="F19" s="59">
        <v>25300</v>
      </c>
      <c r="G19" s="61"/>
      <c r="H19" s="61">
        <v>10300</v>
      </c>
    </row>
    <row r="20" spans="1:8">
      <c r="A20" s="60" t="s">
        <v>37</v>
      </c>
      <c r="B20" s="57" t="s">
        <v>10</v>
      </c>
      <c r="C20" s="58">
        <f t="shared" si="0"/>
        <v>816800</v>
      </c>
      <c r="D20" s="59">
        <v>268300</v>
      </c>
      <c r="E20" s="59">
        <v>512300</v>
      </c>
      <c r="F20" s="59">
        <v>16700</v>
      </c>
      <c r="G20" s="61"/>
      <c r="H20" s="61">
        <v>19500</v>
      </c>
    </row>
    <row r="21" spans="1:8">
      <c r="A21" s="60" t="s">
        <v>38</v>
      </c>
      <c r="B21" s="57" t="s">
        <v>102</v>
      </c>
      <c r="C21" s="58">
        <f t="shared" si="0"/>
        <v>544400</v>
      </c>
      <c r="D21" s="59">
        <v>198200</v>
      </c>
      <c r="E21" s="59">
        <v>325400</v>
      </c>
      <c r="F21" s="59">
        <v>12600</v>
      </c>
      <c r="G21" s="61"/>
      <c r="H21" s="61">
        <v>8200</v>
      </c>
    </row>
    <row r="22" spans="1:8">
      <c r="A22" s="60" t="s">
        <v>39</v>
      </c>
      <c r="B22" s="57" t="s">
        <v>103</v>
      </c>
      <c r="C22" s="58">
        <f t="shared" si="0"/>
        <v>822600</v>
      </c>
      <c r="D22" s="59">
        <v>265100</v>
      </c>
      <c r="E22" s="59">
        <v>515800</v>
      </c>
      <c r="F22" s="59">
        <v>29000</v>
      </c>
      <c r="G22" s="61"/>
      <c r="H22" s="61">
        <v>12700</v>
      </c>
    </row>
    <row r="23" spans="1:8">
      <c r="A23" s="60" t="s">
        <v>40</v>
      </c>
      <c r="B23" s="57" t="s">
        <v>108</v>
      </c>
      <c r="C23" s="58">
        <f t="shared" si="0"/>
        <v>431600</v>
      </c>
      <c r="D23" s="59">
        <v>144600</v>
      </c>
      <c r="E23" s="59">
        <v>276500</v>
      </c>
      <c r="F23" s="59">
        <v>9600</v>
      </c>
      <c r="G23" s="61"/>
      <c r="H23" s="61">
        <v>900</v>
      </c>
    </row>
    <row r="24" spans="1:8">
      <c r="A24" s="60" t="s">
        <v>41</v>
      </c>
      <c r="B24" s="57" t="s">
        <v>11</v>
      </c>
      <c r="C24" s="58">
        <f t="shared" si="0"/>
        <v>654900</v>
      </c>
      <c r="D24" s="59">
        <v>380700</v>
      </c>
      <c r="E24" s="59">
        <v>219300</v>
      </c>
      <c r="F24" s="59">
        <v>3500</v>
      </c>
      <c r="G24" s="59"/>
      <c r="H24" s="59">
        <v>51400</v>
      </c>
    </row>
    <row r="25" spans="1:8">
      <c r="A25" s="60" t="s">
        <v>42</v>
      </c>
      <c r="B25" s="57" t="s">
        <v>12</v>
      </c>
      <c r="C25" s="58">
        <f t="shared" si="0"/>
        <v>982200</v>
      </c>
      <c r="D25" s="59">
        <v>606600</v>
      </c>
      <c r="E25" s="59">
        <v>322000</v>
      </c>
      <c r="F25" s="59"/>
      <c r="G25" s="59"/>
      <c r="H25" s="59">
        <v>53600</v>
      </c>
    </row>
    <row r="26" spans="1:8">
      <c r="A26" s="60" t="s">
        <v>43</v>
      </c>
      <c r="B26" s="57" t="s">
        <v>64</v>
      </c>
      <c r="C26" s="58">
        <f t="shared" si="0"/>
        <v>664300</v>
      </c>
      <c r="D26" s="59">
        <v>378700</v>
      </c>
      <c r="E26" s="59">
        <v>222200</v>
      </c>
      <c r="F26" s="59"/>
      <c r="G26" s="59"/>
      <c r="H26" s="59">
        <v>63400</v>
      </c>
    </row>
    <row r="27" spans="1:8">
      <c r="A27" s="60" t="s">
        <v>44</v>
      </c>
      <c r="B27" s="57" t="s">
        <v>18</v>
      </c>
      <c r="C27" s="58">
        <f t="shared" si="0"/>
        <v>805000</v>
      </c>
      <c r="D27" s="59">
        <v>743200</v>
      </c>
      <c r="E27" s="59">
        <v>22200</v>
      </c>
      <c r="F27" s="59"/>
      <c r="G27" s="59"/>
      <c r="H27" s="59">
        <v>39600</v>
      </c>
    </row>
    <row r="28" spans="1:8" ht="12.75" customHeight="1">
      <c r="A28" s="60" t="s">
        <v>45</v>
      </c>
      <c r="B28" s="57" t="s">
        <v>23</v>
      </c>
      <c r="C28" s="58">
        <f t="shared" si="0"/>
        <v>851800</v>
      </c>
      <c r="D28" s="59">
        <v>747600</v>
      </c>
      <c r="E28" s="59">
        <v>33200</v>
      </c>
      <c r="F28" s="59"/>
      <c r="G28" s="61"/>
      <c r="H28" s="61">
        <v>71000</v>
      </c>
    </row>
    <row r="29" spans="1:8">
      <c r="A29" s="60" t="s">
        <v>46</v>
      </c>
      <c r="B29" s="57" t="s">
        <v>116</v>
      </c>
      <c r="C29" s="58">
        <f t="shared" si="0"/>
        <v>260500</v>
      </c>
      <c r="D29" s="59">
        <v>157000</v>
      </c>
      <c r="E29" s="59">
        <v>99500</v>
      </c>
      <c r="F29" s="59"/>
      <c r="G29" s="61"/>
      <c r="H29" s="61">
        <v>4000</v>
      </c>
    </row>
    <row r="30" spans="1:8">
      <c r="A30" s="60" t="s">
        <v>47</v>
      </c>
      <c r="B30" s="62" t="s">
        <v>20</v>
      </c>
      <c r="C30" s="71">
        <f t="shared" si="0"/>
        <v>259900</v>
      </c>
      <c r="D30" s="59">
        <v>256400</v>
      </c>
      <c r="E30" s="59"/>
      <c r="F30" s="59">
        <v>2000</v>
      </c>
      <c r="G30" s="63"/>
      <c r="H30" s="63">
        <v>1500</v>
      </c>
    </row>
    <row r="31" spans="1:8" ht="25.5">
      <c r="A31" s="60" t="s">
        <v>48</v>
      </c>
      <c r="B31" s="70" t="s">
        <v>99</v>
      </c>
      <c r="C31" s="72">
        <f t="shared" si="0"/>
        <v>712600</v>
      </c>
      <c r="D31" s="59">
        <v>680800</v>
      </c>
      <c r="E31" s="59"/>
      <c r="F31" s="59"/>
      <c r="G31" s="73">
        <v>31600</v>
      </c>
      <c r="H31" s="73">
        <v>200</v>
      </c>
    </row>
    <row r="32" spans="1:8">
      <c r="A32" s="60" t="s">
        <v>49</v>
      </c>
      <c r="B32" s="62" t="s">
        <v>24</v>
      </c>
      <c r="C32" s="72">
        <f t="shared" si="0"/>
        <v>632000</v>
      </c>
      <c r="D32" s="59">
        <v>619000</v>
      </c>
      <c r="E32" s="59"/>
      <c r="F32" s="59"/>
      <c r="G32" s="65">
        <v>4000</v>
      </c>
      <c r="H32" s="65">
        <v>9000</v>
      </c>
    </row>
    <row r="33" spans="1:11">
      <c r="A33" s="60" t="s">
        <v>50</v>
      </c>
      <c r="B33" s="62" t="s">
        <v>66</v>
      </c>
      <c r="C33" s="72">
        <f t="shared" si="0"/>
        <v>94900</v>
      </c>
      <c r="D33" s="59">
        <v>94700</v>
      </c>
      <c r="E33" s="59"/>
      <c r="F33" s="59"/>
      <c r="G33" s="65"/>
      <c r="H33" s="65">
        <v>200</v>
      </c>
    </row>
    <row r="34" spans="1:11">
      <c r="A34" s="60" t="s">
        <v>51</v>
      </c>
      <c r="B34" s="62" t="s">
        <v>21</v>
      </c>
      <c r="C34" s="72">
        <f t="shared" si="0"/>
        <v>92200</v>
      </c>
      <c r="D34" s="59">
        <v>91800</v>
      </c>
      <c r="E34" s="59"/>
      <c r="F34" s="59"/>
      <c r="G34" s="65"/>
      <c r="H34" s="65">
        <v>400</v>
      </c>
    </row>
    <row r="35" spans="1:11">
      <c r="A35" s="60" t="s">
        <v>52</v>
      </c>
      <c r="B35" s="62" t="s">
        <v>94</v>
      </c>
      <c r="C35" s="72">
        <f t="shared" si="0"/>
        <v>93200</v>
      </c>
      <c r="D35" s="59">
        <v>93000</v>
      </c>
      <c r="E35" s="59"/>
      <c r="F35" s="59"/>
      <c r="G35" s="65"/>
      <c r="H35" s="65">
        <v>200</v>
      </c>
    </row>
    <row r="36" spans="1:11">
      <c r="A36" s="60" t="s">
        <v>53</v>
      </c>
      <c r="B36" s="62" t="s">
        <v>22</v>
      </c>
      <c r="C36" s="72">
        <f t="shared" si="0"/>
        <v>108300</v>
      </c>
      <c r="D36" s="59">
        <v>108200</v>
      </c>
      <c r="E36" s="59"/>
      <c r="F36" s="59"/>
      <c r="G36" s="65"/>
      <c r="H36" s="65">
        <v>100</v>
      </c>
    </row>
    <row r="37" spans="1:11">
      <c r="A37" s="60" t="s">
        <v>54</v>
      </c>
      <c r="B37" s="69" t="s">
        <v>93</v>
      </c>
      <c r="C37" s="72">
        <f t="shared" si="0"/>
        <v>337700</v>
      </c>
      <c r="D37" s="59">
        <v>42200</v>
      </c>
      <c r="E37" s="59"/>
      <c r="F37" s="59">
        <v>292500</v>
      </c>
      <c r="G37" s="64"/>
      <c r="H37" s="64">
        <v>3000</v>
      </c>
      <c r="K37" s="54"/>
    </row>
    <row r="38" spans="1:11">
      <c r="A38" s="60" t="s">
        <v>55</v>
      </c>
      <c r="B38" s="66" t="s">
        <v>95</v>
      </c>
      <c r="C38" s="58">
        <f t="shared" si="0"/>
        <v>98500</v>
      </c>
      <c r="D38" s="59">
        <v>98500</v>
      </c>
      <c r="E38" s="59"/>
      <c r="F38" s="59"/>
      <c r="G38" s="64"/>
      <c r="H38" s="64"/>
    </row>
    <row r="39" spans="1:11">
      <c r="A39" s="60" t="s">
        <v>56</v>
      </c>
      <c r="B39" s="66" t="s">
        <v>98</v>
      </c>
      <c r="C39" s="58">
        <f t="shared" si="0"/>
        <v>911000</v>
      </c>
      <c r="D39" s="59">
        <v>112400</v>
      </c>
      <c r="E39" s="59"/>
      <c r="F39" s="59">
        <v>798600</v>
      </c>
      <c r="G39" s="64"/>
      <c r="H39" s="64"/>
    </row>
    <row r="40" spans="1:11" ht="25.5">
      <c r="A40" s="60" t="s">
        <v>85</v>
      </c>
      <c r="B40" s="88" t="s">
        <v>222</v>
      </c>
      <c r="C40" s="58">
        <f t="shared" si="0"/>
        <v>1028500</v>
      </c>
      <c r="D40" s="59">
        <f>328500+700000</f>
        <v>1028500</v>
      </c>
      <c r="E40" s="59"/>
      <c r="F40" s="59"/>
      <c r="G40" s="64"/>
      <c r="H40" s="64"/>
    </row>
    <row r="41" spans="1:11">
      <c r="A41" s="60" t="s">
        <v>86</v>
      </c>
      <c r="B41" s="66" t="s">
        <v>63</v>
      </c>
      <c r="C41" s="58">
        <f t="shared" si="0"/>
        <v>1203000</v>
      </c>
      <c r="D41" s="59">
        <v>503600</v>
      </c>
      <c r="E41" s="59"/>
      <c r="F41" s="59">
        <v>651700</v>
      </c>
      <c r="G41" s="64">
        <v>7700</v>
      </c>
      <c r="H41" s="64">
        <v>40000</v>
      </c>
    </row>
    <row r="42" spans="1:11">
      <c r="A42" s="60" t="s">
        <v>87</v>
      </c>
      <c r="B42" s="66" t="s">
        <v>117</v>
      </c>
      <c r="C42" s="58">
        <f t="shared" si="0"/>
        <v>728700</v>
      </c>
      <c r="D42" s="59">
        <v>718300</v>
      </c>
      <c r="E42" s="59"/>
      <c r="F42" s="59"/>
      <c r="G42" s="64">
        <v>10200</v>
      </c>
      <c r="H42" s="64">
        <v>200</v>
      </c>
    </row>
    <row r="43" spans="1:11">
      <c r="A43" s="67" t="s">
        <v>88</v>
      </c>
      <c r="B43" s="66" t="s">
        <v>28</v>
      </c>
      <c r="C43" s="58">
        <f t="shared" si="0"/>
        <v>1630800</v>
      </c>
      <c r="D43" s="59">
        <v>199700</v>
      </c>
      <c r="E43" s="59"/>
      <c r="F43" s="59">
        <v>269100</v>
      </c>
      <c r="G43" s="64">
        <v>127000</v>
      </c>
      <c r="H43" s="64">
        <v>1035000</v>
      </c>
    </row>
    <row r="44" spans="1:11">
      <c r="A44" s="67" t="s">
        <v>89</v>
      </c>
      <c r="B44" s="66" t="s">
        <v>165</v>
      </c>
      <c r="C44" s="58">
        <f t="shared" si="0"/>
        <v>12498900</v>
      </c>
      <c r="D44" s="64">
        <f>10260100+677000</f>
        <v>10937100</v>
      </c>
      <c r="E44" s="64">
        <v>50400</v>
      </c>
      <c r="F44" s="64">
        <v>1097000</v>
      </c>
      <c r="G44" s="64">
        <f>321200+19200</f>
        <v>340400</v>
      </c>
      <c r="H44" s="64">
        <v>74000</v>
      </c>
    </row>
    <row r="45" spans="1:11">
      <c r="A45" s="60"/>
      <c r="B45" s="68" t="s">
        <v>131</v>
      </c>
      <c r="C45" s="58">
        <v>19900</v>
      </c>
      <c r="D45" s="65">
        <v>19900</v>
      </c>
      <c r="E45" s="65"/>
      <c r="F45" s="65"/>
      <c r="G45" s="65"/>
      <c r="H45" s="30"/>
    </row>
    <row r="46" spans="1:11">
      <c r="A46" s="20"/>
      <c r="B46" s="45" t="s">
        <v>67</v>
      </c>
      <c r="C46" s="16">
        <f t="shared" ref="C46:H46" si="1">C13+C14+C15+C16+C17+C18+C19+C20+C21+C22+C23+C24+C25+C26+C27+C28+C29+C30+C31+C32+C33+C34+C35+C36+C37+C38+C39+C40+C41+C42+C43+C44</f>
        <v>36566700</v>
      </c>
      <c r="D46" s="16">
        <f t="shared" si="1"/>
        <v>22156000</v>
      </c>
      <c r="E46" s="16">
        <f t="shared" si="1"/>
        <v>8702700</v>
      </c>
      <c r="F46" s="16">
        <f t="shared" si="1"/>
        <v>3475200</v>
      </c>
      <c r="G46" s="16">
        <f t="shared" si="1"/>
        <v>628800</v>
      </c>
      <c r="H46" s="16">
        <f t="shared" si="1"/>
        <v>1604000</v>
      </c>
    </row>
    <row r="47" spans="1:11">
      <c r="A47" s="113"/>
      <c r="B47" s="113"/>
      <c r="C47" s="113"/>
      <c r="D47" s="113"/>
      <c r="E47" s="113"/>
      <c r="F47" s="113"/>
      <c r="G47" s="113"/>
      <c r="H47" s="113"/>
    </row>
    <row r="48" spans="1:11">
      <c r="A48" s="108" t="s">
        <v>17</v>
      </c>
      <c r="B48" s="108"/>
      <c r="C48" s="108"/>
      <c r="D48" s="108"/>
      <c r="E48" s="108"/>
      <c r="F48" s="108"/>
      <c r="G48" s="108"/>
      <c r="H48" s="108"/>
    </row>
    <row r="49" spans="1:8">
      <c r="A49" s="31"/>
      <c r="B49" s="31"/>
      <c r="C49" s="31"/>
      <c r="D49" s="31"/>
      <c r="E49" s="31"/>
      <c r="F49" s="31"/>
      <c r="G49" s="31"/>
      <c r="H49" s="31"/>
    </row>
    <row r="50" spans="1:8">
      <c r="A50" s="31"/>
      <c r="B50" s="31"/>
      <c r="C50" s="31"/>
      <c r="D50" s="31"/>
      <c r="E50" s="31"/>
      <c r="F50" s="31"/>
      <c r="G50" s="31"/>
      <c r="H50" s="31"/>
    </row>
    <row r="51" spans="1:8">
      <c r="A51" s="31"/>
      <c r="B51" s="31"/>
      <c r="C51" s="31"/>
      <c r="D51" s="31"/>
      <c r="E51" s="31"/>
      <c r="F51" s="31"/>
      <c r="G51" s="31"/>
      <c r="H51" s="31"/>
    </row>
    <row r="52" spans="1:8">
      <c r="A52" s="31"/>
      <c r="B52" s="31"/>
      <c r="C52" s="31"/>
      <c r="D52" s="31"/>
      <c r="E52" s="31"/>
      <c r="F52" s="31"/>
      <c r="G52" s="31"/>
      <c r="H52" s="31"/>
    </row>
    <row r="53" spans="1:8">
      <c r="A53" s="31"/>
      <c r="B53" s="31"/>
      <c r="C53" s="31"/>
      <c r="D53" s="31"/>
      <c r="E53" s="31"/>
      <c r="F53" s="31"/>
      <c r="G53" s="31"/>
      <c r="H53" s="31"/>
    </row>
    <row r="54" spans="1:8">
      <c r="A54" s="31"/>
      <c r="B54" s="31"/>
      <c r="C54" s="31"/>
      <c r="D54" s="31"/>
      <c r="E54" s="31"/>
      <c r="F54" s="31"/>
      <c r="G54" s="31"/>
      <c r="H54" s="31"/>
    </row>
    <row r="55" spans="1:8">
      <c r="A55" s="31"/>
      <c r="B55" s="31"/>
      <c r="C55" s="31"/>
      <c r="D55" s="31"/>
      <c r="E55" s="31"/>
      <c r="F55" s="31"/>
      <c r="G55" s="31"/>
      <c r="H55" s="31"/>
    </row>
    <row r="56" spans="1:8">
      <c r="A56" s="31"/>
      <c r="B56" s="31"/>
      <c r="C56" s="31"/>
      <c r="D56" s="31"/>
      <c r="E56" s="31"/>
      <c r="F56" s="31"/>
      <c r="G56" s="31"/>
      <c r="H56" s="31"/>
    </row>
    <row r="57" spans="1:8">
      <c r="A57" s="31"/>
      <c r="B57" s="31"/>
      <c r="C57" s="31"/>
      <c r="D57" s="31"/>
      <c r="E57" s="31"/>
      <c r="F57" s="31"/>
      <c r="G57" s="31"/>
      <c r="H57" s="31"/>
    </row>
    <row r="58" spans="1:8">
      <c r="A58" s="31"/>
      <c r="B58" s="31"/>
      <c r="C58" s="31"/>
      <c r="D58" s="31"/>
      <c r="E58" s="31"/>
      <c r="F58" s="31"/>
      <c r="G58" s="31"/>
      <c r="H58" s="31"/>
    </row>
    <row r="59" spans="1:8">
      <c r="A59" s="31"/>
      <c r="B59" s="31"/>
      <c r="C59" s="31"/>
      <c r="D59" s="31"/>
      <c r="E59" s="31"/>
      <c r="F59" s="31"/>
      <c r="G59" s="31"/>
      <c r="H59" s="31"/>
    </row>
    <row r="60" spans="1:8">
      <c r="A60" s="31"/>
      <c r="B60" s="31"/>
      <c r="C60" s="31"/>
      <c r="D60" s="31"/>
      <c r="E60" s="31"/>
      <c r="F60" s="31"/>
      <c r="G60" s="31"/>
      <c r="H60" s="31"/>
    </row>
    <row r="61" spans="1:8">
      <c r="A61" s="31"/>
      <c r="B61" s="31"/>
      <c r="C61" s="31"/>
      <c r="D61" s="31"/>
      <c r="E61" s="31"/>
      <c r="F61" s="31"/>
      <c r="G61" s="31"/>
      <c r="H61" s="31"/>
    </row>
    <row r="62" spans="1:8">
      <c r="A62" s="31"/>
      <c r="B62" s="31"/>
      <c r="C62" s="31"/>
      <c r="D62" s="31"/>
      <c r="E62" s="31"/>
      <c r="F62" s="31"/>
      <c r="G62" s="31"/>
      <c r="H62" s="31"/>
    </row>
    <row r="63" spans="1:8">
      <c r="A63" s="31"/>
      <c r="B63" s="31"/>
      <c r="C63" s="31"/>
      <c r="D63" s="31"/>
      <c r="E63" s="31"/>
      <c r="F63" s="31"/>
      <c r="G63" s="31"/>
      <c r="H63" s="31"/>
    </row>
    <row r="64" spans="1:8">
      <c r="A64" s="31"/>
      <c r="B64" s="31"/>
      <c r="C64" s="31"/>
      <c r="D64" s="31"/>
      <c r="E64" s="31"/>
      <c r="F64" s="31"/>
      <c r="G64" s="31"/>
      <c r="H64" s="31"/>
    </row>
    <row r="65" spans="1:8">
      <c r="A65" s="31"/>
      <c r="B65" s="31"/>
      <c r="C65" s="31"/>
      <c r="D65" s="31"/>
      <c r="E65" s="31"/>
      <c r="F65" s="31"/>
      <c r="G65" s="31"/>
      <c r="H65" s="31"/>
    </row>
    <row r="66" spans="1:8">
      <c r="A66" s="31"/>
      <c r="B66" s="31"/>
      <c r="C66" s="31"/>
      <c r="D66" s="31"/>
      <c r="E66" s="31"/>
      <c r="F66" s="31"/>
      <c r="G66" s="31"/>
      <c r="H66" s="31"/>
    </row>
    <row r="67" spans="1:8">
      <c r="A67" s="31"/>
      <c r="B67" s="31"/>
      <c r="C67" s="31"/>
      <c r="D67" s="31"/>
      <c r="E67" s="31"/>
      <c r="F67" s="31"/>
      <c r="G67" s="31"/>
      <c r="H67" s="31"/>
    </row>
    <row r="68" spans="1:8">
      <c r="A68" s="31"/>
      <c r="B68" s="31"/>
      <c r="C68" s="31"/>
      <c r="D68" s="31"/>
      <c r="E68" s="31"/>
      <c r="F68" s="31"/>
      <c r="G68" s="31"/>
      <c r="H68" s="31"/>
    </row>
    <row r="69" spans="1:8">
      <c r="A69" s="31"/>
      <c r="B69" s="31"/>
      <c r="C69" s="31"/>
      <c r="D69" s="31"/>
      <c r="E69" s="31"/>
      <c r="F69" s="31"/>
      <c r="G69" s="31"/>
      <c r="H69" s="31"/>
    </row>
    <row r="70" spans="1:8">
      <c r="A70" s="31"/>
      <c r="B70" s="31"/>
      <c r="C70" s="31"/>
      <c r="D70" s="31"/>
      <c r="E70" s="31"/>
      <c r="F70" s="31"/>
      <c r="G70" s="31"/>
      <c r="H70" s="31"/>
    </row>
    <row r="71" spans="1:8">
      <c r="A71" s="31"/>
      <c r="B71" s="31"/>
      <c r="C71" s="31"/>
      <c r="D71" s="31"/>
      <c r="E71" s="31"/>
      <c r="F71" s="31"/>
      <c r="G71" s="31"/>
      <c r="H71" s="31"/>
    </row>
    <row r="72" spans="1:8">
      <c r="A72" s="31"/>
      <c r="B72" s="31"/>
      <c r="C72" s="31"/>
      <c r="D72" s="31"/>
      <c r="E72" s="31"/>
      <c r="F72" s="31"/>
      <c r="G72" s="31"/>
      <c r="H72" s="31"/>
    </row>
    <row r="73" spans="1:8">
      <c r="A73" s="31"/>
      <c r="B73" s="31"/>
      <c r="C73" s="31"/>
      <c r="D73" s="31"/>
      <c r="E73" s="31"/>
      <c r="F73" s="31"/>
      <c r="G73" s="31"/>
      <c r="H73" s="31"/>
    </row>
    <row r="74" spans="1:8">
      <c r="A74" s="31"/>
      <c r="B74" s="31"/>
      <c r="C74" s="31"/>
      <c r="D74" s="31"/>
      <c r="E74" s="31"/>
      <c r="F74" s="31"/>
      <c r="G74" s="31"/>
      <c r="H74" s="31"/>
    </row>
    <row r="75" spans="1:8">
      <c r="A75" s="31"/>
      <c r="B75" s="31"/>
      <c r="C75" s="31"/>
      <c r="D75" s="31"/>
      <c r="E75" s="31"/>
      <c r="F75" s="31"/>
      <c r="G75" s="31"/>
      <c r="H75" s="31"/>
    </row>
    <row r="76" spans="1:8">
      <c r="A76" s="31"/>
      <c r="B76" s="31"/>
      <c r="C76" s="31"/>
      <c r="D76" s="31"/>
      <c r="E76" s="31"/>
      <c r="F76" s="31"/>
      <c r="G76" s="31"/>
      <c r="H76" s="31"/>
    </row>
    <row r="77" spans="1:8">
      <c r="A77" s="31"/>
      <c r="B77" s="31"/>
      <c r="C77" s="31"/>
      <c r="D77" s="31"/>
      <c r="E77" s="31"/>
      <c r="F77" s="31"/>
      <c r="G77" s="31"/>
      <c r="H77" s="31"/>
    </row>
    <row r="78" spans="1:8">
      <c r="A78" s="31"/>
      <c r="B78" s="31"/>
      <c r="C78" s="31"/>
      <c r="D78" s="31"/>
      <c r="E78" s="31"/>
      <c r="F78" s="31"/>
      <c r="G78" s="31"/>
      <c r="H78" s="31"/>
    </row>
    <row r="79" spans="1:8">
      <c r="A79" s="31"/>
      <c r="B79" s="31"/>
      <c r="C79" s="31"/>
      <c r="D79" s="31"/>
      <c r="E79" s="31"/>
      <c r="F79" s="31"/>
      <c r="G79" s="31"/>
      <c r="H79" s="31"/>
    </row>
    <row r="80" spans="1:8">
      <c r="A80" s="31"/>
      <c r="B80" s="31"/>
      <c r="C80" s="31"/>
      <c r="D80" s="31"/>
      <c r="E80" s="31"/>
      <c r="F80" s="31"/>
      <c r="G80" s="31"/>
      <c r="H80" s="31"/>
    </row>
    <row r="81" spans="1:8">
      <c r="A81" s="31"/>
      <c r="B81" s="31"/>
      <c r="C81" s="31"/>
      <c r="D81" s="31"/>
      <c r="E81" s="31"/>
      <c r="F81" s="31"/>
      <c r="G81" s="31"/>
      <c r="H81" s="31"/>
    </row>
    <row r="82" spans="1:8">
      <c r="A82" s="31"/>
      <c r="B82" s="31"/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1"/>
      <c r="C86" s="31"/>
      <c r="D86" s="31"/>
      <c r="E86" s="31"/>
      <c r="F86" s="31"/>
      <c r="G86" s="31"/>
      <c r="H86" s="31"/>
    </row>
    <row r="87" spans="1:8">
      <c r="A87" s="31"/>
      <c r="B87" s="31"/>
      <c r="C87" s="31"/>
      <c r="D87" s="31"/>
      <c r="E87" s="31"/>
      <c r="F87" s="31"/>
      <c r="G87" s="31"/>
      <c r="H87" s="31"/>
    </row>
    <row r="88" spans="1:8">
      <c r="A88" s="31"/>
      <c r="B88" s="31"/>
      <c r="C88" s="31"/>
      <c r="D88" s="31"/>
      <c r="E88" s="31"/>
      <c r="F88" s="31"/>
      <c r="G88" s="31"/>
      <c r="H88" s="31"/>
    </row>
    <row r="89" spans="1:8">
      <c r="A89" s="31"/>
      <c r="B89" s="31"/>
      <c r="C89" s="31"/>
      <c r="D89" s="31"/>
      <c r="E89" s="31"/>
      <c r="F89" s="31"/>
      <c r="G89" s="31"/>
      <c r="H89" s="31"/>
    </row>
    <row r="90" spans="1:8">
      <c r="A90" s="31"/>
      <c r="B90" s="31"/>
      <c r="C90" s="31"/>
      <c r="D90" s="31"/>
      <c r="E90" s="31"/>
      <c r="F90" s="31"/>
      <c r="G90" s="31"/>
      <c r="H90" s="31"/>
    </row>
    <row r="91" spans="1:8">
      <c r="A91" s="31"/>
      <c r="B91" s="31"/>
      <c r="C91" s="31"/>
      <c r="D91" s="31"/>
      <c r="E91" s="31"/>
      <c r="F91" s="31"/>
      <c r="G91" s="31"/>
      <c r="H91" s="31"/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>
      <c r="A93" s="31"/>
      <c r="B93" s="31"/>
      <c r="C93" s="31"/>
      <c r="D93" s="31"/>
      <c r="E93" s="31"/>
      <c r="F93" s="31"/>
      <c r="G93" s="31"/>
      <c r="H93" s="31"/>
    </row>
    <row r="94" spans="1:8">
      <c r="A94" s="31"/>
      <c r="B94" s="31"/>
      <c r="C94" s="31"/>
      <c r="D94" s="31"/>
      <c r="E94" s="31"/>
      <c r="F94" s="31"/>
      <c r="G94" s="31"/>
      <c r="H94" s="31"/>
    </row>
    <row r="95" spans="1:8">
      <c r="A95" s="31"/>
      <c r="B95" s="31"/>
      <c r="C95" s="31"/>
      <c r="D95" s="31"/>
      <c r="E95" s="31"/>
      <c r="F95" s="31"/>
      <c r="G95" s="31"/>
      <c r="H95" s="31"/>
    </row>
    <row r="96" spans="1:8">
      <c r="A96" s="31"/>
      <c r="B96" s="31"/>
      <c r="C96" s="31"/>
      <c r="D96" s="31"/>
      <c r="E96" s="31"/>
      <c r="F96" s="31"/>
      <c r="G96" s="31"/>
      <c r="H96" s="31"/>
    </row>
    <row r="97" spans="1:8">
      <c r="A97" s="31"/>
      <c r="B97" s="31"/>
      <c r="C97" s="31"/>
      <c r="D97" s="31"/>
      <c r="E97" s="31"/>
      <c r="F97" s="31"/>
      <c r="G97" s="31"/>
      <c r="H97" s="31"/>
    </row>
    <row r="98" spans="1:8">
      <c r="A98" s="31"/>
      <c r="B98" s="31"/>
      <c r="C98" s="31"/>
      <c r="D98" s="31"/>
      <c r="E98" s="31"/>
      <c r="F98" s="31"/>
      <c r="G98" s="31"/>
      <c r="H98" s="31"/>
    </row>
    <row r="99" spans="1:8">
      <c r="A99" s="31"/>
      <c r="B99" s="31"/>
      <c r="C99" s="31"/>
      <c r="D99" s="31"/>
      <c r="E99" s="31"/>
      <c r="F99" s="31"/>
      <c r="G99" s="31"/>
      <c r="H99" s="31"/>
    </row>
    <row r="100" spans="1:8">
      <c r="A100" s="31"/>
      <c r="B100" s="31"/>
      <c r="C100" s="31"/>
      <c r="D100" s="31"/>
      <c r="E100" s="31"/>
      <c r="F100" s="31"/>
      <c r="G100" s="31"/>
      <c r="H100" s="31"/>
    </row>
    <row r="101" spans="1:8">
      <c r="A101" s="31"/>
      <c r="B101" s="31"/>
      <c r="C101" s="31"/>
      <c r="D101" s="31"/>
      <c r="E101" s="31"/>
      <c r="F101" s="31"/>
      <c r="G101" s="31"/>
      <c r="H101" s="31"/>
    </row>
    <row r="102" spans="1:8">
      <c r="A102" s="31"/>
      <c r="B102" s="31"/>
      <c r="C102" s="31"/>
      <c r="D102" s="31"/>
      <c r="E102" s="31"/>
      <c r="F102" s="31"/>
      <c r="G102" s="31"/>
      <c r="H102" s="31"/>
    </row>
    <row r="103" spans="1:8">
      <c r="A103" s="31"/>
      <c r="B103" s="31"/>
      <c r="C103" s="31"/>
      <c r="D103" s="31"/>
      <c r="E103" s="31"/>
      <c r="F103" s="31"/>
      <c r="G103" s="31"/>
      <c r="H103" s="31"/>
    </row>
    <row r="104" spans="1:8">
      <c r="A104" s="31"/>
      <c r="B104" s="31"/>
      <c r="C104" s="31"/>
      <c r="D104" s="31"/>
      <c r="E104" s="31"/>
      <c r="F104" s="31"/>
      <c r="G104" s="31"/>
      <c r="H104" s="31"/>
    </row>
    <row r="105" spans="1:8">
      <c r="A105" s="31"/>
      <c r="B105" s="31"/>
      <c r="C105" s="31"/>
      <c r="D105" s="31"/>
      <c r="E105" s="31"/>
      <c r="F105" s="31"/>
      <c r="G105" s="31"/>
      <c r="H105" s="31"/>
    </row>
    <row r="106" spans="1:8">
      <c r="A106" s="31"/>
      <c r="B106" s="31"/>
      <c r="C106" s="31"/>
      <c r="D106" s="31"/>
      <c r="E106" s="31"/>
      <c r="F106" s="31"/>
      <c r="G106" s="31"/>
      <c r="H106" s="31"/>
    </row>
    <row r="107" spans="1:8">
      <c r="A107" s="31"/>
      <c r="B107" s="31"/>
      <c r="C107" s="31"/>
      <c r="D107" s="31"/>
      <c r="E107" s="31"/>
      <c r="F107" s="31"/>
      <c r="G107" s="31"/>
      <c r="H107" s="31"/>
    </row>
    <row r="108" spans="1:8">
      <c r="A108" s="31"/>
      <c r="B108" s="31"/>
      <c r="C108" s="31"/>
      <c r="D108" s="31"/>
      <c r="E108" s="31"/>
      <c r="F108" s="31"/>
      <c r="G108" s="31"/>
      <c r="H108" s="31"/>
    </row>
    <row r="109" spans="1:8">
      <c r="A109" s="31"/>
      <c r="B109" s="31"/>
      <c r="C109" s="31"/>
      <c r="D109" s="31"/>
      <c r="E109" s="31"/>
      <c r="F109" s="31"/>
      <c r="G109" s="31"/>
      <c r="H109" s="31"/>
    </row>
    <row r="110" spans="1:8">
      <c r="A110" s="31"/>
      <c r="B110" s="31"/>
      <c r="C110" s="31"/>
      <c r="D110" s="31"/>
      <c r="E110" s="31"/>
      <c r="F110" s="31"/>
      <c r="G110" s="31"/>
      <c r="H110" s="31"/>
    </row>
    <row r="111" spans="1:8">
      <c r="A111" s="31"/>
      <c r="B111" s="31"/>
      <c r="C111" s="31"/>
      <c r="D111" s="31"/>
      <c r="E111" s="31"/>
      <c r="F111" s="31"/>
      <c r="G111" s="31"/>
      <c r="H111" s="31"/>
    </row>
    <row r="112" spans="1:8">
      <c r="A112" s="31"/>
      <c r="B112" s="31"/>
      <c r="C112" s="31"/>
      <c r="D112" s="31"/>
      <c r="E112" s="31"/>
      <c r="F112" s="31"/>
      <c r="G112" s="31"/>
      <c r="H112" s="31"/>
    </row>
    <row r="113" spans="1:8">
      <c r="A113" s="31"/>
      <c r="B113" s="31"/>
      <c r="C113" s="31"/>
      <c r="D113" s="31"/>
      <c r="E113" s="31"/>
      <c r="F113" s="31"/>
      <c r="G113" s="31"/>
      <c r="H113" s="31"/>
    </row>
    <row r="114" spans="1:8">
      <c r="A114" s="31"/>
      <c r="B114" s="31"/>
      <c r="C114" s="31"/>
      <c r="D114" s="31"/>
      <c r="E114" s="31"/>
      <c r="F114" s="31"/>
      <c r="G114" s="31"/>
      <c r="H114" s="31"/>
    </row>
    <row r="115" spans="1:8">
      <c r="A115" s="31"/>
      <c r="B115" s="31"/>
      <c r="C115" s="31"/>
      <c r="D115" s="31"/>
      <c r="E115" s="31"/>
      <c r="F115" s="31"/>
      <c r="G115" s="31"/>
      <c r="H115" s="31"/>
    </row>
    <row r="116" spans="1:8">
      <c r="A116" s="31"/>
      <c r="B116" s="31"/>
      <c r="C116" s="31"/>
      <c r="D116" s="31"/>
      <c r="E116" s="31"/>
      <c r="F116" s="31"/>
      <c r="G116" s="31"/>
      <c r="H116" s="31"/>
    </row>
    <row r="117" spans="1:8">
      <c r="A117" s="31"/>
      <c r="B117" s="31"/>
      <c r="C117" s="31"/>
      <c r="D117" s="31"/>
      <c r="E117" s="31"/>
      <c r="F117" s="31"/>
      <c r="G117" s="31"/>
      <c r="H117" s="31"/>
    </row>
    <row r="118" spans="1:8">
      <c r="A118" s="31"/>
      <c r="B118" s="31"/>
      <c r="C118" s="31"/>
      <c r="D118" s="31"/>
      <c r="E118" s="31"/>
      <c r="F118" s="31"/>
      <c r="G118" s="31"/>
      <c r="H118" s="31"/>
    </row>
    <row r="119" spans="1:8">
      <c r="A119" s="31"/>
      <c r="B119" s="31"/>
      <c r="C119" s="31"/>
      <c r="D119" s="31"/>
      <c r="E119" s="31"/>
      <c r="F119" s="31"/>
      <c r="G119" s="31"/>
      <c r="H119" s="31"/>
    </row>
    <row r="120" spans="1:8">
      <c r="A120" s="31"/>
      <c r="B120" s="31"/>
      <c r="C120" s="31"/>
      <c r="D120" s="31"/>
      <c r="E120" s="31"/>
      <c r="F120" s="31"/>
      <c r="G120" s="31"/>
      <c r="H120" s="31"/>
    </row>
    <row r="121" spans="1:8">
      <c r="A121" s="31"/>
      <c r="B121" s="31"/>
      <c r="C121" s="31"/>
      <c r="D121" s="31"/>
      <c r="E121" s="31"/>
      <c r="F121" s="31"/>
      <c r="G121" s="31"/>
      <c r="H121" s="31"/>
    </row>
    <row r="122" spans="1:8">
      <c r="A122" s="31"/>
      <c r="B122" s="31"/>
      <c r="C122" s="31"/>
      <c r="D122" s="31"/>
      <c r="E122" s="31"/>
      <c r="F122" s="31"/>
      <c r="G122" s="31"/>
      <c r="H122" s="31"/>
    </row>
    <row r="123" spans="1:8">
      <c r="A123" s="31"/>
      <c r="B123" s="31"/>
      <c r="C123" s="31"/>
      <c r="D123" s="31"/>
      <c r="E123" s="31"/>
      <c r="F123" s="31"/>
      <c r="G123" s="31"/>
      <c r="H123" s="31"/>
    </row>
    <row r="124" spans="1:8">
      <c r="A124" s="31"/>
      <c r="B124" s="31"/>
      <c r="C124" s="31"/>
      <c r="D124" s="31"/>
      <c r="E124" s="31"/>
      <c r="F124" s="31"/>
      <c r="G124" s="31"/>
      <c r="H124" s="31"/>
    </row>
    <row r="125" spans="1:8">
      <c r="A125" s="31"/>
      <c r="B125" s="31"/>
      <c r="C125" s="31"/>
      <c r="D125" s="31"/>
      <c r="E125" s="31"/>
      <c r="F125" s="31"/>
      <c r="G125" s="31"/>
      <c r="H125" s="31"/>
    </row>
    <row r="126" spans="1:8">
      <c r="A126" s="31"/>
      <c r="B126" s="31"/>
      <c r="C126" s="31"/>
      <c r="D126" s="31"/>
      <c r="E126" s="31"/>
      <c r="F126" s="31"/>
      <c r="G126" s="31"/>
      <c r="H126" s="31"/>
    </row>
    <row r="127" spans="1:8">
      <c r="A127" s="31"/>
      <c r="B127" s="31"/>
      <c r="C127" s="31"/>
      <c r="D127" s="31"/>
      <c r="E127" s="31"/>
      <c r="F127" s="31"/>
      <c r="G127" s="31"/>
      <c r="H127" s="31"/>
    </row>
    <row r="128" spans="1:8">
      <c r="A128" s="31"/>
      <c r="B128" s="31"/>
      <c r="C128" s="31"/>
      <c r="D128" s="31"/>
      <c r="E128" s="31"/>
      <c r="F128" s="31"/>
      <c r="G128" s="31"/>
      <c r="H128" s="31"/>
    </row>
  </sheetData>
  <mergeCells count="13">
    <mergeCell ref="A47:H47"/>
    <mergeCell ref="A48:H48"/>
    <mergeCell ref="A6:H6"/>
    <mergeCell ref="F1:H1"/>
    <mergeCell ref="F2:H2"/>
    <mergeCell ref="F3:H3"/>
    <mergeCell ref="F4:H4"/>
    <mergeCell ref="A9:A11"/>
    <mergeCell ref="B9:B11"/>
    <mergeCell ref="C9:H9"/>
    <mergeCell ref="A7:H7"/>
    <mergeCell ref="C10:C11"/>
    <mergeCell ref="D10:H10"/>
  </mergeCells>
  <pageMargins left="0.78740157480314965" right="0.39370078740157483" top="0.39370078740157483" bottom="0.39370078740157483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135" zoomScaleNormal="135" workbookViewId="0">
      <selection activeCell="F6" sqref="F6"/>
    </sheetView>
  </sheetViews>
  <sheetFormatPr defaultRowHeight="12.75"/>
  <cols>
    <col min="1" max="1" width="4" customWidth="1"/>
    <col min="2" max="2" width="10.140625" customWidth="1"/>
    <col min="3" max="3" width="35.28515625" customWidth="1"/>
    <col min="4" max="5" width="15.28515625" customWidth="1"/>
  </cols>
  <sheetData>
    <row r="1" spans="1:6" ht="14.1" customHeight="1">
      <c r="A1" s="3"/>
      <c r="B1" s="3"/>
      <c r="C1" s="3"/>
      <c r="D1" s="107" t="s">
        <v>5</v>
      </c>
      <c r="E1" s="107"/>
      <c r="F1" s="19"/>
    </row>
    <row r="2" spans="1:6" ht="14.1" customHeight="1">
      <c r="A2" s="3"/>
      <c r="B2" s="3"/>
      <c r="C2" s="3"/>
      <c r="D2" s="107" t="s">
        <v>167</v>
      </c>
      <c r="E2" s="107"/>
      <c r="F2" s="19"/>
    </row>
    <row r="3" spans="1:6" ht="14.1" customHeight="1">
      <c r="A3" s="1"/>
      <c r="B3" s="2"/>
      <c r="C3" s="3"/>
      <c r="D3" s="107" t="s">
        <v>168</v>
      </c>
      <c r="E3" s="107"/>
      <c r="F3" s="19"/>
    </row>
    <row r="4" spans="1:6" ht="13.5" customHeight="1">
      <c r="A4" s="1"/>
      <c r="B4" s="2"/>
      <c r="C4" s="8"/>
      <c r="D4" s="8" t="s">
        <v>115</v>
      </c>
      <c r="E4" s="49"/>
    </row>
    <row r="5" spans="1:6" ht="12.75" customHeight="1">
      <c r="A5" s="1"/>
      <c r="B5" s="2"/>
      <c r="C5" s="3"/>
      <c r="D5" s="8"/>
      <c r="E5" s="8"/>
    </row>
    <row r="6" spans="1:6" ht="24.6" customHeight="1">
      <c r="A6" s="103" t="s">
        <v>173</v>
      </c>
      <c r="B6" s="103"/>
      <c r="C6" s="103"/>
      <c r="D6" s="103"/>
      <c r="E6" s="103"/>
      <c r="F6" s="23"/>
    </row>
    <row r="7" spans="1:6" ht="15" customHeight="1">
      <c r="A7" s="1"/>
      <c r="B7" s="2"/>
      <c r="C7" s="3"/>
      <c r="D7" s="92"/>
      <c r="E7" s="91" t="s">
        <v>109</v>
      </c>
      <c r="F7" s="18"/>
    </row>
    <row r="8" spans="1:6" ht="12.75" customHeight="1">
      <c r="A8" s="120" t="s">
        <v>0</v>
      </c>
      <c r="B8" s="125" t="s">
        <v>1</v>
      </c>
      <c r="C8" s="120" t="s">
        <v>58</v>
      </c>
      <c r="D8" s="123" t="s">
        <v>65</v>
      </c>
      <c r="E8" s="124"/>
    </row>
    <row r="9" spans="1:6" ht="12.75" customHeight="1">
      <c r="A9" s="121"/>
      <c r="B9" s="126"/>
      <c r="C9" s="121"/>
      <c r="D9" s="120" t="s">
        <v>2</v>
      </c>
      <c r="E9" s="120" t="s">
        <v>221</v>
      </c>
    </row>
    <row r="10" spans="1:6" ht="12.75" customHeight="1">
      <c r="A10" s="121"/>
      <c r="B10" s="126"/>
      <c r="C10" s="121"/>
      <c r="D10" s="121"/>
      <c r="E10" s="121"/>
    </row>
    <row r="11" spans="1:6" ht="24.75" customHeight="1">
      <c r="A11" s="122"/>
      <c r="B11" s="127"/>
      <c r="C11" s="122"/>
      <c r="D11" s="122"/>
      <c r="E11" s="122"/>
    </row>
    <row r="12" spans="1:6" ht="12" customHeight="1">
      <c r="A12" s="5">
        <v>1</v>
      </c>
      <c r="B12" s="27" t="s">
        <v>4</v>
      </c>
      <c r="C12" s="4">
        <v>3</v>
      </c>
      <c r="D12" s="4">
        <v>5</v>
      </c>
      <c r="E12" s="4">
        <v>7</v>
      </c>
    </row>
    <row r="13" spans="1:6" ht="25.5">
      <c r="A13" s="74" t="s">
        <v>30</v>
      </c>
      <c r="B13" s="125" t="s">
        <v>7</v>
      </c>
      <c r="C13" s="9" t="s">
        <v>8</v>
      </c>
      <c r="D13" s="29">
        <f>SUM(D14:D18)</f>
        <v>15980400</v>
      </c>
      <c r="E13" s="29">
        <f>SUM(E14:E18)</f>
        <v>13419800</v>
      </c>
    </row>
    <row r="14" spans="1:6">
      <c r="A14" s="75" t="s">
        <v>31</v>
      </c>
      <c r="B14" s="126"/>
      <c r="C14" s="10" t="s">
        <v>59</v>
      </c>
      <c r="D14" s="11">
        <v>6602800</v>
      </c>
      <c r="E14" s="11">
        <v>4997900</v>
      </c>
    </row>
    <row r="15" spans="1:6">
      <c r="A15" s="75" t="s">
        <v>32</v>
      </c>
      <c r="B15" s="126"/>
      <c r="C15" s="10" t="s">
        <v>118</v>
      </c>
      <c r="D15" s="11">
        <v>8702700</v>
      </c>
      <c r="E15" s="11">
        <v>8284000</v>
      </c>
    </row>
    <row r="16" spans="1:6">
      <c r="A16" s="74" t="s">
        <v>34</v>
      </c>
      <c r="B16" s="126"/>
      <c r="C16" s="10" t="s">
        <v>110</v>
      </c>
      <c r="D16" s="21">
        <v>234700</v>
      </c>
      <c r="E16" s="21">
        <v>99300</v>
      </c>
    </row>
    <row r="17" spans="1:5">
      <c r="A17" s="74" t="s">
        <v>35</v>
      </c>
      <c r="B17" s="126"/>
      <c r="C17" s="10" t="s">
        <v>61</v>
      </c>
      <c r="D17" s="11">
        <v>440200</v>
      </c>
      <c r="E17" s="11">
        <v>38600</v>
      </c>
    </row>
    <row r="18" spans="1:5">
      <c r="A18" s="74" t="s">
        <v>36</v>
      </c>
      <c r="B18" s="126"/>
      <c r="C18" s="10" t="s">
        <v>166</v>
      </c>
      <c r="D18" s="21"/>
      <c r="E18" s="21"/>
    </row>
    <row r="19" spans="1:5" ht="25.5">
      <c r="A19" s="74" t="s">
        <v>37</v>
      </c>
      <c r="B19" s="118" t="s">
        <v>6</v>
      </c>
      <c r="C19" s="7" t="s">
        <v>13</v>
      </c>
      <c r="D19" s="30">
        <f>SUM(D20:D23)</f>
        <v>6749600</v>
      </c>
      <c r="E19" s="30">
        <f>SUM(E20:E23)</f>
        <v>3183300</v>
      </c>
    </row>
    <row r="20" spans="1:5" ht="12" customHeight="1">
      <c r="A20" s="76" t="s">
        <v>38</v>
      </c>
      <c r="B20" s="119"/>
      <c r="C20" s="10" t="s">
        <v>59</v>
      </c>
      <c r="D20" s="46">
        <v>3082800</v>
      </c>
      <c r="E20" s="46">
        <v>1199400</v>
      </c>
    </row>
    <row r="21" spans="1:5">
      <c r="A21" s="76" t="s">
        <v>39</v>
      </c>
      <c r="B21" s="119"/>
      <c r="C21" s="10" t="s">
        <v>110</v>
      </c>
      <c r="D21" s="14">
        <f>343300+19200</f>
        <v>362500</v>
      </c>
      <c r="E21" s="15">
        <f>92700+18900</f>
        <v>111600</v>
      </c>
    </row>
    <row r="22" spans="1:5" ht="12.75" customHeight="1">
      <c r="A22" s="76" t="s">
        <v>40</v>
      </c>
      <c r="B22" s="119"/>
      <c r="C22" s="10" t="s">
        <v>60</v>
      </c>
      <c r="D22" s="14">
        <v>2226100</v>
      </c>
      <c r="E22" s="48">
        <v>1137600</v>
      </c>
    </row>
    <row r="23" spans="1:5">
      <c r="A23" s="74" t="s">
        <v>41</v>
      </c>
      <c r="B23" s="119"/>
      <c r="C23" s="10" t="s">
        <v>61</v>
      </c>
      <c r="D23" s="46">
        <v>1078200</v>
      </c>
      <c r="E23" s="46">
        <v>734700</v>
      </c>
    </row>
    <row r="24" spans="1:5" ht="25.5">
      <c r="A24" s="20" t="s">
        <v>42</v>
      </c>
      <c r="B24" s="118" t="s">
        <v>19</v>
      </c>
      <c r="C24" s="13" t="s">
        <v>122</v>
      </c>
      <c r="D24" s="36">
        <f>SUM(D25:D27)</f>
        <v>2481600</v>
      </c>
      <c r="E24" s="36">
        <f>SUM(E25:E27)</f>
        <v>1549700</v>
      </c>
    </row>
    <row r="25" spans="1:5">
      <c r="A25" s="20" t="s">
        <v>43</v>
      </c>
      <c r="B25" s="119"/>
      <c r="C25" s="10" t="s">
        <v>110</v>
      </c>
      <c r="D25" s="14">
        <v>31600</v>
      </c>
      <c r="E25" s="15"/>
    </row>
    <row r="26" spans="1:5">
      <c r="A26" s="20" t="s">
        <v>44</v>
      </c>
      <c r="B26" s="119"/>
      <c r="C26" s="10" t="s">
        <v>59</v>
      </c>
      <c r="D26" s="14">
        <v>2438400</v>
      </c>
      <c r="E26" s="14">
        <v>1549700</v>
      </c>
    </row>
    <row r="27" spans="1:5" ht="12.75" customHeight="1">
      <c r="A27" s="20" t="s">
        <v>45</v>
      </c>
      <c r="B27" s="119"/>
      <c r="C27" s="10" t="s">
        <v>61</v>
      </c>
      <c r="D27" s="14">
        <v>11600</v>
      </c>
      <c r="E27" s="14"/>
    </row>
    <row r="28" spans="1:5" ht="36.75" customHeight="1">
      <c r="A28" s="74" t="s">
        <v>46</v>
      </c>
      <c r="B28" s="118" t="s">
        <v>14</v>
      </c>
      <c r="C28" s="13" t="s">
        <v>15</v>
      </c>
      <c r="D28" s="36">
        <f>SUM(D29:D32)</f>
        <v>5444400</v>
      </c>
      <c r="E28" s="36">
        <f>SUM(E29:E32)</f>
        <v>3341500</v>
      </c>
    </row>
    <row r="29" spans="1:5">
      <c r="A29" s="26" t="s">
        <v>47</v>
      </c>
      <c r="B29" s="119"/>
      <c r="C29" s="10" t="s">
        <v>59</v>
      </c>
      <c r="D29" s="14">
        <f>3755700+700000</f>
        <v>4455700</v>
      </c>
      <c r="E29" s="14">
        <v>2478600</v>
      </c>
    </row>
    <row r="30" spans="1:5">
      <c r="A30" s="74" t="s">
        <v>48</v>
      </c>
      <c r="B30" s="119"/>
      <c r="C30" s="10" t="s">
        <v>60</v>
      </c>
      <c r="D30" s="14">
        <v>914700</v>
      </c>
      <c r="E30" s="14">
        <v>862900</v>
      </c>
    </row>
    <row r="31" spans="1:5">
      <c r="A31" s="74" t="s">
        <v>49</v>
      </c>
      <c r="B31" s="119"/>
      <c r="C31" s="10" t="s">
        <v>61</v>
      </c>
      <c r="D31" s="14">
        <v>74000</v>
      </c>
      <c r="E31" s="14"/>
    </row>
    <row r="32" spans="1:5">
      <c r="A32" s="74" t="s">
        <v>50</v>
      </c>
      <c r="B32" s="119"/>
      <c r="C32" s="10" t="s">
        <v>110</v>
      </c>
      <c r="D32" s="14"/>
      <c r="E32" s="14"/>
    </row>
    <row r="33" spans="1:5" ht="25.5">
      <c r="A33" s="74" t="s">
        <v>51</v>
      </c>
      <c r="B33" s="118" t="s">
        <v>16</v>
      </c>
      <c r="C33" s="28" t="s">
        <v>57</v>
      </c>
      <c r="D33" s="30">
        <f>SUM(D34:D36)</f>
        <v>1816000</v>
      </c>
      <c r="E33" s="30">
        <f>SUM(E34:E36)</f>
        <v>174200</v>
      </c>
    </row>
    <row r="34" spans="1:5">
      <c r="A34" s="74" t="s">
        <v>52</v>
      </c>
      <c r="B34" s="119"/>
      <c r="C34" s="10" t="s">
        <v>60</v>
      </c>
      <c r="D34" s="17">
        <v>320700</v>
      </c>
      <c r="E34" s="17">
        <v>174200</v>
      </c>
    </row>
    <row r="35" spans="1:5">
      <c r="A35" s="74" t="s">
        <v>53</v>
      </c>
      <c r="B35" s="119"/>
      <c r="C35" s="10" t="s">
        <v>59</v>
      </c>
      <c r="D35" s="17">
        <v>1495300</v>
      </c>
      <c r="E35" s="17"/>
    </row>
    <row r="36" spans="1:5">
      <c r="A36" s="74" t="s">
        <v>54</v>
      </c>
      <c r="B36" s="119"/>
      <c r="C36" s="10" t="s">
        <v>166</v>
      </c>
      <c r="D36" s="17"/>
      <c r="E36" s="17"/>
    </row>
    <row r="37" spans="1:5" ht="25.5">
      <c r="A37" s="74" t="s">
        <v>55</v>
      </c>
      <c r="B37" s="118" t="s">
        <v>25</v>
      </c>
      <c r="C37" s="28" t="s">
        <v>96</v>
      </c>
      <c r="D37" s="30">
        <f>SUM(D38:D40)</f>
        <v>2724400</v>
      </c>
      <c r="E37" s="30">
        <f>SUM(E38:E40)</f>
        <v>153200</v>
      </c>
    </row>
    <row r="38" spans="1:5" ht="12.75" customHeight="1">
      <c r="A38" s="74" t="s">
        <v>56</v>
      </c>
      <c r="B38" s="119"/>
      <c r="C38" s="10" t="s">
        <v>59</v>
      </c>
      <c r="D38" s="14">
        <v>2710700</v>
      </c>
      <c r="E38" s="14">
        <v>153200</v>
      </c>
    </row>
    <row r="39" spans="1:5" ht="12.75" customHeight="1">
      <c r="A39" s="74" t="s">
        <v>85</v>
      </c>
      <c r="B39" s="119"/>
      <c r="C39" s="10" t="s">
        <v>60</v>
      </c>
      <c r="D39" s="14">
        <v>13700</v>
      </c>
      <c r="E39" s="14"/>
    </row>
    <row r="40" spans="1:5" ht="12.75" customHeight="1">
      <c r="A40" s="74" t="s">
        <v>86</v>
      </c>
      <c r="B40" s="119"/>
      <c r="C40" s="10" t="s">
        <v>110</v>
      </c>
      <c r="D40" s="14"/>
      <c r="E40" s="14"/>
    </row>
    <row r="41" spans="1:5" ht="12.75" customHeight="1">
      <c r="A41" s="74" t="s">
        <v>87</v>
      </c>
      <c r="B41" s="118" t="s">
        <v>26</v>
      </c>
      <c r="C41" s="13" t="s">
        <v>27</v>
      </c>
      <c r="D41" s="35">
        <f>SUM(D42:D44)</f>
        <v>1370300</v>
      </c>
      <c r="E41" s="35">
        <f>E42+E43+E44</f>
        <v>12200</v>
      </c>
    </row>
    <row r="42" spans="1:5" ht="12.75" customHeight="1">
      <c r="A42" s="74" t="s">
        <v>88</v>
      </c>
      <c r="B42" s="119"/>
      <c r="C42" s="10" t="s">
        <v>59</v>
      </c>
      <c r="D42" s="14">
        <f>693300+677000</f>
        <v>1370300</v>
      </c>
      <c r="E42" s="12">
        <v>12200</v>
      </c>
    </row>
    <row r="43" spans="1:5" ht="12.75" customHeight="1">
      <c r="A43" s="74" t="s">
        <v>89</v>
      </c>
      <c r="B43" s="119"/>
      <c r="C43" s="10" t="s">
        <v>110</v>
      </c>
      <c r="D43" s="14"/>
      <c r="E43" s="12"/>
    </row>
    <row r="44" spans="1:5">
      <c r="A44" s="74" t="s">
        <v>90</v>
      </c>
      <c r="B44" s="128"/>
      <c r="C44" s="10" t="s">
        <v>166</v>
      </c>
      <c r="D44" s="14"/>
      <c r="E44" s="12"/>
    </row>
    <row r="45" spans="1:5">
      <c r="A45" s="6"/>
      <c r="B45" s="77"/>
      <c r="C45" s="39" t="s">
        <v>67</v>
      </c>
      <c r="D45" s="16">
        <f>SUM(D41+D37+D33+D28+D24+D19+D13)</f>
        <v>36566700</v>
      </c>
      <c r="E45" s="16">
        <f>E41+E37+E33+E28+E24+E19+E13</f>
        <v>21833900</v>
      </c>
    </row>
    <row r="46" spans="1:5">
      <c r="A46" s="102"/>
      <c r="B46" s="102"/>
      <c r="C46" s="102"/>
      <c r="D46" s="102"/>
      <c r="E46" s="102"/>
    </row>
    <row r="47" spans="1:5">
      <c r="A47" s="22"/>
      <c r="B47" s="22"/>
      <c r="C47" s="22"/>
      <c r="D47" s="22"/>
      <c r="E47" s="22"/>
    </row>
    <row r="48" spans="1:5">
      <c r="A48" s="22"/>
      <c r="B48" s="22"/>
      <c r="C48" s="37" t="s">
        <v>59</v>
      </c>
      <c r="D48" s="50">
        <f>D14+D20+D26+D29+D35+D38+D42</f>
        <v>22156000</v>
      </c>
      <c r="E48" s="50">
        <f>E14+E20+E26+E29+E35+E38+E42</f>
        <v>10391000</v>
      </c>
    </row>
    <row r="49" spans="1:7">
      <c r="A49" s="22"/>
      <c r="B49" s="22"/>
      <c r="C49" s="37" t="s">
        <v>118</v>
      </c>
      <c r="D49" s="47">
        <f>D15</f>
        <v>8702700</v>
      </c>
      <c r="E49" s="38">
        <f>E15</f>
        <v>8284000</v>
      </c>
    </row>
    <row r="50" spans="1:7">
      <c r="A50" s="22"/>
      <c r="B50" s="22"/>
      <c r="C50" s="37" t="s">
        <v>60</v>
      </c>
      <c r="D50" s="50">
        <f>D22+D30+D34+D39</f>
        <v>3475200</v>
      </c>
      <c r="E50" s="52">
        <f>E22+E30+E34+E39</f>
        <v>2174700</v>
      </c>
    </row>
    <row r="51" spans="1:7">
      <c r="C51" s="37" t="s">
        <v>110</v>
      </c>
      <c r="D51" s="50">
        <f>D43+D40+D32+D25+D21+D16</f>
        <v>628800</v>
      </c>
      <c r="E51" s="52">
        <f>E43+E40+E32+E25+E21+E16</f>
        <v>210900</v>
      </c>
    </row>
    <row r="52" spans="1:7">
      <c r="C52" s="37" t="s">
        <v>61</v>
      </c>
      <c r="D52" s="50">
        <f>D17+D23+D27+D31</f>
        <v>1604000</v>
      </c>
      <c r="E52" s="52">
        <f>E17+E23+E27+E31</f>
        <v>773300</v>
      </c>
    </row>
    <row r="53" spans="1:7">
      <c r="C53" s="37" t="s">
        <v>164</v>
      </c>
      <c r="D53" s="50">
        <f>D18+D36+D44</f>
        <v>0</v>
      </c>
      <c r="E53" s="50">
        <f>E18+E36+E44</f>
        <v>0</v>
      </c>
    </row>
    <row r="54" spans="1:7">
      <c r="C54" s="39" t="s">
        <v>119</v>
      </c>
      <c r="D54" s="51">
        <f>SUM(D48:D53)</f>
        <v>36566700</v>
      </c>
      <c r="E54" s="51">
        <f>SUM(E48:E53)</f>
        <v>21833900</v>
      </c>
    </row>
    <row r="56" spans="1:7">
      <c r="A56" s="55"/>
      <c r="B56" s="55"/>
      <c r="C56" s="108" t="s">
        <v>127</v>
      </c>
      <c r="D56" s="108"/>
      <c r="E56" s="108"/>
      <c r="F56" s="55"/>
      <c r="G56" s="55"/>
    </row>
  </sheetData>
  <mergeCells count="19">
    <mergeCell ref="D1:E1"/>
    <mergeCell ref="C56:E56"/>
    <mergeCell ref="A46:E46"/>
    <mergeCell ref="A8:A11"/>
    <mergeCell ref="B8:B11"/>
    <mergeCell ref="D9:D11"/>
    <mergeCell ref="B41:B44"/>
    <mergeCell ref="B13:B18"/>
    <mergeCell ref="B19:B23"/>
    <mergeCell ref="B24:B27"/>
    <mergeCell ref="D2:E2"/>
    <mergeCell ref="D3:E3"/>
    <mergeCell ref="B33:B36"/>
    <mergeCell ref="B37:B40"/>
    <mergeCell ref="C8:C11"/>
    <mergeCell ref="D8:E8"/>
    <mergeCell ref="E9:E11"/>
    <mergeCell ref="A6:E6"/>
    <mergeCell ref="B28:B32"/>
  </mergeCells>
  <phoneticPr fontId="4" type="noConversion"/>
  <pageMargins left="1.3779527559055118" right="0.39370078740157483" top="0.39370078740157483" bottom="0.39370078740157483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zoomScale="135" zoomScaleNormal="135" workbookViewId="0">
      <selection activeCell="D1" sqref="D1:E1"/>
    </sheetView>
  </sheetViews>
  <sheetFormatPr defaultRowHeight="12.75"/>
  <cols>
    <col min="1" max="1" width="6.5703125" customWidth="1"/>
    <col min="2" max="2" width="9.28515625" customWidth="1"/>
    <col min="3" max="3" width="43.140625" bestFit="1" customWidth="1"/>
    <col min="4" max="4" width="14.28515625" customWidth="1"/>
    <col min="5" max="5" width="14.5703125" customWidth="1"/>
  </cols>
  <sheetData>
    <row r="1" spans="1:9" ht="12.75" customHeight="1">
      <c r="A1" s="3"/>
      <c r="B1" s="3"/>
      <c r="C1" s="3"/>
      <c r="D1" s="107" t="s">
        <v>5</v>
      </c>
      <c r="E1" s="107"/>
      <c r="F1" s="19"/>
    </row>
    <row r="2" spans="1:9" ht="12.75" customHeight="1">
      <c r="A2" s="3"/>
      <c r="B2" s="3"/>
      <c r="C2" s="3"/>
      <c r="D2" s="107" t="s">
        <v>167</v>
      </c>
      <c r="E2" s="107"/>
      <c r="F2" s="19"/>
    </row>
    <row r="3" spans="1:9" ht="12.75" customHeight="1">
      <c r="A3" s="1"/>
      <c r="B3" s="1"/>
      <c r="C3" s="3"/>
      <c r="D3" s="107" t="s">
        <v>168</v>
      </c>
      <c r="E3" s="107"/>
      <c r="F3" s="19"/>
    </row>
    <row r="4" spans="1:9">
      <c r="A4" s="1"/>
      <c r="B4" s="1"/>
      <c r="C4" s="8"/>
      <c r="D4" s="8" t="s">
        <v>219</v>
      </c>
      <c r="E4" s="49"/>
    </row>
    <row r="5" spans="1:9">
      <c r="A5" s="1"/>
      <c r="B5" s="1"/>
      <c r="C5" s="8"/>
      <c r="D5" s="8"/>
      <c r="E5" s="49"/>
    </row>
    <row r="6" spans="1:9" ht="28.15" customHeight="1">
      <c r="A6" s="103" t="s">
        <v>220</v>
      </c>
      <c r="B6" s="103"/>
      <c r="C6" s="103"/>
      <c r="D6" s="103"/>
      <c r="E6" s="103"/>
      <c r="F6" s="18"/>
    </row>
    <row r="7" spans="1:9">
      <c r="A7" s="1"/>
      <c r="B7" s="1"/>
      <c r="C7" s="3"/>
      <c r="D7" s="109" t="s">
        <v>109</v>
      </c>
      <c r="E7" s="109"/>
    </row>
    <row r="8" spans="1:9">
      <c r="A8" s="104" t="s">
        <v>0</v>
      </c>
      <c r="B8" s="104" t="s">
        <v>175</v>
      </c>
      <c r="C8" s="104" t="s">
        <v>174</v>
      </c>
      <c r="D8" s="111" t="s">
        <v>65</v>
      </c>
      <c r="E8" s="112"/>
    </row>
    <row r="9" spans="1:9" ht="13.5" customHeight="1">
      <c r="A9" s="105"/>
      <c r="B9" s="105"/>
      <c r="C9" s="110"/>
      <c r="D9" s="104" t="s">
        <v>2</v>
      </c>
      <c r="E9" s="104" t="s">
        <v>221</v>
      </c>
    </row>
    <row r="10" spans="1:9" ht="12.75" customHeight="1">
      <c r="A10" s="105"/>
      <c r="B10" s="105"/>
      <c r="C10" s="110"/>
      <c r="D10" s="105"/>
      <c r="E10" s="105"/>
    </row>
    <row r="11" spans="1:9" ht="9.75" customHeight="1">
      <c r="A11" s="105"/>
      <c r="B11" s="106"/>
      <c r="C11" s="110"/>
      <c r="D11" s="106"/>
      <c r="E11" s="106"/>
    </row>
    <row r="12" spans="1:9">
      <c r="A12" s="79">
        <v>1</v>
      </c>
      <c r="B12" s="79">
        <v>2</v>
      </c>
      <c r="C12" s="80">
        <v>3</v>
      </c>
      <c r="D12" s="78">
        <v>4</v>
      </c>
      <c r="E12" s="78">
        <v>6</v>
      </c>
    </row>
    <row r="13" spans="1:9" ht="25.5">
      <c r="A13" s="83" t="s">
        <v>30</v>
      </c>
      <c r="B13" s="132">
        <v>1</v>
      </c>
      <c r="C13" s="9" t="s">
        <v>8</v>
      </c>
      <c r="D13" s="29">
        <f>SUM(D14:D32)</f>
        <v>15980400</v>
      </c>
      <c r="E13" s="29">
        <f>SUM(E14:E32)</f>
        <v>13419800</v>
      </c>
    </row>
    <row r="14" spans="1:9">
      <c r="A14" s="83" t="s">
        <v>71</v>
      </c>
      <c r="B14" s="133"/>
      <c r="C14" s="10" t="s">
        <v>9</v>
      </c>
      <c r="D14" s="84">
        <v>1309700</v>
      </c>
      <c r="E14" s="11">
        <v>1147800</v>
      </c>
    </row>
    <row r="15" spans="1:9">
      <c r="A15" s="83" t="s">
        <v>72</v>
      </c>
      <c r="B15" s="133"/>
      <c r="C15" s="10" t="s">
        <v>100</v>
      </c>
      <c r="D15" s="84">
        <v>972500</v>
      </c>
      <c r="E15" s="11">
        <v>832800</v>
      </c>
      <c r="I15" s="22"/>
    </row>
    <row r="16" spans="1:9">
      <c r="A16" s="20" t="s">
        <v>73</v>
      </c>
      <c r="B16" s="133"/>
      <c r="C16" s="10" t="s">
        <v>106</v>
      </c>
      <c r="D16" s="85">
        <v>1057900</v>
      </c>
      <c r="E16" s="21">
        <v>900400</v>
      </c>
    </row>
    <row r="17" spans="1:5">
      <c r="A17" s="20" t="s">
        <v>176</v>
      </c>
      <c r="B17" s="133"/>
      <c r="C17" s="10" t="s">
        <v>101</v>
      </c>
      <c r="D17" s="85">
        <v>1315500</v>
      </c>
      <c r="E17" s="21">
        <v>1107300</v>
      </c>
    </row>
    <row r="18" spans="1:5">
      <c r="A18" s="20" t="s">
        <v>177</v>
      </c>
      <c r="B18" s="133"/>
      <c r="C18" s="10" t="s">
        <v>107</v>
      </c>
      <c r="D18" s="21">
        <v>2033800</v>
      </c>
      <c r="E18" s="21">
        <v>1792400</v>
      </c>
    </row>
    <row r="19" spans="1:5">
      <c r="A19" s="20" t="s">
        <v>178</v>
      </c>
      <c r="B19" s="133"/>
      <c r="C19" s="10" t="s">
        <v>171</v>
      </c>
      <c r="D19" s="85">
        <v>1505900</v>
      </c>
      <c r="E19" s="21">
        <v>1299300</v>
      </c>
    </row>
    <row r="20" spans="1:5">
      <c r="A20" s="20" t="s">
        <v>179</v>
      </c>
      <c r="B20" s="133"/>
      <c r="C20" s="10" t="s">
        <v>104</v>
      </c>
      <c r="D20" s="85">
        <v>814200</v>
      </c>
      <c r="E20" s="21">
        <v>694000</v>
      </c>
    </row>
    <row r="21" spans="1:5">
      <c r="A21" s="20" t="s">
        <v>180</v>
      </c>
      <c r="B21" s="133"/>
      <c r="C21" s="10" t="s">
        <v>10</v>
      </c>
      <c r="D21" s="85">
        <v>800100</v>
      </c>
      <c r="E21" s="21">
        <v>695200</v>
      </c>
    </row>
    <row r="22" spans="1:5">
      <c r="A22" s="20" t="s">
        <v>181</v>
      </c>
      <c r="B22" s="133"/>
      <c r="C22" s="10" t="s">
        <v>102</v>
      </c>
      <c r="D22" s="85">
        <v>531800</v>
      </c>
      <c r="E22" s="21">
        <v>444500</v>
      </c>
    </row>
    <row r="23" spans="1:5">
      <c r="A23" s="20" t="s">
        <v>182</v>
      </c>
      <c r="B23" s="133"/>
      <c r="C23" s="10" t="s">
        <v>103</v>
      </c>
      <c r="D23" s="85">
        <v>793600</v>
      </c>
      <c r="E23" s="21">
        <v>691900</v>
      </c>
    </row>
    <row r="24" spans="1:5">
      <c r="A24" s="20" t="s">
        <v>183</v>
      </c>
      <c r="B24" s="133"/>
      <c r="C24" s="10" t="s">
        <v>108</v>
      </c>
      <c r="D24" s="21">
        <v>422000</v>
      </c>
      <c r="E24" s="21">
        <v>379000</v>
      </c>
    </row>
    <row r="25" spans="1:5">
      <c r="A25" s="20" t="s">
        <v>184</v>
      </c>
      <c r="B25" s="133"/>
      <c r="C25" s="10" t="s">
        <v>11</v>
      </c>
      <c r="D25" s="84">
        <v>651400</v>
      </c>
      <c r="E25" s="11">
        <v>510100</v>
      </c>
    </row>
    <row r="26" spans="1:5">
      <c r="A26" s="20" t="s">
        <v>185</v>
      </c>
      <c r="B26" s="133"/>
      <c r="C26" s="10" t="s">
        <v>12</v>
      </c>
      <c r="D26" s="84">
        <v>982200</v>
      </c>
      <c r="E26" s="11">
        <v>815500</v>
      </c>
    </row>
    <row r="27" spans="1:5">
      <c r="A27" s="20" t="s">
        <v>186</v>
      </c>
      <c r="B27" s="133"/>
      <c r="C27" s="10" t="s">
        <v>64</v>
      </c>
      <c r="D27" s="84">
        <v>664300</v>
      </c>
      <c r="E27" s="11">
        <v>516800</v>
      </c>
    </row>
    <row r="28" spans="1:5">
      <c r="A28" s="20" t="s">
        <v>187</v>
      </c>
      <c r="B28" s="133"/>
      <c r="C28" s="10" t="s">
        <v>18</v>
      </c>
      <c r="D28" s="84">
        <v>805000</v>
      </c>
      <c r="E28" s="11">
        <v>747300</v>
      </c>
    </row>
    <row r="29" spans="1:5">
      <c r="A29" s="20" t="s">
        <v>188</v>
      </c>
      <c r="B29" s="133"/>
      <c r="C29" s="10" t="s">
        <v>23</v>
      </c>
      <c r="D29" s="85">
        <v>851800</v>
      </c>
      <c r="E29" s="21">
        <v>625100</v>
      </c>
    </row>
    <row r="30" spans="1:5" ht="13.9" customHeight="1">
      <c r="A30" s="20" t="s">
        <v>189</v>
      </c>
      <c r="B30" s="133"/>
      <c r="C30" s="10" t="s">
        <v>116</v>
      </c>
      <c r="D30" s="21">
        <v>260500</v>
      </c>
      <c r="E30" s="21">
        <v>220400</v>
      </c>
    </row>
    <row r="31" spans="1:5" ht="13.9" customHeight="1">
      <c r="A31" s="20" t="s">
        <v>190</v>
      </c>
      <c r="B31" s="133"/>
      <c r="C31" s="88" t="s">
        <v>24</v>
      </c>
      <c r="D31" s="21">
        <v>4000</v>
      </c>
      <c r="E31" s="21"/>
    </row>
    <row r="32" spans="1:5" ht="13.9" customHeight="1">
      <c r="A32" s="20" t="s">
        <v>191</v>
      </c>
      <c r="B32" s="134"/>
      <c r="C32" s="88" t="s">
        <v>165</v>
      </c>
      <c r="D32" s="21">
        <v>204200</v>
      </c>
      <c r="E32" s="21"/>
    </row>
    <row r="33" spans="1:5" ht="25.5" customHeight="1">
      <c r="A33" s="20" t="s">
        <v>31</v>
      </c>
      <c r="B33" s="129" t="s">
        <v>6</v>
      </c>
      <c r="C33" s="95" t="s">
        <v>13</v>
      </c>
      <c r="D33" s="29">
        <f>SUM(D34:D51)</f>
        <v>6749600</v>
      </c>
      <c r="E33" s="29">
        <f>SUM(E34:E51)</f>
        <v>3183300</v>
      </c>
    </row>
    <row r="34" spans="1:5" ht="13.5" customHeight="1">
      <c r="A34" s="20" t="s">
        <v>74</v>
      </c>
      <c r="B34" s="131"/>
      <c r="C34" s="96" t="s">
        <v>9</v>
      </c>
      <c r="D34" s="21">
        <v>13900</v>
      </c>
      <c r="E34" s="21"/>
    </row>
    <row r="35" spans="1:5" ht="13.5" customHeight="1">
      <c r="A35" s="20" t="s">
        <v>75</v>
      </c>
      <c r="B35" s="131"/>
      <c r="C35" s="10" t="s">
        <v>100</v>
      </c>
      <c r="D35" s="21">
        <v>30100</v>
      </c>
      <c r="E35" s="21"/>
    </row>
    <row r="36" spans="1:5" ht="13.5" customHeight="1">
      <c r="A36" s="20" t="s">
        <v>76</v>
      </c>
      <c r="B36" s="131"/>
      <c r="C36" s="10" t="s">
        <v>106</v>
      </c>
      <c r="D36" s="21">
        <v>31700</v>
      </c>
      <c r="E36" s="21"/>
    </row>
    <row r="37" spans="1:5" ht="13.5" customHeight="1">
      <c r="A37" s="20" t="s">
        <v>192</v>
      </c>
      <c r="B37" s="131"/>
      <c r="C37" s="10" t="s">
        <v>101</v>
      </c>
      <c r="D37" s="21">
        <v>34800</v>
      </c>
      <c r="E37" s="21"/>
    </row>
    <row r="38" spans="1:5" ht="13.5" customHeight="1">
      <c r="A38" s="20" t="s">
        <v>193</v>
      </c>
      <c r="B38" s="131"/>
      <c r="C38" s="10" t="s">
        <v>107</v>
      </c>
      <c r="D38" s="21">
        <v>103600</v>
      </c>
      <c r="E38" s="21"/>
    </row>
    <row r="39" spans="1:5" ht="13.5" customHeight="1">
      <c r="A39" s="20" t="s">
        <v>194</v>
      </c>
      <c r="B39" s="131"/>
      <c r="C39" s="10" t="s">
        <v>171</v>
      </c>
      <c r="D39" s="21">
        <v>53500</v>
      </c>
      <c r="E39" s="21"/>
    </row>
    <row r="40" spans="1:5" ht="13.5" customHeight="1">
      <c r="A40" s="20" t="s">
        <v>195</v>
      </c>
      <c r="B40" s="131"/>
      <c r="C40" s="10" t="s">
        <v>104</v>
      </c>
      <c r="D40" s="21">
        <v>25300</v>
      </c>
      <c r="E40" s="21"/>
    </row>
    <row r="41" spans="1:5" ht="13.5" customHeight="1">
      <c r="A41" s="20" t="s">
        <v>196</v>
      </c>
      <c r="B41" s="131"/>
      <c r="C41" s="10" t="s">
        <v>10</v>
      </c>
      <c r="D41" s="21">
        <v>16700</v>
      </c>
      <c r="E41" s="21"/>
    </row>
    <row r="42" spans="1:5" ht="13.5" customHeight="1">
      <c r="A42" s="20" t="s">
        <v>197</v>
      </c>
      <c r="B42" s="131"/>
      <c r="C42" s="10" t="s">
        <v>102</v>
      </c>
      <c r="D42" s="21">
        <v>12600</v>
      </c>
      <c r="E42" s="21"/>
    </row>
    <row r="43" spans="1:5" ht="13.5" customHeight="1">
      <c r="A43" s="20" t="s">
        <v>198</v>
      </c>
      <c r="B43" s="131"/>
      <c r="C43" s="10" t="s">
        <v>103</v>
      </c>
      <c r="D43" s="21">
        <v>29000</v>
      </c>
      <c r="E43" s="21"/>
    </row>
    <row r="44" spans="1:5" ht="13.5" customHeight="1">
      <c r="A44" s="20" t="s">
        <v>199</v>
      </c>
      <c r="B44" s="131"/>
      <c r="C44" s="10" t="s">
        <v>108</v>
      </c>
      <c r="D44" s="21">
        <v>9600</v>
      </c>
      <c r="E44" s="21"/>
    </row>
    <row r="45" spans="1:5" ht="13.5" customHeight="1">
      <c r="A45" s="20" t="s">
        <v>200</v>
      </c>
      <c r="B45" s="131"/>
      <c r="C45" s="10" t="s">
        <v>11</v>
      </c>
      <c r="D45" s="21">
        <v>3500</v>
      </c>
      <c r="E45" s="21"/>
    </row>
    <row r="46" spans="1:5" ht="13.5" customHeight="1">
      <c r="A46" s="20" t="s">
        <v>201</v>
      </c>
      <c r="B46" s="131"/>
      <c r="C46" s="97" t="s">
        <v>63</v>
      </c>
      <c r="D46" s="87">
        <v>1203000</v>
      </c>
      <c r="E46" s="87">
        <v>1045000</v>
      </c>
    </row>
    <row r="47" spans="1:5" ht="13.5" customHeight="1">
      <c r="A47" s="20" t="s">
        <v>202</v>
      </c>
      <c r="B47" s="131"/>
      <c r="C47" s="97" t="s">
        <v>117</v>
      </c>
      <c r="D47" s="87">
        <v>728700</v>
      </c>
      <c r="E47" s="87">
        <v>636000</v>
      </c>
    </row>
    <row r="48" spans="1:5" ht="13.5" customHeight="1">
      <c r="A48" s="20" t="s">
        <v>203</v>
      </c>
      <c r="B48" s="131"/>
      <c r="C48" s="97" t="s">
        <v>28</v>
      </c>
      <c r="D48" s="87">
        <v>1630800</v>
      </c>
      <c r="E48" s="87">
        <v>1142300</v>
      </c>
    </row>
    <row r="49" spans="1:10" ht="13.5" customHeight="1">
      <c r="A49" s="20" t="s">
        <v>204</v>
      </c>
      <c r="B49" s="131"/>
      <c r="C49" s="97" t="s">
        <v>93</v>
      </c>
      <c r="D49" s="87">
        <v>330600</v>
      </c>
      <c r="E49" s="87">
        <v>249900</v>
      </c>
    </row>
    <row r="50" spans="1:10" ht="13.5" customHeight="1">
      <c r="A50" s="20" t="s">
        <v>205</v>
      </c>
      <c r="B50" s="131"/>
      <c r="C50" s="86" t="s">
        <v>20</v>
      </c>
      <c r="D50" s="17">
        <v>2000</v>
      </c>
      <c r="E50" s="17">
        <v>2000</v>
      </c>
    </row>
    <row r="51" spans="1:10" ht="13.5" customHeight="1">
      <c r="A51" s="20" t="s">
        <v>206</v>
      </c>
      <c r="B51" s="130"/>
      <c r="C51" s="97" t="s">
        <v>165</v>
      </c>
      <c r="D51" s="21">
        <f>2471000+19200</f>
        <v>2490200</v>
      </c>
      <c r="E51" s="21">
        <f>89200+18900</f>
        <v>108100</v>
      </c>
    </row>
    <row r="52" spans="1:10" ht="27" customHeight="1">
      <c r="A52" s="20" t="s">
        <v>32</v>
      </c>
      <c r="B52" s="129" t="s">
        <v>19</v>
      </c>
      <c r="C52" s="13" t="s">
        <v>122</v>
      </c>
      <c r="D52" s="93">
        <f>SUM(D53:D60)</f>
        <v>2481600</v>
      </c>
      <c r="E52" s="93">
        <f>SUM(E53:E60)</f>
        <v>1549700</v>
      </c>
    </row>
    <row r="53" spans="1:10">
      <c r="A53" s="20" t="s">
        <v>77</v>
      </c>
      <c r="B53" s="131"/>
      <c r="C53" s="86" t="s">
        <v>20</v>
      </c>
      <c r="D53" s="15">
        <v>257900</v>
      </c>
      <c r="E53" s="14">
        <v>217000</v>
      </c>
    </row>
    <row r="54" spans="1:10">
      <c r="A54" s="20" t="s">
        <v>207</v>
      </c>
      <c r="B54" s="131"/>
      <c r="C54" s="86" t="s">
        <v>99</v>
      </c>
      <c r="D54" s="87">
        <v>712600</v>
      </c>
      <c r="E54" s="17">
        <v>588700</v>
      </c>
    </row>
    <row r="55" spans="1:10">
      <c r="A55" s="20" t="s">
        <v>208</v>
      </c>
      <c r="B55" s="131"/>
      <c r="C55" s="86" t="s">
        <v>24</v>
      </c>
      <c r="D55" s="87">
        <v>628000</v>
      </c>
      <c r="E55" s="17">
        <v>432800</v>
      </c>
    </row>
    <row r="56" spans="1:10" ht="13.9" customHeight="1">
      <c r="A56" s="20" t="s">
        <v>209</v>
      </c>
      <c r="B56" s="131"/>
      <c r="C56" s="86" t="s">
        <v>66</v>
      </c>
      <c r="D56" s="87">
        <v>94900</v>
      </c>
      <c r="E56" s="17">
        <v>73100</v>
      </c>
    </row>
    <row r="57" spans="1:10">
      <c r="A57" s="20" t="s">
        <v>210</v>
      </c>
      <c r="B57" s="131"/>
      <c r="C57" s="86" t="s">
        <v>21</v>
      </c>
      <c r="D57" s="87">
        <v>92200</v>
      </c>
      <c r="E57" s="17">
        <v>79700</v>
      </c>
    </row>
    <row r="58" spans="1:10">
      <c r="A58" s="20" t="s">
        <v>211</v>
      </c>
      <c r="B58" s="131"/>
      <c r="C58" s="86" t="s">
        <v>94</v>
      </c>
      <c r="D58" s="87">
        <v>93200</v>
      </c>
      <c r="E58" s="17">
        <v>76000</v>
      </c>
    </row>
    <row r="59" spans="1:10">
      <c r="A59" s="20" t="s">
        <v>212</v>
      </c>
      <c r="B59" s="131"/>
      <c r="C59" s="86" t="s">
        <v>22</v>
      </c>
      <c r="D59" s="87">
        <v>108300</v>
      </c>
      <c r="E59" s="17">
        <v>82400</v>
      </c>
    </row>
    <row r="60" spans="1:10">
      <c r="A60" s="20" t="s">
        <v>213</v>
      </c>
      <c r="B60" s="130"/>
      <c r="C60" s="97" t="s">
        <v>165</v>
      </c>
      <c r="D60" s="87">
        <v>494500</v>
      </c>
      <c r="E60" s="17"/>
    </row>
    <row r="61" spans="1:10" ht="25.5">
      <c r="A61" s="20" t="s">
        <v>33</v>
      </c>
      <c r="B61" s="129" t="s">
        <v>14</v>
      </c>
      <c r="C61" s="94" t="s">
        <v>15</v>
      </c>
      <c r="D61" s="36">
        <f>SUM(D62:D65)</f>
        <v>5444400</v>
      </c>
      <c r="E61" s="36">
        <f>SUM(E62:E65)</f>
        <v>3341500</v>
      </c>
    </row>
    <row r="62" spans="1:10">
      <c r="A62" s="20" t="s">
        <v>113</v>
      </c>
      <c r="B62" s="131"/>
      <c r="C62" s="88" t="s">
        <v>95</v>
      </c>
      <c r="D62" s="87">
        <v>98500</v>
      </c>
      <c r="E62" s="87">
        <v>92700</v>
      </c>
    </row>
    <row r="63" spans="1:10">
      <c r="A63" s="20" t="s">
        <v>120</v>
      </c>
      <c r="B63" s="131"/>
      <c r="C63" s="88" t="s">
        <v>98</v>
      </c>
      <c r="D63" s="87">
        <v>911000</v>
      </c>
      <c r="E63" s="87">
        <v>783300</v>
      </c>
      <c r="J63" s="43"/>
    </row>
    <row r="64" spans="1:10" ht="25.5">
      <c r="A64" s="20" t="s">
        <v>214</v>
      </c>
      <c r="B64" s="131"/>
      <c r="C64" s="88" t="s">
        <v>222</v>
      </c>
      <c r="D64" s="87">
        <f>328500+700000</f>
        <v>1028500</v>
      </c>
      <c r="E64" s="87"/>
    </row>
    <row r="65" spans="1:5">
      <c r="A65" s="89" t="s">
        <v>215</v>
      </c>
      <c r="B65" s="131"/>
      <c r="C65" s="88" t="s">
        <v>165</v>
      </c>
      <c r="D65" s="87">
        <v>3406400</v>
      </c>
      <c r="E65" s="87">
        <v>2465500</v>
      </c>
    </row>
    <row r="66" spans="1:5">
      <c r="A66" s="20" t="s">
        <v>216</v>
      </c>
      <c r="B66" s="130"/>
      <c r="C66" s="68" t="s">
        <v>131</v>
      </c>
      <c r="D66" s="17">
        <v>19900</v>
      </c>
      <c r="E66" s="17"/>
    </row>
    <row r="67" spans="1:5" ht="25.5">
      <c r="A67" s="20" t="s">
        <v>34</v>
      </c>
      <c r="B67" s="129" t="s">
        <v>16</v>
      </c>
      <c r="C67" s="28" t="s">
        <v>57</v>
      </c>
      <c r="D67" s="30">
        <f>SUM(D68)</f>
        <v>1816000</v>
      </c>
      <c r="E67" s="30">
        <f>SUM(E68)</f>
        <v>174200</v>
      </c>
    </row>
    <row r="68" spans="1:5">
      <c r="A68" s="20" t="s">
        <v>121</v>
      </c>
      <c r="B68" s="130"/>
      <c r="C68" s="88" t="s">
        <v>165</v>
      </c>
      <c r="D68" s="17">
        <v>1816000</v>
      </c>
      <c r="E68" s="17">
        <v>174200</v>
      </c>
    </row>
    <row r="69" spans="1:5" ht="25.5">
      <c r="A69" s="20" t="s">
        <v>35</v>
      </c>
      <c r="B69" s="129" t="s">
        <v>25</v>
      </c>
      <c r="C69" s="28" t="s">
        <v>96</v>
      </c>
      <c r="D69" s="30">
        <f>SUM(D70)</f>
        <v>2724400</v>
      </c>
      <c r="E69" s="30">
        <f>SUM(E70)</f>
        <v>153200</v>
      </c>
    </row>
    <row r="70" spans="1:5">
      <c r="A70" s="20" t="s">
        <v>125</v>
      </c>
      <c r="B70" s="130"/>
      <c r="C70" s="88" t="s">
        <v>165</v>
      </c>
      <c r="D70" s="17">
        <v>2724400</v>
      </c>
      <c r="E70" s="17">
        <v>153200</v>
      </c>
    </row>
    <row r="71" spans="1:5">
      <c r="A71" s="20" t="s">
        <v>36</v>
      </c>
      <c r="B71" s="129" t="s">
        <v>26</v>
      </c>
      <c r="C71" s="13" t="s">
        <v>27</v>
      </c>
      <c r="D71" s="36">
        <f>SUM(D72:D73)</f>
        <v>1370300</v>
      </c>
      <c r="E71" s="36">
        <f>SUM(E72:E73)</f>
        <v>12200</v>
      </c>
    </row>
    <row r="72" spans="1:5">
      <c r="A72" s="20" t="s">
        <v>217</v>
      </c>
      <c r="B72" s="131"/>
      <c r="C72" s="88" t="s">
        <v>165</v>
      </c>
      <c r="D72" s="17">
        <f>686200+677000</f>
        <v>1363200</v>
      </c>
      <c r="E72" s="17">
        <v>12000</v>
      </c>
    </row>
    <row r="73" spans="1:5">
      <c r="A73" s="20" t="s">
        <v>218</v>
      </c>
      <c r="B73" s="130"/>
      <c r="C73" s="88" t="s">
        <v>93</v>
      </c>
      <c r="D73" s="17">
        <v>7100</v>
      </c>
      <c r="E73" s="17">
        <v>200</v>
      </c>
    </row>
    <row r="74" spans="1:5">
      <c r="A74" s="20"/>
      <c r="B74" s="20"/>
      <c r="C74" s="82" t="s">
        <v>67</v>
      </c>
      <c r="D74" s="16">
        <f>D13+D33+D52+D61+D67+D69+D71</f>
        <v>36566700</v>
      </c>
      <c r="E74" s="16">
        <f>E13+E33+E52+E61+E67+E69+E71</f>
        <v>21833900</v>
      </c>
    </row>
    <row r="75" spans="1:5">
      <c r="A75" s="113"/>
      <c r="B75" s="113"/>
      <c r="C75" s="113"/>
      <c r="D75" s="113"/>
      <c r="E75" s="113"/>
    </row>
    <row r="76" spans="1:5">
      <c r="A76" s="108" t="s">
        <v>17</v>
      </c>
      <c r="B76" s="108"/>
      <c r="C76" s="108"/>
      <c r="D76" s="108"/>
      <c r="E76" s="108"/>
    </row>
    <row r="77" spans="1:5">
      <c r="A77" s="31"/>
      <c r="B77" s="31"/>
      <c r="C77" s="31"/>
      <c r="D77" s="31"/>
      <c r="E77" s="31"/>
    </row>
    <row r="78" spans="1:5">
      <c r="A78" s="31"/>
      <c r="B78" s="31"/>
      <c r="C78" s="31"/>
      <c r="D78" s="31"/>
      <c r="E78" s="31"/>
    </row>
    <row r="79" spans="1:5">
      <c r="A79" s="31"/>
      <c r="B79" s="31"/>
      <c r="C79" s="31"/>
      <c r="D79" s="31"/>
      <c r="E79" s="31"/>
    </row>
    <row r="80" spans="1:5">
      <c r="A80" s="31"/>
      <c r="B80" s="31"/>
      <c r="C80" s="31"/>
      <c r="D80" s="31"/>
      <c r="E80" s="31"/>
    </row>
    <row r="81" spans="1:5">
      <c r="A81" s="31"/>
      <c r="B81" s="31"/>
      <c r="C81" s="31"/>
      <c r="D81" s="31"/>
      <c r="E81" s="31"/>
    </row>
    <row r="82" spans="1:5">
      <c r="A82" s="31"/>
      <c r="B82" s="31"/>
      <c r="C82" s="31"/>
      <c r="D82" s="31"/>
      <c r="E82" s="31"/>
    </row>
    <row r="83" spans="1:5">
      <c r="A83" s="31"/>
      <c r="B83" s="31"/>
      <c r="C83" s="31"/>
      <c r="D83" s="31"/>
      <c r="E83" s="31"/>
    </row>
    <row r="84" spans="1:5">
      <c r="A84" s="31"/>
      <c r="B84" s="31"/>
      <c r="C84" s="31"/>
      <c r="D84" s="31"/>
      <c r="E84" s="31"/>
    </row>
    <row r="85" spans="1:5">
      <c r="A85" s="31"/>
      <c r="B85" s="31"/>
      <c r="C85" s="31"/>
      <c r="D85" s="31"/>
      <c r="E85" s="31"/>
    </row>
    <row r="86" spans="1:5">
      <c r="A86" s="31"/>
      <c r="B86" s="31"/>
      <c r="C86" s="31"/>
      <c r="D86" s="31"/>
      <c r="E86" s="31"/>
    </row>
    <row r="87" spans="1:5">
      <c r="A87" s="31"/>
      <c r="B87" s="31"/>
      <c r="C87" s="31"/>
      <c r="D87" s="31"/>
      <c r="E87" s="31"/>
    </row>
    <row r="88" spans="1:5">
      <c r="A88" s="31"/>
      <c r="B88" s="31"/>
      <c r="C88" s="31"/>
      <c r="D88" s="31"/>
      <c r="E88" s="31"/>
    </row>
    <row r="89" spans="1:5">
      <c r="A89" s="31"/>
      <c r="B89" s="31"/>
      <c r="C89" s="31"/>
      <c r="D89" s="31"/>
      <c r="E89" s="31"/>
    </row>
    <row r="90" spans="1:5">
      <c r="A90" s="31"/>
      <c r="B90" s="31"/>
      <c r="C90" s="31"/>
      <c r="D90" s="31"/>
      <c r="E90" s="31"/>
    </row>
    <row r="91" spans="1:5">
      <c r="A91" s="31"/>
      <c r="B91" s="31"/>
      <c r="C91" s="31"/>
      <c r="D91" s="31"/>
      <c r="E91" s="31"/>
    </row>
    <row r="92" spans="1:5">
      <c r="A92" s="31"/>
      <c r="B92" s="31"/>
      <c r="C92" s="31"/>
      <c r="D92" s="31"/>
      <c r="E92" s="31"/>
    </row>
    <row r="93" spans="1:5">
      <c r="A93" s="31"/>
      <c r="B93" s="31"/>
      <c r="C93" s="31"/>
      <c r="D93" s="31"/>
      <c r="E93" s="31"/>
    </row>
    <row r="94" spans="1:5">
      <c r="A94" s="31"/>
      <c r="B94" s="31"/>
      <c r="C94" s="31"/>
      <c r="D94" s="31"/>
      <c r="E94" s="31"/>
    </row>
    <row r="95" spans="1:5">
      <c r="A95" s="31"/>
      <c r="B95" s="31"/>
      <c r="C95" s="31"/>
      <c r="D95" s="31"/>
      <c r="E95" s="31"/>
    </row>
    <row r="96" spans="1:5">
      <c r="A96" s="31"/>
      <c r="B96" s="31"/>
      <c r="C96" s="31"/>
      <c r="D96" s="31"/>
      <c r="E96" s="31"/>
    </row>
    <row r="97" spans="1:5">
      <c r="A97" s="31"/>
      <c r="B97" s="31"/>
      <c r="C97" s="31"/>
      <c r="D97" s="31"/>
      <c r="E97" s="31"/>
    </row>
    <row r="98" spans="1:5">
      <c r="A98" s="31"/>
      <c r="B98" s="31"/>
      <c r="C98" s="31"/>
      <c r="D98" s="31"/>
      <c r="E98" s="31"/>
    </row>
    <row r="99" spans="1:5">
      <c r="A99" s="31"/>
      <c r="B99" s="31"/>
      <c r="C99" s="31"/>
      <c r="D99" s="31"/>
      <c r="E99" s="31"/>
    </row>
    <row r="100" spans="1:5">
      <c r="A100" s="31"/>
      <c r="B100" s="31"/>
      <c r="C100" s="31"/>
      <c r="D100" s="31"/>
      <c r="E100" s="31"/>
    </row>
    <row r="101" spans="1:5">
      <c r="A101" s="31"/>
      <c r="B101" s="31"/>
      <c r="C101" s="31"/>
      <c r="D101" s="31"/>
      <c r="E101" s="31"/>
    </row>
    <row r="102" spans="1:5">
      <c r="A102" s="31"/>
      <c r="B102" s="31"/>
      <c r="C102" s="31"/>
      <c r="D102" s="31"/>
      <c r="E102" s="31"/>
    </row>
    <row r="103" spans="1:5">
      <c r="A103" s="32"/>
      <c r="B103" s="32"/>
      <c r="C103" s="32"/>
      <c r="D103" s="32"/>
      <c r="E103" s="32"/>
    </row>
    <row r="104" spans="1:5">
      <c r="A104" s="32"/>
      <c r="B104" s="32"/>
      <c r="C104" s="32"/>
      <c r="D104" s="32"/>
      <c r="E104" s="32"/>
    </row>
    <row r="105" spans="1:5">
      <c r="A105" s="32"/>
      <c r="B105" s="32"/>
      <c r="C105" s="32"/>
      <c r="D105" s="32"/>
      <c r="E105" s="32"/>
    </row>
    <row r="106" spans="1:5">
      <c r="A106" s="32"/>
      <c r="B106" s="32"/>
      <c r="C106" s="32"/>
      <c r="D106" s="32"/>
      <c r="E106" s="32"/>
    </row>
    <row r="107" spans="1:5">
      <c r="A107" s="32"/>
      <c r="B107" s="32"/>
      <c r="C107" s="32"/>
      <c r="D107" s="32"/>
      <c r="E107" s="32"/>
    </row>
    <row r="108" spans="1:5">
      <c r="A108" s="32"/>
      <c r="B108" s="32"/>
      <c r="C108" s="32"/>
      <c r="D108" s="32"/>
      <c r="E108" s="32"/>
    </row>
    <row r="109" spans="1:5">
      <c r="A109" s="32"/>
      <c r="B109" s="32"/>
      <c r="C109" s="32"/>
      <c r="D109" s="32"/>
      <c r="E109" s="32"/>
    </row>
    <row r="110" spans="1:5">
      <c r="A110" s="32"/>
      <c r="B110" s="32"/>
      <c r="C110" s="32"/>
      <c r="D110" s="32"/>
      <c r="E110" s="32"/>
    </row>
    <row r="111" spans="1:5">
      <c r="A111" s="32"/>
      <c r="B111" s="32"/>
      <c r="C111" s="32"/>
      <c r="D111" s="32"/>
      <c r="E111" s="32"/>
    </row>
    <row r="112" spans="1:5">
      <c r="A112" s="32"/>
      <c r="B112" s="32"/>
      <c r="C112" s="32"/>
      <c r="D112" s="32"/>
      <c r="E112" s="32"/>
    </row>
    <row r="113" spans="1:5">
      <c r="A113" s="32"/>
      <c r="B113" s="32"/>
      <c r="C113" s="32"/>
      <c r="D113" s="32"/>
      <c r="E113" s="32"/>
    </row>
    <row r="114" spans="1:5">
      <c r="A114" s="32"/>
      <c r="B114" s="32"/>
      <c r="C114" s="32"/>
      <c r="D114" s="32"/>
      <c r="E114" s="32"/>
    </row>
    <row r="115" spans="1:5">
      <c r="A115" s="32"/>
      <c r="B115" s="32"/>
      <c r="C115" s="32"/>
      <c r="D115" s="32"/>
      <c r="E115" s="32"/>
    </row>
    <row r="116" spans="1:5">
      <c r="A116" s="32"/>
      <c r="B116" s="32"/>
      <c r="C116" s="32"/>
      <c r="D116" s="32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32"/>
      <c r="C123" s="32"/>
      <c r="D123" s="32"/>
      <c r="E123" s="32"/>
    </row>
    <row r="124" spans="1:5">
      <c r="A124" s="32"/>
      <c r="B124" s="32"/>
      <c r="C124" s="32"/>
      <c r="D124" s="32"/>
      <c r="E124" s="32"/>
    </row>
    <row r="125" spans="1:5">
      <c r="A125" s="32"/>
      <c r="B125" s="32"/>
      <c r="C125" s="32"/>
      <c r="D125" s="32"/>
      <c r="E125" s="32"/>
    </row>
    <row r="126" spans="1:5">
      <c r="A126" s="32"/>
      <c r="B126" s="32"/>
      <c r="C126" s="32"/>
      <c r="D126" s="32"/>
      <c r="E126" s="32"/>
    </row>
    <row r="127" spans="1:5">
      <c r="A127" s="32"/>
      <c r="B127" s="32"/>
      <c r="C127" s="32"/>
      <c r="D127" s="32"/>
      <c r="E127" s="32"/>
    </row>
    <row r="128" spans="1:5">
      <c r="A128" s="32"/>
      <c r="B128" s="32"/>
      <c r="C128" s="32"/>
      <c r="D128" s="32"/>
      <c r="E128" s="32"/>
    </row>
    <row r="129" spans="1:5">
      <c r="A129" s="32"/>
      <c r="B129" s="32"/>
      <c r="C129" s="32"/>
      <c r="D129" s="32"/>
      <c r="E129" s="32"/>
    </row>
    <row r="130" spans="1:5">
      <c r="A130" s="32"/>
      <c r="B130" s="32"/>
      <c r="C130" s="32"/>
      <c r="D130" s="32"/>
      <c r="E130" s="32"/>
    </row>
    <row r="131" spans="1:5">
      <c r="A131" s="32"/>
      <c r="B131" s="32"/>
      <c r="C131" s="32"/>
      <c r="D131" s="32"/>
      <c r="E131" s="32"/>
    </row>
    <row r="132" spans="1:5">
      <c r="A132" s="32"/>
      <c r="B132" s="32"/>
      <c r="C132" s="32"/>
      <c r="D132" s="32"/>
      <c r="E132" s="32"/>
    </row>
    <row r="133" spans="1:5">
      <c r="A133" s="32"/>
      <c r="B133" s="32"/>
      <c r="C133" s="32"/>
      <c r="D133" s="32"/>
      <c r="E133" s="32"/>
    </row>
    <row r="134" spans="1:5">
      <c r="A134" s="32"/>
      <c r="B134" s="32"/>
      <c r="C134" s="32"/>
      <c r="D134" s="32"/>
      <c r="E134" s="32"/>
    </row>
    <row r="135" spans="1:5">
      <c r="A135" s="32"/>
      <c r="B135" s="32"/>
      <c r="C135" s="32"/>
      <c r="D135" s="32"/>
      <c r="E135" s="32"/>
    </row>
    <row r="136" spans="1:5">
      <c r="A136" s="32"/>
      <c r="B136" s="32"/>
      <c r="C136" s="32"/>
      <c r="D136" s="32"/>
      <c r="E136" s="32"/>
    </row>
    <row r="137" spans="1:5">
      <c r="A137" s="32"/>
      <c r="B137" s="32"/>
      <c r="C137" s="32"/>
      <c r="D137" s="32"/>
      <c r="E137" s="32"/>
    </row>
    <row r="138" spans="1:5">
      <c r="A138" s="32"/>
      <c r="B138" s="32"/>
      <c r="C138" s="32"/>
      <c r="D138" s="32"/>
      <c r="E138" s="32"/>
    </row>
    <row r="139" spans="1:5">
      <c r="A139" s="32"/>
      <c r="B139" s="32"/>
      <c r="C139" s="32"/>
      <c r="D139" s="32"/>
      <c r="E139" s="32"/>
    </row>
    <row r="140" spans="1:5">
      <c r="A140" s="32"/>
      <c r="B140" s="32"/>
      <c r="C140" s="32"/>
      <c r="D140" s="32"/>
      <c r="E140" s="32"/>
    </row>
    <row r="141" spans="1:5">
      <c r="A141" s="32"/>
      <c r="B141" s="32"/>
      <c r="C141" s="32"/>
      <c r="D141" s="32"/>
      <c r="E141" s="32"/>
    </row>
    <row r="142" spans="1:5">
      <c r="A142" s="32"/>
      <c r="B142" s="32"/>
      <c r="C142" s="32"/>
      <c r="D142" s="32"/>
      <c r="E142" s="32"/>
    </row>
    <row r="143" spans="1:5">
      <c r="A143" s="32"/>
      <c r="B143" s="32"/>
      <c r="C143" s="32"/>
      <c r="D143" s="32"/>
      <c r="E143" s="32"/>
    </row>
    <row r="144" spans="1:5">
      <c r="A144" s="32"/>
      <c r="B144" s="32"/>
      <c r="C144" s="32"/>
      <c r="D144" s="32"/>
      <c r="E144" s="32"/>
    </row>
    <row r="145" spans="1:5">
      <c r="A145" s="32"/>
      <c r="B145" s="32"/>
      <c r="C145" s="32"/>
      <c r="D145" s="32"/>
      <c r="E145" s="32"/>
    </row>
    <row r="146" spans="1:5">
      <c r="A146" s="32"/>
      <c r="B146" s="32"/>
      <c r="C146" s="32"/>
      <c r="D146" s="32"/>
      <c r="E146" s="32"/>
    </row>
    <row r="147" spans="1:5">
      <c r="A147" s="32"/>
      <c r="B147" s="32"/>
      <c r="C147" s="32"/>
      <c r="D147" s="32"/>
      <c r="E147" s="32"/>
    </row>
    <row r="148" spans="1:5">
      <c r="A148" s="32"/>
      <c r="B148" s="32"/>
      <c r="C148" s="32"/>
      <c r="D148" s="32"/>
      <c r="E148" s="32"/>
    </row>
    <row r="149" spans="1:5">
      <c r="A149" s="32"/>
      <c r="B149" s="32"/>
      <c r="C149" s="32"/>
      <c r="D149" s="32"/>
      <c r="E149" s="32"/>
    </row>
    <row r="150" spans="1:5">
      <c r="A150" s="32"/>
      <c r="B150" s="32"/>
      <c r="C150" s="32"/>
      <c r="D150" s="32"/>
      <c r="E150" s="32"/>
    </row>
    <row r="151" spans="1:5">
      <c r="A151" s="32"/>
      <c r="B151" s="32"/>
      <c r="C151" s="32"/>
      <c r="D151" s="32"/>
      <c r="E151" s="32"/>
    </row>
    <row r="152" spans="1:5">
      <c r="A152" s="32"/>
      <c r="B152" s="32"/>
      <c r="C152" s="32"/>
      <c r="D152" s="32"/>
      <c r="E152" s="32"/>
    </row>
    <row r="153" spans="1:5">
      <c r="A153" s="32"/>
      <c r="B153" s="32"/>
      <c r="C153" s="32"/>
      <c r="D153" s="32"/>
      <c r="E153" s="32"/>
    </row>
    <row r="154" spans="1:5">
      <c r="A154" s="32"/>
      <c r="B154" s="32"/>
      <c r="C154" s="32"/>
      <c r="D154" s="32"/>
      <c r="E154" s="32"/>
    </row>
    <row r="155" spans="1:5">
      <c r="A155" s="32"/>
      <c r="B155" s="32"/>
      <c r="C155" s="32"/>
      <c r="D155" s="32"/>
      <c r="E155" s="32"/>
    </row>
    <row r="156" spans="1:5">
      <c r="A156" s="32"/>
      <c r="B156" s="32"/>
      <c r="C156" s="32"/>
      <c r="D156" s="32"/>
      <c r="E156" s="32"/>
    </row>
  </sheetData>
  <mergeCells count="20">
    <mergeCell ref="A75:E75"/>
    <mergeCell ref="A76:E76"/>
    <mergeCell ref="B8:B11"/>
    <mergeCell ref="A8:A11"/>
    <mergeCell ref="C8:C11"/>
    <mergeCell ref="D8:E8"/>
    <mergeCell ref="D9:D11"/>
    <mergeCell ref="B71:B73"/>
    <mergeCell ref="E9:E11"/>
    <mergeCell ref="B13:B32"/>
    <mergeCell ref="D1:E1"/>
    <mergeCell ref="D2:E2"/>
    <mergeCell ref="D3:E3"/>
    <mergeCell ref="B69:B70"/>
    <mergeCell ref="A6:E6"/>
    <mergeCell ref="D7:E7"/>
    <mergeCell ref="B33:B51"/>
    <mergeCell ref="B52:B60"/>
    <mergeCell ref="B61:B66"/>
    <mergeCell ref="B67:B68"/>
  </mergeCells>
  <pageMargins left="0.98425196850393704" right="0.3937007874015748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pr.pajamos</vt:lpstr>
      <vt:lpstr>2 pr. asignav. valdytojus</vt:lpstr>
      <vt:lpstr>3 pr. asignav. valdyt.šaltin</vt:lpstr>
      <vt:lpstr>4 pr. bendros išlaidos</vt:lpstr>
      <vt:lpstr>5 pr. pagal. progr. ir asign.v.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Prienai</dc:creator>
  <cp:lastModifiedBy>BiruteZvi</cp:lastModifiedBy>
  <cp:lastPrinted>2022-01-14T09:06:59Z</cp:lastPrinted>
  <dcterms:created xsi:type="dcterms:W3CDTF">2011-02-01T07:14:51Z</dcterms:created>
  <dcterms:modified xsi:type="dcterms:W3CDTF">2022-01-18T09:20:24Z</dcterms:modified>
</cp:coreProperties>
</file>