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324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Kęstutis Dambrauskas\Desktop\"/>
    </mc:Choice>
  </mc:AlternateContent>
  <xr:revisionPtr revIDLastSave="0" documentId="13_ncr:1_{4FBF0263-6CB8-431E-916A-244E93F72305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Lapas1" sheetId="1" r:id="rId1"/>
    <sheet name="Lapas2" sheetId="2" r:id="rId2"/>
  </sheets>
  <definedNames>
    <definedName name="_xlnm.Print_Titles" localSheetId="0">Lapas1!$8:$11</definedName>
  </definedNames>
  <calcPr calcId="191029"/>
</workbook>
</file>

<file path=xl/calcChain.xml><?xml version="1.0" encoding="utf-8"?>
<calcChain xmlns="http://schemas.openxmlformats.org/spreadsheetml/2006/main">
  <c r="F320" i="1" l="1"/>
  <c r="F335" i="1"/>
  <c r="E232" i="1"/>
  <c r="E221" i="1"/>
  <c r="E199" i="1"/>
  <c r="E168" i="1"/>
  <c r="E157" i="1"/>
  <c r="E145" i="1"/>
  <c r="F252" i="1"/>
  <c r="F333" i="1"/>
  <c r="E305" i="1"/>
  <c r="E250" i="1"/>
  <c r="E242" i="1"/>
  <c r="E123" i="1"/>
  <c r="F319" i="1"/>
  <c r="F332" i="1"/>
  <c r="F323" i="1"/>
  <c r="F321" i="1"/>
  <c r="B58" i="1"/>
  <c r="F343" i="1" l="1"/>
  <c r="E296" i="1"/>
  <c r="E286" i="1"/>
  <c r="E277" i="1"/>
  <c r="E267" i="1"/>
  <c r="E259" i="1"/>
  <c r="E231" i="1"/>
  <c r="E220" i="1"/>
  <c r="E210" i="1"/>
  <c r="E200" i="1"/>
  <c r="E189" i="1"/>
  <c r="E179" i="1"/>
  <c r="E131" i="1"/>
  <c r="F334" i="1"/>
  <c r="F270" i="1"/>
  <c r="E55" i="1"/>
  <c r="F49" i="1"/>
  <c r="F326" i="1" l="1"/>
  <c r="F336" i="1"/>
  <c r="F337" i="1"/>
  <c r="F338" i="1"/>
  <c r="E91" i="1"/>
  <c r="F324" i="1"/>
  <c r="E41" i="1"/>
  <c r="F236" i="1" l="1"/>
  <c r="E243" i="1"/>
  <c r="F322" i="1" l="1"/>
  <c r="F331" i="1"/>
  <c r="E33" i="1"/>
  <c r="E40" i="1"/>
  <c r="E21" i="1"/>
  <c r="E311" i="1" l="1"/>
  <c r="F340" i="1" l="1"/>
  <c r="F172" i="1" l="1"/>
  <c r="F149" i="1"/>
  <c r="F65" i="1"/>
  <c r="F45" i="1"/>
  <c r="F203" i="1"/>
  <c r="F105" i="1" l="1"/>
  <c r="F109" i="1"/>
  <c r="F289" i="1"/>
  <c r="F279" i="1"/>
  <c r="F260" i="1"/>
  <c r="F244" i="1"/>
  <c r="F225" i="1"/>
  <c r="F213" i="1"/>
  <c r="F192" i="1"/>
  <c r="F182" i="1"/>
  <c r="F161" i="1" l="1"/>
  <c r="F138" i="1"/>
  <c r="F127" i="1"/>
  <c r="E156" i="1"/>
  <c r="E144" i="1"/>
  <c r="E146" i="1"/>
  <c r="E158" i="1"/>
  <c r="E169" i="1"/>
  <c r="E135" i="1"/>
  <c r="E222" i="1"/>
  <c r="E233" i="1"/>
  <c r="F342" i="1"/>
  <c r="E36" i="1"/>
  <c r="E29" i="1"/>
  <c r="E268" i="1"/>
  <c r="F313" i="1" l="1"/>
  <c r="E316" i="1"/>
  <c r="E317" i="1"/>
  <c r="E114" i="1"/>
  <c r="E165" i="1" l="1"/>
  <c r="E322" i="1" l="1"/>
  <c r="E333" i="1"/>
  <c r="E31" i="1"/>
  <c r="E343" i="1"/>
  <c r="E332" i="1"/>
  <c r="E323" i="1"/>
  <c r="E324" i="1"/>
  <c r="E321" i="1"/>
  <c r="E320" i="1"/>
  <c r="E336" i="1"/>
  <c r="E295" i="1"/>
  <c r="E276" i="1"/>
  <c r="E266" i="1"/>
  <c r="E258" i="1"/>
  <c r="E338" i="1"/>
  <c r="E312" i="1"/>
  <c r="E308" i="1" s="1"/>
  <c r="E115" i="1"/>
  <c r="E112" i="1"/>
  <c r="E111" i="1"/>
  <c r="E113" i="1"/>
  <c r="E107" i="1"/>
  <c r="E105" i="1" s="1"/>
  <c r="E98" i="1"/>
  <c r="E97" i="1"/>
  <c r="E95" i="1"/>
  <c r="E92" i="1"/>
  <c r="E90" i="1"/>
  <c r="E75" i="1"/>
  <c r="E74" i="1"/>
  <c r="E73" i="1"/>
  <c r="E64" i="1"/>
  <c r="E63" i="1"/>
  <c r="E62" i="1"/>
  <c r="E337" i="1"/>
  <c r="E307" i="1"/>
  <c r="E306" i="1"/>
  <c r="E304" i="1"/>
  <c r="E302" i="1"/>
  <c r="E301" i="1"/>
  <c r="E303" i="1"/>
  <c r="E298" i="1"/>
  <c r="E297" i="1"/>
  <c r="E294" i="1"/>
  <c r="E292" i="1"/>
  <c r="E291" i="1"/>
  <c r="E293" i="1"/>
  <c r="E288" i="1"/>
  <c r="E287" i="1"/>
  <c r="E285" i="1"/>
  <c r="E283" i="1"/>
  <c r="E282" i="1"/>
  <c r="E281" i="1"/>
  <c r="E284" i="1"/>
  <c r="E275" i="1"/>
  <c r="E273" i="1"/>
  <c r="E272" i="1"/>
  <c r="E274" i="1"/>
  <c r="E269" i="1"/>
  <c r="E265" i="1"/>
  <c r="E263" i="1"/>
  <c r="E262" i="1"/>
  <c r="E264" i="1"/>
  <c r="E257" i="1"/>
  <c r="E255" i="1"/>
  <c r="E254" i="1"/>
  <c r="E256" i="1"/>
  <c r="E251" i="1"/>
  <c r="E249" i="1"/>
  <c r="E247" i="1"/>
  <c r="E246" i="1"/>
  <c r="E248" i="1"/>
  <c r="E241" i="1"/>
  <c r="E239" i="1"/>
  <c r="E238" i="1"/>
  <c r="E240" i="1"/>
  <c r="E235" i="1"/>
  <c r="E234" i="1"/>
  <c r="E230" i="1"/>
  <c r="E228" i="1"/>
  <c r="E227" i="1"/>
  <c r="E229" i="1"/>
  <c r="E224" i="1"/>
  <c r="E223" i="1"/>
  <c r="E219" i="1"/>
  <c r="E217" i="1"/>
  <c r="E216" i="1"/>
  <c r="E215" i="1"/>
  <c r="E218" i="1"/>
  <c r="E212" i="1"/>
  <c r="E211" i="1"/>
  <c r="E209" i="1"/>
  <c r="E206" i="1"/>
  <c r="E205" i="1"/>
  <c r="E207" i="1"/>
  <c r="E202" i="1"/>
  <c r="E201" i="1"/>
  <c r="E198" i="1"/>
  <c r="E196" i="1"/>
  <c r="E195" i="1"/>
  <c r="E194" i="1"/>
  <c r="E197" i="1"/>
  <c r="E191" i="1"/>
  <c r="E190" i="1"/>
  <c r="E188" i="1"/>
  <c r="E186" i="1"/>
  <c r="E185" i="1"/>
  <c r="E184" i="1"/>
  <c r="E187" i="1"/>
  <c r="E181" i="1"/>
  <c r="E180" i="1"/>
  <c r="E178" i="1"/>
  <c r="E176" i="1"/>
  <c r="E175" i="1"/>
  <c r="E174" i="1"/>
  <c r="E177" i="1"/>
  <c r="E171" i="1"/>
  <c r="E170" i="1"/>
  <c r="E166" i="1"/>
  <c r="E164" i="1"/>
  <c r="E163" i="1"/>
  <c r="E167" i="1"/>
  <c r="E160" i="1"/>
  <c r="E159" i="1"/>
  <c r="E155" i="1"/>
  <c r="E153" i="1"/>
  <c r="E152" i="1"/>
  <c r="E151" i="1"/>
  <c r="E154" i="1"/>
  <c r="E148" i="1"/>
  <c r="E147" i="1"/>
  <c r="E143" i="1"/>
  <c r="E141" i="1"/>
  <c r="E140" i="1"/>
  <c r="E142" i="1"/>
  <c r="E137" i="1"/>
  <c r="E136" i="1"/>
  <c r="E134" i="1"/>
  <c r="E130" i="1"/>
  <c r="E129" i="1"/>
  <c r="E133" i="1"/>
  <c r="E119" i="1"/>
  <c r="E126" i="1"/>
  <c r="E125" i="1"/>
  <c r="E124" i="1"/>
  <c r="E122" i="1"/>
  <c r="E120" i="1"/>
  <c r="E118" i="1"/>
  <c r="E121" i="1"/>
  <c r="E104" i="1"/>
  <c r="E101" i="1"/>
  <c r="E103" i="1"/>
  <c r="E102" i="1"/>
  <c r="E69" i="1"/>
  <c r="E67" i="1"/>
  <c r="E68" i="1"/>
  <c r="E80" i="1"/>
  <c r="E78" i="1"/>
  <c r="E79" i="1"/>
  <c r="E86" i="1"/>
  <c r="E87" i="1"/>
  <c r="E84" i="1"/>
  <c r="E85" i="1"/>
  <c r="E83" i="1"/>
  <c r="E59" i="1"/>
  <c r="E52" i="1"/>
  <c r="E53" i="1"/>
  <c r="E54" i="1"/>
  <c r="E51" i="1"/>
  <c r="E48" i="1"/>
  <c r="E45" i="1" s="1"/>
  <c r="E43" i="1"/>
  <c r="E44" i="1"/>
  <c r="E42" i="1"/>
  <c r="E39" i="1"/>
  <c r="E38" i="1"/>
  <c r="E37" i="1"/>
  <c r="E34" i="1"/>
  <c r="E35" i="1"/>
  <c r="E32" i="1"/>
  <c r="E30" i="1"/>
  <c r="E28" i="1"/>
  <c r="E22" i="1"/>
  <c r="E23" i="1"/>
  <c r="E24" i="1"/>
  <c r="E27" i="1"/>
  <c r="E20" i="1"/>
  <c r="E19" i="1"/>
  <c r="E17" i="1"/>
  <c r="E14" i="1"/>
  <c r="E12" i="1" s="1"/>
  <c r="F299" i="1"/>
  <c r="E335" i="1"/>
  <c r="F308" i="1"/>
  <c r="F15" i="1"/>
  <c r="F329" i="1"/>
  <c r="E329" i="1" s="1"/>
  <c r="E331" i="1"/>
  <c r="F330" i="1"/>
  <c r="E330" i="1" s="1"/>
  <c r="F327" i="1"/>
  <c r="E327" i="1" s="1"/>
  <c r="E340" i="1"/>
  <c r="F93" i="1"/>
  <c r="F60" i="1"/>
  <c r="F339" i="1"/>
  <c r="E339" i="1" s="1"/>
  <c r="F56" i="1"/>
  <c r="F341" i="1"/>
  <c r="E341" i="1" s="1"/>
  <c r="F76" i="1"/>
  <c r="F81" i="1"/>
  <c r="F71" i="1"/>
  <c r="F116" i="1"/>
  <c r="F99" i="1"/>
  <c r="F88" i="1"/>
  <c r="F12" i="1"/>
  <c r="E127" i="1" l="1"/>
  <c r="E149" i="1"/>
  <c r="E203" i="1"/>
  <c r="E60" i="1"/>
  <c r="E71" i="1"/>
  <c r="E88" i="1"/>
  <c r="E109" i="1"/>
  <c r="E81" i="1"/>
  <c r="E65" i="1"/>
  <c r="E49" i="1"/>
  <c r="E244" i="1"/>
  <c r="E299" i="1"/>
  <c r="E225" i="1"/>
  <c r="E99" i="1"/>
  <c r="E76" i="1"/>
  <c r="E161" i="1"/>
  <c r="E182" i="1"/>
  <c r="E236" i="1"/>
  <c r="E252" i="1"/>
  <c r="E260" i="1"/>
  <c r="E289" i="1"/>
  <c r="E56" i="1"/>
  <c r="E192" i="1"/>
  <c r="E213" i="1"/>
  <c r="E270" i="1"/>
  <c r="E279" i="1"/>
  <c r="E93" i="1"/>
  <c r="F325" i="1"/>
  <c r="E116" i="1"/>
  <c r="E138" i="1"/>
  <c r="E172" i="1"/>
  <c r="F318" i="1"/>
  <c r="E15" i="1"/>
  <c r="E326" i="1"/>
  <c r="E325" i="1" s="1"/>
  <c r="E319" i="1"/>
  <c r="E318" i="1" s="1"/>
  <c r="E313" i="1" s="1"/>
</calcChain>
</file>

<file path=xl/sharedStrings.xml><?xml version="1.0" encoding="utf-8"?>
<sst xmlns="http://schemas.openxmlformats.org/spreadsheetml/2006/main" count="777" uniqueCount="381">
  <si>
    <t>Prog   ramos  kodas</t>
  </si>
  <si>
    <t>Eil.    Nr.</t>
  </si>
  <si>
    <t>Finans   avimo šaltinis</t>
  </si>
  <si>
    <t>Iš viso</t>
  </si>
  <si>
    <t>Radviliškio rajono savivaldybės kontrolės ir audito tarnyba</t>
  </si>
  <si>
    <t>1.</t>
  </si>
  <si>
    <t>Iš jų</t>
  </si>
  <si>
    <t>01</t>
  </si>
  <si>
    <t>Savivaldybės valdymo programa</t>
  </si>
  <si>
    <t>1.1.</t>
  </si>
  <si>
    <t>2.</t>
  </si>
  <si>
    <t>iš jų</t>
  </si>
  <si>
    <t>2.1.</t>
  </si>
  <si>
    <t>2.3.</t>
  </si>
  <si>
    <t>2.4.</t>
  </si>
  <si>
    <t>2.5.</t>
  </si>
  <si>
    <t>2.6.</t>
  </si>
  <si>
    <t>2.7.</t>
  </si>
  <si>
    <t>03</t>
  </si>
  <si>
    <t>Socialinių paslaugų ir socialinės paramos teikimo programa</t>
  </si>
  <si>
    <t>04</t>
  </si>
  <si>
    <t>Rajono savivaldybės infrastruktūros objektų modernizavimo ir plėtros programa</t>
  </si>
  <si>
    <t>05</t>
  </si>
  <si>
    <t>Gyventojų turiningo laisvalaikio užtikrinimo, bendruomeniškumo ir veiklumo skatinimo programa</t>
  </si>
  <si>
    <t>06</t>
  </si>
  <si>
    <t xml:space="preserve">Saugios, švarios ir patogios aplinkos užtikrinimo programa </t>
  </si>
  <si>
    <t>2.8.</t>
  </si>
  <si>
    <t>Radviliškio rajono savivaldybės administracija</t>
  </si>
  <si>
    <t>Radviliškio rajono savivaldybės administracijos Finansų skyrius</t>
  </si>
  <si>
    <t>3.</t>
  </si>
  <si>
    <t>3.1.</t>
  </si>
  <si>
    <t>Radviliškio rajono savivaldybės administracijos Socialinės paramos skyrius</t>
  </si>
  <si>
    <t>4.</t>
  </si>
  <si>
    <t>4.1.</t>
  </si>
  <si>
    <t>4.2.</t>
  </si>
  <si>
    <t>4.3.</t>
  </si>
  <si>
    <t>5.</t>
  </si>
  <si>
    <t>5.1.</t>
  </si>
  <si>
    <t>5.2.</t>
  </si>
  <si>
    <t>6.</t>
  </si>
  <si>
    <t>6.1.</t>
  </si>
  <si>
    <t>6.2.</t>
  </si>
  <si>
    <t>SB</t>
  </si>
  <si>
    <t>SB(VB)</t>
  </si>
  <si>
    <t>SB(SP)</t>
  </si>
  <si>
    <t>SB(AA)</t>
  </si>
  <si>
    <t>7.</t>
  </si>
  <si>
    <t>7.1.</t>
  </si>
  <si>
    <t>7.2.</t>
  </si>
  <si>
    <t>7.3.</t>
  </si>
  <si>
    <t>8.</t>
  </si>
  <si>
    <t>8.1.</t>
  </si>
  <si>
    <t>8.2.</t>
  </si>
  <si>
    <t>8.3.</t>
  </si>
  <si>
    <t>9.</t>
  </si>
  <si>
    <t>9.1.</t>
  </si>
  <si>
    <t>9.3.</t>
  </si>
  <si>
    <t>10.</t>
  </si>
  <si>
    <t>10.1.</t>
  </si>
  <si>
    <t>10.3.</t>
  </si>
  <si>
    <t>10.4.</t>
  </si>
  <si>
    <t>10.5.</t>
  </si>
  <si>
    <t>11.</t>
  </si>
  <si>
    <t>11.1.</t>
  </si>
  <si>
    <t>11.2.</t>
  </si>
  <si>
    <t>11.3.</t>
  </si>
  <si>
    <t>12.</t>
  </si>
  <si>
    <t>12.1.</t>
  </si>
  <si>
    <t>12.2.</t>
  </si>
  <si>
    <t>13.</t>
  </si>
  <si>
    <t xml:space="preserve">iš jų </t>
  </si>
  <si>
    <t>13.1.</t>
  </si>
  <si>
    <t>13.2.</t>
  </si>
  <si>
    <t>13.3.</t>
  </si>
  <si>
    <t>14.</t>
  </si>
  <si>
    <t>14.1.</t>
  </si>
  <si>
    <t>15.</t>
  </si>
  <si>
    <t>15.1.</t>
  </si>
  <si>
    <t>15.2.</t>
  </si>
  <si>
    <t>15.3.</t>
  </si>
  <si>
    <t>15.4.</t>
  </si>
  <si>
    <t>15.5.</t>
  </si>
  <si>
    <t>16.</t>
  </si>
  <si>
    <t>16.1.</t>
  </si>
  <si>
    <t>Radviliškio miesto kultūros centras</t>
  </si>
  <si>
    <t>Radviliškio rajono savivaldybės viešoji biblioteka</t>
  </si>
  <si>
    <t>Radviliškio rajono visuomenės sveikatos biuras</t>
  </si>
  <si>
    <t>Radviliškio rajono etninės kultūros ir amatų centras</t>
  </si>
  <si>
    <t>Radviliškio parapijos bendruomenės socialinių paslaugų centras</t>
  </si>
  <si>
    <t>02</t>
  </si>
  <si>
    <t>Švietimo paslaugų prieinamumo ir kokybės užtikrinimo programa</t>
  </si>
  <si>
    <t>SB(MK)</t>
  </si>
  <si>
    <t>29.2.</t>
  </si>
  <si>
    <t>29.3.</t>
  </si>
  <si>
    <t>30.</t>
  </si>
  <si>
    <t>30.1.</t>
  </si>
  <si>
    <t>30.2.</t>
  </si>
  <si>
    <t>31.</t>
  </si>
  <si>
    <t>31.1.</t>
  </si>
  <si>
    <t>31.2.</t>
  </si>
  <si>
    <t>31.3.</t>
  </si>
  <si>
    <t>31.4.</t>
  </si>
  <si>
    <t>32.</t>
  </si>
  <si>
    <t>32.1.</t>
  </si>
  <si>
    <t>32.2.</t>
  </si>
  <si>
    <t>32.3.</t>
  </si>
  <si>
    <t>32.4.</t>
  </si>
  <si>
    <t>33.</t>
  </si>
  <si>
    <t>33.1.</t>
  </si>
  <si>
    <t>33.3.</t>
  </si>
  <si>
    <t>33.4.</t>
  </si>
  <si>
    <t>34.</t>
  </si>
  <si>
    <t>34.3.</t>
  </si>
  <si>
    <t>34.4.</t>
  </si>
  <si>
    <t>35.</t>
  </si>
  <si>
    <t>35.1.</t>
  </si>
  <si>
    <t>36.</t>
  </si>
  <si>
    <t>36.1.</t>
  </si>
  <si>
    <t>IŠ VISO SKIRTA PROGRAMOMS</t>
  </si>
  <si>
    <t>Finansavimo šaltiniai:</t>
  </si>
  <si>
    <t>Savivaldybės biudžetas</t>
  </si>
  <si>
    <t>Valstybės biudžetas</t>
  </si>
  <si>
    <t>SB (MK)</t>
  </si>
  <si>
    <t>Specialiųjų programų lėšos</t>
  </si>
  <si>
    <t>Gyventojų turiningo laisvalaikio užtikrinimo,bendruomeniškumo ir veiklumo skatinimo programa</t>
  </si>
  <si>
    <t>Aplinkos apsaug. rėm.spec. prog.</t>
  </si>
  <si>
    <t>SB (STD)</t>
  </si>
  <si>
    <t>Specialioji tikslinė dotacija</t>
  </si>
  <si>
    <t>31.5.</t>
  </si>
  <si>
    <t>SB(STD)</t>
  </si>
  <si>
    <t>12.4.</t>
  </si>
  <si>
    <t>13.4.</t>
  </si>
  <si>
    <t>34.5.</t>
  </si>
  <si>
    <t>SB(LIK)</t>
  </si>
  <si>
    <t>SB(SPL)</t>
  </si>
  <si>
    <t>SB(AAL)</t>
  </si>
  <si>
    <t>29.4.</t>
  </si>
  <si>
    <t>2.12.</t>
  </si>
  <si>
    <t>34.1.</t>
  </si>
  <si>
    <t>9.2.</t>
  </si>
  <si>
    <t>10.2.</t>
  </si>
  <si>
    <t>33.2.</t>
  </si>
  <si>
    <t>34.2.</t>
  </si>
  <si>
    <t>35.2.</t>
  </si>
  <si>
    <t>2.14.</t>
  </si>
  <si>
    <t>2.15.</t>
  </si>
  <si>
    <t>Šeduvos globos namai</t>
  </si>
  <si>
    <t>2.16.</t>
  </si>
  <si>
    <t>2.17.</t>
  </si>
  <si>
    <t>Radviliškio plaukimo baseinas</t>
  </si>
  <si>
    <t>29.5.</t>
  </si>
  <si>
    <t>29.6.</t>
  </si>
  <si>
    <t>32.5.</t>
  </si>
  <si>
    <t>33.5.</t>
  </si>
  <si>
    <t>31.6.</t>
  </si>
  <si>
    <t>32.6.</t>
  </si>
  <si>
    <t>33.6.</t>
  </si>
  <si>
    <t>34.6.</t>
  </si>
  <si>
    <t>2.18.</t>
  </si>
  <si>
    <t>SB(ES)</t>
  </si>
  <si>
    <t>2.19.</t>
  </si>
  <si>
    <t>2.21.</t>
  </si>
  <si>
    <t>30.6.</t>
  </si>
  <si>
    <t>Radviliškio pagalbos šeimai centras</t>
  </si>
  <si>
    <t>SB (ES)</t>
  </si>
  <si>
    <t>Mokinio krepšelis (speciali tikslinė dotacija ugdymo reikmėms finansuoti)</t>
  </si>
  <si>
    <t>Vietinės rinkliavos už atliekų surinkimą</t>
  </si>
  <si>
    <t>Socialinio būsto fondo plėtra</t>
  </si>
  <si>
    <t>Europos sąjungos fondų lėšos</t>
  </si>
  <si>
    <t>2.11.</t>
  </si>
  <si>
    <t>4.4.</t>
  </si>
  <si>
    <t xml:space="preserve">Išlaidos </t>
  </si>
  <si>
    <t>2.9.</t>
  </si>
  <si>
    <t>30.5.</t>
  </si>
  <si>
    <t>2.20.</t>
  </si>
  <si>
    <t>Radviliškio rajono savivaldybės administracijos Investicijų ir turto valdymo skyrius</t>
  </si>
  <si>
    <t>Daugyvenės kultūros istorijos muziejus-draustinis</t>
  </si>
  <si>
    <t>Radviliškio dailės mokykla</t>
  </si>
  <si>
    <t>Radviliškio muzikos mokykla</t>
  </si>
  <si>
    <t>Radviliškio V. Kudirkos progimnazija</t>
  </si>
  <si>
    <t>30.3.</t>
  </si>
  <si>
    <t>33.8.</t>
  </si>
  <si>
    <t>Radviliškio rajono savivaldybės švietimo ir sporto paslaugų centras</t>
  </si>
  <si>
    <t>Radviliškio rajono Baisogalos gimnazija</t>
  </si>
  <si>
    <t>Radviliškio Lizdeikos gimnazija</t>
  </si>
  <si>
    <t>Radviliškio rajono Šeduvos gimnazija</t>
  </si>
  <si>
    <t>Radviliškio Vaižganto progimnazija</t>
  </si>
  <si>
    <t>Radviliškio rajono Šiaulėnų M. Šikšnio gimnazija</t>
  </si>
  <si>
    <t>Radviliškio rajono Alksniupių pagrindinė mokykla</t>
  </si>
  <si>
    <t>Radviliškio Gražinos pagrindinė mokykla</t>
  </si>
  <si>
    <t>Radviliškio rajono Kutiškių universalus daugiafunkcis centras</t>
  </si>
  <si>
    <t>Radviliškio rajono Šeduvos kultūros ir amatų centras</t>
  </si>
  <si>
    <t>Radviliškio rajono  Baisogalos kultūros centras</t>
  </si>
  <si>
    <t>Asignavimų valdytojo ir programos pavadinimas</t>
  </si>
  <si>
    <t>Radviliškio turizmo informacijos centras</t>
  </si>
  <si>
    <t>30.4.</t>
  </si>
  <si>
    <t>SB(KPP)</t>
  </si>
  <si>
    <t>Kelių priežiūros ir plėtros programa</t>
  </si>
  <si>
    <t>2.13.</t>
  </si>
  <si>
    <t>2.24.</t>
  </si>
  <si>
    <t>6.3.</t>
  </si>
  <si>
    <t>3.2.</t>
  </si>
  <si>
    <t>Radviliškio rajono savivaldybės tarybos</t>
  </si>
  <si>
    <t xml:space="preserve"> 2 priedas</t>
  </si>
  <si>
    <t>7.4.</t>
  </si>
  <si>
    <t>16.2.</t>
  </si>
  <si>
    <t>16.3.</t>
  </si>
  <si>
    <t>16.4.</t>
  </si>
  <si>
    <t>16.5.</t>
  </si>
  <si>
    <t>16.6.</t>
  </si>
  <si>
    <t>16.7.</t>
  </si>
  <si>
    <t>16.8.</t>
  </si>
  <si>
    <t>17.</t>
  </si>
  <si>
    <t>17.1.</t>
  </si>
  <si>
    <t>17.2.</t>
  </si>
  <si>
    <t>17.3.</t>
  </si>
  <si>
    <t>17.4.</t>
  </si>
  <si>
    <t>17.5.</t>
  </si>
  <si>
    <t>17.6.</t>
  </si>
  <si>
    <t>17.7.</t>
  </si>
  <si>
    <t>17.8.</t>
  </si>
  <si>
    <t>18.</t>
  </si>
  <si>
    <t>18.1.</t>
  </si>
  <si>
    <t>18.2.</t>
  </si>
  <si>
    <t>18.3.</t>
  </si>
  <si>
    <t>18.4.</t>
  </si>
  <si>
    <t>18.5.</t>
  </si>
  <si>
    <t>18.6.</t>
  </si>
  <si>
    <t>18.7.</t>
  </si>
  <si>
    <t>18.8.</t>
  </si>
  <si>
    <t>19.</t>
  </si>
  <si>
    <t>19.1.</t>
  </si>
  <si>
    <t>19.2.</t>
  </si>
  <si>
    <t>19.3.</t>
  </si>
  <si>
    <t>19.4.</t>
  </si>
  <si>
    <t>19.5.</t>
  </si>
  <si>
    <t>19.6.</t>
  </si>
  <si>
    <t>19.7.</t>
  </si>
  <si>
    <t>19.8.</t>
  </si>
  <si>
    <t>19.9.</t>
  </si>
  <si>
    <t>20.</t>
  </si>
  <si>
    <t>20.1.</t>
  </si>
  <si>
    <t>20.2.</t>
  </si>
  <si>
    <t>20.3.</t>
  </si>
  <si>
    <t>20.4.</t>
  </si>
  <si>
    <t>20.5.</t>
  </si>
  <si>
    <t>20.6.</t>
  </si>
  <si>
    <t>20.7.</t>
  </si>
  <si>
    <t>20.8.</t>
  </si>
  <si>
    <t>21.</t>
  </si>
  <si>
    <t>21.1.</t>
  </si>
  <si>
    <t>21.2.</t>
  </si>
  <si>
    <t>21.3.</t>
  </si>
  <si>
    <t>21.4.</t>
  </si>
  <si>
    <t>21.5.</t>
  </si>
  <si>
    <t>21.6.</t>
  </si>
  <si>
    <t>21.7.</t>
  </si>
  <si>
    <t>21.8.</t>
  </si>
  <si>
    <t>22.</t>
  </si>
  <si>
    <t>22.1.</t>
  </si>
  <si>
    <t>22.2.</t>
  </si>
  <si>
    <t>22.3.</t>
  </si>
  <si>
    <t>22.4.</t>
  </si>
  <si>
    <t>22.5.</t>
  </si>
  <si>
    <t>22.6.</t>
  </si>
  <si>
    <t>22.7.</t>
  </si>
  <si>
    <t>22.8.</t>
  </si>
  <si>
    <t>23.</t>
  </si>
  <si>
    <t>23.1.</t>
  </si>
  <si>
    <t>23.2.</t>
  </si>
  <si>
    <t>23.3.</t>
  </si>
  <si>
    <t>23.4.</t>
  </si>
  <si>
    <t>23.5.</t>
  </si>
  <si>
    <t>23.6.</t>
  </si>
  <si>
    <t>23.7.</t>
  </si>
  <si>
    <t>23.8.</t>
  </si>
  <si>
    <t>24.</t>
  </si>
  <si>
    <t>24.1.</t>
  </si>
  <si>
    <t>24.2.</t>
  </si>
  <si>
    <t>24.3.</t>
  </si>
  <si>
    <t>24.4.</t>
  </si>
  <si>
    <t>24.5.</t>
  </si>
  <si>
    <t>24.6.</t>
  </si>
  <si>
    <t>24.7.</t>
  </si>
  <si>
    <t>24.8.</t>
  </si>
  <si>
    <t>25.</t>
  </si>
  <si>
    <t>25.1.</t>
  </si>
  <si>
    <t>25.2.</t>
  </si>
  <si>
    <t>25.3.</t>
  </si>
  <si>
    <t>25.4.</t>
  </si>
  <si>
    <t>25.5.</t>
  </si>
  <si>
    <t>25.6.</t>
  </si>
  <si>
    <t>25.8.</t>
  </si>
  <si>
    <t>25.9.</t>
  </si>
  <si>
    <t>26.</t>
  </si>
  <si>
    <t>26.1.</t>
  </si>
  <si>
    <t>26.2.</t>
  </si>
  <si>
    <t>26.3.</t>
  </si>
  <si>
    <t>26.4.</t>
  </si>
  <si>
    <t>26.5.</t>
  </si>
  <si>
    <t>26.6.</t>
  </si>
  <si>
    <t>27.</t>
  </si>
  <si>
    <t>27.1.</t>
  </si>
  <si>
    <t>27.2.</t>
  </si>
  <si>
    <t>27.3.</t>
  </si>
  <si>
    <t>28.</t>
  </si>
  <si>
    <t>28.1.</t>
  </si>
  <si>
    <t>28.2.</t>
  </si>
  <si>
    <t>28.3.</t>
  </si>
  <si>
    <t>29.</t>
  </si>
  <si>
    <t>29.1.</t>
  </si>
  <si>
    <t>33.7.</t>
  </si>
  <si>
    <t>2.10.</t>
  </si>
  <si>
    <t>2.25.</t>
  </si>
  <si>
    <t>2.26.</t>
  </si>
  <si>
    <t>SB(ESL)</t>
  </si>
  <si>
    <t>ASIGNAVIMAI PAGAL PROGRAMAS, ASIGNAVIMO VALDYTOJUS IR FINANSAVIMO ŠALTINIUS</t>
  </si>
  <si>
    <t>2.22.</t>
  </si>
  <si>
    <t>2.23.</t>
  </si>
  <si>
    <t>Socialinio būsto priežiūrai skirtų lėšų 2024 m. likutis</t>
  </si>
  <si>
    <t>Socialinio būsto ir pagalbinio ūkio paskirties pastatų pardavimo lėšų 2024 m. likutis</t>
  </si>
  <si>
    <t>Savivaldybės biudžetas 2024 m. likutis</t>
  </si>
  <si>
    <t>Specialiųjų programų lėšų 2024 m likutis</t>
  </si>
  <si>
    <t>Aplinkos apsaug. rėm.spec. prog. 2024 m. likutis</t>
  </si>
  <si>
    <t>Europos sąjungos fondų lėšų 2024 m. likutis</t>
  </si>
  <si>
    <t>Radviliškio rajono Grinkiškio J. Poderio pagrindinė mokykla</t>
  </si>
  <si>
    <t>Radviliškio rajono Sidabravo pagrindinė mokykla</t>
  </si>
  <si>
    <t>28.4.</t>
  </si>
  <si>
    <t>30.7.</t>
  </si>
  <si>
    <t>30.8.</t>
  </si>
  <si>
    <t>32.7.</t>
  </si>
  <si>
    <t>32.8.</t>
  </si>
  <si>
    <t>36.3.</t>
  </si>
  <si>
    <t>4.5.</t>
  </si>
  <si>
    <t>31.7.</t>
  </si>
  <si>
    <t>Valstybės biudžeto lėšų 2024 m. likutis (projekto)</t>
  </si>
  <si>
    <t>SB(VBL)</t>
  </si>
  <si>
    <t>SB (ESL)</t>
  </si>
  <si>
    <t>26.7.</t>
  </si>
  <si>
    <t>12.3.</t>
  </si>
  <si>
    <t>14.2.</t>
  </si>
  <si>
    <t>27.4.</t>
  </si>
  <si>
    <t>3534.</t>
  </si>
  <si>
    <t>36.2.</t>
  </si>
  <si>
    <t>2.2</t>
  </si>
  <si>
    <t>2.27.</t>
  </si>
  <si>
    <t>Socialinio būsto nuoma</t>
  </si>
  <si>
    <t>16.9.</t>
  </si>
  <si>
    <t>27.5</t>
  </si>
  <si>
    <t>27.6.</t>
  </si>
  <si>
    <t>28.5</t>
  </si>
  <si>
    <t>28.6.</t>
  </si>
  <si>
    <t>34.7.</t>
  </si>
  <si>
    <t>2.28.</t>
  </si>
  <si>
    <t>17.9.</t>
  </si>
  <si>
    <t>18.9.</t>
  </si>
  <si>
    <t>19.10.</t>
  </si>
  <si>
    <t>20.9.</t>
  </si>
  <si>
    <t>23.9.</t>
  </si>
  <si>
    <t>25.10.</t>
  </si>
  <si>
    <t>26.8.</t>
  </si>
  <si>
    <t>26.9.</t>
  </si>
  <si>
    <t>2025 m.                              sprendimu Nr. T-</t>
  </si>
  <si>
    <t>Radviliškio lopšelis-darželis „Eglutė“</t>
  </si>
  <si>
    <t>Radviliškio lopšelis-darželis  „Kregždutė“</t>
  </si>
  <si>
    <t>Radviliškio lopšelis-darželis  „Žvaigždutė“</t>
  </si>
  <si>
    <t>Radviliškio rajono Baisogalos mokykla- darželis</t>
  </si>
  <si>
    <t>Radviliškio rajono Šeduvos lopšelis-darželis</t>
  </si>
  <si>
    <t>SB – savivaldybės biudžetas</t>
  </si>
  <si>
    <t>SB(LIK) – savivaldybės biudžetas 2024 metų likutis</t>
  </si>
  <si>
    <t>SB(VBL) – valstybės biudžeto lėšos 2024 m. likutis</t>
  </si>
  <si>
    <t>SB(VB) – valstybės biudžetas</t>
  </si>
  <si>
    <t>SB(SP) – specialiųjų programų lėšos</t>
  </si>
  <si>
    <t>SB(SPL) – specialiųjų programų lėšos 2024 metų likutis</t>
  </si>
  <si>
    <t>SB(MK) – valstybės lėšos ugdymo reikmėms</t>
  </si>
  <si>
    <t>SB(STD) – valstybės lėšos specialiajai tikslinei dotacijai</t>
  </si>
  <si>
    <t>SB(AAL) – aplinkos apsaugos rėmimo specialioji programa 2024 metų likutis</t>
  </si>
  <si>
    <t>SB(AA) – aplinkos apsaugos rėmimo specialioji programa</t>
  </si>
  <si>
    <t>SB(KPP) – kelių priežiūros ir plėtros programa</t>
  </si>
  <si>
    <t>SB(ES) – Europos sąjungos fondų lėšos</t>
  </si>
  <si>
    <t>SB(ESL) – Europos sąjungos fondų lėšos 2024 m. likutis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</si>
</sst>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8" x14ac:knownFonts="1">
    <font>
      <sz val="11"/>
      <color theme="1"/>
      <name val="Calibri"/>
      <family val="2"/>
      <charset val="186"/>
      <scheme val="minor"/>
    </font>
    <font>
      <sz val="11"/>
      <color indexed="8"/>
      <name val="Calibri"/>
      <family val="2"/>
      <charset val="186"/>
    </font>
    <font>
      <b/>
      <sz val="11"/>
      <color indexed="8"/>
      <name val="Calibri"/>
      <family val="2"/>
      <charset val="186"/>
    </font>
    <font>
      <b/>
      <sz val="10"/>
      <color indexed="8"/>
      <name val="Calibri"/>
      <family val="2"/>
      <charset val="186"/>
    </font>
    <font>
      <sz val="10"/>
      <color indexed="8"/>
      <name val="Calibri"/>
      <family val="2"/>
      <charset val="186"/>
    </font>
    <font>
      <sz val="12"/>
      <color indexed="8"/>
      <name val="Calibri"/>
      <family val="2"/>
      <charset val="186"/>
    </font>
    <font>
      <sz val="9"/>
      <color indexed="8"/>
      <name val="Calibri"/>
      <family val="2"/>
      <charset val="186"/>
    </font>
    <font>
      <sz val="8"/>
      <name val="Calibri"/>
      <family val="2"/>
      <charset val="186"/>
    </font>
    <font>
      <b/>
      <sz val="11"/>
      <color indexed="8"/>
      <name val="Calibri"/>
      <family val="2"/>
      <charset val="186"/>
    </font>
    <font>
      <b/>
      <sz val="11"/>
      <color indexed="8"/>
      <name val="Calibri"/>
      <family val="2"/>
      <charset val="186"/>
    </font>
    <font>
      <sz val="8"/>
      <color indexed="8"/>
      <name val="Calibri"/>
      <family val="2"/>
      <charset val="186"/>
    </font>
    <font>
      <sz val="8"/>
      <color indexed="10"/>
      <name val="Calibri"/>
      <family val="2"/>
      <charset val="186"/>
    </font>
    <font>
      <sz val="9"/>
      <color indexed="10"/>
      <name val="Calibri"/>
      <family val="2"/>
      <charset val="186"/>
    </font>
    <font>
      <b/>
      <sz val="12"/>
      <color indexed="8"/>
      <name val="Calibri"/>
      <family val="2"/>
      <charset val="186"/>
    </font>
    <font>
      <sz val="11"/>
      <color rgb="FFFF0000"/>
      <name val="Calibri"/>
      <family val="2"/>
      <charset val="186"/>
      <scheme val="minor"/>
    </font>
    <font>
      <sz val="9"/>
      <color theme="1"/>
      <name val="Calibri"/>
      <family val="2"/>
      <charset val="186"/>
      <scheme val="minor"/>
    </font>
    <font>
      <sz val="9"/>
      <color rgb="FFFF0000"/>
      <name val="Calibri"/>
      <family val="2"/>
      <charset val="186"/>
      <scheme val="minor"/>
    </font>
    <font>
      <sz val="9"/>
      <color rgb="FFFF0000"/>
      <name val="Calibri"/>
      <family val="2"/>
      <charset val="186"/>
    </font>
    <font>
      <sz val="8"/>
      <color rgb="FFFF0000"/>
      <name val="Calibri"/>
      <family val="2"/>
      <charset val="186"/>
      <scheme val="minor"/>
    </font>
    <font>
      <sz val="8"/>
      <color theme="1"/>
      <name val="Calibri"/>
      <family val="2"/>
      <charset val="186"/>
      <scheme val="minor"/>
    </font>
    <font>
      <sz val="8"/>
      <name val="Calibri"/>
      <family val="2"/>
      <charset val="186"/>
      <scheme val="minor"/>
    </font>
    <font>
      <sz val="11"/>
      <name val="Calibri"/>
      <family val="2"/>
      <charset val="186"/>
      <scheme val="minor"/>
    </font>
    <font>
      <sz val="10"/>
      <color theme="1"/>
      <name val="Calibri"/>
      <family val="2"/>
      <charset val="186"/>
      <scheme val="minor"/>
    </font>
    <font>
      <sz val="12"/>
      <color theme="1"/>
      <name val="Calibri"/>
      <family val="2"/>
      <charset val="186"/>
      <scheme val="minor"/>
    </font>
    <font>
      <sz val="10"/>
      <color rgb="FFFF0000"/>
      <name val="Calibri"/>
      <family val="2"/>
      <charset val="186"/>
      <scheme val="minor"/>
    </font>
    <font>
      <sz val="9"/>
      <name val="Calibri"/>
      <family val="2"/>
      <charset val="186"/>
      <scheme val="minor"/>
    </font>
    <font>
      <sz val="10"/>
      <name val="Calibri"/>
      <family val="2"/>
      <charset val="186"/>
      <scheme val="minor"/>
    </font>
    <font>
      <sz val="9"/>
      <name val="Calibri"/>
      <family val="2"/>
      <charset val="186"/>
    </font>
  </fonts>
  <fills count="17">
    <fill>
      <patternFill patternType="none"/>
    </fill>
    <fill>
      <patternFill patternType="gray125"/>
    </fill>
    <fill>
      <patternFill patternType="solid">
        <fgColor indexed="13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rgb="FF99FF99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B9F5D6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rgb="FF66FF99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4" tint="0.79998168889431442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</borders>
  <cellStyleXfs count="1">
    <xf numFmtId="0" fontId="0" fillId="0" borderId="0"/>
  </cellStyleXfs>
  <cellXfs count="195">
    <xf numFmtId="0" fontId="0" fillId="0" borderId="0" xfId="0"/>
    <xf numFmtId="0" fontId="0" fillId="0" borderId="0" xfId="0" applyAlignment="1">
      <alignment horizontal="left"/>
    </xf>
    <xf numFmtId="0" fontId="2" fillId="0" borderId="1" xfId="0" applyFont="1" applyBorder="1" applyAlignment="1">
      <alignment horizontal="center"/>
    </xf>
    <xf numFmtId="0" fontId="4" fillId="0" borderId="0" xfId="0" applyFont="1" applyAlignment="1">
      <alignment wrapText="1"/>
    </xf>
    <xf numFmtId="0" fontId="4" fillId="0" borderId="0" xfId="0" applyFont="1" applyAlignment="1">
      <alignment horizontal="left"/>
    </xf>
    <xf numFmtId="0" fontId="4" fillId="0" borderId="0" xfId="0" applyFont="1"/>
    <xf numFmtId="0" fontId="3" fillId="0" borderId="0" xfId="0" applyFont="1" applyAlignment="1">
      <alignment wrapText="1"/>
    </xf>
    <xf numFmtId="0" fontId="5" fillId="0" borderId="0" xfId="0" applyFont="1" applyAlignment="1">
      <alignment horizontal="center"/>
    </xf>
    <xf numFmtId="0" fontId="0" fillId="0" borderId="0" xfId="0" applyAlignment="1">
      <alignment horizontal="center"/>
    </xf>
    <xf numFmtId="2" fontId="0" fillId="0" borderId="0" xfId="0" applyNumberFormat="1"/>
    <xf numFmtId="0" fontId="6" fillId="0" borderId="0" xfId="0" applyFont="1"/>
    <xf numFmtId="0" fontId="5" fillId="0" borderId="0" xfId="0" applyFont="1"/>
    <xf numFmtId="0" fontId="10" fillId="0" borderId="0" xfId="0" applyFont="1"/>
    <xf numFmtId="0" fontId="9" fillId="0" borderId="0" xfId="0" applyFont="1" applyAlignment="1">
      <alignment horizontal="right"/>
    </xf>
    <xf numFmtId="0" fontId="15" fillId="0" borderId="0" xfId="0" applyFont="1"/>
    <xf numFmtId="0" fontId="16" fillId="0" borderId="0" xfId="0" applyFont="1"/>
    <xf numFmtId="0" fontId="14" fillId="0" borderId="0" xfId="0" applyFont="1"/>
    <xf numFmtId="0" fontId="17" fillId="0" borderId="0" xfId="0" applyFont="1"/>
    <xf numFmtId="0" fontId="18" fillId="0" borderId="0" xfId="0" applyFont="1"/>
    <xf numFmtId="0" fontId="12" fillId="0" borderId="0" xfId="0" applyFont="1"/>
    <xf numFmtId="0" fontId="19" fillId="0" borderId="0" xfId="0" applyFont="1"/>
    <xf numFmtId="0" fontId="20" fillId="0" borderId="0" xfId="0" applyFont="1"/>
    <xf numFmtId="0" fontId="21" fillId="0" borderId="0" xfId="0" applyFont="1"/>
    <xf numFmtId="4" fontId="2" fillId="2" borderId="1" xfId="0" applyNumberFormat="1" applyFont="1" applyFill="1" applyBorder="1" applyAlignment="1">
      <alignment horizontal="center"/>
    </xf>
    <xf numFmtId="4" fontId="2" fillId="2" borderId="1" xfId="0" applyNumberFormat="1" applyFont="1" applyFill="1" applyBorder="1"/>
    <xf numFmtId="4" fontId="0" fillId="0" borderId="1" xfId="0" applyNumberFormat="1" applyBorder="1"/>
    <xf numFmtId="4" fontId="0" fillId="0" borderId="1" xfId="0" applyNumberFormat="1" applyBorder="1" applyAlignment="1">
      <alignment horizontal="center"/>
    </xf>
    <xf numFmtId="4" fontId="4" fillId="0" borderId="1" xfId="0" applyNumberFormat="1" applyFont="1" applyBorder="1"/>
    <xf numFmtId="4" fontId="0" fillId="3" borderId="1" xfId="0" applyNumberFormat="1" applyFill="1" applyBorder="1"/>
    <xf numFmtId="4" fontId="4" fillId="0" borderId="3" xfId="0" applyNumberFormat="1" applyFont="1" applyBorder="1" applyAlignment="1">
      <alignment horizontal="left" vertical="center" wrapText="1"/>
    </xf>
    <xf numFmtId="4" fontId="0" fillId="2" borderId="1" xfId="0" applyNumberFormat="1" applyFill="1" applyBorder="1"/>
    <xf numFmtId="4" fontId="0" fillId="0" borderId="1" xfId="0" applyNumberFormat="1" applyBorder="1" applyAlignment="1">
      <alignment horizontal="center" vertical="center"/>
    </xf>
    <xf numFmtId="4" fontId="4" fillId="0" borderId="1" xfId="0" applyNumberFormat="1" applyFont="1" applyBorder="1" applyAlignment="1">
      <alignment horizontal="left" vertical="center" wrapText="1"/>
    </xf>
    <xf numFmtId="4" fontId="3" fillId="4" borderId="1" xfId="0" applyNumberFormat="1" applyFont="1" applyFill="1" applyBorder="1" applyAlignment="1">
      <alignment wrapText="1"/>
    </xf>
    <xf numFmtId="4" fontId="0" fillId="5" borderId="1" xfId="0" applyNumberFormat="1" applyFill="1" applyBorder="1"/>
    <xf numFmtId="4" fontId="0" fillId="0" borderId="4" xfId="0" applyNumberFormat="1" applyBorder="1" applyAlignment="1">
      <alignment horizontal="center" vertical="center"/>
    </xf>
    <xf numFmtId="4" fontId="4" fillId="0" borderId="1" xfId="0" applyNumberFormat="1" applyFont="1" applyBorder="1" applyAlignment="1">
      <alignment horizontal="left" wrapText="1"/>
    </xf>
    <xf numFmtId="4" fontId="3" fillId="4" borderId="5" xfId="0" applyNumberFormat="1" applyFont="1" applyFill="1" applyBorder="1" applyAlignment="1">
      <alignment horizontal="left" wrapText="1"/>
    </xf>
    <xf numFmtId="4" fontId="2" fillId="4" borderId="1" xfId="0" applyNumberFormat="1" applyFont="1" applyFill="1" applyBorder="1"/>
    <xf numFmtId="4" fontId="2" fillId="4" borderId="1" xfId="0" applyNumberFormat="1" applyFont="1" applyFill="1" applyBorder="1" applyAlignment="1">
      <alignment horizontal="left"/>
    </xf>
    <xf numFmtId="4" fontId="4" fillId="0" borderId="3" xfId="0" applyNumberFormat="1" applyFont="1" applyBorder="1" applyAlignment="1">
      <alignment vertical="center" wrapText="1"/>
    </xf>
    <xf numFmtId="4" fontId="1" fillId="0" borderId="1" xfId="0" applyNumberFormat="1" applyFont="1" applyBorder="1" applyAlignment="1">
      <alignment horizontal="left" vertical="center" wrapText="1"/>
    </xf>
    <xf numFmtId="4" fontId="1" fillId="0" borderId="1" xfId="0" applyNumberFormat="1" applyFont="1" applyBorder="1" applyAlignment="1">
      <alignment horizontal="right" wrapText="1"/>
    </xf>
    <xf numFmtId="4" fontId="2" fillId="6" borderId="1" xfId="0" applyNumberFormat="1" applyFont="1" applyFill="1" applyBorder="1"/>
    <xf numFmtId="4" fontId="4" fillId="0" borderId="1" xfId="0" applyNumberFormat="1" applyFont="1" applyBorder="1" applyAlignment="1">
      <alignment vertical="center" wrapText="1"/>
    </xf>
    <xf numFmtId="4" fontId="4" fillId="0" borderId="1" xfId="0" applyNumberFormat="1" applyFont="1" applyBorder="1" applyAlignment="1">
      <alignment vertical="top" wrapText="1"/>
    </xf>
    <xf numFmtId="4" fontId="4" fillId="0" borderId="3" xfId="0" applyNumberFormat="1" applyFont="1" applyBorder="1" applyAlignment="1">
      <alignment wrapText="1"/>
    </xf>
    <xf numFmtId="4" fontId="0" fillId="7" borderId="1" xfId="0" applyNumberFormat="1" applyFill="1" applyBorder="1"/>
    <xf numFmtId="4" fontId="3" fillId="7" borderId="1" xfId="0" applyNumberFormat="1" applyFont="1" applyFill="1" applyBorder="1" applyAlignment="1">
      <alignment wrapText="1"/>
    </xf>
    <xf numFmtId="4" fontId="2" fillId="7" borderId="1" xfId="0" applyNumberFormat="1" applyFont="1" applyFill="1" applyBorder="1"/>
    <xf numFmtId="4" fontId="4" fillId="0" borderId="1" xfId="0" applyNumberFormat="1" applyFont="1" applyBorder="1" applyAlignment="1">
      <alignment wrapText="1"/>
    </xf>
    <xf numFmtId="4" fontId="1" fillId="0" borderId="1" xfId="0" applyNumberFormat="1" applyFont="1" applyBorder="1"/>
    <xf numFmtId="4" fontId="4" fillId="8" borderId="1" xfId="0" applyNumberFormat="1" applyFont="1" applyFill="1" applyBorder="1"/>
    <xf numFmtId="4" fontId="4" fillId="8" borderId="1" xfId="0" applyNumberFormat="1" applyFont="1" applyFill="1" applyBorder="1" applyAlignment="1">
      <alignment wrapText="1"/>
    </xf>
    <xf numFmtId="4" fontId="0" fillId="8" borderId="1" xfId="0" applyNumberFormat="1" applyFill="1" applyBorder="1"/>
    <xf numFmtId="4" fontId="1" fillId="8" borderId="1" xfId="0" applyNumberFormat="1" applyFont="1" applyFill="1" applyBorder="1"/>
    <xf numFmtId="4" fontId="6" fillId="0" borderId="1" xfId="0" applyNumberFormat="1" applyFont="1" applyBorder="1"/>
    <xf numFmtId="4" fontId="4" fillId="5" borderId="1" xfId="0" applyNumberFormat="1" applyFont="1" applyFill="1" applyBorder="1"/>
    <xf numFmtId="4" fontId="4" fillId="5" borderId="1" xfId="0" applyNumberFormat="1" applyFont="1" applyFill="1" applyBorder="1" applyAlignment="1">
      <alignment wrapText="1"/>
    </xf>
    <xf numFmtId="4" fontId="4" fillId="9" borderId="1" xfId="0" applyNumberFormat="1" applyFont="1" applyFill="1" applyBorder="1"/>
    <xf numFmtId="4" fontId="4" fillId="9" borderId="1" xfId="0" applyNumberFormat="1" applyFont="1" applyFill="1" applyBorder="1" applyAlignment="1">
      <alignment wrapText="1"/>
    </xf>
    <xf numFmtId="4" fontId="0" fillId="9" borderId="1" xfId="0" applyNumberFormat="1" applyFill="1" applyBorder="1"/>
    <xf numFmtId="4" fontId="22" fillId="0" borderId="1" xfId="0" applyNumberFormat="1" applyFont="1" applyBorder="1"/>
    <xf numFmtId="4" fontId="4" fillId="10" borderId="1" xfId="0" applyNumberFormat="1" applyFont="1" applyFill="1" applyBorder="1" applyAlignment="1">
      <alignment wrapText="1"/>
    </xf>
    <xf numFmtId="4" fontId="0" fillId="10" borderId="1" xfId="0" applyNumberFormat="1" applyFill="1" applyBorder="1"/>
    <xf numFmtId="4" fontId="4" fillId="0" borderId="6" xfId="0" applyNumberFormat="1" applyFont="1" applyBorder="1" applyAlignment="1">
      <alignment horizontal="left" vertical="center" wrapText="1"/>
    </xf>
    <xf numFmtId="4" fontId="0" fillId="11" borderId="1" xfId="0" applyNumberFormat="1" applyFill="1" applyBorder="1"/>
    <xf numFmtId="49" fontId="0" fillId="0" borderId="3" xfId="0" applyNumberFormat="1" applyBorder="1" applyAlignment="1">
      <alignment horizontal="center" vertical="center"/>
    </xf>
    <xf numFmtId="0" fontId="23" fillId="0" borderId="0" xfId="0" applyFont="1"/>
    <xf numFmtId="4" fontId="4" fillId="0" borderId="0" xfId="0" applyNumberFormat="1" applyFont="1"/>
    <xf numFmtId="0" fontId="12" fillId="0" borderId="2" xfId="0" applyFont="1" applyBorder="1" applyAlignment="1">
      <alignment horizontal="left"/>
    </xf>
    <xf numFmtId="4" fontId="2" fillId="0" borderId="1" xfId="0" applyNumberFormat="1" applyFont="1" applyBorder="1" applyAlignment="1">
      <alignment horizontal="left" wrapText="1"/>
    </xf>
    <xf numFmtId="4" fontId="1" fillId="0" borderId="1" xfId="0" applyNumberFormat="1" applyFont="1" applyBorder="1" applyAlignment="1">
      <alignment vertical="center" wrapText="1"/>
    </xf>
    <xf numFmtId="0" fontId="16" fillId="0" borderId="0" xfId="0" applyFont="1" applyAlignment="1">
      <alignment horizontal="left"/>
    </xf>
    <xf numFmtId="0" fontId="24" fillId="0" borderId="0" xfId="0" applyFont="1"/>
    <xf numFmtId="4" fontId="0" fillId="12" borderId="1" xfId="0" applyNumberFormat="1" applyFill="1" applyBorder="1"/>
    <xf numFmtId="4" fontId="0" fillId="0" borderId="1" xfId="0" applyNumberFormat="1" applyBorder="1" applyAlignment="1">
      <alignment horizontal="left"/>
    </xf>
    <xf numFmtId="4" fontId="0" fillId="0" borderId="12" xfId="0" applyNumberFormat="1" applyBorder="1" applyAlignment="1">
      <alignment horizontal="left"/>
    </xf>
    <xf numFmtId="16" fontId="0" fillId="0" borderId="0" xfId="0" applyNumberFormat="1"/>
    <xf numFmtId="2" fontId="0" fillId="0" borderId="0" xfId="0" applyNumberFormat="1" applyAlignment="1">
      <alignment horizontal="left"/>
    </xf>
    <xf numFmtId="4" fontId="0" fillId="0" borderId="1" xfId="0" applyNumberFormat="1" applyBorder="1" applyAlignment="1">
      <alignment horizontal="right"/>
    </xf>
    <xf numFmtId="2" fontId="16" fillId="0" borderId="0" xfId="0" applyNumberFormat="1" applyFont="1"/>
    <xf numFmtId="0" fontId="15" fillId="0" borderId="0" xfId="0" applyFont="1" applyAlignment="1">
      <alignment horizontal="left"/>
    </xf>
    <xf numFmtId="0" fontId="22" fillId="0" borderId="0" xfId="0" applyFont="1" applyAlignment="1">
      <alignment horizontal="left"/>
    </xf>
    <xf numFmtId="0" fontId="25" fillId="0" borderId="0" xfId="0" applyFont="1" applyAlignment="1">
      <alignment horizontal="left"/>
    </xf>
    <xf numFmtId="0" fontId="25" fillId="0" borderId="0" xfId="0" applyFont="1"/>
    <xf numFmtId="2" fontId="15" fillId="0" borderId="0" xfId="0" applyNumberFormat="1" applyFont="1"/>
    <xf numFmtId="0" fontId="26" fillId="0" borderId="0" xfId="0" applyFont="1" applyAlignment="1">
      <alignment horizontal="left"/>
    </xf>
    <xf numFmtId="4" fontId="0" fillId="13" borderId="1" xfId="0" applyNumberFormat="1" applyFill="1" applyBorder="1"/>
    <xf numFmtId="0" fontId="18" fillId="0" borderId="0" xfId="0" applyFont="1" applyAlignment="1">
      <alignment horizontal="left"/>
    </xf>
    <xf numFmtId="4" fontId="4" fillId="13" borderId="1" xfId="0" applyNumberFormat="1" applyFont="1" applyFill="1" applyBorder="1"/>
    <xf numFmtId="4" fontId="4" fillId="13" borderId="1" xfId="0" applyNumberFormat="1" applyFont="1" applyFill="1" applyBorder="1" applyAlignment="1">
      <alignment wrapText="1"/>
    </xf>
    <xf numFmtId="4" fontId="0" fillId="14" borderId="1" xfId="0" applyNumberFormat="1" applyFill="1" applyBorder="1"/>
    <xf numFmtId="4" fontId="1" fillId="14" borderId="1" xfId="0" applyNumberFormat="1" applyFont="1" applyFill="1" applyBorder="1"/>
    <xf numFmtId="49" fontId="0" fillId="0" borderId="1" xfId="0" applyNumberFormat="1" applyBorder="1" applyAlignment="1">
      <alignment horizontal="center" vertical="center"/>
    </xf>
    <xf numFmtId="4" fontId="4" fillId="0" borderId="7" xfId="0" applyNumberFormat="1" applyFont="1" applyBorder="1" applyAlignment="1">
      <alignment horizontal="left" vertical="center" wrapText="1"/>
    </xf>
    <xf numFmtId="49" fontId="0" fillId="0" borderId="7" xfId="0" applyNumberFormat="1" applyBorder="1" applyAlignment="1">
      <alignment horizontal="center" vertical="center"/>
    </xf>
    <xf numFmtId="0" fontId="7" fillId="0" borderId="0" xfId="0" applyFont="1"/>
    <xf numFmtId="0" fontId="20" fillId="0" borderId="0" xfId="0" applyFont="1" applyAlignment="1">
      <alignment horizontal="left"/>
    </xf>
    <xf numFmtId="0" fontId="22" fillId="0" borderId="0" xfId="0" applyFont="1"/>
    <xf numFmtId="0" fontId="26" fillId="0" borderId="0" xfId="0" applyFont="1"/>
    <xf numFmtId="4" fontId="21" fillId="0" borderId="1" xfId="0" applyNumberFormat="1" applyFont="1" applyBorder="1"/>
    <xf numFmtId="4" fontId="0" fillId="15" borderId="1" xfId="0" applyNumberFormat="1" applyFill="1" applyBorder="1"/>
    <xf numFmtId="4" fontId="4" fillId="15" borderId="1" xfId="0" applyNumberFormat="1" applyFont="1" applyFill="1" applyBorder="1"/>
    <xf numFmtId="4" fontId="4" fillId="15" borderId="1" xfId="0" applyNumberFormat="1" applyFont="1" applyFill="1" applyBorder="1" applyAlignment="1">
      <alignment wrapText="1"/>
    </xf>
    <xf numFmtId="4" fontId="0" fillId="16" borderId="1" xfId="0" applyNumberFormat="1" applyFill="1" applyBorder="1"/>
    <xf numFmtId="0" fontId="4" fillId="0" borderId="0" xfId="0" applyFont="1" applyAlignment="1">
      <alignment horizontal="left" wrapText="1"/>
    </xf>
    <xf numFmtId="0" fontId="25" fillId="0" borderId="2" xfId="0" applyFont="1" applyBorder="1" applyAlignment="1">
      <alignment horizontal="left"/>
    </xf>
    <xf numFmtId="0" fontId="27" fillId="0" borderId="0" xfId="0" applyFont="1" applyAlignment="1">
      <alignment horizontal="left"/>
    </xf>
    <xf numFmtId="0" fontId="27" fillId="0" borderId="0" xfId="0" applyFont="1"/>
    <xf numFmtId="4" fontId="0" fillId="0" borderId="0" xfId="0" applyNumberFormat="1"/>
    <xf numFmtId="0" fontId="0" fillId="0" borderId="0" xfId="0" applyAlignment="1">
      <alignment horizontal="right"/>
    </xf>
    <xf numFmtId="0" fontId="25" fillId="0" borderId="2" xfId="0" applyFont="1" applyBorder="1"/>
    <xf numFmtId="4" fontId="25" fillId="0" borderId="0" xfId="0" applyNumberFormat="1" applyFont="1" applyAlignment="1">
      <alignment horizontal="left"/>
    </xf>
    <xf numFmtId="0" fontId="11" fillId="0" borderId="2" xfId="0" applyFont="1" applyBorder="1" applyAlignment="1">
      <alignment horizontal="left"/>
    </xf>
    <xf numFmtId="0" fontId="13" fillId="0" borderId="3" xfId="0" applyFont="1" applyBorder="1" applyAlignment="1">
      <alignment horizontal="center" vertical="center"/>
    </xf>
    <xf numFmtId="0" fontId="13" fillId="0" borderId="8" xfId="0" applyFont="1" applyBorder="1" applyAlignment="1">
      <alignment horizontal="center" vertical="center"/>
    </xf>
    <xf numFmtId="0" fontId="13" fillId="0" borderId="7" xfId="0" applyFont="1" applyBorder="1" applyAlignment="1">
      <alignment horizontal="center" vertical="center"/>
    </xf>
    <xf numFmtId="4" fontId="4" fillId="0" borderId="3" xfId="0" applyNumberFormat="1" applyFont="1" applyBorder="1" applyAlignment="1">
      <alignment horizontal="left" vertical="center" wrapText="1"/>
    </xf>
    <xf numFmtId="4" fontId="4" fillId="0" borderId="8" xfId="0" applyNumberFormat="1" applyFont="1" applyBorder="1" applyAlignment="1">
      <alignment horizontal="left" vertical="center" wrapText="1"/>
    </xf>
    <xf numFmtId="4" fontId="4" fillId="0" borderId="7" xfId="0" applyNumberFormat="1" applyFont="1" applyBorder="1" applyAlignment="1">
      <alignment horizontal="left" vertical="center" wrapText="1"/>
    </xf>
    <xf numFmtId="4" fontId="0" fillId="0" borderId="3" xfId="0" applyNumberFormat="1" applyBorder="1" applyAlignment="1">
      <alignment horizontal="center" vertical="center"/>
    </xf>
    <xf numFmtId="4" fontId="0" fillId="0" borderId="8" xfId="0" applyNumberFormat="1" applyBorder="1" applyAlignment="1">
      <alignment horizontal="center" vertical="center"/>
    </xf>
    <xf numFmtId="4" fontId="0" fillId="0" borderId="7" xfId="0" applyNumberFormat="1" applyBorder="1" applyAlignment="1">
      <alignment horizontal="center" vertical="center"/>
    </xf>
    <xf numFmtId="4" fontId="0" fillId="0" borderId="3" xfId="0" applyNumberFormat="1" applyBorder="1" applyAlignment="1">
      <alignment horizontal="center"/>
    </xf>
    <xf numFmtId="4" fontId="0" fillId="0" borderId="7" xfId="0" applyNumberFormat="1" applyBorder="1" applyAlignment="1">
      <alignment horizontal="center"/>
    </xf>
    <xf numFmtId="4" fontId="0" fillId="4" borderId="10" xfId="0" applyNumberFormat="1" applyFill="1" applyBorder="1" applyAlignment="1">
      <alignment horizontal="left"/>
    </xf>
    <xf numFmtId="4" fontId="0" fillId="4" borderId="12" xfId="0" applyNumberFormat="1" applyFill="1" applyBorder="1" applyAlignment="1">
      <alignment horizontal="left"/>
    </xf>
    <xf numFmtId="4" fontId="0" fillId="0" borderId="10" xfId="0" applyNumberFormat="1" applyBorder="1" applyAlignment="1">
      <alignment horizontal="left"/>
    </xf>
    <xf numFmtId="4" fontId="0" fillId="0" borderId="12" xfId="0" applyNumberFormat="1" applyBorder="1" applyAlignment="1">
      <alignment horizontal="left"/>
    </xf>
    <xf numFmtId="4" fontId="2" fillId="2" borderId="10" xfId="0" applyNumberFormat="1" applyFont="1" applyFill="1" applyBorder="1" applyAlignment="1">
      <alignment horizontal="left"/>
    </xf>
    <xf numFmtId="4" fontId="2" fillId="2" borderId="11" xfId="0" applyNumberFormat="1" applyFont="1" applyFill="1" applyBorder="1" applyAlignment="1">
      <alignment horizontal="left"/>
    </xf>
    <xf numFmtId="4" fontId="2" fillId="2" borderId="10" xfId="0" applyNumberFormat="1" applyFont="1" applyFill="1" applyBorder="1" applyAlignment="1">
      <alignment horizontal="left" wrapText="1"/>
    </xf>
    <xf numFmtId="4" fontId="2" fillId="2" borderId="11" xfId="0" applyNumberFormat="1" applyFont="1" applyFill="1" applyBorder="1" applyAlignment="1">
      <alignment horizontal="left" wrapText="1"/>
    </xf>
    <xf numFmtId="4" fontId="4" fillId="0" borderId="3" xfId="0" applyNumberFormat="1" applyFont="1" applyBorder="1" applyAlignment="1">
      <alignment horizontal="center" vertical="center" wrapText="1"/>
    </xf>
    <xf numFmtId="4" fontId="4" fillId="0" borderId="8" xfId="0" applyNumberFormat="1" applyFont="1" applyBorder="1" applyAlignment="1">
      <alignment horizontal="center" vertical="center" wrapText="1"/>
    </xf>
    <xf numFmtId="4" fontId="4" fillId="0" borderId="7" xfId="0" applyNumberFormat="1" applyFont="1" applyBorder="1" applyAlignment="1">
      <alignment horizontal="center" vertical="center" wrapText="1"/>
    </xf>
    <xf numFmtId="0" fontId="4" fillId="0" borderId="0" xfId="0" applyFont="1" applyAlignment="1">
      <alignment horizontal="left" vertical="top" wrapText="1"/>
    </xf>
    <xf numFmtId="0" fontId="4" fillId="0" borderId="0" xfId="0" applyFont="1" applyAlignment="1">
      <alignment horizontal="left" wrapText="1"/>
    </xf>
    <xf numFmtId="4" fontId="8" fillId="2" borderId="11" xfId="0" applyNumberFormat="1" applyFont="1" applyFill="1" applyBorder="1" applyAlignment="1">
      <alignment horizontal="left" wrapText="1"/>
    </xf>
    <xf numFmtId="4" fontId="1" fillId="0" borderId="10" xfId="0" applyNumberFormat="1" applyFont="1" applyBorder="1" applyAlignment="1">
      <alignment horizontal="left" vertical="top" wrapText="1"/>
    </xf>
    <xf numFmtId="4" fontId="1" fillId="0" borderId="12" xfId="0" applyNumberFormat="1" applyFont="1" applyBorder="1" applyAlignment="1">
      <alignment horizontal="left" vertical="top" wrapText="1"/>
    </xf>
    <xf numFmtId="4" fontId="2" fillId="6" borderId="10" xfId="0" applyNumberFormat="1" applyFont="1" applyFill="1" applyBorder="1" applyAlignment="1">
      <alignment horizontal="center"/>
    </xf>
    <xf numFmtId="4" fontId="2" fillId="6" borderId="12" xfId="0" applyNumberFormat="1" applyFont="1" applyFill="1" applyBorder="1" applyAlignment="1">
      <alignment horizontal="center"/>
    </xf>
    <xf numFmtId="4" fontId="2" fillId="6" borderId="11" xfId="0" applyNumberFormat="1" applyFont="1" applyFill="1" applyBorder="1" applyAlignment="1">
      <alignment horizontal="center"/>
    </xf>
    <xf numFmtId="4" fontId="0" fillId="0" borderId="10" xfId="0" applyNumberFormat="1" applyBorder="1"/>
    <xf numFmtId="4" fontId="0" fillId="0" borderId="12" xfId="0" applyNumberFormat="1" applyBorder="1"/>
    <xf numFmtId="4" fontId="1" fillId="0" borderId="10" xfId="0" applyNumberFormat="1" applyFont="1" applyBorder="1" applyAlignment="1">
      <alignment horizontal="left" wrapText="1"/>
    </xf>
    <xf numFmtId="4" fontId="1" fillId="0" borderId="12" xfId="0" applyNumberFormat="1" applyFont="1" applyBorder="1" applyAlignment="1">
      <alignment horizontal="left" wrapText="1"/>
    </xf>
    <xf numFmtId="2" fontId="0" fillId="0" borderId="0" xfId="0" applyNumberFormat="1" applyAlignment="1">
      <alignment horizontal="left"/>
    </xf>
    <xf numFmtId="0" fontId="0" fillId="0" borderId="0" xfId="0" applyAlignment="1">
      <alignment horizontal="left"/>
    </xf>
    <xf numFmtId="4" fontId="4" fillId="0" borderId="1" xfId="0" applyNumberFormat="1" applyFont="1" applyBorder="1" applyAlignment="1">
      <alignment horizontal="left" vertical="center" wrapText="1"/>
    </xf>
    <xf numFmtId="4" fontId="0" fillId="0" borderId="5" xfId="0" applyNumberFormat="1" applyBorder="1" applyAlignment="1">
      <alignment horizontal="center" vertical="center"/>
    </xf>
    <xf numFmtId="4" fontId="0" fillId="0" borderId="2" xfId="0" applyNumberFormat="1" applyBorder="1" applyAlignment="1">
      <alignment horizontal="center" vertical="center"/>
    </xf>
    <xf numFmtId="4" fontId="0" fillId="0" borderId="4" xfId="0" applyNumberFormat="1" applyBorder="1" applyAlignment="1">
      <alignment horizontal="center" vertical="center"/>
    </xf>
    <xf numFmtId="4" fontId="4" fillId="0" borderId="3" xfId="0" applyNumberFormat="1" applyFont="1" applyBorder="1" applyAlignment="1">
      <alignment horizontal="left" vertical="center"/>
    </xf>
    <xf numFmtId="4" fontId="4" fillId="0" borderId="8" xfId="0" applyNumberFormat="1" applyFont="1" applyBorder="1" applyAlignment="1">
      <alignment horizontal="left" vertical="center"/>
    </xf>
    <xf numFmtId="0" fontId="25" fillId="0" borderId="2" xfId="0" applyFont="1" applyBorder="1" applyAlignment="1">
      <alignment horizontal="left"/>
    </xf>
    <xf numFmtId="0" fontId="25" fillId="0" borderId="0" xfId="0" applyFont="1" applyAlignment="1">
      <alignment horizontal="left"/>
    </xf>
    <xf numFmtId="4" fontId="4" fillId="0" borderId="8" xfId="0" applyNumberFormat="1" applyFont="1" applyBorder="1" applyAlignment="1">
      <alignment horizontal="left" vertical="top" wrapText="1"/>
    </xf>
    <xf numFmtId="4" fontId="4" fillId="0" borderId="7" xfId="0" applyNumberFormat="1" applyFont="1" applyBorder="1" applyAlignment="1">
      <alignment horizontal="left" vertical="top" wrapText="1"/>
    </xf>
    <xf numFmtId="4" fontId="4" fillId="0" borderId="10" xfId="0" applyNumberFormat="1" applyFont="1" applyBorder="1" applyAlignment="1">
      <alignment horizontal="left" wrapText="1"/>
    </xf>
    <xf numFmtId="4" fontId="4" fillId="0" borderId="12" xfId="0" applyNumberFormat="1" applyFont="1" applyBorder="1" applyAlignment="1">
      <alignment horizontal="left" wrapText="1"/>
    </xf>
    <xf numFmtId="4" fontId="0" fillId="0" borderId="1" xfId="0" applyNumberFormat="1" applyBorder="1" applyAlignment="1">
      <alignment horizontal="center" vertical="center"/>
    </xf>
    <xf numFmtId="4" fontId="2" fillId="2" borderId="10" xfId="0" applyNumberFormat="1" applyFont="1" applyFill="1" applyBorder="1" applyAlignment="1">
      <alignment horizontal="left" vertical="center" wrapText="1"/>
    </xf>
    <xf numFmtId="4" fontId="2" fillId="2" borderId="11" xfId="0" applyNumberFormat="1" applyFont="1" applyFill="1" applyBorder="1" applyAlignment="1">
      <alignment horizontal="left" vertical="center" wrapText="1"/>
    </xf>
    <xf numFmtId="4" fontId="4" fillId="0" borderId="3" xfId="0" applyNumberFormat="1" applyFont="1" applyBorder="1" applyAlignment="1">
      <alignment horizontal="left" vertical="top" wrapText="1"/>
    </xf>
    <xf numFmtId="0" fontId="0" fillId="0" borderId="0" xfId="0" applyAlignment="1">
      <alignment horizontal="center"/>
    </xf>
    <xf numFmtId="49" fontId="0" fillId="0" borderId="8" xfId="0" applyNumberFormat="1" applyBorder="1" applyAlignment="1">
      <alignment horizontal="center" vertical="center"/>
    </xf>
    <xf numFmtId="49" fontId="0" fillId="0" borderId="7" xfId="0" applyNumberFormat="1" applyBorder="1" applyAlignment="1">
      <alignment horizontal="center" vertical="center"/>
    </xf>
    <xf numFmtId="4" fontId="4" fillId="4" borderId="10" xfId="0" applyNumberFormat="1" applyFont="1" applyFill="1" applyBorder="1" applyAlignment="1">
      <alignment horizontal="left" wrapText="1"/>
    </xf>
    <xf numFmtId="4" fontId="4" fillId="4" borderId="12" xfId="0" applyNumberFormat="1" applyFont="1" applyFill="1" applyBorder="1" applyAlignment="1">
      <alignment horizontal="left" wrapText="1"/>
    </xf>
    <xf numFmtId="4" fontId="0" fillId="0" borderId="10" xfId="0" applyNumberFormat="1" applyBorder="1" applyAlignment="1">
      <alignment horizontal="left" vertical="center" wrapText="1"/>
    </xf>
    <xf numFmtId="4" fontId="0" fillId="0" borderId="12" xfId="0" applyNumberFormat="1" applyBorder="1" applyAlignment="1">
      <alignment horizontal="left" vertical="center" wrapText="1"/>
    </xf>
    <xf numFmtId="4" fontId="4" fillId="0" borderId="9" xfId="0" applyNumberFormat="1" applyFont="1" applyBorder="1" applyAlignment="1">
      <alignment horizontal="left" vertical="center" wrapText="1"/>
    </xf>
    <xf numFmtId="4" fontId="4" fillId="0" borderId="6" xfId="0" applyNumberFormat="1" applyFont="1" applyBorder="1" applyAlignment="1">
      <alignment horizontal="left" vertical="center" wrapText="1"/>
    </xf>
    <xf numFmtId="0" fontId="2" fillId="0" borderId="5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2" fillId="0" borderId="7" xfId="0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 wrapText="1"/>
    </xf>
    <xf numFmtId="0" fontId="2" fillId="0" borderId="8" xfId="0" applyFont="1" applyBorder="1" applyAlignment="1">
      <alignment horizontal="center" vertical="center" wrapText="1"/>
    </xf>
    <xf numFmtId="0" fontId="2" fillId="0" borderId="7" xfId="0" applyFont="1" applyBorder="1" applyAlignment="1">
      <alignment horizontal="center" vertical="center" wrapText="1"/>
    </xf>
    <xf numFmtId="4" fontId="4" fillId="0" borderId="7" xfId="0" applyNumberFormat="1" applyFont="1" applyBorder="1" applyAlignment="1">
      <alignment horizontal="left" vertical="center"/>
    </xf>
    <xf numFmtId="49" fontId="0" fillId="0" borderId="3" xfId="0" applyNumberFormat="1" applyBorder="1" applyAlignment="1">
      <alignment horizontal="center" vertical="center"/>
    </xf>
    <xf numFmtId="4" fontId="4" fillId="0" borderId="5" xfId="0" applyNumberFormat="1" applyFont="1" applyBorder="1" applyAlignment="1">
      <alignment horizontal="left" vertical="center"/>
    </xf>
    <xf numFmtId="4" fontId="4" fillId="0" borderId="4" xfId="0" applyNumberFormat="1" applyFont="1" applyBorder="1" applyAlignment="1">
      <alignment horizontal="left" vertical="center"/>
    </xf>
    <xf numFmtId="0" fontId="0" fillId="0" borderId="0" xfId="0" applyAlignment="1">
      <alignment horizontal="right"/>
    </xf>
    <xf numFmtId="4" fontId="0" fillId="4" borderId="10" xfId="0" applyNumberFormat="1" applyFill="1" applyBorder="1" applyAlignment="1">
      <alignment horizontal="left" wrapText="1"/>
    </xf>
    <xf numFmtId="4" fontId="0" fillId="4" borderId="12" xfId="0" applyNumberFormat="1" applyFill="1" applyBorder="1" applyAlignment="1">
      <alignment horizontal="left" wrapText="1"/>
    </xf>
    <xf numFmtId="0" fontId="13" fillId="0" borderId="0" xfId="0" applyFont="1" applyAlignment="1">
      <alignment horizontal="center" wrapText="1"/>
    </xf>
    <xf numFmtId="4" fontId="4" fillId="0" borderId="9" xfId="0" applyNumberFormat="1" applyFont="1" applyBorder="1" applyAlignment="1">
      <alignment horizontal="center" vertical="center" wrapText="1"/>
    </xf>
    <xf numFmtId="4" fontId="4" fillId="0" borderId="13" xfId="0" applyNumberFormat="1" applyFont="1" applyBorder="1" applyAlignment="1">
      <alignment horizontal="center" vertical="center" wrapText="1"/>
    </xf>
    <xf numFmtId="4" fontId="4" fillId="0" borderId="6" xfId="0" applyNumberFormat="1" applyFont="1" applyBorder="1" applyAlignment="1">
      <alignment horizontal="center" vertical="center" wrapText="1"/>
    </xf>
    <xf numFmtId="49" fontId="0" fillId="0" borderId="3" xfId="0" applyNumberFormat="1" applyBorder="1" applyAlignment="1">
      <alignment horizontal="center"/>
    </xf>
    <xf numFmtId="49" fontId="0" fillId="0" borderId="7" xfId="0" applyNumberFormat="1" applyBorder="1" applyAlignment="1">
      <alignment horizontal="center"/>
    </xf>
  </cellXfs>
  <cellStyles count="1">
    <cellStyle name="Įprastas" xfId="0" builtinId="0"/>
  </cellStyles>
  <dxfs count="0"/>
  <tableStyles count="0" defaultTableStyle="TableStyleMedium2" defaultPivotStyle="PivotStyleLight16"/>
  <colors>
    <mruColors>
      <color rgb="FFFFCC99"/>
      <color rgb="FF66FF99"/>
      <color rgb="FF33CC33"/>
      <color rgb="FFC5F7DD"/>
      <color rgb="FFB9F5D6"/>
      <color rgb="FFADF3C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L357"/>
  <sheetViews>
    <sheetView tabSelected="1" topLeftCell="A334" workbookViewId="0">
      <selection activeCell="G356" sqref="G356"/>
    </sheetView>
  </sheetViews>
  <sheetFormatPr defaultRowHeight="15" x14ac:dyDescent="0.25"/>
  <cols>
    <col min="1" max="1" width="8.28515625" customWidth="1"/>
    <col min="2" max="2" width="31.7109375" customWidth="1"/>
    <col min="3" max="3" width="6.140625" customWidth="1"/>
    <col min="4" max="4" width="10.5703125" customWidth="1"/>
    <col min="5" max="5" width="1.5703125" hidden="1" customWidth="1"/>
    <col min="6" max="6" width="19.28515625" customWidth="1"/>
    <col min="7" max="7" width="11.5703125" bestFit="1" customWidth="1"/>
    <col min="8" max="8" width="9.5703125" bestFit="1" customWidth="1"/>
    <col min="9" max="9" width="10.28515625" customWidth="1"/>
  </cols>
  <sheetData>
    <row r="1" spans="1:11" x14ac:dyDescent="0.25">
      <c r="F1" s="1"/>
      <c r="G1" s="1"/>
    </row>
    <row r="2" spans="1:11" x14ac:dyDescent="0.25">
      <c r="C2" s="186" t="s">
        <v>202</v>
      </c>
      <c r="D2" s="186"/>
      <c r="E2" s="186"/>
      <c r="F2" s="186"/>
      <c r="G2" s="1"/>
    </row>
    <row r="3" spans="1:11" x14ac:dyDescent="0.25">
      <c r="C3" s="186" t="s">
        <v>362</v>
      </c>
      <c r="D3" s="186"/>
      <c r="E3" s="186"/>
      <c r="F3" s="186"/>
      <c r="G3" s="1"/>
    </row>
    <row r="4" spans="1:11" x14ac:dyDescent="0.25">
      <c r="F4" s="111" t="s">
        <v>203</v>
      </c>
    </row>
    <row r="5" spans="1:11" ht="15.75" x14ac:dyDescent="0.25">
      <c r="A5" s="189" t="s">
        <v>316</v>
      </c>
      <c r="B5" s="189"/>
      <c r="C5" s="189"/>
      <c r="D5" s="189"/>
      <c r="E5" s="189"/>
      <c r="F5" s="189"/>
      <c r="G5" s="11"/>
      <c r="H5" s="11"/>
    </row>
    <row r="6" spans="1:11" ht="15.75" x14ac:dyDescent="0.25">
      <c r="A6" s="189"/>
      <c r="B6" s="189"/>
      <c r="C6" s="189"/>
      <c r="D6" s="189"/>
      <c r="E6" s="189"/>
      <c r="F6" s="189"/>
      <c r="G6" s="11"/>
      <c r="H6" s="7"/>
    </row>
    <row r="7" spans="1:11" x14ac:dyDescent="0.25">
      <c r="F7" s="8"/>
    </row>
    <row r="8" spans="1:11" ht="15" customHeight="1" x14ac:dyDescent="0.25">
      <c r="A8" s="179" t="s">
        <v>0</v>
      </c>
      <c r="B8" s="179" t="s">
        <v>193</v>
      </c>
      <c r="C8" s="179" t="s">
        <v>1</v>
      </c>
      <c r="D8" s="179" t="s">
        <v>2</v>
      </c>
      <c r="E8" s="176" t="s">
        <v>3</v>
      </c>
      <c r="F8" s="115" t="s">
        <v>171</v>
      </c>
    </row>
    <row r="9" spans="1:11" ht="15" customHeight="1" x14ac:dyDescent="0.25">
      <c r="A9" s="180"/>
      <c r="B9" s="180"/>
      <c r="C9" s="180"/>
      <c r="D9" s="180"/>
      <c r="E9" s="177"/>
      <c r="F9" s="116"/>
    </row>
    <row r="10" spans="1:11" x14ac:dyDescent="0.25">
      <c r="A10" s="181"/>
      <c r="B10" s="181"/>
      <c r="C10" s="181"/>
      <c r="D10" s="181"/>
      <c r="E10" s="178"/>
      <c r="F10" s="117"/>
      <c r="H10" s="78"/>
    </row>
    <row r="11" spans="1:11" x14ac:dyDescent="0.25">
      <c r="A11" s="2">
        <v>1</v>
      </c>
      <c r="B11" s="2">
        <v>2</v>
      </c>
      <c r="C11" s="2">
        <v>3</v>
      </c>
      <c r="D11" s="2">
        <v>4</v>
      </c>
      <c r="E11" s="2">
        <v>5</v>
      </c>
      <c r="F11" s="2">
        <v>5</v>
      </c>
    </row>
    <row r="12" spans="1:11" ht="30.75" customHeight="1" x14ac:dyDescent="0.25">
      <c r="A12" s="132" t="s">
        <v>4</v>
      </c>
      <c r="B12" s="133"/>
      <c r="C12" s="23" t="s">
        <v>5</v>
      </c>
      <c r="D12" s="24"/>
      <c r="E12" s="24">
        <f>SUM(E14)</f>
        <v>140300</v>
      </c>
      <c r="F12" s="24">
        <f>SUM(F14)</f>
        <v>140300</v>
      </c>
    </row>
    <row r="13" spans="1:11" x14ac:dyDescent="0.25">
      <c r="A13" s="25"/>
      <c r="B13" s="128" t="s">
        <v>6</v>
      </c>
      <c r="C13" s="129"/>
      <c r="D13" s="129"/>
      <c r="E13" s="129"/>
      <c r="F13" s="129"/>
    </row>
    <row r="14" spans="1:11" x14ac:dyDescent="0.25">
      <c r="A14" s="26" t="s">
        <v>7</v>
      </c>
      <c r="B14" s="27" t="s">
        <v>8</v>
      </c>
      <c r="C14" s="26" t="s">
        <v>9</v>
      </c>
      <c r="D14" s="76" t="s">
        <v>42</v>
      </c>
      <c r="E14" s="25">
        <f>SUM(F14)</f>
        <v>140300</v>
      </c>
      <c r="F14" s="25">
        <v>140300</v>
      </c>
    </row>
    <row r="15" spans="1:11" ht="30.75" customHeight="1" x14ac:dyDescent="0.25">
      <c r="A15" s="132" t="s">
        <v>27</v>
      </c>
      <c r="B15" s="133"/>
      <c r="C15" s="23" t="s">
        <v>10</v>
      </c>
      <c r="D15" s="24"/>
      <c r="E15" s="24">
        <f>SUM(E17:E44)</f>
        <v>21376710.41</v>
      </c>
      <c r="F15" s="24">
        <f>SUM(F17:F44)</f>
        <v>21491497.040000003</v>
      </c>
    </row>
    <row r="16" spans="1:11" ht="15.75" x14ac:dyDescent="0.25">
      <c r="A16" s="26"/>
      <c r="B16" s="128" t="s">
        <v>11</v>
      </c>
      <c r="C16" s="129"/>
      <c r="D16" s="129"/>
      <c r="E16" s="129"/>
      <c r="F16" s="129"/>
      <c r="K16" s="68"/>
    </row>
    <row r="17" spans="1:11" x14ac:dyDescent="0.25">
      <c r="A17" s="121" t="s">
        <v>7</v>
      </c>
      <c r="B17" s="155" t="s">
        <v>8</v>
      </c>
      <c r="C17" s="25" t="s">
        <v>12</v>
      </c>
      <c r="D17" s="25" t="s">
        <v>42</v>
      </c>
      <c r="E17" s="25">
        <f t="shared" ref="E17:E44" si="0">SUM(F17)</f>
        <v>5850457</v>
      </c>
      <c r="F17" s="101">
        <v>5850457</v>
      </c>
      <c r="G17" s="107"/>
      <c r="H17" s="84"/>
      <c r="I17" s="84"/>
      <c r="J17" s="15"/>
    </row>
    <row r="18" spans="1:11" x14ac:dyDescent="0.25">
      <c r="A18" s="122"/>
      <c r="B18" s="156"/>
      <c r="C18" s="25" t="s">
        <v>344</v>
      </c>
      <c r="D18" s="25" t="s">
        <v>42</v>
      </c>
      <c r="E18" s="25"/>
      <c r="F18" s="101">
        <v>100000</v>
      </c>
      <c r="G18" s="84"/>
      <c r="H18" s="84"/>
      <c r="I18" s="84"/>
      <c r="J18" s="15"/>
    </row>
    <row r="19" spans="1:11" x14ac:dyDescent="0.25">
      <c r="A19" s="122"/>
      <c r="B19" s="156"/>
      <c r="C19" s="25" t="s">
        <v>13</v>
      </c>
      <c r="D19" s="28" t="s">
        <v>133</v>
      </c>
      <c r="E19" s="28">
        <f t="shared" si="0"/>
        <v>60265.24</v>
      </c>
      <c r="F19" s="28">
        <v>60265.24</v>
      </c>
      <c r="G19" s="84"/>
    </row>
    <row r="20" spans="1:11" x14ac:dyDescent="0.25">
      <c r="A20" s="122"/>
      <c r="B20" s="156"/>
      <c r="C20" s="25" t="s">
        <v>14</v>
      </c>
      <c r="D20" s="25" t="s">
        <v>43</v>
      </c>
      <c r="E20" s="25">
        <f t="shared" si="0"/>
        <v>524954</v>
      </c>
      <c r="F20" s="101">
        <v>524954</v>
      </c>
      <c r="G20" s="112"/>
      <c r="H20" s="85"/>
      <c r="I20" s="100"/>
      <c r="J20" s="100"/>
      <c r="K20" s="100"/>
    </row>
    <row r="21" spans="1:11" x14ac:dyDescent="0.25">
      <c r="A21" s="122"/>
      <c r="B21" s="156"/>
      <c r="C21" s="25" t="s">
        <v>15</v>
      </c>
      <c r="D21" s="66" t="s">
        <v>134</v>
      </c>
      <c r="E21" s="66">
        <f>SUM(F21)</f>
        <v>31340.78</v>
      </c>
      <c r="F21" s="66">
        <v>31340.78</v>
      </c>
      <c r="G21" s="14"/>
      <c r="H21" s="15"/>
      <c r="J21" s="99"/>
    </row>
    <row r="22" spans="1:11" x14ac:dyDescent="0.25">
      <c r="A22" s="123"/>
      <c r="B22" s="182"/>
      <c r="C22" s="25" t="s">
        <v>16</v>
      </c>
      <c r="D22" s="25" t="s">
        <v>44</v>
      </c>
      <c r="E22" s="25">
        <f t="shared" si="0"/>
        <v>171000</v>
      </c>
      <c r="F22" s="25">
        <v>171000</v>
      </c>
      <c r="G22" s="82"/>
    </row>
    <row r="23" spans="1:11" ht="22.5" customHeight="1" x14ac:dyDescent="0.25">
      <c r="A23" s="121" t="s">
        <v>89</v>
      </c>
      <c r="B23" s="118" t="s">
        <v>90</v>
      </c>
      <c r="C23" s="25" t="s">
        <v>17</v>
      </c>
      <c r="D23" s="25" t="s">
        <v>42</v>
      </c>
      <c r="E23" s="25">
        <f t="shared" si="0"/>
        <v>92700</v>
      </c>
      <c r="F23" s="25">
        <v>92700</v>
      </c>
      <c r="G23" s="73"/>
    </row>
    <row r="24" spans="1:11" ht="24.75" customHeight="1" x14ac:dyDescent="0.25">
      <c r="A24" s="122"/>
      <c r="B24" s="119"/>
      <c r="C24" s="25" t="s">
        <v>26</v>
      </c>
      <c r="D24" s="25" t="s">
        <v>91</v>
      </c>
      <c r="E24" s="25">
        <f t="shared" si="0"/>
        <v>220383</v>
      </c>
      <c r="F24" s="25">
        <v>220383</v>
      </c>
      <c r="G24" s="15"/>
      <c r="H24" s="15"/>
    </row>
    <row r="25" spans="1:11" ht="24.75" customHeight="1" x14ac:dyDescent="0.25">
      <c r="A25" s="122"/>
      <c r="B25" s="119"/>
      <c r="C25" s="25" t="s">
        <v>172</v>
      </c>
      <c r="D25" s="105" t="s">
        <v>315</v>
      </c>
      <c r="E25" s="88"/>
      <c r="F25" s="88">
        <v>4382.09</v>
      </c>
      <c r="G25" s="85"/>
      <c r="H25" s="15"/>
    </row>
    <row r="26" spans="1:11" ht="24.75" customHeight="1" x14ac:dyDescent="0.25">
      <c r="A26" s="122"/>
      <c r="B26" s="119"/>
      <c r="C26" s="25" t="s">
        <v>312</v>
      </c>
      <c r="D26" s="25" t="s">
        <v>159</v>
      </c>
      <c r="E26" s="25"/>
      <c r="F26" s="25">
        <v>10404.540000000001</v>
      </c>
      <c r="G26" s="84"/>
      <c r="H26" s="15"/>
    </row>
    <row r="27" spans="1:11" ht="18.75" customHeight="1" x14ac:dyDescent="0.25">
      <c r="A27" s="122"/>
      <c r="B27" s="119"/>
      <c r="C27" s="25" t="s">
        <v>169</v>
      </c>
      <c r="D27" s="25" t="s">
        <v>43</v>
      </c>
      <c r="E27" s="25">
        <f t="shared" si="0"/>
        <v>306940</v>
      </c>
      <c r="F27" s="25">
        <v>306940</v>
      </c>
      <c r="G27" s="113"/>
      <c r="H27" s="18"/>
    </row>
    <row r="28" spans="1:11" ht="26.25" customHeight="1" x14ac:dyDescent="0.25">
      <c r="A28" s="121" t="s">
        <v>18</v>
      </c>
      <c r="B28" s="118" t="s">
        <v>19</v>
      </c>
      <c r="C28" s="25" t="s">
        <v>137</v>
      </c>
      <c r="D28" s="25" t="s">
        <v>42</v>
      </c>
      <c r="E28" s="25">
        <f t="shared" si="0"/>
        <v>790000</v>
      </c>
      <c r="F28" s="25">
        <v>790000</v>
      </c>
      <c r="G28" s="15"/>
    </row>
    <row r="29" spans="1:11" ht="26.25" customHeight="1" x14ac:dyDescent="0.25">
      <c r="A29" s="123"/>
      <c r="B29" s="120"/>
      <c r="C29" s="25" t="s">
        <v>198</v>
      </c>
      <c r="D29" s="25" t="s">
        <v>43</v>
      </c>
      <c r="E29" s="25">
        <f t="shared" si="0"/>
        <v>91300</v>
      </c>
      <c r="F29" s="25">
        <v>91300</v>
      </c>
    </row>
    <row r="30" spans="1:11" ht="15" customHeight="1" x14ac:dyDescent="0.25">
      <c r="A30" s="183" t="s">
        <v>20</v>
      </c>
      <c r="B30" s="118" t="s">
        <v>21</v>
      </c>
      <c r="C30" s="25" t="s">
        <v>144</v>
      </c>
      <c r="D30" s="28" t="s">
        <v>133</v>
      </c>
      <c r="E30" s="28">
        <f t="shared" si="0"/>
        <v>488138.09</v>
      </c>
      <c r="F30" s="28">
        <v>488138.09</v>
      </c>
      <c r="G30" s="21"/>
      <c r="H30" s="21"/>
    </row>
    <row r="31" spans="1:11" ht="15" customHeight="1" x14ac:dyDescent="0.25">
      <c r="A31" s="168"/>
      <c r="B31" s="119"/>
      <c r="C31" s="25" t="s">
        <v>145</v>
      </c>
      <c r="D31" s="25" t="s">
        <v>196</v>
      </c>
      <c r="E31" s="25">
        <f>SUM(F31)</f>
        <v>2600000</v>
      </c>
      <c r="F31" s="25">
        <v>2600000</v>
      </c>
      <c r="G31" s="89"/>
      <c r="H31" s="21"/>
    </row>
    <row r="32" spans="1:11" ht="15" customHeight="1" x14ac:dyDescent="0.25">
      <c r="A32" s="168"/>
      <c r="B32" s="119"/>
      <c r="C32" s="25" t="s">
        <v>147</v>
      </c>
      <c r="D32" s="25" t="s">
        <v>42</v>
      </c>
      <c r="E32" s="25">
        <f t="shared" si="0"/>
        <v>1688703</v>
      </c>
      <c r="F32" s="25">
        <v>1688703</v>
      </c>
      <c r="G32" s="98"/>
      <c r="H32" s="84"/>
    </row>
    <row r="33" spans="1:10" ht="15" customHeight="1" x14ac:dyDescent="0.25">
      <c r="A33" s="168"/>
      <c r="B33" s="119"/>
      <c r="C33" s="25" t="s">
        <v>148</v>
      </c>
      <c r="D33" s="28" t="s">
        <v>133</v>
      </c>
      <c r="E33" s="28">
        <f t="shared" ref="E33" si="1">SUM(F33)</f>
        <v>159127.64000000001</v>
      </c>
      <c r="F33" s="28">
        <v>159127.64000000001</v>
      </c>
      <c r="G33" s="98"/>
      <c r="H33" s="84"/>
    </row>
    <row r="34" spans="1:10" x14ac:dyDescent="0.25">
      <c r="A34" s="168"/>
      <c r="B34" s="119"/>
      <c r="C34" s="25" t="s">
        <v>158</v>
      </c>
      <c r="D34" s="25" t="s">
        <v>42</v>
      </c>
      <c r="E34" s="25">
        <f t="shared" si="0"/>
        <v>60000</v>
      </c>
      <c r="F34" s="25">
        <v>60000</v>
      </c>
      <c r="G34" s="84"/>
      <c r="H34" s="22"/>
    </row>
    <row r="35" spans="1:10" ht="23.25" customHeight="1" x14ac:dyDescent="0.25">
      <c r="A35" s="121" t="s">
        <v>22</v>
      </c>
      <c r="B35" s="166" t="s">
        <v>23</v>
      </c>
      <c r="C35" s="25" t="s">
        <v>160</v>
      </c>
      <c r="D35" s="25" t="s">
        <v>42</v>
      </c>
      <c r="E35" s="25">
        <f t="shared" si="0"/>
        <v>744460</v>
      </c>
      <c r="F35" s="25">
        <v>744460</v>
      </c>
      <c r="G35" s="70"/>
      <c r="H35" s="17"/>
    </row>
    <row r="36" spans="1:10" ht="23.25" customHeight="1" x14ac:dyDescent="0.25">
      <c r="A36" s="122"/>
      <c r="B36" s="159"/>
      <c r="C36" s="25" t="s">
        <v>174</v>
      </c>
      <c r="D36" s="25" t="s">
        <v>43</v>
      </c>
      <c r="E36" s="25">
        <f t="shared" ref="E36" si="2">SUM(F36)</f>
        <v>23513</v>
      </c>
      <c r="F36" s="25">
        <v>23513</v>
      </c>
      <c r="G36" s="108"/>
      <c r="H36" s="12"/>
    </row>
    <row r="37" spans="1:10" ht="19.5" customHeight="1" x14ac:dyDescent="0.25">
      <c r="A37" s="121" t="s">
        <v>24</v>
      </c>
      <c r="B37" s="118" t="s">
        <v>25</v>
      </c>
      <c r="C37" s="25" t="s">
        <v>161</v>
      </c>
      <c r="D37" s="25" t="s">
        <v>42</v>
      </c>
      <c r="E37" s="25">
        <f t="shared" si="0"/>
        <v>4004383</v>
      </c>
      <c r="F37" s="25">
        <v>4004383</v>
      </c>
      <c r="G37" s="108"/>
      <c r="H37" s="97"/>
      <c r="I37" s="85"/>
    </row>
    <row r="38" spans="1:10" ht="19.5" customHeight="1" x14ac:dyDescent="0.25">
      <c r="A38" s="122"/>
      <c r="B38" s="119"/>
      <c r="C38" s="25" t="s">
        <v>317</v>
      </c>
      <c r="D38" s="28" t="s">
        <v>133</v>
      </c>
      <c r="E38" s="28">
        <f t="shared" si="0"/>
        <v>912000</v>
      </c>
      <c r="F38" s="28">
        <v>912000</v>
      </c>
      <c r="G38" s="109"/>
      <c r="H38" s="12"/>
    </row>
    <row r="39" spans="1:10" ht="18.75" customHeight="1" x14ac:dyDescent="0.25">
      <c r="A39" s="122"/>
      <c r="B39" s="119"/>
      <c r="C39" s="25" t="s">
        <v>318</v>
      </c>
      <c r="D39" s="25" t="s">
        <v>42</v>
      </c>
      <c r="E39" s="25">
        <f t="shared" si="0"/>
        <v>1870000</v>
      </c>
      <c r="F39" s="25">
        <v>1870000</v>
      </c>
      <c r="G39" s="84"/>
      <c r="H39" s="12"/>
    </row>
    <row r="40" spans="1:10" ht="14.25" customHeight="1" x14ac:dyDescent="0.25">
      <c r="A40" s="122"/>
      <c r="B40" s="119"/>
      <c r="C40" s="25" t="s">
        <v>199</v>
      </c>
      <c r="D40" s="25" t="s">
        <v>44</v>
      </c>
      <c r="E40" s="25">
        <f>SUM(F40)</f>
        <v>8000</v>
      </c>
      <c r="F40" s="25">
        <v>8000</v>
      </c>
      <c r="G40" s="15"/>
    </row>
    <row r="41" spans="1:10" ht="14.25" customHeight="1" x14ac:dyDescent="0.25">
      <c r="A41" s="122"/>
      <c r="B41" s="119"/>
      <c r="C41" s="25" t="s">
        <v>313</v>
      </c>
      <c r="D41" s="66" t="s">
        <v>134</v>
      </c>
      <c r="E41" s="66">
        <f>SUM(F41)</f>
        <v>4223.66</v>
      </c>
      <c r="F41" s="66">
        <v>4223.66</v>
      </c>
      <c r="G41" s="15"/>
    </row>
    <row r="42" spans="1:10" x14ac:dyDescent="0.25">
      <c r="A42" s="122"/>
      <c r="B42" s="119"/>
      <c r="C42" s="25" t="s">
        <v>314</v>
      </c>
      <c r="D42" s="25" t="s">
        <v>43</v>
      </c>
      <c r="E42" s="25">
        <f t="shared" si="0"/>
        <v>352500</v>
      </c>
      <c r="F42" s="25">
        <v>352500</v>
      </c>
      <c r="G42" s="157"/>
      <c r="H42" s="158"/>
    </row>
    <row r="43" spans="1:10" x14ac:dyDescent="0.25">
      <c r="A43" s="122"/>
      <c r="B43" s="119"/>
      <c r="C43" s="25" t="s">
        <v>345</v>
      </c>
      <c r="D43" s="61" t="s">
        <v>135</v>
      </c>
      <c r="E43" s="61">
        <f t="shared" si="0"/>
        <v>102322</v>
      </c>
      <c r="F43" s="61">
        <v>102322</v>
      </c>
      <c r="G43" s="73"/>
    </row>
    <row r="44" spans="1:10" x14ac:dyDescent="0.25">
      <c r="A44" s="123"/>
      <c r="B44" s="120"/>
      <c r="C44" s="25" t="s">
        <v>353</v>
      </c>
      <c r="D44" s="25" t="s">
        <v>45</v>
      </c>
      <c r="E44" s="25">
        <f t="shared" si="0"/>
        <v>220000</v>
      </c>
      <c r="F44" s="25">
        <v>220000</v>
      </c>
      <c r="G44" s="15"/>
    </row>
    <row r="45" spans="1:10" ht="30" customHeight="1" x14ac:dyDescent="0.25">
      <c r="A45" s="132" t="s">
        <v>28</v>
      </c>
      <c r="B45" s="133"/>
      <c r="C45" s="24" t="s">
        <v>29</v>
      </c>
      <c r="D45" s="24"/>
      <c r="E45" s="24">
        <f>SUM(E48:E48)</f>
        <v>459000</v>
      </c>
      <c r="F45" s="24">
        <f>SUM(F47+F48)</f>
        <v>459000</v>
      </c>
    </row>
    <row r="46" spans="1:10" x14ac:dyDescent="0.25">
      <c r="A46" s="25"/>
      <c r="B46" s="128" t="s">
        <v>11</v>
      </c>
      <c r="C46" s="129"/>
      <c r="D46" s="129"/>
      <c r="E46" s="129"/>
      <c r="F46" s="129"/>
      <c r="H46" s="73"/>
      <c r="I46" s="15"/>
    </row>
    <row r="47" spans="1:10" x14ac:dyDescent="0.25">
      <c r="A47" s="183" t="s">
        <v>7</v>
      </c>
      <c r="B47" s="184" t="s">
        <v>8</v>
      </c>
      <c r="C47" s="76" t="s">
        <v>30</v>
      </c>
      <c r="D47" s="25" t="s">
        <v>43</v>
      </c>
      <c r="E47" s="77"/>
      <c r="F47" s="80">
        <v>0</v>
      </c>
      <c r="G47" s="89"/>
      <c r="H47" s="73"/>
      <c r="I47" s="15"/>
    </row>
    <row r="48" spans="1:10" ht="18" customHeight="1" x14ac:dyDescent="0.25">
      <c r="A48" s="169"/>
      <c r="B48" s="185"/>
      <c r="C48" s="25" t="s">
        <v>201</v>
      </c>
      <c r="D48" s="25" t="s">
        <v>42</v>
      </c>
      <c r="E48" s="25">
        <f>SUM(F48)</f>
        <v>459000</v>
      </c>
      <c r="F48" s="25">
        <v>459000</v>
      </c>
      <c r="G48" s="98"/>
      <c r="H48" s="89"/>
      <c r="I48" s="73"/>
      <c r="J48" s="1"/>
    </row>
    <row r="49" spans="1:12" ht="29.25" customHeight="1" x14ac:dyDescent="0.25">
      <c r="A49" s="132" t="s">
        <v>31</v>
      </c>
      <c r="B49" s="133"/>
      <c r="C49" s="24" t="s">
        <v>32</v>
      </c>
      <c r="D49" s="30"/>
      <c r="E49" s="24">
        <f>SUM(E51:E54)</f>
        <v>7805104.8499999996</v>
      </c>
      <c r="F49" s="24">
        <f>SUM(F51:F55)</f>
        <v>7820404.8499999996</v>
      </c>
      <c r="G49" s="16"/>
      <c r="H49" s="15"/>
      <c r="I49" s="15"/>
    </row>
    <row r="50" spans="1:12" x14ac:dyDescent="0.25">
      <c r="A50" s="25"/>
      <c r="B50" s="128" t="s">
        <v>11</v>
      </c>
      <c r="C50" s="129"/>
      <c r="D50" s="129"/>
      <c r="E50" s="129"/>
      <c r="F50" s="129"/>
      <c r="H50" s="15"/>
      <c r="I50" s="15"/>
    </row>
    <row r="51" spans="1:12" x14ac:dyDescent="0.25">
      <c r="A51" s="121" t="s">
        <v>7</v>
      </c>
      <c r="B51" s="155" t="s">
        <v>8</v>
      </c>
      <c r="C51" s="25" t="s">
        <v>33</v>
      </c>
      <c r="D51" s="25" t="s">
        <v>42</v>
      </c>
      <c r="E51" s="25">
        <f>SUM(F51)</f>
        <v>518400</v>
      </c>
      <c r="F51" s="25">
        <v>518400</v>
      </c>
      <c r="G51" s="15"/>
      <c r="H51" s="73"/>
      <c r="I51" s="15"/>
    </row>
    <row r="52" spans="1:12" x14ac:dyDescent="0.25">
      <c r="A52" s="122"/>
      <c r="B52" s="156"/>
      <c r="C52" s="25" t="s">
        <v>34</v>
      </c>
      <c r="D52" s="25" t="s">
        <v>43</v>
      </c>
      <c r="E52" s="25">
        <f>SUM(F52)</f>
        <v>76016.960000000006</v>
      </c>
      <c r="F52" s="25">
        <v>76016.960000000006</v>
      </c>
      <c r="G52" s="84"/>
      <c r="H52" s="84"/>
      <c r="I52" s="15"/>
    </row>
    <row r="53" spans="1:12" ht="15" customHeight="1" x14ac:dyDescent="0.25">
      <c r="A53" s="163" t="s">
        <v>18</v>
      </c>
      <c r="B53" s="118" t="s">
        <v>19</v>
      </c>
      <c r="C53" s="25" t="s">
        <v>35</v>
      </c>
      <c r="D53" s="25" t="s">
        <v>42</v>
      </c>
      <c r="E53" s="25">
        <f>SUM(F53)</f>
        <v>5481600</v>
      </c>
      <c r="F53" s="25">
        <v>5481600</v>
      </c>
      <c r="G53" s="114"/>
      <c r="H53" s="19"/>
    </row>
    <row r="54" spans="1:12" ht="16.5" customHeight="1" x14ac:dyDescent="0.25">
      <c r="A54" s="163"/>
      <c r="B54" s="119"/>
      <c r="C54" s="25" t="s">
        <v>170</v>
      </c>
      <c r="D54" s="25" t="s">
        <v>43</v>
      </c>
      <c r="E54" s="25">
        <f>SUM(F54)</f>
        <v>1729087.89</v>
      </c>
      <c r="F54" s="25">
        <v>1729087.89</v>
      </c>
      <c r="G54" s="87"/>
      <c r="H54" s="82"/>
      <c r="I54" s="82"/>
      <c r="J54" s="82"/>
      <c r="K54" s="167"/>
      <c r="L54" s="167"/>
    </row>
    <row r="55" spans="1:12" ht="16.5" customHeight="1" x14ac:dyDescent="0.25">
      <c r="A55" s="163"/>
      <c r="B55" s="120"/>
      <c r="C55" s="25" t="s">
        <v>333</v>
      </c>
      <c r="D55" s="25" t="s">
        <v>159</v>
      </c>
      <c r="E55" s="25">
        <f>SUM(F55)</f>
        <v>15300</v>
      </c>
      <c r="F55" s="25">
        <v>15300</v>
      </c>
      <c r="G55" s="100"/>
      <c r="H55" s="82"/>
      <c r="I55" s="82"/>
      <c r="J55" s="82"/>
      <c r="K55" s="8"/>
      <c r="L55" s="8"/>
    </row>
    <row r="56" spans="1:12" ht="48.75" customHeight="1" x14ac:dyDescent="0.25">
      <c r="A56" s="132" t="s">
        <v>175</v>
      </c>
      <c r="B56" s="133"/>
      <c r="C56" s="24" t="s">
        <v>36</v>
      </c>
      <c r="D56" s="30"/>
      <c r="E56" s="24">
        <f>SUM(E58:E59)</f>
        <v>1516920</v>
      </c>
      <c r="F56" s="24">
        <f>SUM(F58:F59)</f>
        <v>1516920</v>
      </c>
    </row>
    <row r="57" spans="1:12" ht="14.25" customHeight="1" x14ac:dyDescent="0.25">
      <c r="A57" s="33"/>
      <c r="B57" s="170" t="s">
        <v>11</v>
      </c>
      <c r="C57" s="171"/>
      <c r="D57" s="171"/>
      <c r="E57" s="171"/>
      <c r="F57" s="171"/>
    </row>
    <row r="58" spans="1:12" ht="19.5" customHeight="1" x14ac:dyDescent="0.25">
      <c r="A58" s="168" t="s">
        <v>20</v>
      </c>
      <c r="B58" s="159" t="str">
        <f t="shared" ref="B58" si="3">$B$30</f>
        <v>Rajono savivaldybės infrastruktūros objektų modernizavimo ir plėtros programa</v>
      </c>
      <c r="C58" s="25" t="s">
        <v>37</v>
      </c>
      <c r="D58" s="25" t="s">
        <v>42</v>
      </c>
      <c r="E58" s="25"/>
      <c r="F58" s="25">
        <v>0</v>
      </c>
      <c r="G58" s="84"/>
      <c r="H58" s="14"/>
    </row>
    <row r="59" spans="1:12" ht="27.75" customHeight="1" x14ac:dyDescent="0.25">
      <c r="A59" s="169"/>
      <c r="B59" s="160"/>
      <c r="C59" s="25" t="s">
        <v>38</v>
      </c>
      <c r="D59" s="28" t="s">
        <v>133</v>
      </c>
      <c r="E59" s="28">
        <f>SUM(F59)</f>
        <v>1516920</v>
      </c>
      <c r="F59" s="75">
        <v>1516920</v>
      </c>
      <c r="G59" s="98"/>
      <c r="H59" s="73"/>
      <c r="I59" s="15"/>
      <c r="J59" s="15"/>
    </row>
    <row r="60" spans="1:12" x14ac:dyDescent="0.25">
      <c r="A60" s="130" t="s">
        <v>84</v>
      </c>
      <c r="B60" s="131"/>
      <c r="C60" s="24" t="s">
        <v>39</v>
      </c>
      <c r="D60" s="24"/>
      <c r="E60" s="24">
        <f>SUM(E62:E64)</f>
        <v>1466875</v>
      </c>
      <c r="F60" s="24">
        <f>SUM(F62:F64)</f>
        <v>1466875</v>
      </c>
    </row>
    <row r="61" spans="1:12" x14ac:dyDescent="0.25">
      <c r="A61" s="25"/>
      <c r="B61" s="128" t="s">
        <v>11</v>
      </c>
      <c r="C61" s="129"/>
      <c r="D61" s="129"/>
      <c r="E61" s="129"/>
      <c r="F61" s="129"/>
    </row>
    <row r="62" spans="1:12" ht="15" customHeight="1" x14ac:dyDescent="0.25">
      <c r="A62" s="121" t="s">
        <v>22</v>
      </c>
      <c r="B62" s="118" t="s">
        <v>23</v>
      </c>
      <c r="C62" s="25" t="s">
        <v>40</v>
      </c>
      <c r="D62" s="25" t="s">
        <v>42</v>
      </c>
      <c r="E62" s="25">
        <f>SUM(F62)</f>
        <v>1400000</v>
      </c>
      <c r="F62" s="25">
        <v>1400000</v>
      </c>
      <c r="G62" s="18"/>
      <c r="H62" s="9"/>
    </row>
    <row r="63" spans="1:12" ht="22.5" customHeight="1" x14ac:dyDescent="0.25">
      <c r="A63" s="123"/>
      <c r="B63" s="120"/>
      <c r="C63" s="25" t="s">
        <v>41</v>
      </c>
      <c r="D63" s="25" t="s">
        <v>44</v>
      </c>
      <c r="E63" s="25">
        <f>SUM(F63)</f>
        <v>50000</v>
      </c>
      <c r="F63" s="25">
        <v>50000</v>
      </c>
    </row>
    <row r="64" spans="1:12" ht="28.5" customHeight="1" x14ac:dyDescent="0.25">
      <c r="A64" s="35" t="s">
        <v>89</v>
      </c>
      <c r="B64" s="36" t="s">
        <v>90</v>
      </c>
      <c r="C64" s="25" t="s">
        <v>200</v>
      </c>
      <c r="D64" s="62" t="s">
        <v>43</v>
      </c>
      <c r="E64" s="25">
        <f>SUM(F64)</f>
        <v>16875</v>
      </c>
      <c r="F64" s="25">
        <v>16875</v>
      </c>
      <c r="G64" s="15"/>
    </row>
    <row r="65" spans="1:8" ht="30.75" customHeight="1" x14ac:dyDescent="0.25">
      <c r="A65" s="132" t="s">
        <v>176</v>
      </c>
      <c r="B65" s="133"/>
      <c r="C65" s="24" t="s">
        <v>46</v>
      </c>
      <c r="D65" s="24"/>
      <c r="E65" s="24">
        <f>SUM(E67:E69)</f>
        <v>875143.1</v>
      </c>
      <c r="F65" s="24">
        <f>SUM(F67:F70)</f>
        <v>883843.1</v>
      </c>
    </row>
    <row r="66" spans="1:8" x14ac:dyDescent="0.25">
      <c r="A66" s="25"/>
      <c r="B66" s="128" t="s">
        <v>11</v>
      </c>
      <c r="C66" s="129"/>
      <c r="D66" s="129"/>
      <c r="E66" s="129"/>
      <c r="F66" s="129"/>
    </row>
    <row r="67" spans="1:8" x14ac:dyDescent="0.25">
      <c r="A67" s="121" t="s">
        <v>22</v>
      </c>
      <c r="B67" s="118" t="s">
        <v>23</v>
      </c>
      <c r="C67" s="25" t="s">
        <v>47</v>
      </c>
      <c r="D67" s="25" t="s">
        <v>42</v>
      </c>
      <c r="E67" s="25">
        <f>SUM(F67)</f>
        <v>665000</v>
      </c>
      <c r="F67" s="25">
        <v>665000</v>
      </c>
    </row>
    <row r="68" spans="1:8" x14ac:dyDescent="0.25">
      <c r="A68" s="122"/>
      <c r="B68" s="119"/>
      <c r="C68" s="25" t="s">
        <v>48</v>
      </c>
      <c r="D68" s="66" t="s">
        <v>134</v>
      </c>
      <c r="E68" s="66">
        <f>SUM(F68)</f>
        <v>60143.1</v>
      </c>
      <c r="F68" s="66">
        <v>60143.1</v>
      </c>
    </row>
    <row r="69" spans="1:8" ht="23.25" customHeight="1" x14ac:dyDescent="0.25">
      <c r="A69" s="123"/>
      <c r="B69" s="120"/>
      <c r="C69" s="25" t="s">
        <v>49</v>
      </c>
      <c r="D69" s="25" t="s">
        <v>44</v>
      </c>
      <c r="E69" s="25">
        <f>SUM(F69)</f>
        <v>150000</v>
      </c>
      <c r="F69" s="25">
        <v>150000</v>
      </c>
      <c r="G69" s="74"/>
    </row>
    <row r="70" spans="1:8" ht="27.75" customHeight="1" x14ac:dyDescent="0.25">
      <c r="A70" s="31" t="s">
        <v>18</v>
      </c>
      <c r="B70" s="32" t="s">
        <v>19</v>
      </c>
      <c r="C70" s="25" t="s">
        <v>204</v>
      </c>
      <c r="D70" s="25" t="s">
        <v>43</v>
      </c>
      <c r="E70" s="25"/>
      <c r="F70" s="25">
        <v>8700</v>
      </c>
      <c r="G70" s="15"/>
    </row>
    <row r="71" spans="1:8" ht="33" customHeight="1" x14ac:dyDescent="0.25">
      <c r="A71" s="132" t="s">
        <v>85</v>
      </c>
      <c r="B71" s="133"/>
      <c r="C71" s="24" t="s">
        <v>50</v>
      </c>
      <c r="D71" s="24"/>
      <c r="E71" s="24">
        <f>SUM(E73:E75)</f>
        <v>1377240</v>
      </c>
      <c r="F71" s="24">
        <f>SUM(F73:F75)</f>
        <v>1377240</v>
      </c>
    </row>
    <row r="72" spans="1:8" ht="17.25" customHeight="1" x14ac:dyDescent="0.25">
      <c r="A72" s="37"/>
      <c r="B72" s="187" t="s">
        <v>11</v>
      </c>
      <c r="C72" s="188"/>
      <c r="D72" s="188"/>
      <c r="E72" s="188"/>
      <c r="F72" s="188"/>
    </row>
    <row r="73" spans="1:8" ht="15" customHeight="1" x14ac:dyDescent="0.25">
      <c r="A73" s="121" t="s">
        <v>22</v>
      </c>
      <c r="B73" s="118" t="s">
        <v>23</v>
      </c>
      <c r="C73" s="25" t="s">
        <v>51</v>
      </c>
      <c r="D73" s="25" t="s">
        <v>42</v>
      </c>
      <c r="E73" s="25">
        <f>SUM(F73)</f>
        <v>1329000</v>
      </c>
      <c r="F73" s="25">
        <v>1329000</v>
      </c>
      <c r="G73" s="18"/>
      <c r="H73" s="20"/>
    </row>
    <row r="74" spans="1:8" ht="15" customHeight="1" x14ac:dyDescent="0.25">
      <c r="A74" s="122"/>
      <c r="B74" s="119"/>
      <c r="C74" s="25" t="s">
        <v>52</v>
      </c>
      <c r="D74" s="25" t="s">
        <v>43</v>
      </c>
      <c r="E74" s="25">
        <f>SUM(F74)</f>
        <v>44240</v>
      </c>
      <c r="F74" s="25">
        <v>44240</v>
      </c>
      <c r="G74" s="73"/>
    </row>
    <row r="75" spans="1:8" ht="24" customHeight="1" x14ac:dyDescent="0.25">
      <c r="A75" s="123"/>
      <c r="B75" s="120"/>
      <c r="C75" s="25" t="s">
        <v>53</v>
      </c>
      <c r="D75" s="25" t="s">
        <v>44</v>
      </c>
      <c r="E75" s="25">
        <f>SUM(F75)</f>
        <v>4000</v>
      </c>
      <c r="F75" s="25">
        <v>4000</v>
      </c>
    </row>
    <row r="76" spans="1:8" ht="29.25" customHeight="1" x14ac:dyDescent="0.25">
      <c r="A76" s="164" t="s">
        <v>87</v>
      </c>
      <c r="B76" s="165"/>
      <c r="C76" s="24" t="s">
        <v>54</v>
      </c>
      <c r="D76" s="24"/>
      <c r="E76" s="24">
        <f>SUM(E78:E80)</f>
        <v>296381.84000000003</v>
      </c>
      <c r="F76" s="24">
        <f>SUM(F78:F80)</f>
        <v>296381.84000000003</v>
      </c>
    </row>
    <row r="77" spans="1:8" x14ac:dyDescent="0.25">
      <c r="A77" s="31"/>
      <c r="B77" s="161" t="s">
        <v>11</v>
      </c>
      <c r="C77" s="162"/>
      <c r="D77" s="162"/>
      <c r="E77" s="162"/>
      <c r="F77" s="162"/>
    </row>
    <row r="78" spans="1:8" x14ac:dyDescent="0.25">
      <c r="A78" s="121" t="s">
        <v>22</v>
      </c>
      <c r="B78" s="118" t="s">
        <v>23</v>
      </c>
      <c r="C78" s="25" t="s">
        <v>55</v>
      </c>
      <c r="D78" s="25" t="s">
        <v>42</v>
      </c>
      <c r="E78" s="25">
        <f>SUM(F78)</f>
        <v>280000</v>
      </c>
      <c r="F78" s="25">
        <v>280000</v>
      </c>
    </row>
    <row r="79" spans="1:8" x14ac:dyDescent="0.25">
      <c r="A79" s="122"/>
      <c r="B79" s="119"/>
      <c r="C79" s="25" t="s">
        <v>139</v>
      </c>
      <c r="D79" s="66" t="s">
        <v>134</v>
      </c>
      <c r="E79" s="66">
        <f>SUM(F79)</f>
        <v>1381.84</v>
      </c>
      <c r="F79" s="66">
        <v>1381.84</v>
      </c>
    </row>
    <row r="80" spans="1:8" ht="16.5" customHeight="1" x14ac:dyDescent="0.25">
      <c r="A80" s="123"/>
      <c r="B80" s="120"/>
      <c r="C80" s="25" t="s">
        <v>56</v>
      </c>
      <c r="D80" s="25" t="s">
        <v>44</v>
      </c>
      <c r="E80" s="25">
        <f>SUM(F80)</f>
        <v>15000</v>
      </c>
      <c r="F80" s="25">
        <v>15000</v>
      </c>
    </row>
    <row r="81" spans="1:8" ht="30.75" customHeight="1" x14ac:dyDescent="0.25">
      <c r="A81" s="132" t="s">
        <v>86</v>
      </c>
      <c r="B81" s="133"/>
      <c r="C81" s="24" t="s">
        <v>57</v>
      </c>
      <c r="D81" s="30"/>
      <c r="E81" s="24">
        <f>SUM(E83:E87)</f>
        <v>641771.16</v>
      </c>
      <c r="F81" s="24">
        <f>SUM(F83:F87)</f>
        <v>641771.16</v>
      </c>
    </row>
    <row r="82" spans="1:8" x14ac:dyDescent="0.25">
      <c r="A82" s="25"/>
      <c r="B82" s="128" t="s">
        <v>11</v>
      </c>
      <c r="C82" s="129"/>
      <c r="D82" s="129"/>
      <c r="E82" s="129"/>
      <c r="F82" s="129"/>
    </row>
    <row r="83" spans="1:8" ht="15" customHeight="1" x14ac:dyDescent="0.25">
      <c r="A83" s="163" t="s">
        <v>24</v>
      </c>
      <c r="B83" s="118" t="s">
        <v>25</v>
      </c>
      <c r="C83" s="25" t="s">
        <v>58</v>
      </c>
      <c r="D83" s="25" t="s">
        <v>42</v>
      </c>
      <c r="E83" s="25">
        <f>SUM(F83)</f>
        <v>195000</v>
      </c>
      <c r="F83" s="25">
        <v>195000</v>
      </c>
      <c r="G83" s="14"/>
    </row>
    <row r="84" spans="1:8" ht="15" customHeight="1" x14ac:dyDescent="0.25">
      <c r="A84" s="163"/>
      <c r="B84" s="119"/>
      <c r="C84" s="25" t="s">
        <v>140</v>
      </c>
      <c r="D84" s="66" t="s">
        <v>134</v>
      </c>
      <c r="E84" s="66">
        <f>SUM(F84)</f>
        <v>7761.16</v>
      </c>
      <c r="F84" s="66">
        <v>7761.16</v>
      </c>
    </row>
    <row r="85" spans="1:8" x14ac:dyDescent="0.25">
      <c r="A85" s="163"/>
      <c r="B85" s="119"/>
      <c r="C85" s="25" t="s">
        <v>59</v>
      </c>
      <c r="D85" s="25" t="s">
        <v>44</v>
      </c>
      <c r="E85" s="25">
        <f>SUM(F85)</f>
        <v>8000</v>
      </c>
      <c r="F85" s="25">
        <v>8000</v>
      </c>
    </row>
    <row r="86" spans="1:8" x14ac:dyDescent="0.25">
      <c r="A86" s="163"/>
      <c r="B86" s="119"/>
      <c r="C86" s="25" t="s">
        <v>60</v>
      </c>
      <c r="D86" s="28" t="s">
        <v>133</v>
      </c>
      <c r="E86" s="28">
        <f>SUM(F86)</f>
        <v>30000</v>
      </c>
      <c r="F86" s="28">
        <v>30000</v>
      </c>
    </row>
    <row r="87" spans="1:8" x14ac:dyDescent="0.25">
      <c r="A87" s="163"/>
      <c r="B87" s="120"/>
      <c r="C87" s="25" t="s">
        <v>61</v>
      </c>
      <c r="D87" s="25" t="s">
        <v>43</v>
      </c>
      <c r="E87" s="25">
        <f>SUM(F87)</f>
        <v>401010</v>
      </c>
      <c r="F87" s="25">
        <v>401010</v>
      </c>
    </row>
    <row r="88" spans="1:8" ht="32.25" customHeight="1" x14ac:dyDescent="0.25">
      <c r="A88" s="132" t="s">
        <v>192</v>
      </c>
      <c r="B88" s="133"/>
      <c r="C88" s="24" t="s">
        <v>62</v>
      </c>
      <c r="D88" s="24"/>
      <c r="E88" s="24">
        <f>SUM(E90:E92)</f>
        <v>488158.96</v>
      </c>
      <c r="F88" s="24">
        <f>SUM(F90:F92)</f>
        <v>488158.96</v>
      </c>
    </row>
    <row r="89" spans="1:8" x14ac:dyDescent="0.25">
      <c r="A89" s="25"/>
      <c r="B89" s="128" t="s">
        <v>11</v>
      </c>
      <c r="C89" s="129"/>
      <c r="D89" s="129"/>
      <c r="E89" s="129"/>
      <c r="F89" s="129"/>
    </row>
    <row r="90" spans="1:8" ht="22.5" customHeight="1" x14ac:dyDescent="0.25">
      <c r="A90" s="121" t="s">
        <v>22</v>
      </c>
      <c r="B90" s="118" t="s">
        <v>23</v>
      </c>
      <c r="C90" s="25" t="s">
        <v>63</v>
      </c>
      <c r="D90" s="25" t="s">
        <v>42</v>
      </c>
      <c r="E90" s="25">
        <f>SUM(F90)</f>
        <v>475000</v>
      </c>
      <c r="F90" s="25">
        <v>475000</v>
      </c>
      <c r="H90" s="9"/>
    </row>
    <row r="91" spans="1:8" ht="18" customHeight="1" x14ac:dyDescent="0.25">
      <c r="A91" s="122"/>
      <c r="B91" s="119"/>
      <c r="C91" s="25" t="s">
        <v>64</v>
      </c>
      <c r="D91" s="66" t="s">
        <v>134</v>
      </c>
      <c r="E91" s="66">
        <f>SUM(F91)</f>
        <v>1158.96</v>
      </c>
      <c r="F91" s="66">
        <v>1158.96</v>
      </c>
      <c r="H91" s="9"/>
    </row>
    <row r="92" spans="1:8" ht="18" customHeight="1" x14ac:dyDescent="0.25">
      <c r="A92" s="122"/>
      <c r="B92" s="119"/>
      <c r="C92" s="25" t="s">
        <v>65</v>
      </c>
      <c r="D92" s="25" t="s">
        <v>44</v>
      </c>
      <c r="E92" s="25">
        <f>SUM(F92)</f>
        <v>12000</v>
      </c>
      <c r="F92" s="25">
        <v>12000</v>
      </c>
      <c r="G92" s="1"/>
    </row>
    <row r="93" spans="1:8" x14ac:dyDescent="0.25">
      <c r="A93" s="130" t="s">
        <v>149</v>
      </c>
      <c r="B93" s="131"/>
      <c r="C93" s="24" t="s">
        <v>66</v>
      </c>
      <c r="D93" s="24"/>
      <c r="E93" s="24">
        <f>SUM(E95:E98)</f>
        <v>772000</v>
      </c>
      <c r="F93" s="24">
        <f>SUM(F95:F98)</f>
        <v>802573.38</v>
      </c>
    </row>
    <row r="94" spans="1:8" ht="21" customHeight="1" x14ac:dyDescent="0.25">
      <c r="A94" s="25"/>
      <c r="B94" s="128" t="s">
        <v>11</v>
      </c>
      <c r="C94" s="129"/>
      <c r="D94" s="129"/>
      <c r="E94" s="129"/>
      <c r="F94" s="129"/>
    </row>
    <row r="95" spans="1:8" ht="24" customHeight="1" x14ac:dyDescent="0.25">
      <c r="A95" s="121" t="s">
        <v>22</v>
      </c>
      <c r="B95" s="118" t="s">
        <v>23</v>
      </c>
      <c r="C95" s="25" t="s">
        <v>67</v>
      </c>
      <c r="D95" s="25" t="s">
        <v>42</v>
      </c>
      <c r="E95" s="25">
        <f>SUM(F95)</f>
        <v>232000</v>
      </c>
      <c r="F95" s="25">
        <v>232000</v>
      </c>
    </row>
    <row r="96" spans="1:8" ht="24" customHeight="1" x14ac:dyDescent="0.25">
      <c r="A96" s="122"/>
      <c r="B96" s="119"/>
      <c r="C96" s="25" t="s">
        <v>68</v>
      </c>
      <c r="D96" s="66" t="s">
        <v>134</v>
      </c>
      <c r="E96" s="25"/>
      <c r="F96" s="34">
        <v>30573.38</v>
      </c>
    </row>
    <row r="97" spans="1:8" ht="22.5" customHeight="1" x14ac:dyDescent="0.25">
      <c r="A97" s="123"/>
      <c r="B97" s="120"/>
      <c r="C97" s="25" t="s">
        <v>339</v>
      </c>
      <c r="D97" s="25" t="s">
        <v>44</v>
      </c>
      <c r="E97" s="25">
        <f>SUM(F97)</f>
        <v>540000</v>
      </c>
      <c r="F97" s="25">
        <v>540000</v>
      </c>
    </row>
    <row r="98" spans="1:8" ht="27.75" customHeight="1" x14ac:dyDescent="0.25">
      <c r="A98" s="96" t="s">
        <v>89</v>
      </c>
      <c r="B98" s="95" t="s">
        <v>90</v>
      </c>
      <c r="C98" s="25" t="s">
        <v>130</v>
      </c>
      <c r="D98" s="62" t="s">
        <v>43</v>
      </c>
      <c r="E98" s="25">
        <f>SUM(F98)</f>
        <v>0</v>
      </c>
      <c r="F98" s="25"/>
    </row>
    <row r="99" spans="1:8" x14ac:dyDescent="0.25">
      <c r="A99" s="130" t="s">
        <v>146</v>
      </c>
      <c r="B99" s="131"/>
      <c r="C99" s="24" t="s">
        <v>69</v>
      </c>
      <c r="D99" s="24"/>
      <c r="E99" s="24">
        <f>SUM(E101:E104)</f>
        <v>2289843.66</v>
      </c>
      <c r="F99" s="24">
        <f>SUM(F101:F104)</f>
        <v>2289843.66</v>
      </c>
    </row>
    <row r="100" spans="1:8" x14ac:dyDescent="0.25">
      <c r="A100" s="25"/>
      <c r="B100" s="128" t="s">
        <v>11</v>
      </c>
      <c r="C100" s="129"/>
      <c r="D100" s="129"/>
      <c r="E100" s="129"/>
      <c r="F100" s="129"/>
    </row>
    <row r="101" spans="1:8" ht="21.75" customHeight="1" x14ac:dyDescent="0.25">
      <c r="A101" s="121" t="s">
        <v>18</v>
      </c>
      <c r="B101" s="118" t="s">
        <v>19</v>
      </c>
      <c r="C101" s="25" t="s">
        <v>71</v>
      </c>
      <c r="D101" s="25" t="s">
        <v>42</v>
      </c>
      <c r="E101" s="25">
        <f>SUM(F101)</f>
        <v>1227997</v>
      </c>
      <c r="F101" s="25">
        <v>1227997</v>
      </c>
      <c r="G101" s="73"/>
      <c r="H101" s="9"/>
    </row>
    <row r="102" spans="1:8" ht="21" customHeight="1" x14ac:dyDescent="0.25">
      <c r="A102" s="122"/>
      <c r="B102" s="119"/>
      <c r="C102" s="25" t="s">
        <v>72</v>
      </c>
      <c r="D102" s="34" t="s">
        <v>134</v>
      </c>
      <c r="E102" s="34">
        <f>SUM(F102)</f>
        <v>46843.66</v>
      </c>
      <c r="F102" s="34">
        <v>46843.66</v>
      </c>
      <c r="H102" s="9"/>
    </row>
    <row r="103" spans="1:8" ht="22.5" customHeight="1" x14ac:dyDescent="0.25">
      <c r="A103" s="122"/>
      <c r="B103" s="119"/>
      <c r="C103" s="25" t="s">
        <v>73</v>
      </c>
      <c r="D103" s="25" t="s">
        <v>44</v>
      </c>
      <c r="E103" s="25">
        <f>SUM(F103)</f>
        <v>678000</v>
      </c>
      <c r="F103" s="25">
        <v>678000</v>
      </c>
      <c r="G103" s="83"/>
    </row>
    <row r="104" spans="1:8" ht="18.75" customHeight="1" x14ac:dyDescent="0.25">
      <c r="A104" s="123"/>
      <c r="B104" s="120"/>
      <c r="C104" s="25" t="s">
        <v>131</v>
      </c>
      <c r="D104" s="25" t="s">
        <v>43</v>
      </c>
      <c r="E104" s="25">
        <f>SUM(F104)</f>
        <v>337003</v>
      </c>
      <c r="F104" s="25">
        <v>337003</v>
      </c>
      <c r="G104" s="84"/>
    </row>
    <row r="105" spans="1:8" ht="18" customHeight="1" x14ac:dyDescent="0.25">
      <c r="A105" s="130" t="s">
        <v>163</v>
      </c>
      <c r="B105" s="131"/>
      <c r="C105" s="24" t="s">
        <v>74</v>
      </c>
      <c r="D105" s="24"/>
      <c r="E105" s="24">
        <f>SUM(E107:E107)</f>
        <v>1300000</v>
      </c>
      <c r="F105" s="24">
        <f>SUM(F107:F108)</f>
        <v>1301500</v>
      </c>
      <c r="H105" s="9"/>
    </row>
    <row r="106" spans="1:8" ht="13.5" customHeight="1" x14ac:dyDescent="0.25">
      <c r="A106" s="25"/>
      <c r="B106" s="128" t="s">
        <v>11</v>
      </c>
      <c r="C106" s="129"/>
      <c r="D106" s="129"/>
      <c r="E106" s="129"/>
      <c r="F106" s="129"/>
    </row>
    <row r="107" spans="1:8" ht="25.5" customHeight="1" x14ac:dyDescent="0.25">
      <c r="A107" s="152" t="s">
        <v>18</v>
      </c>
      <c r="B107" s="174" t="s">
        <v>19</v>
      </c>
      <c r="C107" s="25" t="s">
        <v>75</v>
      </c>
      <c r="D107" s="25" t="s">
        <v>42</v>
      </c>
      <c r="E107" s="25">
        <f>SUM(F107)</f>
        <v>1300000</v>
      </c>
      <c r="F107" s="25">
        <v>1300000</v>
      </c>
      <c r="G107" s="83"/>
      <c r="H107" s="14"/>
    </row>
    <row r="108" spans="1:8" ht="25.5" customHeight="1" x14ac:dyDescent="0.25">
      <c r="A108" s="154"/>
      <c r="B108" s="175"/>
      <c r="C108" s="25" t="s">
        <v>340</v>
      </c>
      <c r="D108" s="25" t="s">
        <v>44</v>
      </c>
      <c r="E108" s="25"/>
      <c r="F108" s="25">
        <v>1500</v>
      </c>
    </row>
    <row r="109" spans="1:8" ht="30.75" customHeight="1" x14ac:dyDescent="0.25">
      <c r="A109" s="132" t="s">
        <v>88</v>
      </c>
      <c r="B109" s="133"/>
      <c r="C109" s="24" t="s">
        <v>76</v>
      </c>
      <c r="D109" s="24"/>
      <c r="E109" s="24">
        <f>SUM(E111:E115)</f>
        <v>3415344</v>
      </c>
      <c r="F109" s="24">
        <f>SUM(F111:F115)</f>
        <v>3415344</v>
      </c>
    </row>
    <row r="110" spans="1:8" ht="15" customHeight="1" x14ac:dyDescent="0.25">
      <c r="A110" s="25"/>
      <c r="B110" s="172" t="s">
        <v>11</v>
      </c>
      <c r="C110" s="173"/>
      <c r="D110" s="173"/>
      <c r="E110" s="173"/>
      <c r="F110" s="173"/>
      <c r="H110" s="9"/>
    </row>
    <row r="111" spans="1:8" ht="15" customHeight="1" x14ac:dyDescent="0.25">
      <c r="A111" s="121" t="s">
        <v>18</v>
      </c>
      <c r="B111" s="118" t="s">
        <v>19</v>
      </c>
      <c r="C111" s="25" t="s">
        <v>77</v>
      </c>
      <c r="D111" s="25" t="s">
        <v>42</v>
      </c>
      <c r="E111" s="25">
        <f t="shared" ref="E111:E115" si="4">SUM(F111)</f>
        <v>1765000</v>
      </c>
      <c r="F111" s="25">
        <v>1765000</v>
      </c>
      <c r="G111" s="15"/>
      <c r="H111" s="9"/>
    </row>
    <row r="112" spans="1:8" x14ac:dyDescent="0.25">
      <c r="A112" s="122"/>
      <c r="B112" s="119"/>
      <c r="C112" s="25" t="s">
        <v>78</v>
      </c>
      <c r="D112" s="25" t="s">
        <v>43</v>
      </c>
      <c r="E112" s="25">
        <f t="shared" si="4"/>
        <v>1520344</v>
      </c>
      <c r="F112" s="25">
        <v>1520344</v>
      </c>
      <c r="G112" s="84"/>
      <c r="H112" s="85"/>
    </row>
    <row r="113" spans="1:8" x14ac:dyDescent="0.25">
      <c r="A113" s="122"/>
      <c r="B113" s="119"/>
      <c r="C113" s="25" t="s">
        <v>79</v>
      </c>
      <c r="D113" s="28" t="s">
        <v>133</v>
      </c>
      <c r="E113" s="28">
        <f t="shared" si="4"/>
        <v>4000</v>
      </c>
      <c r="F113" s="28">
        <v>4000</v>
      </c>
      <c r="H113" s="22"/>
    </row>
    <row r="114" spans="1:8" x14ac:dyDescent="0.25">
      <c r="A114" s="122"/>
      <c r="B114" s="119"/>
      <c r="C114" s="25" t="s">
        <v>80</v>
      </c>
      <c r="D114" s="34" t="s">
        <v>134</v>
      </c>
      <c r="E114" s="34">
        <f t="shared" si="4"/>
        <v>0</v>
      </c>
      <c r="F114" s="34">
        <v>0</v>
      </c>
    </row>
    <row r="115" spans="1:8" x14ac:dyDescent="0.25">
      <c r="A115" s="123"/>
      <c r="B115" s="120"/>
      <c r="C115" s="25" t="s">
        <v>81</v>
      </c>
      <c r="D115" s="25" t="s">
        <v>44</v>
      </c>
      <c r="E115" s="25">
        <f t="shared" si="4"/>
        <v>126000</v>
      </c>
      <c r="F115" s="25">
        <v>126000</v>
      </c>
      <c r="G115" s="1"/>
    </row>
    <row r="116" spans="1:8" ht="30.75" customHeight="1" x14ac:dyDescent="0.25">
      <c r="A116" s="132" t="s">
        <v>182</v>
      </c>
      <c r="B116" s="133"/>
      <c r="C116" s="24" t="s">
        <v>82</v>
      </c>
      <c r="D116" s="24"/>
      <c r="E116" s="24">
        <f>SUM(E118:E126)</f>
        <v>3041015.42</v>
      </c>
      <c r="F116" s="24">
        <f>SUM(F118:F126)</f>
        <v>3041015.42</v>
      </c>
      <c r="G116" s="16"/>
    </row>
    <row r="117" spans="1:8" x14ac:dyDescent="0.25">
      <c r="A117" s="25"/>
      <c r="B117" s="128" t="s">
        <v>11</v>
      </c>
      <c r="C117" s="129"/>
      <c r="D117" s="129"/>
      <c r="E117" s="129"/>
      <c r="F117" s="129"/>
    </row>
    <row r="118" spans="1:8" ht="15" customHeight="1" x14ac:dyDescent="0.25">
      <c r="A118" s="121" t="s">
        <v>89</v>
      </c>
      <c r="B118" s="118" t="s">
        <v>90</v>
      </c>
      <c r="C118" s="25" t="s">
        <v>83</v>
      </c>
      <c r="D118" s="25" t="s">
        <v>42</v>
      </c>
      <c r="E118" s="25">
        <f t="shared" ref="E118:E126" si="5">SUM(F118)</f>
        <v>1959215</v>
      </c>
      <c r="F118" s="25">
        <v>1959215</v>
      </c>
      <c r="G118" s="16"/>
      <c r="H118" s="82"/>
    </row>
    <row r="119" spans="1:8" ht="19.5" customHeight="1" x14ac:dyDescent="0.25">
      <c r="A119" s="122"/>
      <c r="B119" s="119"/>
      <c r="C119" s="25" t="s">
        <v>205</v>
      </c>
      <c r="D119" s="28" t="s">
        <v>133</v>
      </c>
      <c r="E119" s="28">
        <f t="shared" si="5"/>
        <v>20000</v>
      </c>
      <c r="F119" s="28">
        <v>20000</v>
      </c>
      <c r="G119" s="15"/>
    </row>
    <row r="120" spans="1:8" ht="21" customHeight="1" x14ac:dyDescent="0.25">
      <c r="A120" s="122"/>
      <c r="B120" s="119"/>
      <c r="C120" s="25" t="s">
        <v>206</v>
      </c>
      <c r="D120" s="25" t="s">
        <v>91</v>
      </c>
      <c r="E120" s="25">
        <f t="shared" si="5"/>
        <v>215779</v>
      </c>
      <c r="F120" s="25">
        <v>215779</v>
      </c>
      <c r="G120" s="84"/>
      <c r="H120" s="84"/>
    </row>
    <row r="121" spans="1:8" x14ac:dyDescent="0.25">
      <c r="A121" s="122"/>
      <c r="B121" s="119"/>
      <c r="C121" s="25" t="s">
        <v>207</v>
      </c>
      <c r="D121" s="34" t="s">
        <v>134</v>
      </c>
      <c r="E121" s="34">
        <f t="shared" si="5"/>
        <v>20574.419999999998</v>
      </c>
      <c r="F121" s="34">
        <v>20574.419999999998</v>
      </c>
    </row>
    <row r="122" spans="1:8" x14ac:dyDescent="0.25">
      <c r="A122" s="122"/>
      <c r="B122" s="119"/>
      <c r="C122" s="25" t="s">
        <v>208</v>
      </c>
      <c r="D122" s="25" t="s">
        <v>44</v>
      </c>
      <c r="E122" s="25">
        <f t="shared" si="5"/>
        <v>190000</v>
      </c>
      <c r="F122" s="25">
        <v>190000</v>
      </c>
    </row>
    <row r="123" spans="1:8" x14ac:dyDescent="0.25">
      <c r="A123" s="123"/>
      <c r="B123" s="120"/>
      <c r="C123" s="25" t="s">
        <v>209</v>
      </c>
      <c r="D123" s="25" t="s">
        <v>43</v>
      </c>
      <c r="E123" s="25">
        <f t="shared" si="5"/>
        <v>33547</v>
      </c>
      <c r="F123" s="25">
        <v>33547</v>
      </c>
      <c r="G123" s="110"/>
    </row>
    <row r="124" spans="1:8" ht="28.5" customHeight="1" x14ac:dyDescent="0.25">
      <c r="A124" s="124" t="s">
        <v>18</v>
      </c>
      <c r="B124" s="118" t="s">
        <v>19</v>
      </c>
      <c r="C124" s="25" t="s">
        <v>210</v>
      </c>
      <c r="D124" s="25" t="s">
        <v>42</v>
      </c>
      <c r="E124" s="25">
        <f t="shared" si="5"/>
        <v>168305</v>
      </c>
      <c r="F124" s="25">
        <v>168305</v>
      </c>
      <c r="G124" s="84"/>
    </row>
    <row r="125" spans="1:8" x14ac:dyDescent="0.25">
      <c r="A125" s="125"/>
      <c r="B125" s="120"/>
      <c r="C125" s="25" t="s">
        <v>211</v>
      </c>
      <c r="D125" s="25" t="s">
        <v>43</v>
      </c>
      <c r="E125" s="25">
        <f t="shared" si="5"/>
        <v>61115</v>
      </c>
      <c r="F125" s="25">
        <v>61115</v>
      </c>
      <c r="G125" s="82"/>
      <c r="H125" s="14"/>
    </row>
    <row r="126" spans="1:8" ht="38.25" x14ac:dyDescent="0.25">
      <c r="A126" s="26" t="s">
        <v>22</v>
      </c>
      <c r="B126" s="29" t="s">
        <v>23</v>
      </c>
      <c r="C126" s="25" t="s">
        <v>347</v>
      </c>
      <c r="D126" s="25" t="s">
        <v>42</v>
      </c>
      <c r="E126" s="25">
        <f t="shared" si="5"/>
        <v>372480</v>
      </c>
      <c r="F126" s="25">
        <v>372480</v>
      </c>
      <c r="G126" s="16"/>
      <c r="H126" s="16"/>
    </row>
    <row r="127" spans="1:8" ht="20.25" customHeight="1" x14ac:dyDescent="0.25">
      <c r="A127" s="130" t="s">
        <v>183</v>
      </c>
      <c r="B127" s="131"/>
      <c r="C127" s="24" t="s">
        <v>212</v>
      </c>
      <c r="D127" s="24"/>
      <c r="E127" s="24">
        <f>SUM(E129:E137)</f>
        <v>2267232.16</v>
      </c>
      <c r="F127" s="24">
        <f>SUM(F129:F137)</f>
        <v>2404259.44</v>
      </c>
    </row>
    <row r="128" spans="1:8" x14ac:dyDescent="0.25">
      <c r="A128" s="25"/>
      <c r="B128" s="172" t="s">
        <v>11</v>
      </c>
      <c r="C128" s="173"/>
      <c r="D128" s="173"/>
      <c r="E128" s="173"/>
      <c r="F128" s="173"/>
    </row>
    <row r="129" spans="1:8" ht="15" customHeight="1" x14ac:dyDescent="0.25">
      <c r="A129" s="121" t="s">
        <v>89</v>
      </c>
      <c r="B129" s="118" t="s">
        <v>90</v>
      </c>
      <c r="C129" s="25" t="s">
        <v>213</v>
      </c>
      <c r="D129" s="25" t="s">
        <v>42</v>
      </c>
      <c r="E129" s="25">
        <f t="shared" ref="E129:E137" si="6">SUM(F129)</f>
        <v>834600</v>
      </c>
      <c r="F129" s="25">
        <v>834600</v>
      </c>
      <c r="G129" s="73"/>
    </row>
    <row r="130" spans="1:8" x14ac:dyDescent="0.25">
      <c r="A130" s="122"/>
      <c r="B130" s="119"/>
      <c r="C130" s="25" t="s">
        <v>214</v>
      </c>
      <c r="D130" s="25" t="s">
        <v>91</v>
      </c>
      <c r="E130" s="25">
        <f t="shared" si="6"/>
        <v>1287286</v>
      </c>
      <c r="F130" s="25">
        <v>1287286</v>
      </c>
      <c r="G130" s="74"/>
      <c r="H130" s="15"/>
    </row>
    <row r="131" spans="1:8" x14ac:dyDescent="0.25">
      <c r="A131" s="122"/>
      <c r="B131" s="119"/>
      <c r="C131" s="25" t="s">
        <v>215</v>
      </c>
      <c r="D131" s="105" t="s">
        <v>337</v>
      </c>
      <c r="E131" s="105">
        <f t="shared" si="6"/>
        <v>40202.620000000003</v>
      </c>
      <c r="F131" s="105">
        <v>40202.620000000003</v>
      </c>
      <c r="G131" s="15"/>
    </row>
    <row r="132" spans="1:8" x14ac:dyDescent="0.25">
      <c r="A132" s="122"/>
      <c r="B132" s="119"/>
      <c r="C132" s="25" t="s">
        <v>216</v>
      </c>
      <c r="D132" s="25" t="s">
        <v>164</v>
      </c>
      <c r="E132" s="25"/>
      <c r="F132" s="25">
        <v>137027.28</v>
      </c>
      <c r="G132" s="84"/>
    </row>
    <row r="133" spans="1:8" x14ac:dyDescent="0.25">
      <c r="A133" s="122"/>
      <c r="B133" s="119"/>
      <c r="C133" s="25" t="s">
        <v>217</v>
      </c>
      <c r="D133" s="34" t="s">
        <v>134</v>
      </c>
      <c r="E133" s="34">
        <f t="shared" si="6"/>
        <v>6440.54</v>
      </c>
      <c r="F133" s="34">
        <v>6440.54</v>
      </c>
    </row>
    <row r="134" spans="1:8" x14ac:dyDescent="0.25">
      <c r="A134" s="122"/>
      <c r="B134" s="119"/>
      <c r="C134" s="25" t="s">
        <v>218</v>
      </c>
      <c r="D134" s="25" t="s">
        <v>44</v>
      </c>
      <c r="E134" s="25">
        <f t="shared" si="6"/>
        <v>27150</v>
      </c>
      <c r="F134" s="25">
        <v>27150</v>
      </c>
    </row>
    <row r="135" spans="1:8" x14ac:dyDescent="0.25">
      <c r="A135" s="123"/>
      <c r="B135" s="120"/>
      <c r="C135" s="25" t="s">
        <v>219</v>
      </c>
      <c r="D135" s="25" t="s">
        <v>43</v>
      </c>
      <c r="E135" s="25">
        <f t="shared" si="6"/>
        <v>2033</v>
      </c>
      <c r="F135" s="25">
        <v>2033</v>
      </c>
      <c r="G135" s="110"/>
      <c r="H135" s="14"/>
    </row>
    <row r="136" spans="1:8" x14ac:dyDescent="0.25">
      <c r="A136" s="124" t="s">
        <v>18</v>
      </c>
      <c r="B136" s="118" t="s">
        <v>19</v>
      </c>
      <c r="C136" s="25" t="s">
        <v>220</v>
      </c>
      <c r="D136" s="25" t="s">
        <v>42</v>
      </c>
      <c r="E136" s="25">
        <f t="shared" si="6"/>
        <v>15400</v>
      </c>
      <c r="F136" s="25">
        <v>15400</v>
      </c>
    </row>
    <row r="137" spans="1:8" ht="25.5" customHeight="1" x14ac:dyDescent="0.25">
      <c r="A137" s="125"/>
      <c r="B137" s="120"/>
      <c r="C137" s="25" t="s">
        <v>354</v>
      </c>
      <c r="D137" s="25" t="s">
        <v>43</v>
      </c>
      <c r="E137" s="25">
        <f t="shared" si="6"/>
        <v>54120</v>
      </c>
      <c r="F137" s="25">
        <v>54120</v>
      </c>
      <c r="G137" s="16"/>
    </row>
    <row r="138" spans="1:8" x14ac:dyDescent="0.25">
      <c r="A138" s="130" t="s">
        <v>184</v>
      </c>
      <c r="B138" s="131"/>
      <c r="C138" s="24" t="s">
        <v>221</v>
      </c>
      <c r="D138" s="24"/>
      <c r="E138" s="24">
        <f>SUM(E140:E148)</f>
        <v>2571401.08</v>
      </c>
      <c r="F138" s="24">
        <f>SUM(F140:F148)</f>
        <v>2571401.08</v>
      </c>
    </row>
    <row r="139" spans="1:8" x14ac:dyDescent="0.25">
      <c r="A139" s="25"/>
      <c r="B139" s="128" t="s">
        <v>11</v>
      </c>
      <c r="C139" s="129"/>
      <c r="D139" s="129"/>
      <c r="E139" s="129"/>
      <c r="F139" s="129"/>
    </row>
    <row r="140" spans="1:8" ht="15" customHeight="1" x14ac:dyDescent="0.25">
      <c r="A140" s="121" t="s">
        <v>89</v>
      </c>
      <c r="B140" s="118" t="s">
        <v>90</v>
      </c>
      <c r="C140" s="25" t="s">
        <v>222</v>
      </c>
      <c r="D140" s="25" t="s">
        <v>42</v>
      </c>
      <c r="E140" s="25">
        <f t="shared" ref="E140:E148" si="7">SUM(F140)</f>
        <v>522000</v>
      </c>
      <c r="F140" s="25">
        <v>522000</v>
      </c>
      <c r="G140" s="82"/>
    </row>
    <row r="141" spans="1:8" x14ac:dyDescent="0.25">
      <c r="A141" s="122"/>
      <c r="B141" s="119"/>
      <c r="C141" s="25" t="s">
        <v>223</v>
      </c>
      <c r="D141" s="25" t="s">
        <v>91</v>
      </c>
      <c r="E141" s="25">
        <f t="shared" si="7"/>
        <v>1851035</v>
      </c>
      <c r="F141" s="25">
        <v>1851035</v>
      </c>
      <c r="G141" s="84"/>
      <c r="H141" s="86"/>
    </row>
    <row r="142" spans="1:8" x14ac:dyDescent="0.25">
      <c r="A142" s="122"/>
      <c r="B142" s="119"/>
      <c r="C142" s="25" t="s">
        <v>224</v>
      </c>
      <c r="D142" s="34" t="s">
        <v>134</v>
      </c>
      <c r="E142" s="34">
        <f t="shared" si="7"/>
        <v>4178.6400000000003</v>
      </c>
      <c r="F142" s="34">
        <v>4178.6400000000003</v>
      </c>
    </row>
    <row r="143" spans="1:8" x14ac:dyDescent="0.25">
      <c r="A143" s="122"/>
      <c r="B143" s="119"/>
      <c r="C143" s="25" t="s">
        <v>225</v>
      </c>
      <c r="D143" s="25" t="s">
        <v>44</v>
      </c>
      <c r="E143" s="25">
        <f t="shared" si="7"/>
        <v>32100</v>
      </c>
      <c r="F143" s="25">
        <v>32100</v>
      </c>
    </row>
    <row r="144" spans="1:8" x14ac:dyDescent="0.25">
      <c r="A144" s="122"/>
      <c r="B144" s="119"/>
      <c r="C144" s="25" t="s">
        <v>226</v>
      </c>
      <c r="D144" s="105" t="s">
        <v>337</v>
      </c>
      <c r="E144" s="105">
        <f t="shared" si="7"/>
        <v>85197.440000000002</v>
      </c>
      <c r="F144" s="105">
        <v>85197.440000000002</v>
      </c>
    </row>
    <row r="145" spans="1:8" x14ac:dyDescent="0.25">
      <c r="A145" s="122"/>
      <c r="B145" s="119"/>
      <c r="C145" s="25" t="s">
        <v>227</v>
      </c>
      <c r="D145" s="25" t="s">
        <v>164</v>
      </c>
      <c r="E145" s="25">
        <f t="shared" si="7"/>
        <v>70000</v>
      </c>
      <c r="F145" s="25">
        <v>70000</v>
      </c>
      <c r="G145" s="82"/>
    </row>
    <row r="146" spans="1:8" x14ac:dyDescent="0.25">
      <c r="A146" s="123"/>
      <c r="B146" s="120"/>
      <c r="C146" s="25" t="s">
        <v>228</v>
      </c>
      <c r="D146" s="25" t="s">
        <v>43</v>
      </c>
      <c r="E146" s="25">
        <f t="shared" si="7"/>
        <v>0</v>
      </c>
      <c r="F146" s="25">
        <v>0</v>
      </c>
      <c r="G146" s="110"/>
      <c r="H146" s="14"/>
    </row>
    <row r="147" spans="1:8" ht="19.5" customHeight="1" x14ac:dyDescent="0.25">
      <c r="A147" s="124" t="s">
        <v>18</v>
      </c>
      <c r="B147" s="118" t="s">
        <v>19</v>
      </c>
      <c r="C147" s="25" t="s">
        <v>229</v>
      </c>
      <c r="D147" s="25" t="s">
        <v>42</v>
      </c>
      <c r="E147" s="25">
        <f t="shared" si="7"/>
        <v>3000</v>
      </c>
      <c r="F147" s="25">
        <v>3000</v>
      </c>
      <c r="G147" s="16"/>
    </row>
    <row r="148" spans="1:8" ht="23.25" customHeight="1" x14ac:dyDescent="0.25">
      <c r="A148" s="125"/>
      <c r="B148" s="120"/>
      <c r="C148" s="25" t="s">
        <v>355</v>
      </c>
      <c r="D148" s="25" t="s">
        <v>43</v>
      </c>
      <c r="E148" s="25">
        <f t="shared" si="7"/>
        <v>3890</v>
      </c>
      <c r="F148" s="25">
        <v>3890</v>
      </c>
    </row>
    <row r="149" spans="1:8" ht="27.75" customHeight="1" x14ac:dyDescent="0.25">
      <c r="A149" s="130" t="s">
        <v>185</v>
      </c>
      <c r="B149" s="131"/>
      <c r="C149" s="24" t="s">
        <v>230</v>
      </c>
      <c r="D149" s="24"/>
      <c r="E149" s="24">
        <f>SUM(E151:E160)</f>
        <v>3697265.5599999996</v>
      </c>
      <c r="F149" s="24">
        <f>SUM(F151:F160)</f>
        <v>3697265.5599999996</v>
      </c>
    </row>
    <row r="150" spans="1:8" x14ac:dyDescent="0.25">
      <c r="A150" s="25"/>
      <c r="B150" s="128" t="s">
        <v>11</v>
      </c>
      <c r="C150" s="129"/>
      <c r="D150" s="129"/>
      <c r="E150" s="129"/>
      <c r="F150" s="129"/>
    </row>
    <row r="151" spans="1:8" ht="15" customHeight="1" x14ac:dyDescent="0.25">
      <c r="A151" s="121" t="s">
        <v>89</v>
      </c>
      <c r="B151" s="118" t="s">
        <v>90</v>
      </c>
      <c r="C151" s="25" t="s">
        <v>231</v>
      </c>
      <c r="D151" s="25" t="s">
        <v>42</v>
      </c>
      <c r="E151" s="25">
        <f t="shared" ref="E151:E160" si="8">SUM(F151)</f>
        <v>988000</v>
      </c>
      <c r="F151" s="25">
        <v>988000</v>
      </c>
      <c r="G151" s="84"/>
    </row>
    <row r="152" spans="1:8" x14ac:dyDescent="0.25">
      <c r="A152" s="122"/>
      <c r="B152" s="119"/>
      <c r="C152" s="25" t="s">
        <v>232</v>
      </c>
      <c r="D152" s="25" t="s">
        <v>91</v>
      </c>
      <c r="E152" s="25">
        <f t="shared" si="8"/>
        <v>2464501</v>
      </c>
      <c r="F152" s="25">
        <v>2464501</v>
      </c>
      <c r="G152" s="82"/>
      <c r="H152" s="14"/>
    </row>
    <row r="153" spans="1:8" x14ac:dyDescent="0.25">
      <c r="A153" s="122"/>
      <c r="B153" s="119"/>
      <c r="C153" s="25" t="s">
        <v>233</v>
      </c>
      <c r="D153" s="25" t="s">
        <v>129</v>
      </c>
      <c r="E153" s="25">
        <f t="shared" si="8"/>
        <v>0</v>
      </c>
      <c r="F153" s="25">
        <v>0</v>
      </c>
    </row>
    <row r="154" spans="1:8" x14ac:dyDescent="0.25">
      <c r="A154" s="122"/>
      <c r="B154" s="119"/>
      <c r="C154" s="25" t="s">
        <v>234</v>
      </c>
      <c r="D154" s="34" t="s">
        <v>134</v>
      </c>
      <c r="E154" s="34">
        <f t="shared" si="8"/>
        <v>7121.01</v>
      </c>
      <c r="F154" s="34">
        <v>7121.01</v>
      </c>
    </row>
    <row r="155" spans="1:8" x14ac:dyDescent="0.25">
      <c r="A155" s="122"/>
      <c r="B155" s="119"/>
      <c r="C155" s="25" t="s">
        <v>235</v>
      </c>
      <c r="D155" s="25" t="s">
        <v>44</v>
      </c>
      <c r="E155" s="25">
        <f t="shared" si="8"/>
        <v>34000</v>
      </c>
      <c r="F155" s="25">
        <v>34000</v>
      </c>
      <c r="G155" s="84"/>
    </row>
    <row r="156" spans="1:8" x14ac:dyDescent="0.25">
      <c r="A156" s="122"/>
      <c r="B156" s="119"/>
      <c r="C156" s="25" t="s">
        <v>236</v>
      </c>
      <c r="D156" s="105" t="s">
        <v>337</v>
      </c>
      <c r="E156" s="105">
        <f t="shared" si="8"/>
        <v>22943.55</v>
      </c>
      <c r="F156" s="105">
        <v>22943.55</v>
      </c>
      <c r="G156" s="15"/>
    </row>
    <row r="157" spans="1:8" x14ac:dyDescent="0.25">
      <c r="A157" s="122"/>
      <c r="B157" s="119"/>
      <c r="C157" s="25" t="s">
        <v>237</v>
      </c>
      <c r="D157" s="25" t="s">
        <v>164</v>
      </c>
      <c r="E157" s="25">
        <f t="shared" si="8"/>
        <v>60000</v>
      </c>
      <c r="F157" s="25">
        <v>60000</v>
      </c>
      <c r="G157" s="84"/>
    </row>
    <row r="158" spans="1:8" x14ac:dyDescent="0.25">
      <c r="A158" s="123"/>
      <c r="B158" s="120"/>
      <c r="C158" s="25" t="s">
        <v>238</v>
      </c>
      <c r="D158" s="25" t="s">
        <v>43</v>
      </c>
      <c r="E158" s="25">
        <f t="shared" si="8"/>
        <v>0</v>
      </c>
      <c r="F158" s="25">
        <v>0</v>
      </c>
      <c r="G158" s="110"/>
      <c r="H158" s="14"/>
    </row>
    <row r="159" spans="1:8" x14ac:dyDescent="0.25">
      <c r="A159" s="124" t="s">
        <v>18</v>
      </c>
      <c r="B159" s="118" t="s">
        <v>19</v>
      </c>
      <c r="C159" s="25" t="s">
        <v>239</v>
      </c>
      <c r="D159" s="25" t="s">
        <v>42</v>
      </c>
      <c r="E159" s="25">
        <f t="shared" si="8"/>
        <v>28000</v>
      </c>
      <c r="F159" s="25">
        <v>28000</v>
      </c>
      <c r="G159" s="15"/>
    </row>
    <row r="160" spans="1:8" ht="25.5" customHeight="1" x14ac:dyDescent="0.25">
      <c r="A160" s="125"/>
      <c r="B160" s="120"/>
      <c r="C160" s="25" t="s">
        <v>356</v>
      </c>
      <c r="D160" s="25" t="s">
        <v>43</v>
      </c>
      <c r="E160" s="25">
        <f t="shared" si="8"/>
        <v>92700</v>
      </c>
      <c r="F160" s="25">
        <v>92700</v>
      </c>
    </row>
    <row r="161" spans="1:8" ht="17.25" customHeight="1" x14ac:dyDescent="0.25">
      <c r="A161" s="130" t="s">
        <v>186</v>
      </c>
      <c r="B161" s="131"/>
      <c r="C161" s="24" t="s">
        <v>240</v>
      </c>
      <c r="D161" s="24"/>
      <c r="E161" s="24">
        <f>SUM(E163:E171)</f>
        <v>2263479.2200000002</v>
      </c>
      <c r="F161" s="24">
        <f>SUM(F163:F171)</f>
        <v>2263479.2200000002</v>
      </c>
    </row>
    <row r="162" spans="1:8" x14ac:dyDescent="0.25">
      <c r="A162" s="25"/>
      <c r="B162" s="128" t="s">
        <v>70</v>
      </c>
      <c r="C162" s="129"/>
      <c r="D162" s="129"/>
      <c r="E162" s="129"/>
      <c r="F162" s="129"/>
    </row>
    <row r="163" spans="1:8" ht="15" customHeight="1" x14ac:dyDescent="0.25">
      <c r="A163" s="121" t="s">
        <v>89</v>
      </c>
      <c r="B163" s="118" t="s">
        <v>90</v>
      </c>
      <c r="C163" s="25" t="s">
        <v>241</v>
      </c>
      <c r="D163" s="25" t="s">
        <v>42</v>
      </c>
      <c r="E163" s="25">
        <f t="shared" ref="E163:E171" si="9">SUM(F163)</f>
        <v>689400</v>
      </c>
      <c r="F163" s="25">
        <v>689400</v>
      </c>
    </row>
    <row r="164" spans="1:8" x14ac:dyDescent="0.25">
      <c r="A164" s="122"/>
      <c r="B164" s="119"/>
      <c r="C164" s="25" t="s">
        <v>242</v>
      </c>
      <c r="D164" s="25" t="s">
        <v>91</v>
      </c>
      <c r="E164" s="25">
        <f t="shared" si="9"/>
        <v>1398284</v>
      </c>
      <c r="F164" s="25">
        <v>1398284</v>
      </c>
      <c r="G164" s="84"/>
      <c r="H164" s="14"/>
    </row>
    <row r="165" spans="1:8" x14ac:dyDescent="0.25">
      <c r="A165" s="122"/>
      <c r="B165" s="119"/>
      <c r="C165" s="25" t="s">
        <v>243</v>
      </c>
      <c r="D165" s="105" t="s">
        <v>315</v>
      </c>
      <c r="E165" s="105">
        <f t="shared" si="9"/>
        <v>12458.74</v>
      </c>
      <c r="F165" s="105">
        <v>12458.74</v>
      </c>
      <c r="G165" s="15"/>
    </row>
    <row r="166" spans="1:8" x14ac:dyDescent="0.25">
      <c r="A166" s="122"/>
      <c r="B166" s="119"/>
      <c r="C166" s="25" t="s">
        <v>244</v>
      </c>
      <c r="D166" s="25" t="s">
        <v>44</v>
      </c>
      <c r="E166" s="25">
        <f t="shared" si="9"/>
        <v>34200</v>
      </c>
      <c r="F166" s="25">
        <v>34200</v>
      </c>
    </row>
    <row r="167" spans="1:8" x14ac:dyDescent="0.25">
      <c r="A167" s="122"/>
      <c r="B167" s="119"/>
      <c r="C167" s="25" t="s">
        <v>245</v>
      </c>
      <c r="D167" s="34" t="s">
        <v>134</v>
      </c>
      <c r="E167" s="34">
        <f t="shared" si="9"/>
        <v>8856.48</v>
      </c>
      <c r="F167" s="34">
        <v>8856.48</v>
      </c>
    </row>
    <row r="168" spans="1:8" x14ac:dyDescent="0.25">
      <c r="A168" s="122"/>
      <c r="B168" s="119"/>
      <c r="C168" s="25" t="s">
        <v>246</v>
      </c>
      <c r="D168" s="25" t="s">
        <v>159</v>
      </c>
      <c r="E168" s="25">
        <f t="shared" si="9"/>
        <v>6000</v>
      </c>
      <c r="F168" s="25">
        <v>6000</v>
      </c>
      <c r="G168" s="82"/>
    </row>
    <row r="169" spans="1:8" x14ac:dyDescent="0.25">
      <c r="A169" s="123"/>
      <c r="B169" s="120"/>
      <c r="C169" s="25" t="s">
        <v>247</v>
      </c>
      <c r="D169" s="25" t="s">
        <v>43</v>
      </c>
      <c r="E169" s="25">
        <f t="shared" si="9"/>
        <v>4880</v>
      </c>
      <c r="F169" s="25">
        <v>4880</v>
      </c>
      <c r="G169" s="110"/>
      <c r="H169" s="14"/>
    </row>
    <row r="170" spans="1:8" x14ac:dyDescent="0.25">
      <c r="A170" s="124" t="s">
        <v>18</v>
      </c>
      <c r="B170" s="118" t="s">
        <v>19</v>
      </c>
      <c r="C170" s="25" t="s">
        <v>248</v>
      </c>
      <c r="D170" s="25" t="s">
        <v>42</v>
      </c>
      <c r="E170" s="25">
        <f t="shared" si="9"/>
        <v>10600</v>
      </c>
      <c r="F170" s="25">
        <v>10600</v>
      </c>
    </row>
    <row r="171" spans="1:8" ht="19.5" customHeight="1" x14ac:dyDescent="0.25">
      <c r="A171" s="125"/>
      <c r="B171" s="120"/>
      <c r="C171" s="25" t="s">
        <v>357</v>
      </c>
      <c r="D171" s="25" t="s">
        <v>43</v>
      </c>
      <c r="E171" s="25">
        <f t="shared" si="9"/>
        <v>98800</v>
      </c>
      <c r="F171" s="25">
        <v>98800</v>
      </c>
      <c r="G171" s="15"/>
    </row>
    <row r="172" spans="1:8" ht="29.25" customHeight="1" x14ac:dyDescent="0.25">
      <c r="A172" s="132" t="s">
        <v>325</v>
      </c>
      <c r="B172" s="133"/>
      <c r="C172" s="24" t="s">
        <v>249</v>
      </c>
      <c r="D172" s="24"/>
      <c r="E172" s="24">
        <f>SUM(E174:E181)</f>
        <v>1484311.81</v>
      </c>
      <c r="F172" s="24">
        <f>SUM(F174:F181)</f>
        <v>1484311.81</v>
      </c>
    </row>
    <row r="173" spans="1:8" x14ac:dyDescent="0.25">
      <c r="A173" s="25"/>
      <c r="B173" s="128" t="s">
        <v>11</v>
      </c>
      <c r="C173" s="129"/>
      <c r="D173" s="129"/>
      <c r="E173" s="129"/>
      <c r="F173" s="129"/>
    </row>
    <row r="174" spans="1:8" ht="15" customHeight="1" x14ac:dyDescent="0.25">
      <c r="A174" s="121" t="s">
        <v>89</v>
      </c>
      <c r="B174" s="118" t="s">
        <v>90</v>
      </c>
      <c r="C174" s="25" t="s">
        <v>250</v>
      </c>
      <c r="D174" s="25" t="s">
        <v>42</v>
      </c>
      <c r="E174" s="25">
        <f t="shared" ref="E174:E181" si="10">SUM(F174)</f>
        <v>670000</v>
      </c>
      <c r="F174" s="25">
        <v>670000</v>
      </c>
      <c r="G174" s="84"/>
    </row>
    <row r="175" spans="1:8" x14ac:dyDescent="0.25">
      <c r="A175" s="122"/>
      <c r="B175" s="119"/>
      <c r="C175" s="25" t="s">
        <v>251</v>
      </c>
      <c r="D175" s="25" t="s">
        <v>43</v>
      </c>
      <c r="E175" s="25">
        <f t="shared" si="10"/>
        <v>19874</v>
      </c>
      <c r="F175" s="25">
        <v>19874</v>
      </c>
      <c r="G175" s="73"/>
      <c r="H175" s="14"/>
    </row>
    <row r="176" spans="1:8" x14ac:dyDescent="0.25">
      <c r="A176" s="122"/>
      <c r="B176" s="119"/>
      <c r="C176" s="25" t="s">
        <v>252</v>
      </c>
      <c r="D176" s="25" t="s">
        <v>91</v>
      </c>
      <c r="E176" s="25">
        <f t="shared" si="10"/>
        <v>714208</v>
      </c>
      <c r="F176" s="25">
        <v>714208</v>
      </c>
      <c r="G176" s="84"/>
      <c r="H176" s="14"/>
    </row>
    <row r="177" spans="1:8" x14ac:dyDescent="0.25">
      <c r="A177" s="122"/>
      <c r="B177" s="119"/>
      <c r="C177" s="25" t="s">
        <v>253</v>
      </c>
      <c r="D177" s="34" t="s">
        <v>134</v>
      </c>
      <c r="E177" s="34">
        <f t="shared" si="10"/>
        <v>3482.79</v>
      </c>
      <c r="F177" s="34">
        <v>3482.79</v>
      </c>
    </row>
    <row r="178" spans="1:8" x14ac:dyDescent="0.25">
      <c r="A178" s="122"/>
      <c r="B178" s="119"/>
      <c r="C178" s="25" t="s">
        <v>254</v>
      </c>
      <c r="D178" s="25" t="s">
        <v>44</v>
      </c>
      <c r="E178" s="25">
        <f t="shared" si="10"/>
        <v>21300</v>
      </c>
      <c r="F178" s="25">
        <v>21300</v>
      </c>
    </row>
    <row r="179" spans="1:8" x14ac:dyDescent="0.25">
      <c r="A179" s="123"/>
      <c r="B179" s="120"/>
      <c r="C179" s="25" t="s">
        <v>255</v>
      </c>
      <c r="D179" s="105" t="s">
        <v>315</v>
      </c>
      <c r="E179" s="105">
        <f t="shared" si="10"/>
        <v>667.02</v>
      </c>
      <c r="F179" s="105">
        <v>667.02</v>
      </c>
      <c r="G179" s="110"/>
    </row>
    <row r="180" spans="1:8" x14ac:dyDescent="0.25">
      <c r="A180" s="124" t="s">
        <v>18</v>
      </c>
      <c r="B180" s="118" t="s">
        <v>19</v>
      </c>
      <c r="C180" s="25" t="s">
        <v>256</v>
      </c>
      <c r="D180" s="25" t="s">
        <v>42</v>
      </c>
      <c r="E180" s="25">
        <f t="shared" si="10"/>
        <v>10000</v>
      </c>
      <c r="F180" s="25">
        <v>10000</v>
      </c>
      <c r="G180" s="15"/>
    </row>
    <row r="181" spans="1:8" ht="25.5" customHeight="1" x14ac:dyDescent="0.25">
      <c r="A181" s="125"/>
      <c r="B181" s="120"/>
      <c r="C181" s="25" t="s">
        <v>257</v>
      </c>
      <c r="D181" s="25" t="s">
        <v>43</v>
      </c>
      <c r="E181" s="25">
        <f t="shared" si="10"/>
        <v>44780</v>
      </c>
      <c r="F181" s="25">
        <v>44780</v>
      </c>
      <c r="G181" s="15"/>
    </row>
    <row r="182" spans="1:8" ht="30.75" customHeight="1" x14ac:dyDescent="0.25">
      <c r="A182" s="132" t="s">
        <v>326</v>
      </c>
      <c r="B182" s="133"/>
      <c r="C182" s="24" t="s">
        <v>258</v>
      </c>
      <c r="D182" s="24"/>
      <c r="E182" s="24">
        <f>SUM(E184:E191)</f>
        <v>1289600.28</v>
      </c>
      <c r="F182" s="24">
        <f>SUM(F184:F191)</f>
        <v>1289600.28</v>
      </c>
    </row>
    <row r="183" spans="1:8" x14ac:dyDescent="0.25">
      <c r="A183" s="38"/>
      <c r="B183" s="126" t="s">
        <v>11</v>
      </c>
      <c r="C183" s="127"/>
      <c r="D183" s="127"/>
      <c r="E183" s="127"/>
      <c r="F183" s="127"/>
    </row>
    <row r="184" spans="1:8" ht="15" customHeight="1" x14ac:dyDescent="0.25">
      <c r="A184" s="121" t="s">
        <v>89</v>
      </c>
      <c r="B184" s="118" t="s">
        <v>90</v>
      </c>
      <c r="C184" s="25" t="s">
        <v>259</v>
      </c>
      <c r="D184" s="25" t="s">
        <v>42</v>
      </c>
      <c r="E184" s="25">
        <f t="shared" ref="E184:E191" si="11">SUM(F184)</f>
        <v>508000</v>
      </c>
      <c r="F184" s="25">
        <v>508000</v>
      </c>
      <c r="G184" s="15"/>
    </row>
    <row r="185" spans="1:8" x14ac:dyDescent="0.25">
      <c r="A185" s="122"/>
      <c r="B185" s="119"/>
      <c r="C185" s="25" t="s">
        <v>260</v>
      </c>
      <c r="D185" s="25" t="s">
        <v>43</v>
      </c>
      <c r="E185" s="25">
        <f t="shared" si="11"/>
        <v>15642</v>
      </c>
      <c r="F185" s="25">
        <v>15642</v>
      </c>
      <c r="G185" s="82"/>
      <c r="H185" s="14"/>
    </row>
    <row r="186" spans="1:8" x14ac:dyDescent="0.25">
      <c r="A186" s="122"/>
      <c r="B186" s="119"/>
      <c r="C186" s="25" t="s">
        <v>261</v>
      </c>
      <c r="D186" s="25" t="s">
        <v>91</v>
      </c>
      <c r="E186" s="25">
        <f t="shared" si="11"/>
        <v>679680</v>
      </c>
      <c r="F186" s="25">
        <v>679680</v>
      </c>
      <c r="G186" s="15"/>
      <c r="H186" s="15"/>
    </row>
    <row r="187" spans="1:8" ht="23.25" customHeight="1" x14ac:dyDescent="0.25">
      <c r="A187" s="122"/>
      <c r="B187" s="119"/>
      <c r="C187" s="25" t="s">
        <v>262</v>
      </c>
      <c r="D187" s="34" t="s">
        <v>134</v>
      </c>
      <c r="E187" s="34">
        <f t="shared" si="11"/>
        <v>1383.44</v>
      </c>
      <c r="F187" s="34">
        <v>1383.44</v>
      </c>
    </row>
    <row r="188" spans="1:8" ht="15.75" customHeight="1" x14ac:dyDescent="0.25">
      <c r="A188" s="122"/>
      <c r="B188" s="119"/>
      <c r="C188" s="25" t="s">
        <v>263</v>
      </c>
      <c r="D188" s="25" t="s">
        <v>44</v>
      </c>
      <c r="E188" s="25">
        <f t="shared" si="11"/>
        <v>24000</v>
      </c>
      <c r="F188" s="25">
        <v>24000</v>
      </c>
    </row>
    <row r="189" spans="1:8" ht="15.75" customHeight="1" x14ac:dyDescent="0.25">
      <c r="A189" s="123"/>
      <c r="B189" s="120"/>
      <c r="C189" s="25" t="s">
        <v>264</v>
      </c>
      <c r="D189" s="105" t="s">
        <v>315</v>
      </c>
      <c r="E189" s="105">
        <f t="shared" si="11"/>
        <v>8124.84</v>
      </c>
      <c r="F189" s="105">
        <v>8124.84</v>
      </c>
      <c r="G189" s="110"/>
    </row>
    <row r="190" spans="1:8" ht="15.75" customHeight="1" x14ac:dyDescent="0.25">
      <c r="A190" s="121" t="s">
        <v>18</v>
      </c>
      <c r="B190" s="118" t="s">
        <v>19</v>
      </c>
      <c r="C190" s="25" t="s">
        <v>265</v>
      </c>
      <c r="D190" s="25" t="s">
        <v>42</v>
      </c>
      <c r="E190" s="25">
        <f t="shared" si="11"/>
        <v>6000</v>
      </c>
      <c r="F190" s="25">
        <v>6000</v>
      </c>
    </row>
    <row r="191" spans="1:8" ht="25.5" customHeight="1" x14ac:dyDescent="0.25">
      <c r="A191" s="123"/>
      <c r="B191" s="120"/>
      <c r="C191" s="25" t="s">
        <v>266</v>
      </c>
      <c r="D191" s="25" t="s">
        <v>43</v>
      </c>
      <c r="E191" s="25">
        <f t="shared" si="11"/>
        <v>46770</v>
      </c>
      <c r="F191" s="25">
        <v>46770</v>
      </c>
    </row>
    <row r="192" spans="1:8" ht="30" customHeight="1" x14ac:dyDescent="0.25">
      <c r="A192" s="132" t="s">
        <v>187</v>
      </c>
      <c r="B192" s="133"/>
      <c r="C192" s="24" t="s">
        <v>267</v>
      </c>
      <c r="D192" s="24"/>
      <c r="E192" s="24">
        <f>SUM(E194:E202)</f>
        <v>1812612.06</v>
      </c>
      <c r="F192" s="24">
        <f>SUM(F194:F202)</f>
        <v>1812612.06</v>
      </c>
    </row>
    <row r="193" spans="1:8" x14ac:dyDescent="0.25">
      <c r="A193" s="39"/>
      <c r="B193" s="126" t="s">
        <v>11</v>
      </c>
      <c r="C193" s="127"/>
      <c r="D193" s="127"/>
      <c r="E193" s="127"/>
      <c r="F193" s="127"/>
    </row>
    <row r="194" spans="1:8" ht="15" customHeight="1" x14ac:dyDescent="0.25">
      <c r="A194" s="121" t="s">
        <v>89</v>
      </c>
      <c r="B194" s="118" t="s">
        <v>90</v>
      </c>
      <c r="C194" s="25" t="s">
        <v>268</v>
      </c>
      <c r="D194" s="25" t="s">
        <v>42</v>
      </c>
      <c r="E194" s="25">
        <f t="shared" ref="E194:E202" si="12">SUM(F194)</f>
        <v>665500</v>
      </c>
      <c r="F194" s="25">
        <v>665500</v>
      </c>
      <c r="G194" s="84"/>
    </row>
    <row r="195" spans="1:8" x14ac:dyDescent="0.25">
      <c r="A195" s="122"/>
      <c r="B195" s="119"/>
      <c r="C195" s="25" t="s">
        <v>269</v>
      </c>
      <c r="D195" s="25" t="s">
        <v>43</v>
      </c>
      <c r="E195" s="25">
        <f t="shared" si="12"/>
        <v>11411</v>
      </c>
      <c r="F195" s="25">
        <v>11411</v>
      </c>
      <c r="G195" s="73"/>
      <c r="H195" s="14"/>
    </row>
    <row r="196" spans="1:8" ht="15" customHeight="1" x14ac:dyDescent="0.25">
      <c r="A196" s="122"/>
      <c r="B196" s="119"/>
      <c r="C196" s="25" t="s">
        <v>270</v>
      </c>
      <c r="D196" s="25" t="s">
        <v>91</v>
      </c>
      <c r="E196" s="25">
        <f t="shared" si="12"/>
        <v>932448</v>
      </c>
      <c r="F196" s="25">
        <v>932448</v>
      </c>
      <c r="G196" s="15"/>
      <c r="H196" s="81"/>
    </row>
    <row r="197" spans="1:8" x14ac:dyDescent="0.25">
      <c r="A197" s="122"/>
      <c r="B197" s="119"/>
      <c r="C197" s="25" t="s">
        <v>271</v>
      </c>
      <c r="D197" s="34" t="s">
        <v>134</v>
      </c>
      <c r="E197" s="34">
        <f t="shared" si="12"/>
        <v>5804.55</v>
      </c>
      <c r="F197" s="34">
        <v>5804.55</v>
      </c>
    </row>
    <row r="198" spans="1:8" x14ac:dyDescent="0.25">
      <c r="A198" s="122"/>
      <c r="B198" s="119"/>
      <c r="C198" s="25" t="s">
        <v>272</v>
      </c>
      <c r="D198" s="25" t="s">
        <v>44</v>
      </c>
      <c r="E198" s="25">
        <f t="shared" si="12"/>
        <v>21750</v>
      </c>
      <c r="F198" s="25">
        <v>21750</v>
      </c>
      <c r="G198" s="82"/>
    </row>
    <row r="199" spans="1:8" x14ac:dyDescent="0.25">
      <c r="A199" s="122"/>
      <c r="B199" s="119"/>
      <c r="C199" s="25" t="s">
        <v>273</v>
      </c>
      <c r="D199" s="25" t="s">
        <v>159</v>
      </c>
      <c r="E199" s="25">
        <f t="shared" si="12"/>
        <v>68614.16</v>
      </c>
      <c r="F199" s="25">
        <v>68614.16</v>
      </c>
      <c r="G199" s="82"/>
    </row>
    <row r="200" spans="1:8" x14ac:dyDescent="0.25">
      <c r="A200" s="123"/>
      <c r="B200" s="120"/>
      <c r="C200" s="25" t="s">
        <v>274</v>
      </c>
      <c r="D200" s="105" t="s">
        <v>315</v>
      </c>
      <c r="E200" s="105">
        <f t="shared" si="12"/>
        <v>49794.35</v>
      </c>
      <c r="F200" s="105">
        <v>49794.35</v>
      </c>
      <c r="G200" s="110"/>
    </row>
    <row r="201" spans="1:8" x14ac:dyDescent="0.25">
      <c r="A201" s="121" t="s">
        <v>18</v>
      </c>
      <c r="B201" s="118" t="s">
        <v>19</v>
      </c>
      <c r="C201" s="25" t="s">
        <v>275</v>
      </c>
      <c r="D201" s="25" t="s">
        <v>42</v>
      </c>
      <c r="E201" s="25">
        <f t="shared" si="12"/>
        <v>15500</v>
      </c>
      <c r="F201" s="25">
        <v>15500</v>
      </c>
      <c r="G201" s="15"/>
    </row>
    <row r="202" spans="1:8" ht="25.5" customHeight="1" x14ac:dyDescent="0.25">
      <c r="A202" s="123"/>
      <c r="B202" s="120"/>
      <c r="C202" s="25" t="s">
        <v>358</v>
      </c>
      <c r="D202" s="25" t="s">
        <v>43</v>
      </c>
      <c r="E202" s="25">
        <f t="shared" si="12"/>
        <v>41790</v>
      </c>
      <c r="F202" s="25">
        <v>41790</v>
      </c>
    </row>
    <row r="203" spans="1:8" ht="30.75" customHeight="1" x14ac:dyDescent="0.25">
      <c r="A203" s="132" t="s">
        <v>188</v>
      </c>
      <c r="B203" s="133"/>
      <c r="C203" s="24" t="s">
        <v>276</v>
      </c>
      <c r="D203" s="24"/>
      <c r="E203" s="24">
        <f>SUM(E205:E212)</f>
        <v>1034423.0599999999</v>
      </c>
      <c r="F203" s="24">
        <f>SUM(F205:F212)</f>
        <v>1040687.0599999999</v>
      </c>
    </row>
    <row r="204" spans="1:8" x14ac:dyDescent="0.25">
      <c r="A204" s="25"/>
      <c r="B204" s="128" t="s">
        <v>11</v>
      </c>
      <c r="C204" s="129"/>
      <c r="D204" s="129"/>
      <c r="E204" s="129"/>
      <c r="F204" s="129"/>
    </row>
    <row r="205" spans="1:8" ht="15" customHeight="1" x14ac:dyDescent="0.25">
      <c r="A205" s="121" t="s">
        <v>89</v>
      </c>
      <c r="B205" s="134" t="s">
        <v>90</v>
      </c>
      <c r="C205" s="25" t="s">
        <v>277</v>
      </c>
      <c r="D205" s="25" t="s">
        <v>42</v>
      </c>
      <c r="E205" s="25">
        <f t="shared" ref="E205:E212" si="13">SUM(F205)</f>
        <v>409520</v>
      </c>
      <c r="F205" s="25">
        <v>409520</v>
      </c>
    </row>
    <row r="206" spans="1:8" x14ac:dyDescent="0.25">
      <c r="A206" s="122"/>
      <c r="B206" s="135"/>
      <c r="C206" s="25" t="s">
        <v>278</v>
      </c>
      <c r="D206" s="25" t="s">
        <v>91</v>
      </c>
      <c r="E206" s="25">
        <f t="shared" si="13"/>
        <v>551242</v>
      </c>
      <c r="F206" s="25">
        <v>551242</v>
      </c>
      <c r="G206" s="15"/>
      <c r="H206" s="81"/>
    </row>
    <row r="207" spans="1:8" x14ac:dyDescent="0.25">
      <c r="A207" s="122"/>
      <c r="B207" s="135"/>
      <c r="C207" s="25" t="s">
        <v>279</v>
      </c>
      <c r="D207" s="34" t="s">
        <v>134</v>
      </c>
      <c r="E207" s="34">
        <f t="shared" si="13"/>
        <v>5062.9399999999996</v>
      </c>
      <c r="F207" s="34">
        <v>5062.9399999999996</v>
      </c>
    </row>
    <row r="208" spans="1:8" x14ac:dyDescent="0.25">
      <c r="A208" s="122"/>
      <c r="B208" s="135"/>
      <c r="C208" s="25" t="s">
        <v>280</v>
      </c>
      <c r="D208" s="25" t="s">
        <v>43</v>
      </c>
      <c r="E208" s="25"/>
      <c r="F208" s="25">
        <v>6264</v>
      </c>
      <c r="G208" s="82"/>
      <c r="H208" s="14"/>
    </row>
    <row r="209" spans="1:8" x14ac:dyDescent="0.25">
      <c r="A209" s="122"/>
      <c r="B209" s="135"/>
      <c r="C209" s="25" t="s">
        <v>281</v>
      </c>
      <c r="D209" s="25" t="s">
        <v>44</v>
      </c>
      <c r="E209" s="25">
        <f t="shared" si="13"/>
        <v>19200</v>
      </c>
      <c r="F209" s="25">
        <v>19200</v>
      </c>
      <c r="G209" s="82"/>
    </row>
    <row r="210" spans="1:8" x14ac:dyDescent="0.25">
      <c r="A210" s="123"/>
      <c r="B210" s="136"/>
      <c r="C210" s="25" t="s">
        <v>282</v>
      </c>
      <c r="D210" s="105" t="s">
        <v>315</v>
      </c>
      <c r="E210" s="105">
        <f t="shared" si="13"/>
        <v>4518.12</v>
      </c>
      <c r="F210" s="105">
        <v>4518.12</v>
      </c>
      <c r="G210" s="110"/>
    </row>
    <row r="211" spans="1:8" ht="19.5" customHeight="1" x14ac:dyDescent="0.25">
      <c r="A211" s="124" t="s">
        <v>18</v>
      </c>
      <c r="B211" s="118" t="s">
        <v>19</v>
      </c>
      <c r="C211" s="25" t="s">
        <v>283</v>
      </c>
      <c r="D211" s="25" t="s">
        <v>42</v>
      </c>
      <c r="E211" s="25">
        <f t="shared" si="13"/>
        <v>18480</v>
      </c>
      <c r="F211" s="25">
        <v>18480</v>
      </c>
    </row>
    <row r="212" spans="1:8" ht="22.5" customHeight="1" x14ac:dyDescent="0.25">
      <c r="A212" s="125"/>
      <c r="B212" s="120"/>
      <c r="C212" s="25" t="s">
        <v>284</v>
      </c>
      <c r="D212" s="25" t="s">
        <v>43</v>
      </c>
      <c r="E212" s="25">
        <f t="shared" si="13"/>
        <v>26400</v>
      </c>
      <c r="F212" s="25">
        <v>26400</v>
      </c>
    </row>
    <row r="213" spans="1:8" ht="15.75" customHeight="1" x14ac:dyDescent="0.25">
      <c r="A213" s="130" t="s">
        <v>189</v>
      </c>
      <c r="B213" s="131"/>
      <c r="C213" s="24" t="s">
        <v>285</v>
      </c>
      <c r="D213" s="24"/>
      <c r="E213" s="24">
        <f>SUM(E215:E224)</f>
        <v>3226759.91</v>
      </c>
      <c r="F213" s="24">
        <f>SUM(F215:F224)</f>
        <v>3226759.91</v>
      </c>
    </row>
    <row r="214" spans="1:8" x14ac:dyDescent="0.25">
      <c r="A214" s="39"/>
      <c r="B214" s="126" t="s">
        <v>11</v>
      </c>
      <c r="C214" s="127"/>
      <c r="D214" s="127"/>
      <c r="E214" s="127"/>
      <c r="F214" s="127"/>
    </row>
    <row r="215" spans="1:8" ht="18.75" customHeight="1" x14ac:dyDescent="0.25">
      <c r="A215" s="121" t="s">
        <v>89</v>
      </c>
      <c r="B215" s="118" t="s">
        <v>90</v>
      </c>
      <c r="C215" s="25" t="s">
        <v>286</v>
      </c>
      <c r="D215" s="25" t="s">
        <v>42</v>
      </c>
      <c r="E215" s="25">
        <f t="shared" ref="E215:E224" si="14">SUM(F215)</f>
        <v>737000</v>
      </c>
      <c r="F215" s="25">
        <v>737000</v>
      </c>
      <c r="G215" s="82"/>
    </row>
    <row r="216" spans="1:8" x14ac:dyDescent="0.25">
      <c r="A216" s="122"/>
      <c r="B216" s="119"/>
      <c r="C216" s="25" t="s">
        <v>287</v>
      </c>
      <c r="D216" s="25" t="s">
        <v>91</v>
      </c>
      <c r="E216" s="25">
        <f t="shared" si="14"/>
        <v>2168583</v>
      </c>
      <c r="F216" s="25">
        <v>2168583</v>
      </c>
      <c r="G216" s="84"/>
      <c r="H216" s="14"/>
    </row>
    <row r="217" spans="1:8" x14ac:dyDescent="0.25">
      <c r="A217" s="122"/>
      <c r="B217" s="119"/>
      <c r="C217" s="25" t="s">
        <v>288</v>
      </c>
      <c r="D217" s="25" t="s">
        <v>129</v>
      </c>
      <c r="E217" s="25">
        <f t="shared" si="14"/>
        <v>0</v>
      </c>
      <c r="F217" s="25">
        <v>0</v>
      </c>
    </row>
    <row r="218" spans="1:8" x14ac:dyDescent="0.25">
      <c r="A218" s="122"/>
      <c r="B218" s="119"/>
      <c r="C218" s="25" t="s">
        <v>289</v>
      </c>
      <c r="D218" s="34" t="s">
        <v>134</v>
      </c>
      <c r="E218" s="34">
        <f t="shared" si="14"/>
        <v>3287.31</v>
      </c>
      <c r="F218" s="34">
        <v>3287.31</v>
      </c>
    </row>
    <row r="219" spans="1:8" x14ac:dyDescent="0.25">
      <c r="A219" s="122"/>
      <c r="B219" s="119"/>
      <c r="C219" s="25" t="s">
        <v>290</v>
      </c>
      <c r="D219" s="25" t="s">
        <v>44</v>
      </c>
      <c r="E219" s="25">
        <f t="shared" si="14"/>
        <v>38925</v>
      </c>
      <c r="F219" s="25">
        <v>38925</v>
      </c>
    </row>
    <row r="220" spans="1:8" x14ac:dyDescent="0.25">
      <c r="A220" s="122"/>
      <c r="B220" s="119"/>
      <c r="C220" s="25" t="s">
        <v>291</v>
      </c>
      <c r="D220" s="105" t="s">
        <v>315</v>
      </c>
      <c r="E220" s="105">
        <f t="shared" si="14"/>
        <v>10701.02</v>
      </c>
      <c r="F220" s="105">
        <v>10701.02</v>
      </c>
    </row>
    <row r="221" spans="1:8" x14ac:dyDescent="0.25">
      <c r="A221" s="122"/>
      <c r="B221" s="119"/>
      <c r="C221" s="25" t="s">
        <v>338</v>
      </c>
      <c r="D221" s="25" t="s">
        <v>159</v>
      </c>
      <c r="E221" s="25">
        <f t="shared" si="14"/>
        <v>113585.58</v>
      </c>
      <c r="F221" s="25">
        <v>113585.58</v>
      </c>
      <c r="G221" s="1"/>
    </row>
    <row r="222" spans="1:8" x14ac:dyDescent="0.25">
      <c r="A222" s="123"/>
      <c r="B222" s="120"/>
      <c r="C222" s="25" t="s">
        <v>292</v>
      </c>
      <c r="D222" s="25" t="s">
        <v>43</v>
      </c>
      <c r="E222" s="25">
        <f t="shared" si="14"/>
        <v>4778</v>
      </c>
      <c r="F222" s="25">
        <v>4778</v>
      </c>
      <c r="G222" s="110"/>
      <c r="H222" s="14"/>
    </row>
    <row r="223" spans="1:8" ht="25.5" customHeight="1" x14ac:dyDescent="0.25">
      <c r="A223" s="124" t="s">
        <v>18</v>
      </c>
      <c r="B223" s="118" t="s">
        <v>19</v>
      </c>
      <c r="C223" s="25" t="s">
        <v>293</v>
      </c>
      <c r="D223" s="25" t="s">
        <v>43</v>
      </c>
      <c r="E223" s="25">
        <f t="shared" si="14"/>
        <v>140900</v>
      </c>
      <c r="F223" s="25">
        <v>140900</v>
      </c>
      <c r="G223" s="15"/>
    </row>
    <row r="224" spans="1:8" x14ac:dyDescent="0.25">
      <c r="A224" s="125"/>
      <c r="B224" s="120"/>
      <c r="C224" s="25" t="s">
        <v>359</v>
      </c>
      <c r="D224" s="25" t="s">
        <v>42</v>
      </c>
      <c r="E224" s="25">
        <f t="shared" si="14"/>
        <v>9000</v>
      </c>
      <c r="F224" s="25">
        <v>9000</v>
      </c>
    </row>
    <row r="225" spans="1:8" x14ac:dyDescent="0.25">
      <c r="A225" s="130" t="s">
        <v>179</v>
      </c>
      <c r="B225" s="131"/>
      <c r="C225" s="24" t="s">
        <v>294</v>
      </c>
      <c r="D225" s="24"/>
      <c r="E225" s="24">
        <f>SUM(E227:E235)</f>
        <v>2847203.4</v>
      </c>
      <c r="F225" s="24">
        <f>SUM(F227:F235)</f>
        <v>2847203.4</v>
      </c>
    </row>
    <row r="226" spans="1:8" x14ac:dyDescent="0.25">
      <c r="A226" s="25"/>
      <c r="B226" s="128" t="s">
        <v>11</v>
      </c>
      <c r="C226" s="129"/>
      <c r="D226" s="129"/>
      <c r="E226" s="129"/>
      <c r="F226" s="129"/>
    </row>
    <row r="227" spans="1:8" ht="15" customHeight="1" x14ac:dyDescent="0.25">
      <c r="A227" s="121" t="s">
        <v>89</v>
      </c>
      <c r="B227" s="118" t="s">
        <v>90</v>
      </c>
      <c r="C227" s="25" t="s">
        <v>295</v>
      </c>
      <c r="D227" s="25" t="s">
        <v>42</v>
      </c>
      <c r="E227" s="25">
        <f>SUM(F227)</f>
        <v>734000</v>
      </c>
      <c r="F227" s="25">
        <v>734000</v>
      </c>
      <c r="G227" s="84"/>
    </row>
    <row r="228" spans="1:8" x14ac:dyDescent="0.25">
      <c r="A228" s="122"/>
      <c r="B228" s="119"/>
      <c r="C228" s="25" t="s">
        <v>296</v>
      </c>
      <c r="D228" s="25" t="s">
        <v>91</v>
      </c>
      <c r="E228" s="25">
        <f>SUM(F228)</f>
        <v>1866074</v>
      </c>
      <c r="F228" s="25">
        <v>1866074</v>
      </c>
      <c r="G228" s="84"/>
      <c r="H228" s="14"/>
    </row>
    <row r="229" spans="1:8" x14ac:dyDescent="0.25">
      <c r="A229" s="122"/>
      <c r="B229" s="119"/>
      <c r="C229" s="25" t="s">
        <v>297</v>
      </c>
      <c r="D229" s="34" t="s">
        <v>134</v>
      </c>
      <c r="E229" s="34">
        <f t="shared" ref="E229:E235" si="15">SUM(F229)</f>
        <v>8597.73</v>
      </c>
      <c r="F229" s="34">
        <v>8597.73</v>
      </c>
    </row>
    <row r="230" spans="1:8" x14ac:dyDescent="0.25">
      <c r="A230" s="122"/>
      <c r="B230" s="119"/>
      <c r="C230" s="25" t="s">
        <v>298</v>
      </c>
      <c r="D230" s="25" t="s">
        <v>44</v>
      </c>
      <c r="E230" s="25">
        <f t="shared" si="15"/>
        <v>33200</v>
      </c>
      <c r="F230" s="25">
        <v>33200</v>
      </c>
    </row>
    <row r="231" spans="1:8" x14ac:dyDescent="0.25">
      <c r="A231" s="122"/>
      <c r="B231" s="119"/>
      <c r="C231" s="25" t="s">
        <v>299</v>
      </c>
      <c r="D231" s="88" t="s">
        <v>315</v>
      </c>
      <c r="E231" s="88">
        <f t="shared" si="15"/>
        <v>31182.67</v>
      </c>
      <c r="F231" s="88">
        <v>31182.67</v>
      </c>
      <c r="G231" s="73"/>
    </row>
    <row r="232" spans="1:8" x14ac:dyDescent="0.25">
      <c r="A232" s="122"/>
      <c r="B232" s="119"/>
      <c r="C232" s="25" t="s">
        <v>300</v>
      </c>
      <c r="D232" s="25" t="s">
        <v>159</v>
      </c>
      <c r="E232" s="25">
        <f t="shared" si="15"/>
        <v>65000</v>
      </c>
      <c r="F232" s="25">
        <v>65000</v>
      </c>
      <c r="G232" s="84"/>
    </row>
    <row r="233" spans="1:8" x14ac:dyDescent="0.25">
      <c r="A233" s="123"/>
      <c r="B233" s="120"/>
      <c r="C233" s="25" t="s">
        <v>338</v>
      </c>
      <c r="D233" s="25" t="s">
        <v>43</v>
      </c>
      <c r="E233" s="25">
        <f t="shared" si="15"/>
        <v>11449</v>
      </c>
      <c r="F233" s="25">
        <v>11449</v>
      </c>
      <c r="G233" s="110"/>
      <c r="H233" s="14"/>
    </row>
    <row r="234" spans="1:8" x14ac:dyDescent="0.25">
      <c r="A234" s="193" t="s">
        <v>18</v>
      </c>
      <c r="B234" s="118" t="s">
        <v>19</v>
      </c>
      <c r="C234" s="25" t="s">
        <v>360</v>
      </c>
      <c r="D234" s="25" t="s">
        <v>42</v>
      </c>
      <c r="E234" s="25">
        <f t="shared" si="15"/>
        <v>0</v>
      </c>
      <c r="F234" s="25">
        <v>0</v>
      </c>
      <c r="G234" s="15"/>
    </row>
    <row r="235" spans="1:8" ht="22.5" customHeight="1" x14ac:dyDescent="0.25">
      <c r="A235" s="194"/>
      <c r="B235" s="120"/>
      <c r="C235" s="25" t="s">
        <v>361</v>
      </c>
      <c r="D235" s="25" t="s">
        <v>43</v>
      </c>
      <c r="E235" s="25">
        <f t="shared" si="15"/>
        <v>97700</v>
      </c>
      <c r="F235" s="25">
        <v>97700</v>
      </c>
      <c r="G235" s="15"/>
    </row>
    <row r="236" spans="1:8" x14ac:dyDescent="0.25">
      <c r="A236" s="130" t="s">
        <v>177</v>
      </c>
      <c r="B236" s="131"/>
      <c r="C236" s="24" t="s">
        <v>301</v>
      </c>
      <c r="D236" s="24"/>
      <c r="E236" s="24">
        <f>SUM(E238:E241)</f>
        <v>564024.01</v>
      </c>
      <c r="F236" s="24">
        <f>SUM(F238:F243)</f>
        <v>591922.01</v>
      </c>
    </row>
    <row r="237" spans="1:8" x14ac:dyDescent="0.25">
      <c r="A237" s="25"/>
      <c r="B237" s="128" t="s">
        <v>11</v>
      </c>
      <c r="C237" s="129"/>
      <c r="D237" s="129"/>
      <c r="E237" s="129"/>
      <c r="F237" s="129"/>
    </row>
    <row r="238" spans="1:8" ht="15" customHeight="1" x14ac:dyDescent="0.25">
      <c r="A238" s="121" t="s">
        <v>89</v>
      </c>
      <c r="B238" s="118" t="s">
        <v>90</v>
      </c>
      <c r="C238" s="25" t="s">
        <v>302</v>
      </c>
      <c r="D238" s="25" t="s">
        <v>42</v>
      </c>
      <c r="E238" s="25">
        <f t="shared" ref="E238:E243" si="16">SUM(F238)</f>
        <v>496500</v>
      </c>
      <c r="F238" s="25">
        <v>496500</v>
      </c>
      <c r="G238" s="73"/>
    </row>
    <row r="239" spans="1:8" ht="15" customHeight="1" x14ac:dyDescent="0.25">
      <c r="A239" s="122"/>
      <c r="B239" s="119"/>
      <c r="C239" s="25" t="s">
        <v>303</v>
      </c>
      <c r="D239" s="25" t="s">
        <v>91</v>
      </c>
      <c r="E239" s="25">
        <f t="shared" si="16"/>
        <v>26059</v>
      </c>
      <c r="F239" s="25">
        <v>26059</v>
      </c>
      <c r="G239" s="1"/>
      <c r="H239" s="15"/>
    </row>
    <row r="240" spans="1:8" x14ac:dyDescent="0.25">
      <c r="A240" s="122"/>
      <c r="B240" s="119"/>
      <c r="C240" s="25" t="s">
        <v>304</v>
      </c>
      <c r="D240" s="34" t="s">
        <v>134</v>
      </c>
      <c r="E240" s="34">
        <f t="shared" si="16"/>
        <v>4465.01</v>
      </c>
      <c r="F240" s="34">
        <v>4465.01</v>
      </c>
    </row>
    <row r="241" spans="1:8" x14ac:dyDescent="0.25">
      <c r="A241" s="122"/>
      <c r="B241" s="119"/>
      <c r="C241" s="25" t="s">
        <v>341</v>
      </c>
      <c r="D241" s="25" t="s">
        <v>44</v>
      </c>
      <c r="E241" s="25">
        <f t="shared" si="16"/>
        <v>37000</v>
      </c>
      <c r="F241" s="25">
        <v>37000</v>
      </c>
    </row>
    <row r="242" spans="1:8" x14ac:dyDescent="0.25">
      <c r="A242" s="123"/>
      <c r="B242" s="120"/>
      <c r="C242" s="25" t="s">
        <v>348</v>
      </c>
      <c r="D242" s="25" t="s">
        <v>43</v>
      </c>
      <c r="E242" s="25">
        <f t="shared" si="16"/>
        <v>24398</v>
      </c>
      <c r="F242" s="25">
        <v>24398</v>
      </c>
      <c r="G242" s="110"/>
    </row>
    <row r="243" spans="1:8" ht="30" customHeight="1" x14ac:dyDescent="0.25">
      <c r="A243" s="94" t="s">
        <v>18</v>
      </c>
      <c r="B243" s="65" t="s">
        <v>19</v>
      </c>
      <c r="C243" s="25" t="s">
        <v>349</v>
      </c>
      <c r="D243" s="25" t="s">
        <v>42</v>
      </c>
      <c r="E243" s="25">
        <f t="shared" si="16"/>
        <v>3500</v>
      </c>
      <c r="F243" s="25">
        <v>3500</v>
      </c>
    </row>
    <row r="244" spans="1:8" ht="17.25" customHeight="1" x14ac:dyDescent="0.25">
      <c r="A244" s="130" t="s">
        <v>178</v>
      </c>
      <c r="B244" s="131"/>
      <c r="C244" s="24" t="s">
        <v>305</v>
      </c>
      <c r="D244" s="24"/>
      <c r="E244" s="24">
        <f>SUM(E246:E251)</f>
        <v>1038628.33</v>
      </c>
      <c r="F244" s="24">
        <f>SUM(F246:F251)</f>
        <v>1038628.33</v>
      </c>
    </row>
    <row r="245" spans="1:8" x14ac:dyDescent="0.25">
      <c r="A245" s="25"/>
      <c r="B245" s="128" t="s">
        <v>11</v>
      </c>
      <c r="C245" s="129"/>
      <c r="D245" s="129"/>
      <c r="E245" s="129"/>
      <c r="F245" s="129"/>
    </row>
    <row r="246" spans="1:8" ht="15" customHeight="1" x14ac:dyDescent="0.25">
      <c r="A246" s="121" t="s">
        <v>89</v>
      </c>
      <c r="B246" s="118" t="s">
        <v>90</v>
      </c>
      <c r="C246" s="25" t="s">
        <v>306</v>
      </c>
      <c r="D246" s="25" t="s">
        <v>42</v>
      </c>
      <c r="E246" s="25">
        <f t="shared" ref="E246:E251" si="17">SUM(F246)</f>
        <v>927000</v>
      </c>
      <c r="F246" s="25">
        <v>927000</v>
      </c>
      <c r="G246" s="84"/>
      <c r="H246" s="14"/>
    </row>
    <row r="247" spans="1:8" x14ac:dyDescent="0.25">
      <c r="A247" s="122"/>
      <c r="B247" s="119"/>
      <c r="C247" s="25" t="s">
        <v>307</v>
      </c>
      <c r="D247" s="25" t="s">
        <v>91</v>
      </c>
      <c r="E247" s="25">
        <f t="shared" si="17"/>
        <v>29960</v>
      </c>
      <c r="F247" s="25">
        <v>29960</v>
      </c>
      <c r="G247" s="1"/>
      <c r="H247" s="15"/>
    </row>
    <row r="248" spans="1:8" x14ac:dyDescent="0.25">
      <c r="A248" s="122"/>
      <c r="B248" s="119"/>
      <c r="C248" s="25" t="s">
        <v>308</v>
      </c>
      <c r="D248" s="34" t="s">
        <v>134</v>
      </c>
      <c r="E248" s="34">
        <f t="shared" si="17"/>
        <v>3703.33</v>
      </c>
      <c r="F248" s="34">
        <v>3703.33</v>
      </c>
    </row>
    <row r="249" spans="1:8" x14ac:dyDescent="0.25">
      <c r="A249" s="122"/>
      <c r="B249" s="119"/>
      <c r="C249" s="25" t="s">
        <v>327</v>
      </c>
      <c r="D249" s="25" t="s">
        <v>44</v>
      </c>
      <c r="E249" s="25">
        <f t="shared" si="17"/>
        <v>46500</v>
      </c>
      <c r="F249" s="25">
        <v>46500</v>
      </c>
    </row>
    <row r="250" spans="1:8" x14ac:dyDescent="0.25">
      <c r="A250" s="123"/>
      <c r="B250" s="120"/>
      <c r="C250" s="25" t="s">
        <v>350</v>
      </c>
      <c r="D250" s="25" t="s">
        <v>43</v>
      </c>
      <c r="E250" s="25">
        <f t="shared" si="17"/>
        <v>28465</v>
      </c>
      <c r="F250" s="25">
        <v>28465</v>
      </c>
      <c r="G250" s="110"/>
    </row>
    <row r="251" spans="1:8" ht="30" customHeight="1" x14ac:dyDescent="0.25">
      <c r="A251" s="31" t="s">
        <v>18</v>
      </c>
      <c r="B251" s="65" t="s">
        <v>19</v>
      </c>
      <c r="C251" s="25" t="s">
        <v>351</v>
      </c>
      <c r="D251" s="25" t="s">
        <v>42</v>
      </c>
      <c r="E251" s="25">
        <f t="shared" si="17"/>
        <v>3000</v>
      </c>
      <c r="F251" s="25">
        <v>3000</v>
      </c>
      <c r="G251" s="15"/>
    </row>
    <row r="252" spans="1:8" ht="18" customHeight="1" x14ac:dyDescent="0.25">
      <c r="A252" s="130" t="s">
        <v>363</v>
      </c>
      <c r="B252" s="131"/>
      <c r="C252" s="24" t="s">
        <v>309</v>
      </c>
      <c r="D252" s="24"/>
      <c r="E252" s="24">
        <f>SUM(E254:E258)</f>
        <v>1498374.75</v>
      </c>
      <c r="F252" s="24">
        <f>SUM(F254:F259)</f>
        <v>1509307.05</v>
      </c>
    </row>
    <row r="253" spans="1:8" x14ac:dyDescent="0.25">
      <c r="A253" s="25"/>
      <c r="B253" s="128" t="s">
        <v>11</v>
      </c>
      <c r="C253" s="129"/>
      <c r="D253" s="129"/>
      <c r="E253" s="129"/>
      <c r="F253" s="129"/>
    </row>
    <row r="254" spans="1:8" ht="15" customHeight="1" x14ac:dyDescent="0.25">
      <c r="A254" s="163" t="s">
        <v>89</v>
      </c>
      <c r="B254" s="190" t="s">
        <v>90</v>
      </c>
      <c r="C254" s="25" t="s">
        <v>310</v>
      </c>
      <c r="D254" s="25" t="s">
        <v>42</v>
      </c>
      <c r="E254" s="25">
        <f>SUM(F254)</f>
        <v>805000</v>
      </c>
      <c r="F254" s="25">
        <v>805000</v>
      </c>
    </row>
    <row r="255" spans="1:8" x14ac:dyDescent="0.25">
      <c r="A255" s="163"/>
      <c r="B255" s="191"/>
      <c r="C255" s="25" t="s">
        <v>92</v>
      </c>
      <c r="D255" s="25" t="s">
        <v>91</v>
      </c>
      <c r="E255" s="25">
        <f>SUM(F255)</f>
        <v>554623</v>
      </c>
      <c r="F255" s="25">
        <v>554623</v>
      </c>
      <c r="G255" s="82"/>
      <c r="H255" s="14"/>
    </row>
    <row r="256" spans="1:8" x14ac:dyDescent="0.25">
      <c r="A256" s="163"/>
      <c r="B256" s="191"/>
      <c r="C256" s="25" t="s">
        <v>93</v>
      </c>
      <c r="D256" s="34" t="s">
        <v>134</v>
      </c>
      <c r="E256" s="34">
        <f>SUM(F256)</f>
        <v>15702.75</v>
      </c>
      <c r="F256" s="34">
        <v>15702.75</v>
      </c>
    </row>
    <row r="257" spans="1:8" x14ac:dyDescent="0.25">
      <c r="A257" s="163"/>
      <c r="B257" s="191"/>
      <c r="C257" s="25" t="s">
        <v>136</v>
      </c>
      <c r="D257" s="25" t="s">
        <v>44</v>
      </c>
      <c r="E257" s="25">
        <f>SUM(F257)</f>
        <v>104750</v>
      </c>
      <c r="F257" s="25">
        <v>104750</v>
      </c>
      <c r="G257" s="82"/>
    </row>
    <row r="258" spans="1:8" x14ac:dyDescent="0.25">
      <c r="A258" s="163"/>
      <c r="B258" s="191"/>
      <c r="C258" s="25" t="s">
        <v>150</v>
      </c>
      <c r="D258" s="25" t="s">
        <v>43</v>
      </c>
      <c r="E258" s="25">
        <f>SUM(F258)</f>
        <v>18299</v>
      </c>
      <c r="F258" s="25">
        <v>18299</v>
      </c>
      <c r="G258" s="82"/>
      <c r="H258" s="14"/>
    </row>
    <row r="259" spans="1:8" x14ac:dyDescent="0.25">
      <c r="A259" s="163"/>
      <c r="B259" s="192"/>
      <c r="C259" s="25" t="s">
        <v>151</v>
      </c>
      <c r="D259" s="88" t="s">
        <v>315</v>
      </c>
      <c r="E259" s="88">
        <f t="shared" ref="E259" si="18">SUM(F259)</f>
        <v>10932.3</v>
      </c>
      <c r="F259" s="88">
        <v>10932.3</v>
      </c>
      <c r="G259" s="110"/>
      <c r="H259" s="14"/>
    </row>
    <row r="260" spans="1:8" x14ac:dyDescent="0.25">
      <c r="A260" s="130" t="s">
        <v>364</v>
      </c>
      <c r="B260" s="131"/>
      <c r="C260" s="24" t="s">
        <v>94</v>
      </c>
      <c r="D260" s="24"/>
      <c r="E260" s="24">
        <f>SUM(E262:E269)</f>
        <v>1298828.96</v>
      </c>
      <c r="F260" s="24">
        <f>SUM(F262:F269)</f>
        <v>1298828.96</v>
      </c>
    </row>
    <row r="261" spans="1:8" x14ac:dyDescent="0.25">
      <c r="A261" s="25"/>
      <c r="B261" s="128" t="s">
        <v>11</v>
      </c>
      <c r="C261" s="129"/>
      <c r="D261" s="129"/>
      <c r="E261" s="129"/>
      <c r="F261" s="129"/>
    </row>
    <row r="262" spans="1:8" ht="15" customHeight="1" x14ac:dyDescent="0.25">
      <c r="A262" s="121" t="s">
        <v>89</v>
      </c>
      <c r="B262" s="134" t="s">
        <v>90</v>
      </c>
      <c r="C262" s="25" t="s">
        <v>95</v>
      </c>
      <c r="D262" s="25" t="s">
        <v>42</v>
      </c>
      <c r="E262" s="25">
        <f>SUM(F262)</f>
        <v>715000</v>
      </c>
      <c r="F262" s="25">
        <v>715000</v>
      </c>
    </row>
    <row r="263" spans="1:8" x14ac:dyDescent="0.25">
      <c r="A263" s="122"/>
      <c r="B263" s="135"/>
      <c r="C263" s="25" t="s">
        <v>96</v>
      </c>
      <c r="D263" s="25" t="s">
        <v>91</v>
      </c>
      <c r="E263" s="25">
        <f>SUM(F263)</f>
        <v>469758</v>
      </c>
      <c r="F263" s="25">
        <v>469758</v>
      </c>
      <c r="G263" s="87"/>
      <c r="H263" s="86"/>
    </row>
    <row r="264" spans="1:8" x14ac:dyDescent="0.25">
      <c r="A264" s="122"/>
      <c r="B264" s="135"/>
      <c r="C264" s="25" t="s">
        <v>180</v>
      </c>
      <c r="D264" s="34" t="s">
        <v>134</v>
      </c>
      <c r="E264" s="34">
        <f t="shared" ref="E264:E269" si="19">SUM(F264)</f>
        <v>12225.3</v>
      </c>
      <c r="F264" s="34">
        <v>12225.3</v>
      </c>
    </row>
    <row r="265" spans="1:8" x14ac:dyDescent="0.25">
      <c r="A265" s="122"/>
      <c r="B265" s="135"/>
      <c r="C265" s="25" t="s">
        <v>195</v>
      </c>
      <c r="D265" s="25" t="s">
        <v>44</v>
      </c>
      <c r="E265" s="25">
        <f t="shared" si="19"/>
        <v>56000</v>
      </c>
      <c r="F265" s="25">
        <v>56000</v>
      </c>
      <c r="G265" s="82"/>
    </row>
    <row r="266" spans="1:8" x14ac:dyDescent="0.25">
      <c r="A266" s="122"/>
      <c r="B266" s="135"/>
      <c r="C266" s="25" t="s">
        <v>173</v>
      </c>
      <c r="D266" s="25" t="s">
        <v>43</v>
      </c>
      <c r="E266" s="25">
        <f t="shared" si="19"/>
        <v>20256</v>
      </c>
      <c r="F266" s="25">
        <v>20256</v>
      </c>
      <c r="G266" s="73"/>
      <c r="H266" s="14"/>
    </row>
    <row r="267" spans="1:8" x14ac:dyDescent="0.25">
      <c r="A267" s="123"/>
      <c r="B267" s="136"/>
      <c r="C267" s="25" t="s">
        <v>162</v>
      </c>
      <c r="D267" s="88" t="s">
        <v>315</v>
      </c>
      <c r="E267" s="88">
        <f t="shared" si="19"/>
        <v>23139.66</v>
      </c>
      <c r="F267" s="88">
        <v>23139.66</v>
      </c>
      <c r="G267" s="110"/>
      <c r="H267" s="14"/>
    </row>
    <row r="268" spans="1:8" x14ac:dyDescent="0.25">
      <c r="A268" s="121" t="s">
        <v>18</v>
      </c>
      <c r="B268" s="118" t="s">
        <v>19</v>
      </c>
      <c r="C268" s="25" t="s">
        <v>328</v>
      </c>
      <c r="D268" s="25" t="s">
        <v>42</v>
      </c>
      <c r="E268" s="25">
        <f t="shared" si="19"/>
        <v>0</v>
      </c>
      <c r="F268" s="25">
        <v>0</v>
      </c>
    </row>
    <row r="269" spans="1:8" ht="25.5" customHeight="1" x14ac:dyDescent="0.25">
      <c r="A269" s="123"/>
      <c r="B269" s="120"/>
      <c r="C269" s="25" t="s">
        <v>329</v>
      </c>
      <c r="D269" s="25" t="s">
        <v>43</v>
      </c>
      <c r="E269" s="25">
        <f t="shared" si="19"/>
        <v>2450</v>
      </c>
      <c r="F269" s="25">
        <v>2450</v>
      </c>
    </row>
    <row r="270" spans="1:8" ht="18" customHeight="1" x14ac:dyDescent="0.25">
      <c r="A270" s="130" t="s">
        <v>365</v>
      </c>
      <c r="B270" s="131"/>
      <c r="C270" s="24" t="s">
        <v>97</v>
      </c>
      <c r="D270" s="24"/>
      <c r="E270" s="24">
        <f>SUM(E272:E276)</f>
        <v>1691138.99</v>
      </c>
      <c r="F270" s="24">
        <f>SUM(F272:F278)</f>
        <v>1739821.91</v>
      </c>
    </row>
    <row r="271" spans="1:8" x14ac:dyDescent="0.25">
      <c r="A271" s="25"/>
      <c r="B271" s="128" t="s">
        <v>11</v>
      </c>
      <c r="C271" s="129"/>
      <c r="D271" s="129"/>
      <c r="E271" s="129"/>
      <c r="F271" s="129"/>
    </row>
    <row r="272" spans="1:8" ht="15" customHeight="1" x14ac:dyDescent="0.25">
      <c r="A272" s="152" t="s">
        <v>89</v>
      </c>
      <c r="B272" s="151" t="s">
        <v>90</v>
      </c>
      <c r="C272" s="25" t="s">
        <v>98</v>
      </c>
      <c r="D272" s="25" t="s">
        <v>42</v>
      </c>
      <c r="E272" s="25">
        <f>SUM(F272)</f>
        <v>850000</v>
      </c>
      <c r="F272" s="25">
        <v>850000</v>
      </c>
    </row>
    <row r="273" spans="1:8" x14ac:dyDescent="0.25">
      <c r="A273" s="153"/>
      <c r="B273" s="151"/>
      <c r="C273" s="25" t="s">
        <v>99</v>
      </c>
      <c r="D273" s="25" t="s">
        <v>91</v>
      </c>
      <c r="E273" s="25">
        <f>SUM(F273)</f>
        <v>671378</v>
      </c>
      <c r="F273" s="25">
        <v>671378</v>
      </c>
      <c r="G273" s="82"/>
      <c r="H273" s="14"/>
    </row>
    <row r="274" spans="1:8" x14ac:dyDescent="0.25">
      <c r="A274" s="153"/>
      <c r="B274" s="151"/>
      <c r="C274" s="25" t="s">
        <v>100</v>
      </c>
      <c r="D274" s="34" t="s">
        <v>134</v>
      </c>
      <c r="E274" s="34">
        <f>SUM(F274)</f>
        <v>26339.99</v>
      </c>
      <c r="F274" s="34">
        <v>26339.99</v>
      </c>
    </row>
    <row r="275" spans="1:8" x14ac:dyDescent="0.25">
      <c r="A275" s="153"/>
      <c r="B275" s="151"/>
      <c r="C275" s="25" t="s">
        <v>101</v>
      </c>
      <c r="D275" s="25" t="s">
        <v>44</v>
      </c>
      <c r="E275" s="25">
        <f>SUM(F275)</f>
        <v>100000</v>
      </c>
      <c r="F275" s="25">
        <v>100000</v>
      </c>
      <c r="G275" s="82"/>
    </row>
    <row r="276" spans="1:8" x14ac:dyDescent="0.25">
      <c r="A276" s="153"/>
      <c r="B276" s="151"/>
      <c r="C276" s="25" t="s">
        <v>128</v>
      </c>
      <c r="D276" s="25" t="s">
        <v>43</v>
      </c>
      <c r="E276" s="25">
        <f>SUM(F276)</f>
        <v>43421</v>
      </c>
      <c r="F276" s="25">
        <v>43421</v>
      </c>
      <c r="G276" s="73"/>
      <c r="H276" s="14"/>
    </row>
    <row r="277" spans="1:8" x14ac:dyDescent="0.25">
      <c r="A277" s="153"/>
      <c r="B277" s="151"/>
      <c r="C277" s="25" t="s">
        <v>154</v>
      </c>
      <c r="D277" s="88" t="s">
        <v>315</v>
      </c>
      <c r="E277" s="88">
        <f t="shared" ref="E277" si="20">SUM(F277)</f>
        <v>22236.17</v>
      </c>
      <c r="F277" s="88">
        <v>22236.17</v>
      </c>
      <c r="G277" s="73"/>
      <c r="H277" s="14"/>
    </row>
    <row r="278" spans="1:8" x14ac:dyDescent="0.25">
      <c r="A278" s="154"/>
      <c r="B278" s="151"/>
      <c r="C278" s="25" t="s">
        <v>334</v>
      </c>
      <c r="D278" s="102" t="s">
        <v>336</v>
      </c>
      <c r="E278" s="25"/>
      <c r="F278" s="102">
        <v>26446.75</v>
      </c>
      <c r="G278" s="110"/>
      <c r="H278" s="14"/>
    </row>
    <row r="279" spans="1:8" ht="30" customHeight="1" x14ac:dyDescent="0.25">
      <c r="A279" s="132" t="s">
        <v>366</v>
      </c>
      <c r="B279" s="133"/>
      <c r="C279" s="24" t="s">
        <v>102</v>
      </c>
      <c r="D279" s="24"/>
      <c r="E279" s="24">
        <f>SUM(E281:E288)</f>
        <v>2085864.5899999999</v>
      </c>
      <c r="F279" s="24">
        <f>SUM(F281:F288)</f>
        <v>2085864.5899999999</v>
      </c>
    </row>
    <row r="280" spans="1:8" x14ac:dyDescent="0.25">
      <c r="A280" s="25"/>
      <c r="B280" s="145" t="s">
        <v>11</v>
      </c>
      <c r="C280" s="146"/>
      <c r="D280" s="146"/>
      <c r="E280" s="146"/>
      <c r="F280" s="146"/>
    </row>
    <row r="281" spans="1:8" ht="15" customHeight="1" x14ac:dyDescent="0.25">
      <c r="A281" s="121" t="s">
        <v>89</v>
      </c>
      <c r="B281" s="134" t="s">
        <v>90</v>
      </c>
      <c r="C281" s="25" t="s">
        <v>103</v>
      </c>
      <c r="D281" s="25" t="s">
        <v>42</v>
      </c>
      <c r="E281" s="25">
        <f>SUM(F281)</f>
        <v>950000</v>
      </c>
      <c r="F281" s="25">
        <v>950000</v>
      </c>
      <c r="G281" s="15"/>
    </row>
    <row r="282" spans="1:8" x14ac:dyDescent="0.25">
      <c r="A282" s="122"/>
      <c r="B282" s="135"/>
      <c r="C282" s="25" t="s">
        <v>104</v>
      </c>
      <c r="D282" s="25" t="s">
        <v>43</v>
      </c>
      <c r="E282" s="25">
        <f>SUM(F282)</f>
        <v>49977</v>
      </c>
      <c r="F282" s="25">
        <v>49977</v>
      </c>
      <c r="G282" s="73"/>
      <c r="H282" s="14"/>
    </row>
    <row r="283" spans="1:8" x14ac:dyDescent="0.25">
      <c r="A283" s="122"/>
      <c r="B283" s="135"/>
      <c r="C283" s="25" t="s">
        <v>105</v>
      </c>
      <c r="D283" s="25" t="s">
        <v>91</v>
      </c>
      <c r="E283" s="25">
        <f>SUM(F283)</f>
        <v>957244</v>
      </c>
      <c r="F283" s="25">
        <v>957244</v>
      </c>
      <c r="G283" s="84"/>
      <c r="H283" s="14"/>
    </row>
    <row r="284" spans="1:8" x14ac:dyDescent="0.25">
      <c r="A284" s="122"/>
      <c r="B284" s="135"/>
      <c r="C284" s="25" t="s">
        <v>106</v>
      </c>
      <c r="D284" s="34" t="s">
        <v>134</v>
      </c>
      <c r="E284" s="34">
        <f>SUM(F284)</f>
        <v>2501.88</v>
      </c>
      <c r="F284" s="34">
        <v>2501.88</v>
      </c>
    </row>
    <row r="285" spans="1:8" x14ac:dyDescent="0.25">
      <c r="A285" s="122"/>
      <c r="B285" s="135"/>
      <c r="C285" s="25" t="s">
        <v>152</v>
      </c>
      <c r="D285" s="25" t="s">
        <v>44</v>
      </c>
      <c r="E285" s="25">
        <f>SUM(F285)</f>
        <v>54500</v>
      </c>
      <c r="F285" s="25">
        <v>54500</v>
      </c>
      <c r="G285" s="82"/>
    </row>
    <row r="286" spans="1:8" x14ac:dyDescent="0.25">
      <c r="A286" s="123"/>
      <c r="B286" s="136"/>
      <c r="C286" s="25" t="s">
        <v>155</v>
      </c>
      <c r="D286" s="88" t="s">
        <v>315</v>
      </c>
      <c r="E286" s="88">
        <f t="shared" ref="E286" si="21">SUM(F286)</f>
        <v>6841.71</v>
      </c>
      <c r="F286" s="88">
        <v>6841.71</v>
      </c>
      <c r="G286" s="110"/>
    </row>
    <row r="287" spans="1:8" x14ac:dyDescent="0.25">
      <c r="A287" s="124" t="s">
        <v>18</v>
      </c>
      <c r="B287" s="118" t="s">
        <v>19</v>
      </c>
      <c r="C287" s="25" t="s">
        <v>330</v>
      </c>
      <c r="D287" s="25" t="s">
        <v>42</v>
      </c>
      <c r="E287" s="25">
        <f>SUM(F287)</f>
        <v>0</v>
      </c>
      <c r="F287" s="25">
        <v>0</v>
      </c>
    </row>
    <row r="288" spans="1:8" ht="31.5" customHeight="1" x14ac:dyDescent="0.25">
      <c r="A288" s="125"/>
      <c r="B288" s="120"/>
      <c r="C288" s="25" t="s">
        <v>331</v>
      </c>
      <c r="D288" s="25" t="s">
        <v>43</v>
      </c>
      <c r="E288" s="25">
        <f>SUM(F288)</f>
        <v>64800</v>
      </c>
      <c r="F288" s="25">
        <v>64800</v>
      </c>
      <c r="G288" s="15"/>
    </row>
    <row r="289" spans="1:8" ht="18" customHeight="1" x14ac:dyDescent="0.25">
      <c r="A289" s="132" t="s">
        <v>367</v>
      </c>
      <c r="B289" s="133"/>
      <c r="C289" s="24" t="s">
        <v>107</v>
      </c>
      <c r="D289" s="24"/>
      <c r="E289" s="24">
        <f>SUM(E291:E298)</f>
        <v>1617733.19</v>
      </c>
      <c r="F289" s="24">
        <f>SUM(F291:F298)</f>
        <v>1617733.19</v>
      </c>
    </row>
    <row r="290" spans="1:8" ht="15.75" customHeight="1" x14ac:dyDescent="0.25">
      <c r="A290" s="25"/>
      <c r="B290" s="145" t="s">
        <v>11</v>
      </c>
      <c r="C290" s="146"/>
      <c r="D290" s="146"/>
      <c r="E290" s="146"/>
      <c r="F290" s="146"/>
    </row>
    <row r="291" spans="1:8" ht="15" customHeight="1" x14ac:dyDescent="0.25">
      <c r="A291" s="121" t="s">
        <v>89</v>
      </c>
      <c r="B291" s="134" t="s">
        <v>90</v>
      </c>
      <c r="C291" s="25" t="s">
        <v>108</v>
      </c>
      <c r="D291" s="25" t="s">
        <v>42</v>
      </c>
      <c r="E291" s="25">
        <f>SUM(F291)</f>
        <v>837000</v>
      </c>
      <c r="F291" s="25">
        <v>837000</v>
      </c>
    </row>
    <row r="292" spans="1:8" x14ac:dyDescent="0.25">
      <c r="A292" s="122"/>
      <c r="B292" s="135"/>
      <c r="C292" s="25" t="s">
        <v>141</v>
      </c>
      <c r="D292" s="25" t="s">
        <v>91</v>
      </c>
      <c r="E292" s="25">
        <f>SUM(F292)</f>
        <v>613961</v>
      </c>
      <c r="F292" s="25">
        <v>613961</v>
      </c>
      <c r="G292" s="15"/>
      <c r="H292" s="15"/>
    </row>
    <row r="293" spans="1:8" ht="18.75" customHeight="1" x14ac:dyDescent="0.25">
      <c r="A293" s="122"/>
      <c r="B293" s="135"/>
      <c r="C293" s="25" t="s">
        <v>109</v>
      </c>
      <c r="D293" s="34" t="s">
        <v>134</v>
      </c>
      <c r="E293" s="34">
        <f t="shared" ref="E293:E298" si="22">SUM(F293)</f>
        <v>5983.47</v>
      </c>
      <c r="F293" s="34">
        <v>5983.47</v>
      </c>
    </row>
    <row r="294" spans="1:8" ht="17.25" customHeight="1" x14ac:dyDescent="0.25">
      <c r="A294" s="122"/>
      <c r="B294" s="135"/>
      <c r="C294" s="25" t="s">
        <v>110</v>
      </c>
      <c r="D294" s="25" t="s">
        <v>44</v>
      </c>
      <c r="E294" s="25">
        <f t="shared" si="22"/>
        <v>88000</v>
      </c>
      <c r="F294" s="25">
        <v>88000</v>
      </c>
      <c r="G294" s="82"/>
    </row>
    <row r="295" spans="1:8" ht="17.25" customHeight="1" x14ac:dyDescent="0.25">
      <c r="A295" s="122"/>
      <c r="B295" s="135"/>
      <c r="C295" s="25" t="s">
        <v>153</v>
      </c>
      <c r="D295" s="25" t="s">
        <v>43</v>
      </c>
      <c r="E295" s="25">
        <f t="shared" si="22"/>
        <v>47614</v>
      </c>
      <c r="F295" s="25">
        <v>47614</v>
      </c>
      <c r="G295" s="82"/>
      <c r="H295" s="14"/>
    </row>
    <row r="296" spans="1:8" ht="17.25" customHeight="1" x14ac:dyDescent="0.25">
      <c r="A296" s="123"/>
      <c r="B296" s="136"/>
      <c r="C296" s="25" t="s">
        <v>156</v>
      </c>
      <c r="D296" s="88" t="s">
        <v>315</v>
      </c>
      <c r="E296" s="88">
        <f t="shared" si="22"/>
        <v>6424.72</v>
      </c>
      <c r="F296" s="88">
        <v>6424.72</v>
      </c>
      <c r="G296" s="110"/>
      <c r="H296" s="14"/>
    </row>
    <row r="297" spans="1:8" ht="17.25" customHeight="1" x14ac:dyDescent="0.25">
      <c r="A297" s="124" t="s">
        <v>18</v>
      </c>
      <c r="B297" s="118" t="s">
        <v>19</v>
      </c>
      <c r="C297" s="25" t="s">
        <v>311</v>
      </c>
      <c r="D297" s="25" t="s">
        <v>42</v>
      </c>
      <c r="E297" s="25">
        <f t="shared" si="22"/>
        <v>0</v>
      </c>
      <c r="F297" s="25">
        <v>0</v>
      </c>
    </row>
    <row r="298" spans="1:8" ht="18" customHeight="1" x14ac:dyDescent="0.25">
      <c r="A298" s="125"/>
      <c r="B298" s="120"/>
      <c r="C298" s="25" t="s">
        <v>181</v>
      </c>
      <c r="D298" s="25" t="s">
        <v>43</v>
      </c>
      <c r="E298" s="25">
        <f t="shared" si="22"/>
        <v>18750</v>
      </c>
      <c r="F298" s="25">
        <v>18750</v>
      </c>
    </row>
    <row r="299" spans="1:8" ht="32.25" customHeight="1" x14ac:dyDescent="0.25">
      <c r="A299" s="132" t="s">
        <v>190</v>
      </c>
      <c r="B299" s="133"/>
      <c r="C299" s="24" t="s">
        <v>111</v>
      </c>
      <c r="D299" s="24"/>
      <c r="E299" s="24">
        <f>SUM(E301:E307)</f>
        <v>546853.04</v>
      </c>
      <c r="F299" s="24">
        <f>SUM(F301:F307)</f>
        <v>546853.04</v>
      </c>
    </row>
    <row r="300" spans="1:8" ht="16.5" customHeight="1" x14ac:dyDescent="0.25">
      <c r="A300" s="25"/>
      <c r="B300" s="145" t="s">
        <v>11</v>
      </c>
      <c r="C300" s="146"/>
      <c r="D300" s="146"/>
      <c r="E300" s="146"/>
      <c r="F300" s="146"/>
    </row>
    <row r="301" spans="1:8" ht="25.5" customHeight="1" x14ac:dyDescent="0.25">
      <c r="A301" s="121" t="s">
        <v>89</v>
      </c>
      <c r="B301" s="118" t="s">
        <v>90</v>
      </c>
      <c r="C301" s="25" t="s">
        <v>138</v>
      </c>
      <c r="D301" s="25" t="s">
        <v>42</v>
      </c>
      <c r="E301" s="25">
        <f t="shared" ref="E301:E307" si="23">SUM(F301)</f>
        <v>346390</v>
      </c>
      <c r="F301" s="25">
        <v>346390</v>
      </c>
    </row>
    <row r="302" spans="1:8" ht="18" customHeight="1" x14ac:dyDescent="0.25">
      <c r="A302" s="122"/>
      <c r="B302" s="119"/>
      <c r="C302" s="25" t="s">
        <v>142</v>
      </c>
      <c r="D302" s="25" t="s">
        <v>91</v>
      </c>
      <c r="E302" s="25">
        <f t="shared" si="23"/>
        <v>150614</v>
      </c>
      <c r="F302" s="25">
        <v>150614</v>
      </c>
      <c r="G302" s="82"/>
      <c r="H302" s="14"/>
    </row>
    <row r="303" spans="1:8" ht="15" customHeight="1" x14ac:dyDescent="0.25">
      <c r="A303" s="122"/>
      <c r="B303" s="119"/>
      <c r="C303" s="25" t="s">
        <v>112</v>
      </c>
      <c r="D303" s="34" t="s">
        <v>134</v>
      </c>
      <c r="E303" s="34">
        <f t="shared" si="23"/>
        <v>2429.04</v>
      </c>
      <c r="F303" s="34">
        <v>2429.04</v>
      </c>
    </row>
    <row r="304" spans="1:8" ht="15" customHeight="1" x14ac:dyDescent="0.25">
      <c r="A304" s="122"/>
      <c r="B304" s="119"/>
      <c r="C304" s="25" t="s">
        <v>113</v>
      </c>
      <c r="D304" s="25" t="s">
        <v>44</v>
      </c>
      <c r="E304" s="25">
        <f t="shared" si="23"/>
        <v>29000</v>
      </c>
      <c r="F304" s="25">
        <v>29000</v>
      </c>
    </row>
    <row r="305" spans="1:8" ht="15" customHeight="1" x14ac:dyDescent="0.25">
      <c r="A305" s="123"/>
      <c r="B305" s="120"/>
      <c r="C305" s="25" t="s">
        <v>132</v>
      </c>
      <c r="D305" s="25" t="s">
        <v>43</v>
      </c>
      <c r="E305" s="25">
        <f t="shared" si="23"/>
        <v>3560</v>
      </c>
      <c r="F305" s="25">
        <v>3560</v>
      </c>
      <c r="G305" s="110"/>
    </row>
    <row r="306" spans="1:8" ht="29.25" customHeight="1" x14ac:dyDescent="0.25">
      <c r="A306" s="26" t="s">
        <v>18</v>
      </c>
      <c r="B306" s="40" t="s">
        <v>19</v>
      </c>
      <c r="C306" s="25" t="s">
        <v>157</v>
      </c>
      <c r="D306" s="25" t="s">
        <v>43</v>
      </c>
      <c r="E306" s="25">
        <f t="shared" si="23"/>
        <v>1250</v>
      </c>
      <c r="F306" s="25">
        <v>1250</v>
      </c>
    </row>
    <row r="307" spans="1:8" ht="39.75" customHeight="1" x14ac:dyDescent="0.25">
      <c r="A307" s="67" t="s">
        <v>22</v>
      </c>
      <c r="B307" s="29" t="s">
        <v>124</v>
      </c>
      <c r="C307" s="25" t="s">
        <v>352</v>
      </c>
      <c r="D307" s="25" t="s">
        <v>42</v>
      </c>
      <c r="E307" s="25">
        <f t="shared" si="23"/>
        <v>13610</v>
      </c>
      <c r="F307" s="25">
        <v>13610</v>
      </c>
    </row>
    <row r="308" spans="1:8" ht="36" customHeight="1" x14ac:dyDescent="0.25">
      <c r="A308" s="132" t="s">
        <v>191</v>
      </c>
      <c r="B308" s="139"/>
      <c r="C308" s="24" t="s">
        <v>114</v>
      </c>
      <c r="D308" s="30"/>
      <c r="E308" s="24">
        <f>SUM(E310:E312)</f>
        <v>20894.060000000001</v>
      </c>
      <c r="F308" s="24">
        <f>SUM(F310:F312)</f>
        <v>548894.06000000006</v>
      </c>
      <c r="G308" s="9"/>
    </row>
    <row r="309" spans="1:8" x14ac:dyDescent="0.25">
      <c r="A309" s="26"/>
      <c r="B309" s="140" t="s">
        <v>11</v>
      </c>
      <c r="C309" s="141"/>
      <c r="D309" s="141"/>
      <c r="E309" s="141"/>
      <c r="F309" s="141"/>
      <c r="G309" s="9"/>
    </row>
    <row r="310" spans="1:8" ht="23.25" customHeight="1" x14ac:dyDescent="0.25">
      <c r="A310" s="121" t="s">
        <v>22</v>
      </c>
      <c r="B310" s="118" t="s">
        <v>124</v>
      </c>
      <c r="C310" s="25" t="s">
        <v>115</v>
      </c>
      <c r="D310" s="41" t="s">
        <v>42</v>
      </c>
      <c r="E310" s="25">
        <v>0</v>
      </c>
      <c r="F310" s="42">
        <v>528000</v>
      </c>
      <c r="G310" s="149"/>
      <c r="H310" s="150"/>
    </row>
    <row r="311" spans="1:8" ht="23.25" customHeight="1" x14ac:dyDescent="0.25">
      <c r="A311" s="122"/>
      <c r="B311" s="119"/>
      <c r="C311" s="25" t="s">
        <v>143</v>
      </c>
      <c r="D311" s="34" t="s">
        <v>134</v>
      </c>
      <c r="E311" s="34">
        <f>SUM(F311)</f>
        <v>5894.06</v>
      </c>
      <c r="F311" s="34">
        <v>5894.06</v>
      </c>
      <c r="G311" s="79"/>
      <c r="H311" s="1"/>
    </row>
    <row r="312" spans="1:8" ht="28.5" customHeight="1" x14ac:dyDescent="0.25">
      <c r="A312" s="123"/>
      <c r="B312" s="120"/>
      <c r="C312" s="25" t="s">
        <v>342</v>
      </c>
      <c r="D312" s="25" t="s">
        <v>44</v>
      </c>
      <c r="E312" s="25">
        <f>SUM(F312)</f>
        <v>15000</v>
      </c>
      <c r="F312" s="25">
        <v>15000</v>
      </c>
      <c r="G312" s="9"/>
    </row>
    <row r="313" spans="1:8" ht="28.5" customHeight="1" x14ac:dyDescent="0.25">
      <c r="A313" s="132" t="s">
        <v>194</v>
      </c>
      <c r="B313" s="139"/>
      <c r="C313" s="24" t="s">
        <v>116</v>
      </c>
      <c r="D313" s="30"/>
      <c r="E313" s="24">
        <f>SUM(E318:E320)</f>
        <v>124393039.56</v>
      </c>
      <c r="F313" s="24">
        <f>SUM(F315:F317)</f>
        <v>127055.26</v>
      </c>
      <c r="G313" s="9"/>
    </row>
    <row r="314" spans="1:8" ht="16.5" customHeight="1" x14ac:dyDescent="0.25">
      <c r="A314" s="71"/>
      <c r="B314" s="147" t="s">
        <v>11</v>
      </c>
      <c r="C314" s="148"/>
      <c r="D314" s="148"/>
      <c r="E314" s="148"/>
      <c r="F314" s="148"/>
      <c r="G314" s="9"/>
    </row>
    <row r="315" spans="1:8" ht="23.25" customHeight="1" x14ac:dyDescent="0.25">
      <c r="A315" s="121" t="s">
        <v>22</v>
      </c>
      <c r="B315" s="118" t="s">
        <v>124</v>
      </c>
      <c r="C315" s="51" t="s">
        <v>117</v>
      </c>
      <c r="D315" s="41" t="s">
        <v>42</v>
      </c>
      <c r="E315" s="25">
        <v>0</v>
      </c>
      <c r="F315" s="42">
        <v>125000</v>
      </c>
      <c r="G315" s="9"/>
    </row>
    <row r="316" spans="1:8" ht="24.75" customHeight="1" x14ac:dyDescent="0.25">
      <c r="A316" s="122"/>
      <c r="B316" s="119"/>
      <c r="C316" s="51" t="s">
        <v>343</v>
      </c>
      <c r="D316" s="34" t="s">
        <v>134</v>
      </c>
      <c r="E316" s="34">
        <f t="shared" ref="E316" si="24">SUM(F316)</f>
        <v>55.26</v>
      </c>
      <c r="F316" s="34">
        <v>55.26</v>
      </c>
      <c r="G316" s="9"/>
    </row>
    <row r="317" spans="1:8" ht="25.5" customHeight="1" x14ac:dyDescent="0.25">
      <c r="A317" s="123"/>
      <c r="B317" s="120"/>
      <c r="C317" s="72" t="s">
        <v>332</v>
      </c>
      <c r="D317" s="25" t="s">
        <v>44</v>
      </c>
      <c r="E317" s="25">
        <f>SUM(F317)</f>
        <v>2000</v>
      </c>
      <c r="F317" s="25">
        <v>2000</v>
      </c>
      <c r="G317" s="9"/>
    </row>
    <row r="318" spans="1:8" ht="31.5" customHeight="1" x14ac:dyDescent="0.25">
      <c r="A318" s="142" t="s">
        <v>118</v>
      </c>
      <c r="B318" s="143"/>
      <c r="C318" s="143"/>
      <c r="D318" s="144"/>
      <c r="E318" s="43">
        <f>SUM(E319:E324)</f>
        <v>81175156.629999995</v>
      </c>
      <c r="F318" s="43">
        <f>SUM(F319:F324)</f>
        <v>81175156.629999995</v>
      </c>
      <c r="G318" s="9"/>
    </row>
    <row r="319" spans="1:8" ht="23.25" customHeight="1" x14ac:dyDescent="0.25">
      <c r="A319" s="25" t="s">
        <v>7</v>
      </c>
      <c r="B319" s="62" t="s">
        <v>8</v>
      </c>
      <c r="C319" s="25"/>
      <c r="D319" s="25"/>
      <c r="E319" s="25">
        <f t="shared" ref="E319:E324" si="25">SUM(F319)</f>
        <v>7931733.9800000004</v>
      </c>
      <c r="F319" s="25">
        <f>(F14+F17+F18+F19+F20+F21+F22+F47+F48+F51+F52)</f>
        <v>7931733.9800000004</v>
      </c>
    </row>
    <row r="320" spans="1:8" ht="30" customHeight="1" x14ac:dyDescent="0.25">
      <c r="A320" s="25" t="s">
        <v>89</v>
      </c>
      <c r="B320" s="44" t="s">
        <v>90</v>
      </c>
      <c r="C320" s="25"/>
      <c r="D320" s="25"/>
      <c r="E320" s="25">
        <f t="shared" si="25"/>
        <v>35286148.949999996</v>
      </c>
      <c r="F320" s="25">
        <f>(F23+F24+F25+F26+F27+F64+F98+F118+F119+F120+F121+F122+F123+F129+F130+F131+F132+F133+F134+F135+F140+F141+F142+F143+F144+F145+F146+F151+F152+F153+F154+F155+F156+F157+F158+F163+F164+F165+F166+F167+F168+F169+F174+F175+F176+F177+F178+F179+F184+F185+F186+F187+F188+F189+F194+F195+F196+F197+F198+F199+F200+F205+F206+F207+F208+F209+F210+F215+F216+F217+F218+F219+F220+F221+F222+F227+F228+F229+F230+F231+F232+F233+F238+F239+F240+F241+F242+F246+F247+F248+F249+F250+F254+F255+F256+F257+F258+F259+F262+F263+F264+F265+F266+F267+F272+F273+F274+F275+F276+F277+F278+F281+F282+F283+F284+F285+F286+F291+F292+F293+F294+F295+F296+F301+F302+F303+F304+F305)</f>
        <v>35286148.949999996</v>
      </c>
    </row>
    <row r="321" spans="1:9" ht="32.25" customHeight="1" x14ac:dyDescent="0.25">
      <c r="A321" s="25" t="s">
        <v>18</v>
      </c>
      <c r="B321" s="44" t="s">
        <v>19</v>
      </c>
      <c r="C321" s="25"/>
      <c r="D321" s="25"/>
      <c r="E321" s="25">
        <f t="shared" si="25"/>
        <v>16209675.550000001</v>
      </c>
      <c r="F321" s="25">
        <f>(F28+F29+F53+F54+F55+F70+F101+F102+F103+F104+F107+F108+F111+F112+F113+F114+F115+F124+F125+F136+F137+F147+F148+F159+F160+F170+F171+F180+F181+F190+F191+F211+F201+F202+F212+F223+F224+F234+F235+F243+F251+F268+F269+F287+F288+F297+F298+F306)</f>
        <v>16209675.550000001</v>
      </c>
      <c r="G321" s="13"/>
    </row>
    <row r="322" spans="1:9" ht="42" customHeight="1" x14ac:dyDescent="0.25">
      <c r="A322" s="25" t="s">
        <v>20</v>
      </c>
      <c r="B322" s="45" t="s">
        <v>21</v>
      </c>
      <c r="C322" s="25"/>
      <c r="D322" s="25"/>
      <c r="E322" s="25">
        <f t="shared" si="25"/>
        <v>6512888.7299999995</v>
      </c>
      <c r="F322" s="25">
        <f>(F30+F31+F32+F33+F34+F58+F59)</f>
        <v>6512888.7299999995</v>
      </c>
    </row>
    <row r="323" spans="1:9" ht="42" customHeight="1" x14ac:dyDescent="0.25">
      <c r="A323" s="25" t="s">
        <v>22</v>
      </c>
      <c r="B323" s="46" t="s">
        <v>23</v>
      </c>
      <c r="C323" s="25"/>
      <c r="D323" s="25"/>
      <c r="E323" s="25">
        <f t="shared" si="25"/>
        <v>7119509.5999999987</v>
      </c>
      <c r="F323" s="25">
        <f>(F35+F36++F62+F63+F67+F68+F69+F73+F74+F75+F78+F79+F80+F90+F91+F92+F95+F96+F97+F126+F307+F310+F311+F312+F315+F316+F317)</f>
        <v>7119509.5999999987</v>
      </c>
    </row>
    <row r="324" spans="1:9" ht="34.5" customHeight="1" x14ac:dyDescent="0.25">
      <c r="A324" s="25" t="s">
        <v>24</v>
      </c>
      <c r="B324" s="46" t="s">
        <v>25</v>
      </c>
      <c r="C324" s="25"/>
      <c r="D324" s="25"/>
      <c r="E324" s="25">
        <f t="shared" si="25"/>
        <v>8115199.8200000003</v>
      </c>
      <c r="F324" s="25">
        <f>(F37+F38+F39+F40+F41+F42+F43+F44+F83+F84+F85+F86+F87)</f>
        <v>8115199.8200000003</v>
      </c>
    </row>
    <row r="325" spans="1:9" ht="20.25" customHeight="1" x14ac:dyDescent="0.25">
      <c r="A325" s="47"/>
      <c r="B325" s="48" t="s">
        <v>119</v>
      </c>
      <c r="C325" s="49"/>
      <c r="D325" s="49"/>
      <c r="E325" s="49">
        <f>SUM(E326:E343)</f>
        <v>78448709.879999995</v>
      </c>
      <c r="F325" s="49">
        <f>SUM(F326:F343)</f>
        <v>81175156.629999995</v>
      </c>
    </row>
    <row r="326" spans="1:9" ht="21.75" customHeight="1" x14ac:dyDescent="0.25">
      <c r="A326" s="27" t="s">
        <v>42</v>
      </c>
      <c r="B326" s="50" t="s">
        <v>120</v>
      </c>
      <c r="C326" s="25"/>
      <c r="D326" s="25"/>
      <c r="E326" s="25">
        <f t="shared" ref="E326:E343" si="26">SUM(F326)</f>
        <v>44613000</v>
      </c>
      <c r="F326" s="25">
        <f>(F14+F17+F23+F28+F32+F35+F37+F48+F51+F53+F58+F62+F67+F73+F78+F83+F90+F95+F101+F107+F111+F118+F124+F126+F129+F136+F140+F147+F151+F159+F163+F170+F174+F180+F184+F190+F194+F201+F205+F211+F215+F224++F227+F234+F238+F243+F246+F251+F254+F262+F268+F272+F281+F287+F291+F297+F301+F307+F310+F315)</f>
        <v>44613000</v>
      </c>
    </row>
    <row r="327" spans="1:9" ht="21.75" customHeight="1" x14ac:dyDescent="0.25">
      <c r="A327" s="27" t="s">
        <v>42</v>
      </c>
      <c r="B327" s="50" t="s">
        <v>167</v>
      </c>
      <c r="C327" s="25"/>
      <c r="D327" s="25"/>
      <c r="E327" s="25">
        <f t="shared" si="26"/>
        <v>60000</v>
      </c>
      <c r="F327" s="25">
        <f>SUM(F34)</f>
        <v>60000</v>
      </c>
    </row>
    <row r="328" spans="1:9" ht="21.75" customHeight="1" x14ac:dyDescent="0.25">
      <c r="A328" s="27" t="s">
        <v>42</v>
      </c>
      <c r="B328" s="50" t="s">
        <v>346</v>
      </c>
      <c r="C328" s="25"/>
      <c r="D328" s="25"/>
      <c r="E328" s="25"/>
      <c r="F328" s="25">
        <v>100000</v>
      </c>
    </row>
    <row r="329" spans="1:9" ht="29.25" customHeight="1" x14ac:dyDescent="0.25">
      <c r="A329" s="52" t="s">
        <v>133</v>
      </c>
      <c r="B329" s="53" t="s">
        <v>319</v>
      </c>
      <c r="C329" s="54"/>
      <c r="D329" s="54"/>
      <c r="E329" s="55">
        <f t="shared" si="26"/>
        <v>60265.24</v>
      </c>
      <c r="F329" s="54">
        <f>SUM(F19)</f>
        <v>60265.24</v>
      </c>
    </row>
    <row r="330" spans="1:9" ht="30" customHeight="1" x14ac:dyDescent="0.25">
      <c r="A330" s="27" t="s">
        <v>42</v>
      </c>
      <c r="B330" s="50" t="s">
        <v>166</v>
      </c>
      <c r="C330" s="25"/>
      <c r="D330" s="25"/>
      <c r="E330" s="51">
        <f t="shared" si="26"/>
        <v>1870000</v>
      </c>
      <c r="F330" s="25">
        <f>SUM(F39)</f>
        <v>1870000</v>
      </c>
    </row>
    <row r="331" spans="1:9" ht="38.25" customHeight="1" x14ac:dyDescent="0.25">
      <c r="A331" s="52" t="s">
        <v>133</v>
      </c>
      <c r="B331" s="53" t="s">
        <v>320</v>
      </c>
      <c r="C331" s="54"/>
      <c r="D331" s="54"/>
      <c r="E331" s="55">
        <f t="shared" si="26"/>
        <v>159127.64000000001</v>
      </c>
      <c r="F331" s="54">
        <f>SUM(F33)</f>
        <v>159127.64000000001</v>
      </c>
    </row>
    <row r="332" spans="1:9" ht="26.25" x14ac:dyDescent="0.25">
      <c r="A332" s="52" t="s">
        <v>133</v>
      </c>
      <c r="B332" s="53" t="s">
        <v>321</v>
      </c>
      <c r="C332" s="92"/>
      <c r="D332" s="92"/>
      <c r="E332" s="93">
        <f t="shared" si="26"/>
        <v>2971058.09</v>
      </c>
      <c r="F332" s="92">
        <f>(F30+F38+F59+F86+F113+F119)</f>
        <v>2971058.09</v>
      </c>
      <c r="G332" s="15"/>
      <c r="H332" s="14"/>
      <c r="I332" s="14"/>
    </row>
    <row r="333" spans="1:9" ht="21" customHeight="1" x14ac:dyDescent="0.25">
      <c r="A333" s="27" t="s">
        <v>43</v>
      </c>
      <c r="B333" s="50" t="s">
        <v>121</v>
      </c>
      <c r="C333" s="25"/>
      <c r="D333" s="25"/>
      <c r="E333" s="25">
        <f t="shared" si="26"/>
        <v>6574566.8499999996</v>
      </c>
      <c r="F333" s="25">
        <f>(F20+F27+F29+F36+F42+F47+F52+F54+F64+F70+F74+F87+F98+F104+F112+F123+F125+F135+F137+F146+F148+F158+F160+F169+F171+F175+F181+F185+F191+F195+F202+F208+F212+F222+F223+F233+F235+F242+F250+F258+F266+F269+F276+F282+F288+F295+F298+F305+F306)</f>
        <v>6574566.8499999996</v>
      </c>
    </row>
    <row r="334" spans="1:9" ht="28.5" customHeight="1" x14ac:dyDescent="0.25">
      <c r="A334" s="103" t="s">
        <v>336</v>
      </c>
      <c r="B334" s="104" t="s">
        <v>335</v>
      </c>
      <c r="C334" s="102"/>
      <c r="D334" s="102"/>
      <c r="E334" s="102"/>
      <c r="F334" s="102">
        <f>SUM(F278)</f>
        <v>26446.75</v>
      </c>
    </row>
    <row r="335" spans="1:9" ht="21.75" customHeight="1" x14ac:dyDescent="0.25">
      <c r="A335" s="56" t="s">
        <v>164</v>
      </c>
      <c r="B335" s="63" t="s">
        <v>168</v>
      </c>
      <c r="C335" s="64"/>
      <c r="D335" s="64"/>
      <c r="E335" s="64">
        <f t="shared" si="26"/>
        <v>545931.56000000006</v>
      </c>
      <c r="F335" s="64">
        <f>SUM(F26+F55+F132+F145+F157+F168+F199+F221+F232)</f>
        <v>545931.56000000006</v>
      </c>
    </row>
    <row r="336" spans="1:9" ht="24.75" customHeight="1" x14ac:dyDescent="0.25">
      <c r="A336" s="27" t="s">
        <v>44</v>
      </c>
      <c r="B336" s="50" t="s">
        <v>123</v>
      </c>
      <c r="C336" s="25"/>
      <c r="D336" s="25"/>
      <c r="E336" s="25">
        <f t="shared" si="26"/>
        <v>2772075</v>
      </c>
      <c r="F336" s="25">
        <f>(F22+F40+F63+F69+F75+F80+F85+F92+F97+F103+F108+F115+F122+F134+F143+F155+F166+F178+F188+F198+F209+F219+F230+F241+F249+F257+F265+F275+F285+F294+F304+F312+F317)</f>
        <v>2772075</v>
      </c>
    </row>
    <row r="337" spans="1:9" ht="29.25" customHeight="1" x14ac:dyDescent="0.25">
      <c r="A337" s="57" t="s">
        <v>134</v>
      </c>
      <c r="B337" s="58" t="s">
        <v>322</v>
      </c>
      <c r="C337" s="34"/>
      <c r="D337" s="34"/>
      <c r="E337" s="34">
        <f t="shared" si="26"/>
        <v>337516.48000000004</v>
      </c>
      <c r="F337" s="34">
        <f>(F21+F41+F68+F79+F84+F91+F96+F102+F114+F121+F133+F142+F154+F167+F177+F187+F197+F207+F218+F229+F240+F248+F256+F264+F274+F284+F293+F303+F311+F316)</f>
        <v>337516.48000000004</v>
      </c>
    </row>
    <row r="338" spans="1:9" ht="37.5" customHeight="1" x14ac:dyDescent="0.25">
      <c r="A338" s="27" t="s">
        <v>122</v>
      </c>
      <c r="B338" s="50" t="s">
        <v>165</v>
      </c>
      <c r="C338" s="25"/>
      <c r="D338" s="25"/>
      <c r="E338" s="25">
        <f t="shared" si="26"/>
        <v>17823100</v>
      </c>
      <c r="F338" s="25">
        <f>(F24+F120+F130+F141+F152+F164+F176+F186+F196+F206+F216+F228+F239+F247+F255+F263+F273+F283+F292+F302)</f>
        <v>17823100</v>
      </c>
      <c r="H338" s="8"/>
      <c r="I338" s="8"/>
    </row>
    <row r="339" spans="1:9" ht="19.5" customHeight="1" x14ac:dyDescent="0.25">
      <c r="A339" s="56" t="s">
        <v>126</v>
      </c>
      <c r="B339" s="50" t="s">
        <v>127</v>
      </c>
      <c r="C339" s="25"/>
      <c r="D339" s="25"/>
      <c r="E339" s="25">
        <f t="shared" si="26"/>
        <v>0</v>
      </c>
      <c r="F339" s="25">
        <f>(F153+F217)</f>
        <v>0</v>
      </c>
    </row>
    <row r="340" spans="1:9" ht="20.25" customHeight="1" x14ac:dyDescent="0.25">
      <c r="A340" s="27" t="s">
        <v>45</v>
      </c>
      <c r="B340" s="50" t="s">
        <v>125</v>
      </c>
      <c r="C340" s="25"/>
      <c r="D340" s="25"/>
      <c r="E340" s="25">
        <f t="shared" si="26"/>
        <v>220000</v>
      </c>
      <c r="F340" s="25">
        <f>(F44)</f>
        <v>220000</v>
      </c>
    </row>
    <row r="341" spans="1:9" ht="26.25" customHeight="1" x14ac:dyDescent="0.25">
      <c r="A341" s="59" t="s">
        <v>135</v>
      </c>
      <c r="B341" s="60" t="s">
        <v>323</v>
      </c>
      <c r="C341" s="61"/>
      <c r="D341" s="61"/>
      <c r="E341" s="61">
        <f t="shared" si="26"/>
        <v>102322</v>
      </c>
      <c r="F341" s="61">
        <f>F43</f>
        <v>102322</v>
      </c>
    </row>
    <row r="342" spans="1:9" ht="26.25" customHeight="1" x14ac:dyDescent="0.25">
      <c r="A342" s="27" t="s">
        <v>196</v>
      </c>
      <c r="B342" s="50" t="s">
        <v>197</v>
      </c>
      <c r="C342" s="25"/>
      <c r="D342" s="25"/>
      <c r="E342" s="25"/>
      <c r="F342" s="25">
        <f>SUM(F31)</f>
        <v>2600000</v>
      </c>
    </row>
    <row r="343" spans="1:9" ht="26.25" customHeight="1" x14ac:dyDescent="0.25">
      <c r="A343" s="90" t="s">
        <v>315</v>
      </c>
      <c r="B343" s="91" t="s">
        <v>324</v>
      </c>
      <c r="C343" s="88"/>
      <c r="D343" s="88"/>
      <c r="E343" s="88">
        <f t="shared" si="26"/>
        <v>339747.0199999999</v>
      </c>
      <c r="F343" s="88">
        <f>SUM(F25+F131+F144+F156+F165+F179+F189+F200+F210+F220+F231+F259+F267+F277+F286+F296)</f>
        <v>339747.0199999999</v>
      </c>
    </row>
    <row r="344" spans="1:9" x14ac:dyDescent="0.25">
      <c r="B344" s="6" t="s">
        <v>119</v>
      </c>
    </row>
    <row r="345" spans="1:9" x14ac:dyDescent="0.25">
      <c r="B345" s="3" t="s">
        <v>368</v>
      </c>
      <c r="E345" s="9"/>
      <c r="F345" s="9"/>
    </row>
    <row r="346" spans="1:9" x14ac:dyDescent="0.25">
      <c r="B346" s="138" t="s">
        <v>369</v>
      </c>
      <c r="C346" s="138"/>
      <c r="D346" s="138"/>
      <c r="E346" s="138"/>
    </row>
    <row r="347" spans="1:9" x14ac:dyDescent="0.25">
      <c r="B347" s="137" t="s">
        <v>370</v>
      </c>
      <c r="C347" s="137"/>
      <c r="D347" s="137"/>
      <c r="E347" s="106"/>
    </row>
    <row r="348" spans="1:9" x14ac:dyDescent="0.25">
      <c r="B348" s="137" t="s">
        <v>371</v>
      </c>
      <c r="C348" s="137"/>
      <c r="D348" s="137"/>
    </row>
    <row r="349" spans="1:9" x14ac:dyDescent="0.25">
      <c r="B349" s="4" t="s">
        <v>372</v>
      </c>
      <c r="E349" s="9"/>
    </row>
    <row r="350" spans="1:9" x14ac:dyDescent="0.25">
      <c r="B350" s="4" t="s">
        <v>373</v>
      </c>
    </row>
    <row r="351" spans="1:9" x14ac:dyDescent="0.25">
      <c r="B351" s="5" t="s">
        <v>374</v>
      </c>
    </row>
    <row r="352" spans="1:9" x14ac:dyDescent="0.25">
      <c r="B352" s="5" t="s">
        <v>375</v>
      </c>
    </row>
    <row r="353" spans="2:4" x14ac:dyDescent="0.25">
      <c r="B353" s="5" t="s">
        <v>376</v>
      </c>
    </row>
    <row r="354" spans="2:4" x14ac:dyDescent="0.25">
      <c r="B354" s="5" t="s">
        <v>377</v>
      </c>
    </row>
    <row r="355" spans="2:4" x14ac:dyDescent="0.25">
      <c r="B355" s="5" t="s">
        <v>378</v>
      </c>
      <c r="C355" s="5"/>
      <c r="D355" s="5"/>
    </row>
    <row r="356" spans="2:4" x14ac:dyDescent="0.25">
      <c r="B356" s="10" t="s">
        <v>379</v>
      </c>
    </row>
    <row r="357" spans="2:4" x14ac:dyDescent="0.25">
      <c r="B357" s="69" t="s">
        <v>380</v>
      </c>
    </row>
  </sheetData>
  <mergeCells count="198">
    <mergeCell ref="B118:B123"/>
    <mergeCell ref="A118:A123"/>
    <mergeCell ref="B139:F139"/>
    <mergeCell ref="B140:B146"/>
    <mergeCell ref="B129:B135"/>
    <mergeCell ref="A140:A146"/>
    <mergeCell ref="A136:A137"/>
    <mergeCell ref="A124:A125"/>
    <mergeCell ref="B150:F150"/>
    <mergeCell ref="B147:B148"/>
    <mergeCell ref="B136:B137"/>
    <mergeCell ref="A138:B138"/>
    <mergeCell ref="A127:B127"/>
    <mergeCell ref="B124:B125"/>
    <mergeCell ref="B128:F128"/>
    <mergeCell ref="B227:B233"/>
    <mergeCell ref="A227:A233"/>
    <mergeCell ref="B215:B222"/>
    <mergeCell ref="A215:A222"/>
    <mergeCell ref="B211:B212"/>
    <mergeCell ref="A211:A212"/>
    <mergeCell ref="B214:F214"/>
    <mergeCell ref="B223:B224"/>
    <mergeCell ref="A170:A171"/>
    <mergeCell ref="B170:B171"/>
    <mergeCell ref="B173:F173"/>
    <mergeCell ref="A159:A160"/>
    <mergeCell ref="A149:B149"/>
    <mergeCell ref="A147:A148"/>
    <mergeCell ref="B174:B179"/>
    <mergeCell ref="A174:A179"/>
    <mergeCell ref="A172:B172"/>
    <mergeCell ref="B234:B235"/>
    <mergeCell ref="B238:B242"/>
    <mergeCell ref="A238:A242"/>
    <mergeCell ref="B246:B250"/>
    <mergeCell ref="A246:A250"/>
    <mergeCell ref="B254:B259"/>
    <mergeCell ref="A254:A259"/>
    <mergeCell ref="A234:A235"/>
    <mergeCell ref="B162:F162"/>
    <mergeCell ref="A161:B161"/>
    <mergeCell ref="B151:B158"/>
    <mergeCell ref="A151:A158"/>
    <mergeCell ref="B163:B169"/>
    <mergeCell ref="A163:A169"/>
    <mergeCell ref="B159:B160"/>
    <mergeCell ref="C2:F2"/>
    <mergeCell ref="C3:F3"/>
    <mergeCell ref="B72:F72"/>
    <mergeCell ref="A71:B71"/>
    <mergeCell ref="A60:B60"/>
    <mergeCell ref="B66:F66"/>
    <mergeCell ref="A62:A63"/>
    <mergeCell ref="B62:B63"/>
    <mergeCell ref="A65:B65"/>
    <mergeCell ref="A5:F6"/>
    <mergeCell ref="A67:A69"/>
    <mergeCell ref="A53:A55"/>
    <mergeCell ref="B53:B55"/>
    <mergeCell ref="A8:A10"/>
    <mergeCell ref="A12:B12"/>
    <mergeCell ref="B13:F13"/>
    <mergeCell ref="D8:D10"/>
    <mergeCell ref="A129:A135"/>
    <mergeCell ref="E8:E10"/>
    <mergeCell ref="C8:C10"/>
    <mergeCell ref="B8:B10"/>
    <mergeCell ref="A15:B15"/>
    <mergeCell ref="B73:B75"/>
    <mergeCell ref="A90:A92"/>
    <mergeCell ref="B117:F117"/>
    <mergeCell ref="A17:A22"/>
    <mergeCell ref="A23:A27"/>
    <mergeCell ref="B17:B22"/>
    <mergeCell ref="B30:B34"/>
    <mergeCell ref="B50:F50"/>
    <mergeCell ref="A51:A52"/>
    <mergeCell ref="A37:A44"/>
    <mergeCell ref="A30:A34"/>
    <mergeCell ref="B28:B29"/>
    <mergeCell ref="A28:A29"/>
    <mergeCell ref="B47:B48"/>
    <mergeCell ref="A47:A48"/>
    <mergeCell ref="A45:B45"/>
    <mergeCell ref="A49:B49"/>
    <mergeCell ref="B46:F46"/>
    <mergeCell ref="B37:B44"/>
    <mergeCell ref="B35:B36"/>
    <mergeCell ref="B111:B115"/>
    <mergeCell ref="A109:B109"/>
    <mergeCell ref="A111:A115"/>
    <mergeCell ref="A116:B116"/>
    <mergeCell ref="K54:L54"/>
    <mergeCell ref="A58:A59"/>
    <mergeCell ref="A56:B56"/>
    <mergeCell ref="B57:F57"/>
    <mergeCell ref="B110:F110"/>
    <mergeCell ref="A99:B99"/>
    <mergeCell ref="B107:B108"/>
    <mergeCell ref="A107:A108"/>
    <mergeCell ref="B101:B104"/>
    <mergeCell ref="B106:F106"/>
    <mergeCell ref="A101:A104"/>
    <mergeCell ref="A105:B105"/>
    <mergeCell ref="A35:A36"/>
    <mergeCell ref="B16:F16"/>
    <mergeCell ref="B23:B27"/>
    <mergeCell ref="B51:B52"/>
    <mergeCell ref="B83:B87"/>
    <mergeCell ref="B100:F100"/>
    <mergeCell ref="G42:H42"/>
    <mergeCell ref="B58:B59"/>
    <mergeCell ref="A73:A75"/>
    <mergeCell ref="B77:F77"/>
    <mergeCell ref="B82:F82"/>
    <mergeCell ref="B95:B97"/>
    <mergeCell ref="B90:B92"/>
    <mergeCell ref="A83:A87"/>
    <mergeCell ref="A78:A80"/>
    <mergeCell ref="B67:B69"/>
    <mergeCell ref="A76:B76"/>
    <mergeCell ref="A88:B88"/>
    <mergeCell ref="A93:B93"/>
    <mergeCell ref="A95:A97"/>
    <mergeCell ref="B61:F61"/>
    <mergeCell ref="B94:F94"/>
    <mergeCell ref="B78:B80"/>
    <mergeCell ref="B89:F89"/>
    <mergeCell ref="A81:B81"/>
    <mergeCell ref="G310:H310"/>
    <mergeCell ref="B300:F300"/>
    <mergeCell ref="A299:B299"/>
    <mergeCell ref="B310:B312"/>
    <mergeCell ref="A279:B279"/>
    <mergeCell ref="B271:F271"/>
    <mergeCell ref="A310:A312"/>
    <mergeCell ref="B297:B298"/>
    <mergeCell ref="B287:B288"/>
    <mergeCell ref="A289:B289"/>
    <mergeCell ref="B290:F290"/>
    <mergeCell ref="A287:A288"/>
    <mergeCell ref="B272:B278"/>
    <mergeCell ref="A272:A278"/>
    <mergeCell ref="A281:A286"/>
    <mergeCell ref="B291:B296"/>
    <mergeCell ref="A291:A296"/>
    <mergeCell ref="B301:B305"/>
    <mergeCell ref="A301:A305"/>
    <mergeCell ref="B281:B286"/>
    <mergeCell ref="A203:B203"/>
    <mergeCell ref="B348:D348"/>
    <mergeCell ref="B346:E346"/>
    <mergeCell ref="A308:B308"/>
    <mergeCell ref="B309:F309"/>
    <mergeCell ref="A318:D318"/>
    <mergeCell ref="B261:F261"/>
    <mergeCell ref="A297:A298"/>
    <mergeCell ref="B268:B269"/>
    <mergeCell ref="B280:F280"/>
    <mergeCell ref="B314:F314"/>
    <mergeCell ref="A270:B270"/>
    <mergeCell ref="A268:A269"/>
    <mergeCell ref="A315:A317"/>
    <mergeCell ref="B315:B317"/>
    <mergeCell ref="A313:B313"/>
    <mergeCell ref="B347:D347"/>
    <mergeCell ref="B262:B267"/>
    <mergeCell ref="A262:A267"/>
    <mergeCell ref="A244:B244"/>
    <mergeCell ref="A252:B252"/>
    <mergeCell ref="A260:B260"/>
    <mergeCell ref="B253:F253"/>
    <mergeCell ref="B245:F245"/>
    <mergeCell ref="F8:F10"/>
    <mergeCell ref="B184:B189"/>
    <mergeCell ref="A184:A189"/>
    <mergeCell ref="A201:A202"/>
    <mergeCell ref="A223:A224"/>
    <mergeCell ref="B193:F193"/>
    <mergeCell ref="B237:F237"/>
    <mergeCell ref="A213:B213"/>
    <mergeCell ref="B180:B181"/>
    <mergeCell ref="A180:A181"/>
    <mergeCell ref="A190:A191"/>
    <mergeCell ref="B183:F183"/>
    <mergeCell ref="B204:F204"/>
    <mergeCell ref="A225:B225"/>
    <mergeCell ref="B226:F226"/>
    <mergeCell ref="A192:B192"/>
    <mergeCell ref="B190:B191"/>
    <mergeCell ref="A182:B182"/>
    <mergeCell ref="A194:A200"/>
    <mergeCell ref="B201:B202"/>
    <mergeCell ref="B205:B210"/>
    <mergeCell ref="A205:A210"/>
    <mergeCell ref="B194:B200"/>
    <mergeCell ref="A236:B236"/>
  </mergeCells>
  <phoneticPr fontId="7" type="noConversion"/>
  <pageMargins left="0.19685039370078741" right="0" top="0.59055118110236227" bottom="0.59055118110236227" header="0.31496062992125984" footer="0.31496062992125984"/>
  <pageSetup paperSize="9" scale="80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</sheetViews>
  <sheetFormatPr defaultRowHeight="15" x14ac:dyDescent="0.25"/>
  <sheetData/>
  <phoneticPr fontId="7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Darbalapiai</vt:lpstr>
      </vt:variant>
      <vt:variant>
        <vt:i4>2</vt:i4>
      </vt:variant>
      <vt:variant>
        <vt:lpstr>Įvardytieji diapazonai</vt:lpstr>
      </vt:variant>
      <vt:variant>
        <vt:i4>1</vt:i4>
      </vt:variant>
    </vt:vector>
  </HeadingPairs>
  <TitlesOfParts>
    <vt:vector size="3" baseType="lpstr">
      <vt:lpstr>Lapas1</vt:lpstr>
      <vt:lpstr>Lapas2</vt:lpstr>
      <vt:lpstr>Lapas1!Print_Titles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No.1</dc:creator>
  <cp:lastModifiedBy>Kęstutis Dambrauskas</cp:lastModifiedBy>
  <cp:lastPrinted>2025-01-24T13:21:33Z</cp:lastPrinted>
  <dcterms:created xsi:type="dcterms:W3CDTF">2012-02-06T11:30:01Z</dcterms:created>
  <dcterms:modified xsi:type="dcterms:W3CDTF">2025-02-04T13:01:16Z</dcterms:modified>
</cp:coreProperties>
</file>