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4 mėn/"/>
    </mc:Choice>
  </mc:AlternateContent>
  <xr:revisionPtr revIDLastSave="506" documentId="8_{79DF6201-90DF-4274-8507-E1A98A623328}" xr6:coauthVersionLast="47" xr6:coauthVersionMax="47" xr10:uidLastSave="{2696048C-F710-4F9B-8A9D-99C5C2D4A722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1" i="1" l="1"/>
  <c r="F348" i="1"/>
  <c r="F110" i="1"/>
  <c r="E117" i="1"/>
  <c r="F251" i="1"/>
  <c r="E259" i="1"/>
  <c r="F260" i="1"/>
  <c r="E268" i="1"/>
  <c r="F290" i="1"/>
  <c r="F278" i="1"/>
  <c r="E289" i="1"/>
  <c r="F301" i="1"/>
  <c r="E312" i="1"/>
  <c r="F226" i="1"/>
  <c r="E238" i="1"/>
  <c r="F166" i="1"/>
  <c r="E177" i="1"/>
  <c r="F239" i="1"/>
  <c r="E250" i="1"/>
  <c r="F214" i="1"/>
  <c r="E225" i="1"/>
  <c r="F178" i="1"/>
  <c r="E189" i="1"/>
  <c r="F190" i="1"/>
  <c r="E201" i="1"/>
  <c r="F202" i="1"/>
  <c r="E213" i="1"/>
  <c r="F129" i="1"/>
  <c r="E140" i="1"/>
  <c r="E165" i="1"/>
  <c r="F153" i="1"/>
  <c r="E152" i="1"/>
  <c r="F141" i="1"/>
  <c r="F360" i="1"/>
  <c r="F345" i="1"/>
  <c r="E297" i="1"/>
  <c r="E320" i="1"/>
  <c r="E197" i="1"/>
  <c r="E285" i="1"/>
  <c r="E185" i="1"/>
  <c r="E276" i="1"/>
  <c r="E308" i="1"/>
  <c r="E221" i="1"/>
  <c r="E246" i="1"/>
  <c r="E234" i="1"/>
  <c r="E209" i="1"/>
  <c r="E173" i="1"/>
  <c r="E161" i="1"/>
  <c r="E148" i="1"/>
  <c r="F269" i="1"/>
  <c r="F358" i="1"/>
  <c r="E330" i="1"/>
  <c r="E266" i="1"/>
  <c r="E257" i="1"/>
  <c r="E125" i="1"/>
  <c r="F344" i="1"/>
  <c r="F357" i="1"/>
  <c r="F346" i="1"/>
  <c r="B59" i="1"/>
  <c r="F368" i="1" l="1"/>
  <c r="E321" i="1"/>
  <c r="E309" i="1"/>
  <c r="E298" i="1"/>
  <c r="E286" i="1"/>
  <c r="E277" i="1"/>
  <c r="E245" i="1"/>
  <c r="E233" i="1"/>
  <c r="E222" i="1"/>
  <c r="E210" i="1"/>
  <c r="E198" i="1"/>
  <c r="E186" i="1"/>
  <c r="E133" i="1"/>
  <c r="F359" i="1"/>
  <c r="E56" i="1"/>
  <c r="F50" i="1"/>
  <c r="F361" i="1" l="1"/>
  <c r="F362" i="1"/>
  <c r="F363" i="1"/>
  <c r="E92" i="1"/>
  <c r="F349" i="1"/>
  <c r="E42" i="1"/>
  <c r="E258" i="1" l="1"/>
  <c r="F347" i="1" l="1"/>
  <c r="F356" i="1"/>
  <c r="E34" i="1"/>
  <c r="E41" i="1"/>
  <c r="E22" i="1"/>
  <c r="E336" i="1" l="1"/>
  <c r="F365" i="1" l="1"/>
  <c r="F66" i="1" l="1"/>
  <c r="F46" i="1"/>
  <c r="F106" i="1" l="1"/>
  <c r="F313" i="1"/>
  <c r="E160" i="1" l="1"/>
  <c r="E147" i="1"/>
  <c r="E149" i="1"/>
  <c r="E162" i="1"/>
  <c r="E174" i="1"/>
  <c r="E137" i="1"/>
  <c r="E235" i="1"/>
  <c r="E247" i="1"/>
  <c r="F367" i="1"/>
  <c r="E37" i="1"/>
  <c r="E30" i="1"/>
  <c r="E287" i="1"/>
  <c r="F338" i="1" l="1"/>
  <c r="E341" i="1"/>
  <c r="E342" i="1"/>
  <c r="E115" i="1"/>
  <c r="E170" i="1" l="1"/>
  <c r="E347" i="1" l="1"/>
  <c r="E358" i="1"/>
  <c r="E32" i="1"/>
  <c r="E368" i="1"/>
  <c r="E357" i="1"/>
  <c r="E348" i="1"/>
  <c r="E349" i="1"/>
  <c r="E346" i="1"/>
  <c r="E345" i="1"/>
  <c r="E361" i="1"/>
  <c r="E319" i="1"/>
  <c r="E296" i="1"/>
  <c r="E284" i="1"/>
  <c r="E275" i="1"/>
  <c r="E363" i="1"/>
  <c r="E337" i="1"/>
  <c r="E333" i="1" s="1"/>
  <c r="E116" i="1"/>
  <c r="E113" i="1"/>
  <c r="E112" i="1"/>
  <c r="E114" i="1"/>
  <c r="E108" i="1"/>
  <c r="E106" i="1" s="1"/>
  <c r="E99" i="1"/>
  <c r="E98" i="1"/>
  <c r="E96" i="1"/>
  <c r="E93" i="1"/>
  <c r="E91" i="1"/>
  <c r="E76" i="1"/>
  <c r="E75" i="1"/>
  <c r="E74" i="1"/>
  <c r="E65" i="1"/>
  <c r="E64" i="1"/>
  <c r="E63" i="1"/>
  <c r="E362" i="1"/>
  <c r="E332" i="1"/>
  <c r="E331" i="1"/>
  <c r="E329" i="1"/>
  <c r="E327" i="1"/>
  <c r="E326" i="1"/>
  <c r="E328" i="1"/>
  <c r="E323" i="1"/>
  <c r="E322" i="1"/>
  <c r="E318" i="1"/>
  <c r="E316" i="1"/>
  <c r="E315" i="1"/>
  <c r="E317" i="1"/>
  <c r="E311" i="1"/>
  <c r="E310" i="1"/>
  <c r="E307" i="1"/>
  <c r="E305" i="1"/>
  <c r="E304" i="1"/>
  <c r="E303" i="1"/>
  <c r="E306" i="1"/>
  <c r="E295" i="1"/>
  <c r="E293" i="1"/>
  <c r="E292" i="1"/>
  <c r="E294" i="1"/>
  <c r="E288" i="1"/>
  <c r="E283" i="1"/>
  <c r="E281" i="1"/>
  <c r="E280" i="1"/>
  <c r="E282" i="1"/>
  <c r="E274" i="1"/>
  <c r="E272" i="1"/>
  <c r="E271" i="1"/>
  <c r="E273" i="1"/>
  <c r="E267" i="1"/>
  <c r="E265" i="1"/>
  <c r="E263" i="1"/>
  <c r="E262" i="1"/>
  <c r="E264" i="1"/>
  <c r="E256" i="1"/>
  <c r="E254" i="1"/>
  <c r="E253" i="1"/>
  <c r="E255" i="1"/>
  <c r="E249" i="1"/>
  <c r="E248" i="1"/>
  <c r="E244" i="1"/>
  <c r="E242" i="1"/>
  <c r="E241" i="1"/>
  <c r="E243" i="1"/>
  <c r="E237" i="1"/>
  <c r="E236" i="1"/>
  <c r="E232" i="1"/>
  <c r="E230" i="1"/>
  <c r="E229" i="1"/>
  <c r="E228" i="1"/>
  <c r="E231" i="1"/>
  <c r="E224" i="1"/>
  <c r="E223" i="1"/>
  <c r="E220" i="1"/>
  <c r="E217" i="1"/>
  <c r="E216" i="1"/>
  <c r="E218" i="1"/>
  <c r="E212" i="1"/>
  <c r="E211" i="1"/>
  <c r="E208" i="1"/>
  <c r="E206" i="1"/>
  <c r="E205" i="1"/>
  <c r="E204" i="1"/>
  <c r="E207" i="1"/>
  <c r="E200" i="1"/>
  <c r="E199" i="1"/>
  <c r="E196" i="1"/>
  <c r="E194" i="1"/>
  <c r="E193" i="1"/>
  <c r="E192" i="1"/>
  <c r="E195" i="1"/>
  <c r="E188" i="1"/>
  <c r="E187" i="1"/>
  <c r="E184" i="1"/>
  <c r="E182" i="1"/>
  <c r="E181" i="1"/>
  <c r="E180" i="1"/>
  <c r="E183" i="1"/>
  <c r="E176" i="1"/>
  <c r="E175" i="1"/>
  <c r="E171" i="1"/>
  <c r="E169" i="1"/>
  <c r="E168" i="1"/>
  <c r="E172" i="1"/>
  <c r="E164" i="1"/>
  <c r="E163" i="1"/>
  <c r="E159" i="1"/>
  <c r="E157" i="1"/>
  <c r="E156" i="1"/>
  <c r="E155" i="1"/>
  <c r="E158" i="1"/>
  <c r="E151" i="1"/>
  <c r="E150" i="1"/>
  <c r="E146" i="1"/>
  <c r="E144" i="1"/>
  <c r="E143" i="1"/>
  <c r="E145" i="1"/>
  <c r="E139" i="1"/>
  <c r="E138" i="1"/>
  <c r="E136" i="1"/>
  <c r="E132" i="1"/>
  <c r="E131" i="1"/>
  <c r="E135" i="1"/>
  <c r="E121" i="1"/>
  <c r="E128" i="1"/>
  <c r="E127" i="1"/>
  <c r="E126" i="1"/>
  <c r="E124" i="1"/>
  <c r="E122" i="1"/>
  <c r="E120" i="1"/>
  <c r="E123" i="1"/>
  <c r="E105" i="1"/>
  <c r="E102" i="1"/>
  <c r="E104" i="1"/>
  <c r="E103" i="1"/>
  <c r="E70" i="1"/>
  <c r="E68" i="1"/>
  <c r="E69" i="1"/>
  <c r="E81" i="1"/>
  <c r="E79" i="1"/>
  <c r="E80" i="1"/>
  <c r="E87" i="1"/>
  <c r="E88" i="1"/>
  <c r="E85" i="1"/>
  <c r="E86" i="1"/>
  <c r="E84" i="1"/>
  <c r="E60" i="1"/>
  <c r="E53" i="1"/>
  <c r="E54" i="1"/>
  <c r="E55" i="1"/>
  <c r="E52" i="1"/>
  <c r="E49" i="1"/>
  <c r="E46" i="1" s="1"/>
  <c r="E44" i="1"/>
  <c r="E45" i="1"/>
  <c r="E43" i="1"/>
  <c r="E40" i="1"/>
  <c r="E39" i="1"/>
  <c r="E38" i="1"/>
  <c r="E35" i="1"/>
  <c r="E36" i="1"/>
  <c r="E33" i="1"/>
  <c r="E31" i="1"/>
  <c r="E29" i="1"/>
  <c r="E23" i="1"/>
  <c r="E24" i="1"/>
  <c r="E25" i="1"/>
  <c r="E28" i="1"/>
  <c r="E21" i="1"/>
  <c r="E20" i="1"/>
  <c r="E18" i="1"/>
  <c r="E15" i="1"/>
  <c r="E13" i="1" s="1"/>
  <c r="F324" i="1"/>
  <c r="E360" i="1"/>
  <c r="F333" i="1"/>
  <c r="F16" i="1"/>
  <c r="F354" i="1"/>
  <c r="E354" i="1" s="1"/>
  <c r="E356" i="1"/>
  <c r="F355" i="1"/>
  <c r="E355" i="1" s="1"/>
  <c r="F352" i="1"/>
  <c r="E352" i="1" s="1"/>
  <c r="E365" i="1"/>
  <c r="F94" i="1"/>
  <c r="F61" i="1"/>
  <c r="F364" i="1"/>
  <c r="E364" i="1" s="1"/>
  <c r="F57" i="1"/>
  <c r="F366" i="1"/>
  <c r="E366" i="1" s="1"/>
  <c r="F77" i="1"/>
  <c r="F82" i="1"/>
  <c r="F72" i="1"/>
  <c r="F118" i="1"/>
  <c r="F100" i="1"/>
  <c r="F89" i="1"/>
  <c r="F13" i="1"/>
  <c r="E129" i="1" l="1"/>
  <c r="E153" i="1"/>
  <c r="E214" i="1"/>
  <c r="E61" i="1"/>
  <c r="E72" i="1"/>
  <c r="E89" i="1"/>
  <c r="E110" i="1"/>
  <c r="E82" i="1"/>
  <c r="E66" i="1"/>
  <c r="E50" i="1"/>
  <c r="E260" i="1"/>
  <c r="E324" i="1"/>
  <c r="E239" i="1"/>
  <c r="E100" i="1"/>
  <c r="E77" i="1"/>
  <c r="E166" i="1"/>
  <c r="E190" i="1"/>
  <c r="E251" i="1"/>
  <c r="E269" i="1"/>
  <c r="E278" i="1"/>
  <c r="E313" i="1"/>
  <c r="E57" i="1"/>
  <c r="E202" i="1"/>
  <c r="E226" i="1"/>
  <c r="E290" i="1"/>
  <c r="E301" i="1"/>
  <c r="E94" i="1"/>
  <c r="F350" i="1"/>
  <c r="E118" i="1"/>
  <c r="E141" i="1"/>
  <c r="E178" i="1"/>
  <c r="F343" i="1"/>
  <c r="E16" i="1"/>
  <c r="E351" i="1"/>
  <c r="E350" i="1" s="1"/>
  <c r="E344" i="1"/>
  <c r="E343" i="1" s="1"/>
  <c r="E338" i="1" s="1"/>
</calcChain>
</file>

<file path=xl/sharedStrings.xml><?xml version="1.0" encoding="utf-8"?>
<sst xmlns="http://schemas.openxmlformats.org/spreadsheetml/2006/main" count="859" uniqueCount="407">
  <si>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</si>
  <si>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</si>
  <si>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</si>
  <si>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</si>
  <si>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</si>
  <si>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</si>
  <si>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</si>
  <si>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</si>
  <si>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</si>
  <si>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</si>
  <si>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</si>
  <si>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</si>
  <si>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</si>
  <si>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</si>
  <si>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</si>
  <si>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</si>
  <si>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</si>
  <si>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</si>
  <si>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</si>
  <si>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</si>
  <si>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</si>
  <si>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</si>
  <si>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</si>
  <si>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</si>
  <si>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</si>
  <si>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</si>
  <si>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</si>
  <si>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</si>
  <si>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</si>
  <si>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</si>
  <si>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</si>
  <si>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</si>
  <si>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</si>
  <si>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</si>
  <si>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</si>
  <si>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</si>
  <si>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</si>
  <si>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</si>
  <si>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</si>
  <si>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</si>
  <si>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</si>
  <si>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</si>
  <si>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</si>
  <si>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</si>
  <si>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</si>
  <si>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</si>
  <si>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</si>
  <si>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</si>
  <si>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</si>
  <si>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</si>
  <si>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</si>
  <si>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</si>
  <si>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</si>
  <si>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</si>
  <si>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</si>
  <si>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</si>
  <si>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</si>
  <si>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</si>
  <si>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</si>
  <si>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</si>
  <si>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</si>
  <si>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</si>
  <si>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</si>
  <si>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</si>
  <si>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</si>
  <si>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</si>
  <si>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</si>
  <si>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</si>
  <si>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</si>
  <si>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</si>
  <si>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</si>
  <si>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</si>
  <si>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</si>
  <si>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</si>
  <si>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</si>
  <si>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</si>
  <si>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</si>
  <si>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</si>
  <si>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</si>
  <si>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</si>
  <si>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</si>
  <si>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</si>
  <si>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</si>
  <si>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</si>
  <si>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</si>
  <si>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</si>
  <si>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</si>
  <si>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</si>
  <si>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</si>
  <si>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</si>
  <si>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</si>
  <si>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</si>
  <si>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</si>
  <si>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</si>
  <si>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</si>
  <si>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</si>
  <si>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</si>
  <si>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</si>
  <si>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</si>
  <si>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</si>
  <si>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</si>
  <si>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</si>
  <si>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</si>
  <si>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</si>
  <si>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</si>
  <si>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</si>
  <si>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</si>
  <si>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</si>
  <si>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</si>
  <si>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</si>
  <si>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</si>
  <si>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</si>
  <si>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</si>
  <si>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</si>
  <si>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</si>
  <si>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</si>
  <si>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</si>
  <si>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</si>
  <si>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</si>
  <si>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</si>
  <si>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</si>
  <si>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</si>
  <si>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</si>
  <si>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</si>
  <si>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</si>
  <si>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</si>
  <si>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</si>
  <si>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</si>
  <si>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</si>
  <si>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</si>
  <si>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</si>
  <si>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</si>
  <si>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</si>
  <si>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</si>
  <si>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</si>
  <si>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</si>
  <si>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</si>
  <si>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</si>
  <si>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</si>
  <si>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</si>
  <si>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</si>
  <si>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</si>
  <si>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</si>
  <si>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</si>
  <si>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</si>
  <si>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</si>
  <si>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</si>
  <si>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</si>
  <si>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</si>
  <si>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</si>
  <si>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</si>
  <si>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</si>
  <si>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</si>
  <si>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</si>
  <si>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</si>
  <si>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</si>
  <si>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</si>
  <si>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</si>
  <si>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</si>
  <si>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</si>
  <si>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</si>
  <si>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</si>
  <si>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</si>
  <si>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</si>
  <si>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</si>
  <si>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</si>
  <si>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</si>
  <si>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</si>
  <si>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</si>
  <si>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</si>
  <si>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</si>
  <si>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</si>
  <si>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</si>
  <si>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</si>
  <si>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</si>
  <si>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</si>
  <si>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</si>
  <si>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</si>
  <si>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</si>
  <si>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</si>
  <si>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</si>
  <si>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</si>
  <si>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</si>
  <si>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</si>
  <si>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</si>
  <si>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</si>
  <si>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</si>
  <si>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</si>
  <si>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</si>
  <si>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</si>
  <si>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</si>
  <si>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</si>
  <si>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</si>
  <si>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</si>
  <si>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</si>
  <si>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</si>
  <si>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</si>
  <si>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</si>
  <si>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</si>
  <si>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</si>
  <si>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</si>
  <si>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</si>
  <si>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</si>
  <si>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</si>
  <si>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</si>
  <si>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</si>
  <si>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</si>
  <si>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</si>
  <si>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</si>
  <si>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</si>
  <si>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</si>
  <si>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</si>
  <si>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</si>
  <si>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</si>
  <si>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</si>
  <si>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</si>
  <si>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</si>
  <si>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</si>
  <si>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</si>
  <si>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</si>
  <si>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</si>
  <si>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</si>
  <si>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</si>
  <si>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</si>
  <si>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</si>
  <si>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</si>
  <si>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</si>
  <si>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</si>
  <si>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</si>
  <si>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</si>
  <si>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</si>
  <si>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</si>
  <si>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</si>
  <si>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</si>
  <si>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</si>
  <si>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</si>
  <si>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</si>
  <si>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</si>
  <si>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</si>
  <si>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</si>
  <si>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</si>
  <si>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</si>
  <si>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</si>
  <si>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</si>
  <si>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</si>
  <si>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</si>
  <si>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</si>
  <si>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</si>
  <si>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</si>
  <si>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</si>
  <si>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</si>
  <si>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</si>
  <si>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</si>
  <si>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</si>
  <si>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</si>
  <si>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</si>
  <si>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</si>
  <si>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</si>
  <si>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</si>
  <si>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</si>
  <si>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</si>
  <si>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</si>
  <si>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</si>
  <si>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</si>
  <si>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</si>
  <si>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</si>
  <si>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</si>
  <si>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</si>
  <si>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</si>
  <si>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</si>
  <si>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</si>
  <si>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</si>
  <si>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</si>
  <si>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</si>
  <si>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</si>
  <si>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</si>
  <si>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</si>
  <si>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</si>
  <si>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</si>
  <si>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</si>
  <si>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</si>
  <si>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</si>
  <si>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</si>
  <si>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</si>
  <si>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</si>
  <si>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</si>
  <si>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</si>
  <si>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</si>
  <si>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</si>
  <si>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</si>
  <si>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</si>
  <si>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</si>
  <si>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</si>
  <si>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</si>
  <si>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</si>
  <si>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</si>
  <si>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</si>
  <si>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</si>
  <si>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</si>
  <si>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</si>
  <si>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</si>
  <si>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</si>
  <si>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</si>
  <si>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</si>
  <si>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</si>
  <si>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</si>
  <si>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</si>
  <si>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</si>
  <si>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</si>
  <si>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</si>
  <si>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</si>
  <si>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</si>
  <si>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</si>
  <si>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</si>
  <si>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</si>
  <si>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</si>
  <si>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</si>
  <si>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</si>
  <si>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</si>
  <si>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</si>
  <si>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</si>
  <si>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</si>
  <si>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</si>
  <si>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</si>
  <si>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</si>
  <si>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</si>
  <si>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</si>
  <si>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</si>
  <si>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</si>
  <si>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</si>
  <si>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</si>
  <si>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</si>
  <si>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</si>
  <si>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</si>
  <si>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</si>
  <si>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</si>
  <si>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</si>
  <si>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</si>
  <si>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</si>
  <si>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</si>
  <si>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</si>
  <si>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</si>
  <si>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</si>
  <si>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</si>
  <si>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</si>
  <si>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</si>
  <si>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</si>
  <si>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</si>
  <si>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</si>
  <si>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</si>
  <si>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</si>
  <si>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</si>
  <si>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</si>
  <si>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</si>
  <si>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</si>
  <si>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</si>
  <si>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</si>
  <si>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</si>
  <si>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</si>
  <si>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</si>
  <si>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</si>
  <si>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</si>
  <si>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</si>
  <si>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</si>
  <si>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</si>
  <si>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</si>
  <si>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</si>
  <si>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</si>
  <si>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</si>
  <si>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</si>
  <si>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</si>
  <si>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</si>
  <si>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</si>
  <si>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</si>
  <si>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</si>
  <si>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</si>
  <si>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</si>
  <si>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</si>
  <si>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2024 m. balandžio 24 d. sprendimo Nr. T-   redakcija)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</si>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</sst>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3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0" fontId="1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3" borderId="1" xfId="0" applyNumberFormat="1" applyFill="1" applyBorder="1"/>
    <xf numFmtId="0" fontId="18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0" fillId="0" borderId="0" xfId="0" applyFont="1" applyAlignment="1">
      <alignment horizontal="left"/>
    </xf>
    <xf numFmtId="0" fontId="22" fillId="0" borderId="0" xfId="0" applyFont="1"/>
    <xf numFmtId="0" fontId="26" fillId="0" borderId="0" xfId="0" applyFont="1"/>
    <xf numFmtId="4" fontId="21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2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25" fillId="0" borderId="2" xfId="0" applyFont="1" applyBorder="1"/>
    <xf numFmtId="0" fontId="11" fillId="0" borderId="2" xfId="0" applyFont="1" applyBorder="1" applyAlignment="1">
      <alignment horizontal="left"/>
    </xf>
    <xf numFmtId="3" fontId="15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1" fontId="16" fillId="0" borderId="0" xfId="0" applyNumberFormat="1" applyFont="1"/>
    <xf numFmtId="1" fontId="15" fillId="0" borderId="0" xfId="0" applyNumberFormat="1" applyFont="1"/>
    <xf numFmtId="1" fontId="25" fillId="0" borderId="0" xfId="0" applyNumberFormat="1" applyFont="1" applyAlignment="1">
      <alignment horizontal="left"/>
    </xf>
    <xf numFmtId="1" fontId="16" fillId="0" borderId="0" xfId="0" applyNumberFormat="1" applyFont="1" applyAlignment="1">
      <alignment horizontal="left"/>
    </xf>
    <xf numFmtId="3" fontId="25" fillId="0" borderId="0" xfId="0" applyNumberFormat="1" applyFont="1" applyAlignment="1">
      <alignment horizontal="left"/>
    </xf>
    <xf numFmtId="2" fontId="25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0" fontId="28" fillId="0" borderId="0" xfId="0" applyFont="1" applyAlignment="1">
      <alignment horizontal="right"/>
    </xf>
    <xf numFmtId="0" fontId="0" fillId="0" borderId="0" xfId="0" applyAlignment="1">
      <alignment horizontal="right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2" fillId="2" borderId="10" xfId="0" applyNumberFormat="1" applyFont="1" applyFill="1" applyBorder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0" xfId="0" applyNumberFormat="1" applyBorder="1"/>
    <xf numFmtId="4" fontId="0" fillId="0" borderId="12" xfId="0" applyNumberFormat="1" applyBorder="1"/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" fontId="4" fillId="0" borderId="3" xfId="0" applyNumberFormat="1" applyFont="1" applyBorder="1" applyAlignment="1">
      <alignment horizontal="left" vertical="top" wrapText="1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2"/>
  <sheetViews>
    <sheetView tabSelected="1" topLeftCell="A10" workbookViewId="0">
      <selection activeCell="I28" sqref="I28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31" t="s">
        <v>214</v>
      </c>
      <c r="D1" s="131"/>
      <c r="E1" s="131"/>
      <c r="F1" s="131"/>
      <c r="G1" s="1"/>
    </row>
    <row r="2" spans="1:13" x14ac:dyDescent="0.25">
      <c r="C2" t="s">
        <v>379</v>
      </c>
      <c r="G2" s="1"/>
    </row>
    <row r="3" spans="1:13" x14ac:dyDescent="0.25">
      <c r="B3" s="131" t="s">
        <v>377</v>
      </c>
      <c r="C3" s="131"/>
      <c r="D3" s="131"/>
      <c r="E3" s="131"/>
      <c r="F3" s="131"/>
      <c r="G3" s="1"/>
    </row>
    <row r="4" spans="1:13" x14ac:dyDescent="0.25">
      <c r="B4" s="131" t="s">
        <v>378</v>
      </c>
      <c r="C4" s="131"/>
      <c r="D4" s="131"/>
      <c r="E4" s="131"/>
      <c r="F4" s="131"/>
      <c r="G4" s="1"/>
    </row>
    <row r="5" spans="1:13" x14ac:dyDescent="0.25">
      <c r="F5" s="111" t="s">
        <v>215</v>
      </c>
    </row>
    <row r="6" spans="1:13" ht="15.75" x14ac:dyDescent="0.25">
      <c r="A6" s="191" t="s">
        <v>327</v>
      </c>
      <c r="B6" s="191"/>
      <c r="C6" s="191"/>
      <c r="D6" s="191"/>
      <c r="E6" s="191"/>
      <c r="F6" s="191"/>
      <c r="G6" s="11"/>
      <c r="H6" s="11"/>
    </row>
    <row r="7" spans="1:13" ht="15.75" x14ac:dyDescent="0.25">
      <c r="A7" s="191"/>
      <c r="B7" s="191"/>
      <c r="C7" s="191"/>
      <c r="D7" s="191"/>
      <c r="E7" s="191"/>
      <c r="F7" s="191"/>
      <c r="G7" s="11"/>
      <c r="H7" s="7"/>
    </row>
    <row r="8" spans="1:13" x14ac:dyDescent="0.25">
      <c r="F8" s="8"/>
    </row>
    <row r="9" spans="1:13" ht="15" customHeight="1" x14ac:dyDescent="0.25">
      <c r="A9" s="192" t="s">
        <v>0</v>
      </c>
      <c r="B9" s="192" t="s">
        <v>205</v>
      </c>
      <c r="C9" s="192" t="s">
        <v>1</v>
      </c>
      <c r="D9" s="192" t="s">
        <v>2</v>
      </c>
      <c r="E9" s="195" t="s">
        <v>3</v>
      </c>
      <c r="F9" s="136" t="s">
        <v>178</v>
      </c>
    </row>
    <row r="10" spans="1:13" ht="15" customHeight="1" x14ac:dyDescent="0.25">
      <c r="A10" s="193"/>
      <c r="B10" s="193"/>
      <c r="C10" s="193"/>
      <c r="D10" s="193"/>
      <c r="E10" s="196"/>
      <c r="F10" s="137"/>
    </row>
    <row r="11" spans="1:13" x14ac:dyDescent="0.25">
      <c r="A11" s="194"/>
      <c r="B11" s="194"/>
      <c r="C11" s="194"/>
      <c r="D11" s="194"/>
      <c r="E11" s="197"/>
      <c r="F11" s="138"/>
      <c r="H11" s="78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45" t="s">
        <v>4</v>
      </c>
      <c r="B13" s="159"/>
      <c r="C13" s="23" t="s">
        <v>5</v>
      </c>
      <c r="D13" s="24"/>
      <c r="E13" s="24">
        <f>SUM(E15)</f>
        <v>140300</v>
      </c>
      <c r="F13" s="24">
        <f>SUM(F15)</f>
        <v>140300</v>
      </c>
      <c r="L13" s="130"/>
      <c r="M13" s="130"/>
    </row>
    <row r="14" spans="1:13" x14ac:dyDescent="0.25">
      <c r="A14" s="25"/>
      <c r="B14" s="134" t="s">
        <v>6</v>
      </c>
      <c r="C14" s="135"/>
      <c r="D14" s="135"/>
      <c r="E14" s="135"/>
      <c r="F14" s="135"/>
      <c r="L14" s="130"/>
      <c r="M14" s="130"/>
    </row>
    <row r="15" spans="1:13" x14ac:dyDescent="0.25">
      <c r="A15" s="26" t="s">
        <v>7</v>
      </c>
      <c r="B15" s="27" t="s">
        <v>8</v>
      </c>
      <c r="C15" s="26" t="s">
        <v>9</v>
      </c>
      <c r="D15" s="76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45" t="s">
        <v>27</v>
      </c>
      <c r="B16" s="159"/>
      <c r="C16" s="23" t="s">
        <v>10</v>
      </c>
      <c r="D16" s="24"/>
      <c r="E16" s="24">
        <f>SUM(E18:E45)</f>
        <v>22362321.41</v>
      </c>
      <c r="F16" s="24">
        <f>SUM(F18:F45)</f>
        <v>22480597.710000001</v>
      </c>
    </row>
    <row r="17" spans="1:11" ht="15.75" x14ac:dyDescent="0.25">
      <c r="A17" s="26"/>
      <c r="B17" s="134" t="s">
        <v>11</v>
      </c>
      <c r="C17" s="135"/>
      <c r="D17" s="135"/>
      <c r="E17" s="135"/>
      <c r="F17" s="135"/>
      <c r="K17" s="68"/>
    </row>
    <row r="18" spans="1:11" x14ac:dyDescent="0.25">
      <c r="A18" s="127" t="s">
        <v>7</v>
      </c>
      <c r="B18" s="182" t="s">
        <v>8</v>
      </c>
      <c r="C18" s="25" t="s">
        <v>12</v>
      </c>
      <c r="D18" s="25" t="s">
        <v>42</v>
      </c>
      <c r="E18" s="25">
        <f t="shared" ref="E18:E45" si="0">SUM(F18)</f>
        <v>5850457</v>
      </c>
      <c r="F18" s="101">
        <v>5850457</v>
      </c>
      <c r="G18" s="107"/>
      <c r="H18" s="84"/>
      <c r="I18" s="84"/>
      <c r="J18" s="15"/>
    </row>
    <row r="19" spans="1:11" x14ac:dyDescent="0.25">
      <c r="A19" s="128"/>
      <c r="B19" s="183"/>
      <c r="C19" s="25" t="s">
        <v>359</v>
      </c>
      <c r="D19" s="25" t="s">
        <v>42</v>
      </c>
      <c r="E19" s="25"/>
      <c r="F19" s="101">
        <v>100000</v>
      </c>
      <c r="G19" s="84"/>
      <c r="H19" s="84"/>
      <c r="I19" s="84"/>
      <c r="J19" s="15"/>
    </row>
    <row r="20" spans="1:11" x14ac:dyDescent="0.25">
      <c r="A20" s="128"/>
      <c r="B20" s="183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4"/>
    </row>
    <row r="21" spans="1:11" x14ac:dyDescent="0.25">
      <c r="A21" s="128"/>
      <c r="B21" s="183"/>
      <c r="C21" s="25" t="s">
        <v>14</v>
      </c>
      <c r="D21" s="25" t="s">
        <v>43</v>
      </c>
      <c r="E21" s="25">
        <f t="shared" si="0"/>
        <v>524954</v>
      </c>
      <c r="F21" s="101">
        <v>524954</v>
      </c>
      <c r="G21" s="112"/>
      <c r="H21" s="85"/>
      <c r="I21" s="100"/>
      <c r="J21" s="100"/>
      <c r="K21" s="100"/>
    </row>
    <row r="22" spans="1:11" x14ac:dyDescent="0.25">
      <c r="A22" s="128"/>
      <c r="B22" s="183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9"/>
    </row>
    <row r="23" spans="1:11" x14ac:dyDescent="0.25">
      <c r="A23" s="129"/>
      <c r="B23" s="184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2"/>
    </row>
    <row r="24" spans="1:11" ht="22.5" customHeight="1" x14ac:dyDescent="0.25">
      <c r="A24" s="127" t="s">
        <v>88</v>
      </c>
      <c r="B24" s="124" t="s">
        <v>89</v>
      </c>
      <c r="C24" s="25" t="s">
        <v>17</v>
      </c>
      <c r="D24" s="25" t="s">
        <v>42</v>
      </c>
      <c r="E24" s="25">
        <f t="shared" si="0"/>
        <v>92700</v>
      </c>
      <c r="F24" s="25">
        <v>92700</v>
      </c>
      <c r="G24" s="73"/>
    </row>
    <row r="25" spans="1:11" ht="24.75" customHeight="1" x14ac:dyDescent="0.25">
      <c r="A25" s="128"/>
      <c r="B25" s="125"/>
      <c r="C25" s="25" t="s">
        <v>26</v>
      </c>
      <c r="D25" s="25" t="s">
        <v>90</v>
      </c>
      <c r="E25" s="25">
        <f t="shared" si="0"/>
        <v>320983</v>
      </c>
      <c r="F25" s="25">
        <v>320983</v>
      </c>
      <c r="G25" s="15"/>
      <c r="H25" s="15"/>
    </row>
    <row r="26" spans="1:11" ht="24.75" customHeight="1" x14ac:dyDescent="0.25">
      <c r="A26" s="128"/>
      <c r="B26" s="125"/>
      <c r="C26" s="25" t="s">
        <v>179</v>
      </c>
      <c r="D26" s="105" t="s">
        <v>326</v>
      </c>
      <c r="E26" s="88"/>
      <c r="F26" s="88">
        <v>4382.09</v>
      </c>
      <c r="G26" s="85"/>
      <c r="H26" s="15"/>
    </row>
    <row r="27" spans="1:11" ht="24.75" customHeight="1" x14ac:dyDescent="0.25">
      <c r="A27" s="128"/>
      <c r="B27" s="125"/>
      <c r="C27" s="25" t="s">
        <v>323</v>
      </c>
      <c r="D27" s="25" t="s">
        <v>163</v>
      </c>
      <c r="E27" s="25"/>
      <c r="F27" s="25">
        <v>13894.21</v>
      </c>
      <c r="G27" s="84"/>
      <c r="H27" s="15"/>
    </row>
    <row r="28" spans="1:11" ht="18.75" customHeight="1" x14ac:dyDescent="0.25">
      <c r="A28" s="128"/>
      <c r="B28" s="125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20"/>
      <c r="H28" s="18"/>
    </row>
    <row r="29" spans="1:11" ht="26.25" customHeight="1" x14ac:dyDescent="0.25">
      <c r="A29" s="127" t="s">
        <v>18</v>
      </c>
      <c r="B29" s="124" t="s">
        <v>19</v>
      </c>
      <c r="C29" s="25" t="s">
        <v>140</v>
      </c>
      <c r="D29" s="25" t="s">
        <v>42</v>
      </c>
      <c r="E29" s="25">
        <f t="shared" si="0"/>
        <v>790000</v>
      </c>
      <c r="F29" s="25">
        <v>790000</v>
      </c>
      <c r="G29" s="15"/>
    </row>
    <row r="30" spans="1:11" ht="26.25" customHeight="1" x14ac:dyDescent="0.25">
      <c r="A30" s="129"/>
      <c r="B30" s="126"/>
      <c r="C30" s="25" t="s">
        <v>210</v>
      </c>
      <c r="D30" s="25" t="s">
        <v>43</v>
      </c>
      <c r="E30" s="25">
        <f t="shared" si="0"/>
        <v>91300</v>
      </c>
      <c r="F30" s="25">
        <v>91300</v>
      </c>
    </row>
    <row r="31" spans="1:11" ht="15" customHeight="1" x14ac:dyDescent="0.25">
      <c r="A31" s="185" t="s">
        <v>20</v>
      </c>
      <c r="B31" s="124" t="s">
        <v>21</v>
      </c>
      <c r="C31" s="25" t="s">
        <v>148</v>
      </c>
      <c r="D31" s="28" t="s">
        <v>136</v>
      </c>
      <c r="E31" s="28">
        <f t="shared" si="0"/>
        <v>488138.09</v>
      </c>
      <c r="F31" s="28">
        <v>488138.09</v>
      </c>
      <c r="G31" s="21"/>
      <c r="H31" s="21"/>
    </row>
    <row r="32" spans="1:11" ht="15" customHeight="1" x14ac:dyDescent="0.25">
      <c r="A32" s="174"/>
      <c r="B32" s="125"/>
      <c r="C32" s="25" t="s">
        <v>149</v>
      </c>
      <c r="D32" s="25" t="s">
        <v>208</v>
      </c>
      <c r="E32" s="25">
        <f>SUM(F32)</f>
        <v>3625900</v>
      </c>
      <c r="F32" s="25">
        <v>3625900</v>
      </c>
      <c r="G32" s="84"/>
      <c r="H32" s="21"/>
    </row>
    <row r="33" spans="1:9" ht="15" customHeight="1" x14ac:dyDescent="0.25">
      <c r="A33" s="174"/>
      <c r="B33" s="125"/>
      <c r="C33" s="25" t="s">
        <v>151</v>
      </c>
      <c r="D33" s="25" t="s">
        <v>42</v>
      </c>
      <c r="E33" s="25">
        <f t="shared" si="0"/>
        <v>1688703</v>
      </c>
      <c r="F33" s="25">
        <v>1688703</v>
      </c>
      <c r="G33" s="98"/>
      <c r="H33" s="84"/>
    </row>
    <row r="34" spans="1:9" ht="15" customHeight="1" x14ac:dyDescent="0.25">
      <c r="A34" s="174"/>
      <c r="B34" s="125"/>
      <c r="C34" s="25" t="s">
        <v>152</v>
      </c>
      <c r="D34" s="28" t="s">
        <v>136</v>
      </c>
      <c r="E34" s="28">
        <f t="shared" ref="E34" si="1">SUM(F34)</f>
        <v>159127.64000000001</v>
      </c>
      <c r="F34" s="28">
        <v>159127.64000000001</v>
      </c>
      <c r="G34" s="98"/>
      <c r="H34" s="84"/>
    </row>
    <row r="35" spans="1:9" x14ac:dyDescent="0.25">
      <c r="A35" s="174"/>
      <c r="B35" s="125"/>
      <c r="C35" s="25" t="s">
        <v>162</v>
      </c>
      <c r="D35" s="25" t="s">
        <v>42</v>
      </c>
      <c r="E35" s="25">
        <f t="shared" si="0"/>
        <v>60000</v>
      </c>
      <c r="F35" s="25">
        <v>60000</v>
      </c>
      <c r="G35" s="84"/>
      <c r="H35" s="22"/>
    </row>
    <row r="36" spans="1:9" ht="23.25" customHeight="1" x14ac:dyDescent="0.25">
      <c r="A36" s="127" t="s">
        <v>22</v>
      </c>
      <c r="B36" s="188" t="s">
        <v>23</v>
      </c>
      <c r="C36" s="25" t="s">
        <v>164</v>
      </c>
      <c r="D36" s="25" t="s">
        <v>42</v>
      </c>
      <c r="E36" s="25">
        <f t="shared" si="0"/>
        <v>603571</v>
      </c>
      <c r="F36" s="25">
        <v>603571</v>
      </c>
      <c r="G36" s="70"/>
      <c r="H36" s="17"/>
    </row>
    <row r="37" spans="1:9" ht="23.25" customHeight="1" x14ac:dyDescent="0.25">
      <c r="A37" s="128"/>
      <c r="B37" s="166"/>
      <c r="C37" s="25" t="s">
        <v>181</v>
      </c>
      <c r="D37" s="25" t="s">
        <v>43</v>
      </c>
      <c r="E37" s="25">
        <f t="shared" ref="E37" si="2">SUM(F37)</f>
        <v>23513</v>
      </c>
      <c r="F37" s="25">
        <v>23513</v>
      </c>
      <c r="G37" s="108"/>
      <c r="H37" s="12"/>
    </row>
    <row r="38" spans="1:9" ht="19.5" customHeight="1" x14ac:dyDescent="0.25">
      <c r="A38" s="127" t="s">
        <v>24</v>
      </c>
      <c r="B38" s="124" t="s">
        <v>25</v>
      </c>
      <c r="C38" s="25" t="s">
        <v>165</v>
      </c>
      <c r="D38" s="25" t="s">
        <v>42</v>
      </c>
      <c r="E38" s="25">
        <f t="shared" si="0"/>
        <v>4004383</v>
      </c>
      <c r="F38" s="25">
        <v>4004383</v>
      </c>
      <c r="G38" s="108"/>
      <c r="H38" s="97"/>
      <c r="I38" s="85"/>
    </row>
    <row r="39" spans="1:9" ht="19.5" customHeight="1" x14ac:dyDescent="0.25">
      <c r="A39" s="128"/>
      <c r="B39" s="125"/>
      <c r="C39" s="25" t="s">
        <v>328</v>
      </c>
      <c r="D39" s="28" t="s">
        <v>136</v>
      </c>
      <c r="E39" s="28">
        <f t="shared" si="0"/>
        <v>912000</v>
      </c>
      <c r="F39" s="28">
        <v>912000</v>
      </c>
      <c r="G39" s="109"/>
      <c r="H39" s="12"/>
    </row>
    <row r="40" spans="1:9" ht="18.75" customHeight="1" x14ac:dyDescent="0.25">
      <c r="A40" s="128"/>
      <c r="B40" s="125"/>
      <c r="C40" s="25" t="s">
        <v>329</v>
      </c>
      <c r="D40" s="25" t="s">
        <v>42</v>
      </c>
      <c r="E40" s="25">
        <f t="shared" si="0"/>
        <v>1870000</v>
      </c>
      <c r="F40" s="25">
        <v>1870000</v>
      </c>
      <c r="G40" s="84"/>
      <c r="H40" s="12"/>
    </row>
    <row r="41" spans="1:9" ht="14.25" customHeight="1" x14ac:dyDescent="0.25">
      <c r="A41" s="128"/>
      <c r="B41" s="125"/>
      <c r="C41" s="25" t="s">
        <v>211</v>
      </c>
      <c r="D41" s="25" t="s">
        <v>44</v>
      </c>
      <c r="E41" s="25">
        <f>SUM(F41)</f>
        <v>8000</v>
      </c>
      <c r="F41" s="25">
        <v>8000</v>
      </c>
      <c r="G41" s="15"/>
    </row>
    <row r="42" spans="1:9" ht="14.25" customHeight="1" x14ac:dyDescent="0.25">
      <c r="A42" s="128"/>
      <c r="B42" s="125"/>
      <c r="C42" s="25" t="s">
        <v>324</v>
      </c>
      <c r="D42" s="66" t="s">
        <v>137</v>
      </c>
      <c r="E42" s="66">
        <f>SUM(F42)</f>
        <v>4223.66</v>
      </c>
      <c r="F42" s="66">
        <v>4223.66</v>
      </c>
      <c r="G42" s="15"/>
    </row>
    <row r="43" spans="1:9" x14ac:dyDescent="0.25">
      <c r="A43" s="128"/>
      <c r="B43" s="125"/>
      <c r="C43" s="25" t="s">
        <v>325</v>
      </c>
      <c r="D43" s="25" t="s">
        <v>43</v>
      </c>
      <c r="E43" s="25">
        <f t="shared" si="0"/>
        <v>352500</v>
      </c>
      <c r="F43" s="25">
        <v>352500</v>
      </c>
      <c r="G43" s="164"/>
      <c r="H43" s="165"/>
    </row>
    <row r="44" spans="1:9" x14ac:dyDescent="0.25">
      <c r="A44" s="128"/>
      <c r="B44" s="125"/>
      <c r="C44" s="25" t="s">
        <v>360</v>
      </c>
      <c r="D44" s="61" t="s">
        <v>138</v>
      </c>
      <c r="E44" s="61">
        <f t="shared" si="0"/>
        <v>102322</v>
      </c>
      <c r="F44" s="61">
        <v>102322</v>
      </c>
      <c r="G44" s="73"/>
    </row>
    <row r="45" spans="1:9" x14ac:dyDescent="0.25">
      <c r="A45" s="129"/>
      <c r="B45" s="126"/>
      <c r="C45" s="25" t="s">
        <v>368</v>
      </c>
      <c r="D45" s="25" t="s">
        <v>45</v>
      </c>
      <c r="E45" s="25">
        <f t="shared" si="0"/>
        <v>220000</v>
      </c>
      <c r="F45" s="25">
        <v>220000</v>
      </c>
      <c r="G45" s="15"/>
    </row>
    <row r="46" spans="1:9" ht="30" customHeight="1" x14ac:dyDescent="0.25">
      <c r="A46" s="145" t="s">
        <v>28</v>
      </c>
      <c r="B46" s="159"/>
      <c r="C46" s="24" t="s">
        <v>29</v>
      </c>
      <c r="D46" s="24"/>
      <c r="E46" s="24">
        <f>SUM(E49:E49)</f>
        <v>435000</v>
      </c>
      <c r="F46" s="24">
        <f>SUM(F48+F49)</f>
        <v>435000</v>
      </c>
    </row>
    <row r="47" spans="1:9" x14ac:dyDescent="0.25">
      <c r="A47" s="25"/>
      <c r="B47" s="134" t="s">
        <v>11</v>
      </c>
      <c r="C47" s="135"/>
      <c r="D47" s="135"/>
      <c r="E47" s="135"/>
      <c r="F47" s="135"/>
      <c r="H47" s="73"/>
      <c r="I47" s="15"/>
    </row>
    <row r="48" spans="1:9" x14ac:dyDescent="0.25">
      <c r="A48" s="185" t="s">
        <v>7</v>
      </c>
      <c r="B48" s="186" t="s">
        <v>8</v>
      </c>
      <c r="C48" s="76" t="s">
        <v>30</v>
      </c>
      <c r="D48" s="25" t="s">
        <v>43</v>
      </c>
      <c r="E48" s="77"/>
      <c r="F48" s="80">
        <v>0</v>
      </c>
      <c r="G48" s="89"/>
      <c r="H48" s="73"/>
      <c r="I48" s="15"/>
    </row>
    <row r="49" spans="1:12" ht="18" customHeight="1" x14ac:dyDescent="0.25">
      <c r="A49" s="175"/>
      <c r="B49" s="187"/>
      <c r="C49" s="25" t="s">
        <v>213</v>
      </c>
      <c r="D49" s="25" t="s">
        <v>42</v>
      </c>
      <c r="E49" s="25">
        <f>SUM(F49)</f>
        <v>435000</v>
      </c>
      <c r="F49" s="25">
        <v>435000</v>
      </c>
      <c r="G49" s="89"/>
      <c r="H49" s="89"/>
      <c r="I49" s="73"/>
      <c r="J49" s="1"/>
    </row>
    <row r="50" spans="1:12" ht="29.25" customHeight="1" x14ac:dyDescent="0.25">
      <c r="A50" s="145" t="s">
        <v>31</v>
      </c>
      <c r="B50" s="159"/>
      <c r="C50" s="24" t="s">
        <v>32</v>
      </c>
      <c r="D50" s="30"/>
      <c r="E50" s="24">
        <f>SUM(E52:E55)</f>
        <v>7826654</v>
      </c>
      <c r="F50" s="24">
        <f>SUM(F52:F56)</f>
        <v>7841954</v>
      </c>
      <c r="G50" s="16"/>
      <c r="H50" s="15"/>
      <c r="I50" s="15"/>
    </row>
    <row r="51" spans="1:12" x14ac:dyDescent="0.25">
      <c r="A51" s="25"/>
      <c r="B51" s="134" t="s">
        <v>11</v>
      </c>
      <c r="C51" s="135"/>
      <c r="D51" s="135"/>
      <c r="E51" s="135"/>
      <c r="F51" s="135"/>
      <c r="H51" s="15"/>
      <c r="I51" s="15"/>
    </row>
    <row r="52" spans="1:12" x14ac:dyDescent="0.25">
      <c r="A52" s="127" t="s">
        <v>7</v>
      </c>
      <c r="B52" s="182" t="s">
        <v>8</v>
      </c>
      <c r="C52" s="25" t="s">
        <v>33</v>
      </c>
      <c r="D52" s="25" t="s">
        <v>42</v>
      </c>
      <c r="E52" s="25">
        <f>SUM(F52)</f>
        <v>518400</v>
      </c>
      <c r="F52" s="25">
        <v>518400</v>
      </c>
      <c r="G52" s="15"/>
      <c r="H52" s="73"/>
      <c r="I52" s="15"/>
    </row>
    <row r="53" spans="1:12" x14ac:dyDescent="0.25">
      <c r="A53" s="128"/>
      <c r="B53" s="183"/>
      <c r="C53" s="25" t="s">
        <v>34</v>
      </c>
      <c r="D53" s="25" t="s">
        <v>43</v>
      </c>
      <c r="E53" s="25">
        <f>SUM(F53)</f>
        <v>76845.77</v>
      </c>
      <c r="F53" s="25">
        <v>76845.77</v>
      </c>
      <c r="G53" s="84"/>
      <c r="H53" s="84"/>
      <c r="I53" s="15"/>
    </row>
    <row r="54" spans="1:12" ht="15" customHeight="1" x14ac:dyDescent="0.25">
      <c r="A54" s="170" t="s">
        <v>18</v>
      </c>
      <c r="B54" s="124" t="s">
        <v>19</v>
      </c>
      <c r="C54" s="25" t="s">
        <v>35</v>
      </c>
      <c r="D54" s="25" t="s">
        <v>42</v>
      </c>
      <c r="E54" s="25">
        <f>SUM(F54)</f>
        <v>5481600</v>
      </c>
      <c r="F54" s="25">
        <v>5481600</v>
      </c>
      <c r="G54" s="113"/>
      <c r="H54" s="19"/>
    </row>
    <row r="55" spans="1:12" ht="16.5" customHeight="1" x14ac:dyDescent="0.25">
      <c r="A55" s="170"/>
      <c r="B55" s="125"/>
      <c r="C55" s="25" t="s">
        <v>177</v>
      </c>
      <c r="D55" s="25" t="s">
        <v>43</v>
      </c>
      <c r="E55" s="25">
        <f>SUM(F55)</f>
        <v>1749808.23</v>
      </c>
      <c r="F55" s="25">
        <v>1749808.23</v>
      </c>
      <c r="G55" s="87"/>
      <c r="H55" s="82"/>
      <c r="I55" s="82"/>
      <c r="J55" s="82"/>
      <c r="K55" s="173"/>
      <c r="L55" s="173"/>
    </row>
    <row r="56" spans="1:12" ht="16.5" customHeight="1" x14ac:dyDescent="0.25">
      <c r="A56" s="170"/>
      <c r="B56" s="126"/>
      <c r="C56" s="25" t="s">
        <v>348</v>
      </c>
      <c r="D56" s="25" t="s">
        <v>163</v>
      </c>
      <c r="E56" s="25">
        <f>SUM(F56)</f>
        <v>15300</v>
      </c>
      <c r="F56" s="25">
        <v>15300</v>
      </c>
      <c r="G56" s="100"/>
      <c r="H56" s="82"/>
      <c r="I56" s="82"/>
      <c r="J56" s="82"/>
      <c r="K56" s="8"/>
      <c r="L56" s="8"/>
    </row>
    <row r="57" spans="1:12" ht="48.75" customHeight="1" x14ac:dyDescent="0.25">
      <c r="A57" s="145" t="s">
        <v>182</v>
      </c>
      <c r="B57" s="159"/>
      <c r="C57" s="24" t="s">
        <v>36</v>
      </c>
      <c r="D57" s="30"/>
      <c r="E57" s="24">
        <f>SUM(E59:E60)</f>
        <v>1516920</v>
      </c>
      <c r="F57" s="24">
        <f>SUM(F59:F60)</f>
        <v>1516920</v>
      </c>
    </row>
    <row r="58" spans="1:12" ht="14.25" customHeight="1" x14ac:dyDescent="0.25">
      <c r="A58" s="33"/>
      <c r="B58" s="176" t="s">
        <v>11</v>
      </c>
      <c r="C58" s="177"/>
      <c r="D58" s="177"/>
      <c r="E58" s="177"/>
      <c r="F58" s="177"/>
    </row>
    <row r="59" spans="1:12" ht="19.5" customHeight="1" x14ac:dyDescent="0.25">
      <c r="A59" s="174" t="s">
        <v>20</v>
      </c>
      <c r="B59" s="166" t="str">
        <f t="shared" ref="B59" si="3">$B$31</f>
        <v>Rajono savivaldybės infrastruktūros objektų modernizavimo ir plėtros programa</v>
      </c>
      <c r="C59" s="25" t="s">
        <v>37</v>
      </c>
      <c r="D59" s="25" t="s">
        <v>42</v>
      </c>
      <c r="E59" s="25"/>
      <c r="F59" s="25">
        <v>0</v>
      </c>
      <c r="G59" s="84"/>
      <c r="H59" s="14"/>
    </row>
    <row r="60" spans="1:12" ht="27.75" customHeight="1" x14ac:dyDescent="0.25">
      <c r="A60" s="175"/>
      <c r="B60" s="167"/>
      <c r="C60" s="25" t="s">
        <v>38</v>
      </c>
      <c r="D60" s="28" t="s">
        <v>136</v>
      </c>
      <c r="E60" s="28">
        <f>SUM(F60)</f>
        <v>1516920</v>
      </c>
      <c r="F60" s="75">
        <v>1516920</v>
      </c>
      <c r="G60" s="98"/>
      <c r="H60" s="73"/>
      <c r="I60" s="15"/>
      <c r="J60" s="15"/>
    </row>
    <row r="61" spans="1:12" x14ac:dyDescent="0.25">
      <c r="A61" s="132" t="s">
        <v>84</v>
      </c>
      <c r="B61" s="133"/>
      <c r="C61" s="24" t="s">
        <v>39</v>
      </c>
      <c r="D61" s="24"/>
      <c r="E61" s="24">
        <f>SUM(E63:E65)</f>
        <v>1482033</v>
      </c>
      <c r="F61" s="24">
        <f>SUM(F63:F65)</f>
        <v>1482033</v>
      </c>
    </row>
    <row r="62" spans="1:12" x14ac:dyDescent="0.25">
      <c r="A62" s="25"/>
      <c r="B62" s="134" t="s">
        <v>11</v>
      </c>
      <c r="C62" s="135"/>
      <c r="D62" s="135"/>
      <c r="E62" s="135"/>
      <c r="F62" s="135"/>
    </row>
    <row r="63" spans="1:12" ht="15" customHeight="1" x14ac:dyDescent="0.25">
      <c r="A63" s="127" t="s">
        <v>22</v>
      </c>
      <c r="B63" s="124" t="s">
        <v>23</v>
      </c>
      <c r="C63" s="25" t="s">
        <v>40</v>
      </c>
      <c r="D63" s="25" t="s">
        <v>42</v>
      </c>
      <c r="E63" s="25">
        <f>SUM(F63)</f>
        <v>1415158</v>
      </c>
      <c r="F63" s="25">
        <v>1415158</v>
      </c>
      <c r="G63" s="98"/>
      <c r="H63" s="9"/>
    </row>
    <row r="64" spans="1:12" ht="22.5" customHeight="1" x14ac:dyDescent="0.25">
      <c r="A64" s="129"/>
      <c r="B64" s="126"/>
      <c r="C64" s="25" t="s">
        <v>41</v>
      </c>
      <c r="D64" s="25" t="s">
        <v>44</v>
      </c>
      <c r="E64" s="25">
        <f>SUM(F64)</f>
        <v>50000</v>
      </c>
      <c r="F64" s="25">
        <v>50000</v>
      </c>
    </row>
    <row r="65" spans="1:8" ht="28.5" customHeight="1" x14ac:dyDescent="0.25">
      <c r="A65" s="35" t="s">
        <v>88</v>
      </c>
      <c r="B65" s="36" t="s">
        <v>89</v>
      </c>
      <c r="C65" s="25" t="s">
        <v>212</v>
      </c>
      <c r="D65" s="62" t="s">
        <v>43</v>
      </c>
      <c r="E65" s="25">
        <f>SUM(F65)</f>
        <v>16875</v>
      </c>
      <c r="F65" s="25">
        <v>16875</v>
      </c>
      <c r="G65" s="15"/>
    </row>
    <row r="66" spans="1:8" ht="30.75" customHeight="1" x14ac:dyDescent="0.25">
      <c r="A66" s="145" t="s">
        <v>183</v>
      </c>
      <c r="B66" s="159"/>
      <c r="C66" s="24" t="s">
        <v>46</v>
      </c>
      <c r="D66" s="24"/>
      <c r="E66" s="24">
        <f>SUM(E68:E70)</f>
        <v>879757.1</v>
      </c>
      <c r="F66" s="24">
        <f>SUM(F68:F71)</f>
        <v>888457.1</v>
      </c>
    </row>
    <row r="67" spans="1:8" x14ac:dyDescent="0.25">
      <c r="A67" s="25"/>
      <c r="B67" s="134" t="s">
        <v>11</v>
      </c>
      <c r="C67" s="135"/>
      <c r="D67" s="135"/>
      <c r="E67" s="135"/>
      <c r="F67" s="135"/>
    </row>
    <row r="68" spans="1:8" x14ac:dyDescent="0.25">
      <c r="A68" s="127" t="s">
        <v>22</v>
      </c>
      <c r="B68" s="124" t="s">
        <v>23</v>
      </c>
      <c r="C68" s="25" t="s">
        <v>47</v>
      </c>
      <c r="D68" s="25" t="s">
        <v>42</v>
      </c>
      <c r="E68" s="25">
        <f>SUM(F68)</f>
        <v>669614</v>
      </c>
      <c r="F68" s="25">
        <v>669614</v>
      </c>
      <c r="G68" s="82"/>
    </row>
    <row r="69" spans="1:8" x14ac:dyDescent="0.25">
      <c r="A69" s="128"/>
      <c r="B69" s="125"/>
      <c r="C69" s="25" t="s">
        <v>48</v>
      </c>
      <c r="D69" s="66" t="s">
        <v>137</v>
      </c>
      <c r="E69" s="66">
        <f>SUM(F69)</f>
        <v>60143.1</v>
      </c>
      <c r="F69" s="66">
        <v>60143.1</v>
      </c>
    </row>
    <row r="70" spans="1:8" ht="23.25" customHeight="1" x14ac:dyDescent="0.25">
      <c r="A70" s="129"/>
      <c r="B70" s="126"/>
      <c r="C70" s="25" t="s">
        <v>49</v>
      </c>
      <c r="D70" s="25" t="s">
        <v>44</v>
      </c>
      <c r="E70" s="25">
        <f>SUM(F70)</f>
        <v>150000</v>
      </c>
      <c r="F70" s="25">
        <v>150000</v>
      </c>
      <c r="G70" s="74"/>
    </row>
    <row r="71" spans="1:8" ht="27.75" customHeight="1" x14ac:dyDescent="0.25">
      <c r="A71" s="31" t="s">
        <v>18</v>
      </c>
      <c r="B71" s="32" t="s">
        <v>19</v>
      </c>
      <c r="C71" s="25" t="s">
        <v>216</v>
      </c>
      <c r="D71" s="25" t="s">
        <v>43</v>
      </c>
      <c r="E71" s="25"/>
      <c r="F71" s="25">
        <v>8700</v>
      </c>
      <c r="G71" s="15"/>
    </row>
    <row r="72" spans="1:8" ht="33" customHeight="1" x14ac:dyDescent="0.25">
      <c r="A72" s="145" t="s">
        <v>85</v>
      </c>
      <c r="B72" s="159"/>
      <c r="C72" s="24" t="s">
        <v>50</v>
      </c>
      <c r="D72" s="24"/>
      <c r="E72" s="24">
        <f>SUM(E74:E76)</f>
        <v>1385437</v>
      </c>
      <c r="F72" s="24">
        <f>SUM(F74:F76)</f>
        <v>1385437</v>
      </c>
    </row>
    <row r="73" spans="1:8" ht="17.25" customHeight="1" x14ac:dyDescent="0.25">
      <c r="A73" s="37"/>
      <c r="B73" s="189" t="s">
        <v>11</v>
      </c>
      <c r="C73" s="190"/>
      <c r="D73" s="190"/>
      <c r="E73" s="190"/>
      <c r="F73" s="190"/>
    </row>
    <row r="74" spans="1:8" ht="15" customHeight="1" x14ac:dyDescent="0.25">
      <c r="A74" s="127" t="s">
        <v>22</v>
      </c>
      <c r="B74" s="124" t="s">
        <v>23</v>
      </c>
      <c r="C74" s="25" t="s">
        <v>51</v>
      </c>
      <c r="D74" s="25" t="s">
        <v>42</v>
      </c>
      <c r="E74" s="25">
        <f>SUM(F74)</f>
        <v>1337197</v>
      </c>
      <c r="F74" s="25">
        <v>1337197</v>
      </c>
      <c r="G74" s="98"/>
      <c r="H74" s="20"/>
    </row>
    <row r="75" spans="1:8" ht="15" customHeight="1" x14ac:dyDescent="0.25">
      <c r="A75" s="128"/>
      <c r="B75" s="125"/>
      <c r="C75" s="25" t="s">
        <v>52</v>
      </c>
      <c r="D75" s="25" t="s">
        <v>43</v>
      </c>
      <c r="E75" s="25">
        <f>SUM(F75)</f>
        <v>44240</v>
      </c>
      <c r="F75" s="25">
        <v>44240</v>
      </c>
      <c r="G75" s="73"/>
    </row>
    <row r="76" spans="1:8" ht="24" customHeight="1" x14ac:dyDescent="0.25">
      <c r="A76" s="129"/>
      <c r="B76" s="126"/>
      <c r="C76" s="25" t="s">
        <v>53</v>
      </c>
      <c r="D76" s="25" t="s">
        <v>44</v>
      </c>
      <c r="E76" s="25">
        <f>SUM(F76)</f>
        <v>4000</v>
      </c>
      <c r="F76" s="25">
        <v>4000</v>
      </c>
    </row>
    <row r="77" spans="1:8" ht="29.25" customHeight="1" x14ac:dyDescent="0.25">
      <c r="A77" s="171" t="s">
        <v>87</v>
      </c>
      <c r="B77" s="172"/>
      <c r="C77" s="24" t="s">
        <v>54</v>
      </c>
      <c r="D77" s="24"/>
      <c r="E77" s="24">
        <f>SUM(E79:E81)</f>
        <v>296381.84000000003</v>
      </c>
      <c r="F77" s="24">
        <f>SUM(F79:F81)</f>
        <v>296381.84000000003</v>
      </c>
    </row>
    <row r="78" spans="1:8" x14ac:dyDescent="0.25">
      <c r="A78" s="31"/>
      <c r="B78" s="168" t="s">
        <v>11</v>
      </c>
      <c r="C78" s="169"/>
      <c r="D78" s="169"/>
      <c r="E78" s="169"/>
      <c r="F78" s="169"/>
    </row>
    <row r="79" spans="1:8" x14ac:dyDescent="0.25">
      <c r="A79" s="127" t="s">
        <v>22</v>
      </c>
      <c r="B79" s="124" t="s">
        <v>23</v>
      </c>
      <c r="C79" s="25" t="s">
        <v>55</v>
      </c>
      <c r="D79" s="25" t="s">
        <v>42</v>
      </c>
      <c r="E79" s="25">
        <f>SUM(F79)</f>
        <v>280000</v>
      </c>
      <c r="F79" s="25">
        <v>280000</v>
      </c>
    </row>
    <row r="80" spans="1:8" x14ac:dyDescent="0.25">
      <c r="A80" s="128"/>
      <c r="B80" s="125"/>
      <c r="C80" s="25" t="s">
        <v>142</v>
      </c>
      <c r="D80" s="66" t="s">
        <v>137</v>
      </c>
      <c r="E80" s="66">
        <f>SUM(F80)</f>
        <v>1381.84</v>
      </c>
      <c r="F80" s="66">
        <v>1381.84</v>
      </c>
    </row>
    <row r="81" spans="1:8" ht="16.5" customHeight="1" x14ac:dyDescent="0.25">
      <c r="A81" s="129"/>
      <c r="B81" s="126"/>
      <c r="C81" s="25" t="s">
        <v>56</v>
      </c>
      <c r="D81" s="25" t="s">
        <v>44</v>
      </c>
      <c r="E81" s="25">
        <f>SUM(F81)</f>
        <v>15000</v>
      </c>
      <c r="F81" s="25">
        <v>15000</v>
      </c>
    </row>
    <row r="82" spans="1:8" ht="30.75" customHeight="1" x14ac:dyDescent="0.25">
      <c r="A82" s="145" t="s">
        <v>86</v>
      </c>
      <c r="B82" s="159"/>
      <c r="C82" s="24" t="s">
        <v>57</v>
      </c>
      <c r="D82" s="30"/>
      <c r="E82" s="24">
        <f>SUM(E84:E88)</f>
        <v>641771.16</v>
      </c>
      <c r="F82" s="24">
        <f>SUM(F84:F88)</f>
        <v>641771.16</v>
      </c>
    </row>
    <row r="83" spans="1:8" x14ac:dyDescent="0.25">
      <c r="A83" s="25"/>
      <c r="B83" s="134" t="s">
        <v>11</v>
      </c>
      <c r="C83" s="135"/>
      <c r="D83" s="135"/>
      <c r="E83" s="135"/>
      <c r="F83" s="135"/>
    </row>
    <row r="84" spans="1:8" ht="15" customHeight="1" x14ac:dyDescent="0.25">
      <c r="A84" s="170" t="s">
        <v>24</v>
      </c>
      <c r="B84" s="124" t="s">
        <v>25</v>
      </c>
      <c r="C84" s="25" t="s">
        <v>58</v>
      </c>
      <c r="D84" s="25" t="s">
        <v>42</v>
      </c>
      <c r="E84" s="25">
        <f>SUM(F84)</f>
        <v>195000</v>
      </c>
      <c r="F84" s="25">
        <v>195000</v>
      </c>
      <c r="G84" s="14"/>
    </row>
    <row r="85" spans="1:8" ht="15" customHeight="1" x14ac:dyDescent="0.25">
      <c r="A85" s="170"/>
      <c r="B85" s="125"/>
      <c r="C85" s="25" t="s">
        <v>143</v>
      </c>
      <c r="D85" s="66" t="s">
        <v>137</v>
      </c>
      <c r="E85" s="66">
        <f>SUM(F85)</f>
        <v>7761.16</v>
      </c>
      <c r="F85" s="66">
        <v>7761.16</v>
      </c>
    </row>
    <row r="86" spans="1:8" x14ac:dyDescent="0.25">
      <c r="A86" s="170"/>
      <c r="B86" s="125"/>
      <c r="C86" s="25" t="s">
        <v>59</v>
      </c>
      <c r="D86" s="25" t="s">
        <v>44</v>
      </c>
      <c r="E86" s="25">
        <f>SUM(F86)</f>
        <v>8000</v>
      </c>
      <c r="F86" s="25">
        <v>8000</v>
      </c>
    </row>
    <row r="87" spans="1:8" x14ac:dyDescent="0.25">
      <c r="A87" s="170"/>
      <c r="B87" s="125"/>
      <c r="C87" s="25" t="s">
        <v>60</v>
      </c>
      <c r="D87" s="28" t="s">
        <v>136</v>
      </c>
      <c r="E87" s="28">
        <f>SUM(F87)</f>
        <v>30000</v>
      </c>
      <c r="F87" s="28">
        <v>30000</v>
      </c>
    </row>
    <row r="88" spans="1:8" x14ac:dyDescent="0.25">
      <c r="A88" s="170"/>
      <c r="B88" s="126"/>
      <c r="C88" s="25" t="s">
        <v>61</v>
      </c>
      <c r="D88" s="25" t="s">
        <v>43</v>
      </c>
      <c r="E88" s="25">
        <f>SUM(F88)</f>
        <v>401010</v>
      </c>
      <c r="F88" s="25">
        <v>401010</v>
      </c>
    </row>
    <row r="89" spans="1:8" ht="32.25" customHeight="1" x14ac:dyDescent="0.25">
      <c r="A89" s="145" t="s">
        <v>204</v>
      </c>
      <c r="B89" s="159"/>
      <c r="C89" s="24" t="s">
        <v>62</v>
      </c>
      <c r="D89" s="24"/>
      <c r="E89" s="24">
        <f>SUM(E91:E93)</f>
        <v>499477.96</v>
      </c>
      <c r="F89" s="24">
        <f>SUM(F91:F93)</f>
        <v>499477.96</v>
      </c>
    </row>
    <row r="90" spans="1:8" x14ac:dyDescent="0.25">
      <c r="A90" s="25"/>
      <c r="B90" s="134" t="s">
        <v>11</v>
      </c>
      <c r="C90" s="135"/>
      <c r="D90" s="135"/>
      <c r="E90" s="135"/>
      <c r="F90" s="135"/>
    </row>
    <row r="91" spans="1:8" ht="22.5" customHeight="1" x14ac:dyDescent="0.25">
      <c r="A91" s="127" t="s">
        <v>22</v>
      </c>
      <c r="B91" s="124" t="s">
        <v>23</v>
      </c>
      <c r="C91" s="25" t="s">
        <v>63</v>
      </c>
      <c r="D91" s="25" t="s">
        <v>42</v>
      </c>
      <c r="E91" s="25">
        <f>SUM(F91)</f>
        <v>486319</v>
      </c>
      <c r="F91" s="25">
        <v>486319</v>
      </c>
      <c r="G91" s="82"/>
      <c r="H91" s="9"/>
    </row>
    <row r="92" spans="1:8" ht="18" customHeight="1" x14ac:dyDescent="0.25">
      <c r="A92" s="128"/>
      <c r="B92" s="125"/>
      <c r="C92" s="25" t="s">
        <v>64</v>
      </c>
      <c r="D92" s="66" t="s">
        <v>137</v>
      </c>
      <c r="E92" s="66">
        <f>SUM(F92)</f>
        <v>1158.96</v>
      </c>
      <c r="F92" s="66">
        <v>1158.96</v>
      </c>
      <c r="H92" s="9"/>
    </row>
    <row r="93" spans="1:8" ht="18" customHeight="1" x14ac:dyDescent="0.25">
      <c r="A93" s="128"/>
      <c r="B93" s="125"/>
      <c r="C93" s="25" t="s">
        <v>65</v>
      </c>
      <c r="D93" s="25" t="s">
        <v>44</v>
      </c>
      <c r="E93" s="25">
        <f>SUM(F93)</f>
        <v>12000</v>
      </c>
      <c r="F93" s="25">
        <v>12000</v>
      </c>
      <c r="G93" s="1"/>
    </row>
    <row r="94" spans="1:8" x14ac:dyDescent="0.25">
      <c r="A94" s="132" t="s">
        <v>153</v>
      </c>
      <c r="B94" s="133"/>
      <c r="C94" s="24" t="s">
        <v>66</v>
      </c>
      <c r="D94" s="24"/>
      <c r="E94" s="24">
        <f>SUM(E96:E99)</f>
        <v>772000</v>
      </c>
      <c r="F94" s="24">
        <f>SUM(F96:F99)</f>
        <v>802573.38</v>
      </c>
    </row>
    <row r="95" spans="1:8" ht="21" customHeight="1" x14ac:dyDescent="0.25">
      <c r="A95" s="25"/>
      <c r="B95" s="134" t="s">
        <v>11</v>
      </c>
      <c r="C95" s="135"/>
      <c r="D95" s="135"/>
      <c r="E95" s="135"/>
      <c r="F95" s="135"/>
    </row>
    <row r="96" spans="1:8" ht="24" customHeight="1" x14ac:dyDescent="0.25">
      <c r="A96" s="127" t="s">
        <v>22</v>
      </c>
      <c r="B96" s="124" t="s">
        <v>23</v>
      </c>
      <c r="C96" s="25" t="s">
        <v>67</v>
      </c>
      <c r="D96" s="25" t="s">
        <v>42</v>
      </c>
      <c r="E96" s="25">
        <f>SUM(F96)</f>
        <v>232000</v>
      </c>
      <c r="F96" s="25">
        <v>232000</v>
      </c>
    </row>
    <row r="97" spans="1:8" ht="24" customHeight="1" x14ac:dyDescent="0.25">
      <c r="A97" s="128"/>
      <c r="B97" s="125"/>
      <c r="C97" s="25" t="s">
        <v>68</v>
      </c>
      <c r="D97" s="66" t="s">
        <v>137</v>
      </c>
      <c r="E97" s="25"/>
      <c r="F97" s="34">
        <v>30573.38</v>
      </c>
    </row>
    <row r="98" spans="1:8" ht="22.5" customHeight="1" x14ac:dyDescent="0.25">
      <c r="A98" s="129"/>
      <c r="B98" s="126"/>
      <c r="C98" s="25" t="s">
        <v>355</v>
      </c>
      <c r="D98" s="25" t="s">
        <v>44</v>
      </c>
      <c r="E98" s="25">
        <f>SUM(F98)</f>
        <v>540000</v>
      </c>
      <c r="F98" s="25">
        <v>540000</v>
      </c>
    </row>
    <row r="99" spans="1:8" ht="27.75" customHeight="1" x14ac:dyDescent="0.25">
      <c r="A99" s="96" t="s">
        <v>88</v>
      </c>
      <c r="B99" s="95" t="s">
        <v>89</v>
      </c>
      <c r="C99" s="25" t="s">
        <v>133</v>
      </c>
      <c r="D99" s="62" t="s">
        <v>43</v>
      </c>
      <c r="E99" s="25">
        <f>SUM(F99)</f>
        <v>0</v>
      </c>
      <c r="F99" s="25"/>
    </row>
    <row r="100" spans="1:8" x14ac:dyDescent="0.25">
      <c r="A100" s="132" t="s">
        <v>150</v>
      </c>
      <c r="B100" s="133"/>
      <c r="C100" s="24" t="s">
        <v>69</v>
      </c>
      <c r="D100" s="24"/>
      <c r="E100" s="24">
        <f>SUM(E102:E105)</f>
        <v>2289843.66</v>
      </c>
      <c r="F100" s="24">
        <f>SUM(F102:F105)</f>
        <v>2289843.66</v>
      </c>
    </row>
    <row r="101" spans="1:8" x14ac:dyDescent="0.25">
      <c r="A101" s="25"/>
      <c r="B101" s="134" t="s">
        <v>11</v>
      </c>
      <c r="C101" s="135"/>
      <c r="D101" s="135"/>
      <c r="E101" s="135"/>
      <c r="F101" s="135"/>
    </row>
    <row r="102" spans="1:8" ht="21.75" customHeight="1" x14ac:dyDescent="0.25">
      <c r="A102" s="127" t="s">
        <v>18</v>
      </c>
      <c r="B102" s="124" t="s">
        <v>19</v>
      </c>
      <c r="C102" s="25" t="s">
        <v>71</v>
      </c>
      <c r="D102" s="25" t="s">
        <v>42</v>
      </c>
      <c r="E102" s="25">
        <f>SUM(F102)</f>
        <v>1227997</v>
      </c>
      <c r="F102" s="25">
        <v>1227997</v>
      </c>
      <c r="G102" s="73"/>
      <c r="H102" s="9"/>
    </row>
    <row r="103" spans="1:8" ht="21" customHeight="1" x14ac:dyDescent="0.25">
      <c r="A103" s="128"/>
      <c r="B103" s="125"/>
      <c r="C103" s="25" t="s">
        <v>72</v>
      </c>
      <c r="D103" s="34" t="s">
        <v>137</v>
      </c>
      <c r="E103" s="34">
        <f>SUM(F103)</f>
        <v>46843.66</v>
      </c>
      <c r="F103" s="34">
        <v>46843.66</v>
      </c>
      <c r="H103" s="9"/>
    </row>
    <row r="104" spans="1:8" ht="22.5" customHeight="1" x14ac:dyDescent="0.25">
      <c r="A104" s="128"/>
      <c r="B104" s="125"/>
      <c r="C104" s="25" t="s">
        <v>73</v>
      </c>
      <c r="D104" s="25" t="s">
        <v>44</v>
      </c>
      <c r="E104" s="25">
        <f>SUM(F104)</f>
        <v>678000</v>
      </c>
      <c r="F104" s="25">
        <v>678000</v>
      </c>
      <c r="G104" s="83"/>
    </row>
    <row r="105" spans="1:8" ht="18.75" customHeight="1" x14ac:dyDescent="0.25">
      <c r="A105" s="129"/>
      <c r="B105" s="126"/>
      <c r="C105" s="25" t="s">
        <v>134</v>
      </c>
      <c r="D105" s="25" t="s">
        <v>43</v>
      </c>
      <c r="E105" s="25">
        <f>SUM(F105)</f>
        <v>337003</v>
      </c>
      <c r="F105" s="25">
        <v>337003</v>
      </c>
      <c r="G105" s="84"/>
    </row>
    <row r="106" spans="1:8" ht="18" customHeight="1" x14ac:dyDescent="0.25">
      <c r="A106" s="132" t="s">
        <v>168</v>
      </c>
      <c r="B106" s="133"/>
      <c r="C106" s="24" t="s">
        <v>74</v>
      </c>
      <c r="D106" s="24"/>
      <c r="E106" s="24">
        <f>SUM(E108:E108)</f>
        <v>1300000</v>
      </c>
      <c r="F106" s="24">
        <f>SUM(F108:F109)</f>
        <v>1301500</v>
      </c>
      <c r="H106" s="9"/>
    </row>
    <row r="107" spans="1:8" ht="13.5" customHeight="1" x14ac:dyDescent="0.25">
      <c r="A107" s="25"/>
      <c r="B107" s="134" t="s">
        <v>11</v>
      </c>
      <c r="C107" s="135"/>
      <c r="D107" s="135"/>
      <c r="E107" s="135"/>
      <c r="F107" s="135"/>
    </row>
    <row r="108" spans="1:8" ht="25.5" customHeight="1" x14ac:dyDescent="0.25">
      <c r="A108" s="161" t="s">
        <v>18</v>
      </c>
      <c r="B108" s="180" t="s">
        <v>19</v>
      </c>
      <c r="C108" s="25" t="s">
        <v>75</v>
      </c>
      <c r="D108" s="25" t="s">
        <v>42</v>
      </c>
      <c r="E108" s="25">
        <f>SUM(F108)</f>
        <v>1300000</v>
      </c>
      <c r="F108" s="25">
        <v>1300000</v>
      </c>
      <c r="G108" s="83"/>
      <c r="H108" s="14"/>
    </row>
    <row r="109" spans="1:8" ht="25.5" customHeight="1" x14ac:dyDescent="0.25">
      <c r="A109" s="163"/>
      <c r="B109" s="181"/>
      <c r="C109" s="25" t="s">
        <v>356</v>
      </c>
      <c r="D109" s="25" t="s">
        <v>44</v>
      </c>
      <c r="E109" s="25"/>
      <c r="F109" s="25">
        <v>1500</v>
      </c>
    </row>
    <row r="110" spans="1:8" ht="24" customHeight="1" x14ac:dyDescent="0.25">
      <c r="A110" s="145" t="s">
        <v>389</v>
      </c>
      <c r="B110" s="159"/>
      <c r="C110" s="24" t="s">
        <v>76</v>
      </c>
      <c r="D110" s="24"/>
      <c r="E110" s="24">
        <f>SUM(E112:E116)</f>
        <v>3415344</v>
      </c>
      <c r="F110" s="24">
        <f>SUM(F112:F117)</f>
        <v>3422394</v>
      </c>
    </row>
    <row r="111" spans="1:8" ht="15" customHeight="1" x14ac:dyDescent="0.25">
      <c r="A111" s="25"/>
      <c r="B111" s="178" t="s">
        <v>11</v>
      </c>
      <c r="C111" s="179"/>
      <c r="D111" s="179"/>
      <c r="E111" s="179"/>
      <c r="F111" s="179"/>
      <c r="H111" s="9"/>
    </row>
    <row r="112" spans="1:8" ht="15" customHeight="1" x14ac:dyDescent="0.25">
      <c r="A112" s="127" t="s">
        <v>18</v>
      </c>
      <c r="B112" s="124" t="s">
        <v>19</v>
      </c>
      <c r="C112" s="25" t="s">
        <v>77</v>
      </c>
      <c r="D112" s="25" t="s">
        <v>42</v>
      </c>
      <c r="E112" s="25">
        <f t="shared" ref="E112:E117" si="4">SUM(F112)</f>
        <v>1765000</v>
      </c>
      <c r="F112" s="25">
        <v>1765000</v>
      </c>
      <c r="G112" s="15"/>
      <c r="H112" s="9"/>
    </row>
    <row r="113" spans="1:8" x14ac:dyDescent="0.25">
      <c r="A113" s="128"/>
      <c r="B113" s="125"/>
      <c r="C113" s="25" t="s">
        <v>78</v>
      </c>
      <c r="D113" s="25" t="s">
        <v>43</v>
      </c>
      <c r="E113" s="25">
        <f t="shared" si="4"/>
        <v>1520344</v>
      </c>
      <c r="F113" s="25">
        <v>1520344</v>
      </c>
      <c r="G113" s="84"/>
      <c r="H113" s="85"/>
    </row>
    <row r="114" spans="1:8" x14ac:dyDescent="0.25">
      <c r="A114" s="128"/>
      <c r="B114" s="125"/>
      <c r="C114" s="25" t="s">
        <v>79</v>
      </c>
      <c r="D114" s="28" t="s">
        <v>136</v>
      </c>
      <c r="E114" s="28">
        <f t="shared" si="4"/>
        <v>4000</v>
      </c>
      <c r="F114" s="28">
        <v>4000</v>
      </c>
      <c r="H114" s="22"/>
    </row>
    <row r="115" spans="1:8" x14ac:dyDescent="0.25">
      <c r="A115" s="128"/>
      <c r="B115" s="125"/>
      <c r="C115" s="25" t="s">
        <v>80</v>
      </c>
      <c r="D115" s="34" t="s">
        <v>137</v>
      </c>
      <c r="E115" s="34">
        <f t="shared" si="4"/>
        <v>0</v>
      </c>
      <c r="F115" s="34">
        <v>0</v>
      </c>
    </row>
    <row r="116" spans="1:8" x14ac:dyDescent="0.25">
      <c r="A116" s="129"/>
      <c r="B116" s="126"/>
      <c r="C116" s="25" t="s">
        <v>81</v>
      </c>
      <c r="D116" s="25" t="s">
        <v>44</v>
      </c>
      <c r="E116" s="25">
        <f t="shared" si="4"/>
        <v>126000</v>
      </c>
      <c r="F116" s="25">
        <v>126000</v>
      </c>
      <c r="G116" s="1"/>
    </row>
    <row r="117" spans="1:8" ht="46.5" customHeight="1" x14ac:dyDescent="0.25">
      <c r="A117" s="94" t="s">
        <v>22</v>
      </c>
      <c r="B117" s="32" t="s">
        <v>23</v>
      </c>
      <c r="C117" s="25" t="s">
        <v>405</v>
      </c>
      <c r="D117" s="25" t="s">
        <v>42</v>
      </c>
      <c r="E117" s="25">
        <f t="shared" si="4"/>
        <v>7050</v>
      </c>
      <c r="F117" s="25">
        <v>7050</v>
      </c>
      <c r="G117" s="82"/>
    </row>
    <row r="118" spans="1:8" ht="30.75" customHeight="1" x14ac:dyDescent="0.25">
      <c r="A118" s="145" t="s">
        <v>192</v>
      </c>
      <c r="B118" s="159"/>
      <c r="C118" s="24" t="s">
        <v>82</v>
      </c>
      <c r="D118" s="24"/>
      <c r="E118" s="24">
        <f>SUM(E120:E128)</f>
        <v>3070874.42</v>
      </c>
      <c r="F118" s="24">
        <f>SUM(F120:F128)</f>
        <v>3070874.42</v>
      </c>
      <c r="G118" s="16"/>
    </row>
    <row r="119" spans="1:8" x14ac:dyDescent="0.25">
      <c r="A119" s="25"/>
      <c r="B119" s="134" t="s">
        <v>11</v>
      </c>
      <c r="C119" s="135"/>
      <c r="D119" s="135"/>
      <c r="E119" s="135"/>
      <c r="F119" s="135"/>
    </row>
    <row r="120" spans="1:8" ht="15" customHeight="1" x14ac:dyDescent="0.25">
      <c r="A120" s="127" t="s">
        <v>88</v>
      </c>
      <c r="B120" s="124" t="s">
        <v>89</v>
      </c>
      <c r="C120" s="25" t="s">
        <v>83</v>
      </c>
      <c r="D120" s="25" t="s">
        <v>42</v>
      </c>
      <c r="E120" s="25">
        <f t="shared" ref="E120:E128" si="5">SUM(F120)</f>
        <v>1959215</v>
      </c>
      <c r="F120" s="25">
        <v>1959215</v>
      </c>
      <c r="G120" s="16"/>
      <c r="H120" s="82"/>
    </row>
    <row r="121" spans="1:8" ht="19.5" customHeight="1" x14ac:dyDescent="0.25">
      <c r="A121" s="128"/>
      <c r="B121" s="125"/>
      <c r="C121" s="25" t="s">
        <v>217</v>
      </c>
      <c r="D121" s="28" t="s">
        <v>136</v>
      </c>
      <c r="E121" s="28">
        <f t="shared" si="5"/>
        <v>20000</v>
      </c>
      <c r="F121" s="28">
        <v>20000</v>
      </c>
      <c r="G121" s="15"/>
    </row>
    <row r="122" spans="1:8" ht="21" customHeight="1" x14ac:dyDescent="0.25">
      <c r="A122" s="128"/>
      <c r="B122" s="125"/>
      <c r="C122" s="25" t="s">
        <v>218</v>
      </c>
      <c r="D122" s="25" t="s">
        <v>90</v>
      </c>
      <c r="E122" s="25">
        <f t="shared" si="5"/>
        <v>215779</v>
      </c>
      <c r="F122" s="25">
        <v>215779</v>
      </c>
      <c r="G122" s="84"/>
      <c r="H122" s="84"/>
    </row>
    <row r="123" spans="1:8" x14ac:dyDescent="0.25">
      <c r="A123" s="128"/>
      <c r="B123" s="125"/>
      <c r="C123" s="25" t="s">
        <v>219</v>
      </c>
      <c r="D123" s="34" t="s">
        <v>137</v>
      </c>
      <c r="E123" s="34">
        <f t="shared" si="5"/>
        <v>20574.419999999998</v>
      </c>
      <c r="F123" s="34">
        <v>20574.419999999998</v>
      </c>
    </row>
    <row r="124" spans="1:8" x14ac:dyDescent="0.25">
      <c r="A124" s="128"/>
      <c r="B124" s="125"/>
      <c r="C124" s="25" t="s">
        <v>220</v>
      </c>
      <c r="D124" s="25" t="s">
        <v>44</v>
      </c>
      <c r="E124" s="25">
        <f t="shared" si="5"/>
        <v>190000</v>
      </c>
      <c r="F124" s="25">
        <v>190000</v>
      </c>
    </row>
    <row r="125" spans="1:8" x14ac:dyDescent="0.25">
      <c r="A125" s="129"/>
      <c r="B125" s="126"/>
      <c r="C125" s="25" t="s">
        <v>221</v>
      </c>
      <c r="D125" s="25" t="s">
        <v>43</v>
      </c>
      <c r="E125" s="25">
        <f t="shared" si="5"/>
        <v>55146</v>
      </c>
      <c r="F125" s="25">
        <v>55146</v>
      </c>
      <c r="G125" s="115"/>
    </row>
    <row r="126" spans="1:8" ht="28.5" customHeight="1" x14ac:dyDescent="0.25">
      <c r="A126" s="139" t="s">
        <v>18</v>
      </c>
      <c r="B126" s="124" t="s">
        <v>19</v>
      </c>
      <c r="C126" s="25" t="s">
        <v>222</v>
      </c>
      <c r="D126" s="25" t="s">
        <v>42</v>
      </c>
      <c r="E126" s="25">
        <f t="shared" si="5"/>
        <v>168305</v>
      </c>
      <c r="F126" s="25">
        <v>168305</v>
      </c>
      <c r="G126" s="118"/>
    </row>
    <row r="127" spans="1:8" x14ac:dyDescent="0.25">
      <c r="A127" s="140"/>
      <c r="B127" s="126"/>
      <c r="C127" s="25" t="s">
        <v>223</v>
      </c>
      <c r="D127" s="25" t="s">
        <v>43</v>
      </c>
      <c r="E127" s="25">
        <f t="shared" si="5"/>
        <v>61115</v>
      </c>
      <c r="F127" s="25">
        <v>61115</v>
      </c>
      <c r="G127" s="115"/>
      <c r="H127" s="14"/>
    </row>
    <row r="128" spans="1:8" ht="38.25" x14ac:dyDescent="0.25">
      <c r="A128" s="26" t="s">
        <v>22</v>
      </c>
      <c r="B128" s="29" t="s">
        <v>23</v>
      </c>
      <c r="C128" s="25" t="s">
        <v>362</v>
      </c>
      <c r="D128" s="25" t="s">
        <v>42</v>
      </c>
      <c r="E128" s="25">
        <f t="shared" si="5"/>
        <v>380740</v>
      </c>
      <c r="F128" s="25">
        <v>380740</v>
      </c>
      <c r="G128" s="118"/>
      <c r="H128" s="16"/>
    </row>
    <row r="129" spans="1:8" ht="20.25" customHeight="1" x14ac:dyDescent="0.25">
      <c r="A129" s="132" t="s">
        <v>193</v>
      </c>
      <c r="B129" s="133"/>
      <c r="C129" s="24" t="s">
        <v>224</v>
      </c>
      <c r="D129" s="24"/>
      <c r="E129" s="24">
        <f>SUM(E131:E139)</f>
        <v>2278032.16</v>
      </c>
      <c r="F129" s="24">
        <f>SUM(F131:F140)</f>
        <v>2419568.1100000003</v>
      </c>
      <c r="G129" s="117"/>
    </row>
    <row r="130" spans="1:8" x14ac:dyDescent="0.25">
      <c r="A130" s="25"/>
      <c r="B130" s="178" t="s">
        <v>11</v>
      </c>
      <c r="C130" s="179"/>
      <c r="D130" s="179"/>
      <c r="E130" s="179"/>
      <c r="F130" s="179"/>
      <c r="G130" s="117"/>
    </row>
    <row r="131" spans="1:8" ht="15" customHeight="1" x14ac:dyDescent="0.25">
      <c r="A131" s="127" t="s">
        <v>88</v>
      </c>
      <c r="B131" s="124" t="s">
        <v>89</v>
      </c>
      <c r="C131" s="25" t="s">
        <v>225</v>
      </c>
      <c r="D131" s="25" t="s">
        <v>42</v>
      </c>
      <c r="E131" s="25">
        <f t="shared" ref="E131:E140" si="6">SUM(F131)</f>
        <v>834600</v>
      </c>
      <c r="F131" s="25">
        <v>834600</v>
      </c>
      <c r="G131" s="119"/>
    </row>
    <row r="132" spans="1:8" x14ac:dyDescent="0.25">
      <c r="A132" s="128"/>
      <c r="B132" s="125"/>
      <c r="C132" s="25" t="s">
        <v>226</v>
      </c>
      <c r="D132" s="25" t="s">
        <v>90</v>
      </c>
      <c r="E132" s="25">
        <f t="shared" si="6"/>
        <v>1287286</v>
      </c>
      <c r="F132" s="25">
        <v>1287286</v>
      </c>
      <c r="G132" s="116"/>
      <c r="H132" s="15"/>
    </row>
    <row r="133" spans="1:8" x14ac:dyDescent="0.25">
      <c r="A133" s="128"/>
      <c r="B133" s="125"/>
      <c r="C133" s="25" t="s">
        <v>227</v>
      </c>
      <c r="D133" s="105" t="s">
        <v>352</v>
      </c>
      <c r="E133" s="105">
        <f t="shared" si="6"/>
        <v>40202.620000000003</v>
      </c>
      <c r="F133" s="105">
        <v>40202.620000000003</v>
      </c>
      <c r="G133" s="116"/>
    </row>
    <row r="134" spans="1:8" x14ac:dyDescent="0.25">
      <c r="A134" s="128"/>
      <c r="B134" s="125"/>
      <c r="C134" s="25" t="s">
        <v>228</v>
      </c>
      <c r="D134" s="25" t="s">
        <v>169</v>
      </c>
      <c r="E134" s="25"/>
      <c r="F134" s="25">
        <v>137218.95000000001</v>
      </c>
      <c r="G134" s="121"/>
    </row>
    <row r="135" spans="1:8" x14ac:dyDescent="0.25">
      <c r="A135" s="128"/>
      <c r="B135" s="125"/>
      <c r="C135" s="25" t="s">
        <v>229</v>
      </c>
      <c r="D135" s="34" t="s">
        <v>137</v>
      </c>
      <c r="E135" s="34">
        <f t="shared" si="6"/>
        <v>6440.54</v>
      </c>
      <c r="F135" s="34">
        <v>6440.54</v>
      </c>
      <c r="G135" s="117"/>
    </row>
    <row r="136" spans="1:8" x14ac:dyDescent="0.25">
      <c r="A136" s="128"/>
      <c r="B136" s="125"/>
      <c r="C136" s="25" t="s">
        <v>230</v>
      </c>
      <c r="D136" s="25" t="s">
        <v>44</v>
      </c>
      <c r="E136" s="25">
        <f t="shared" si="6"/>
        <v>27150</v>
      </c>
      <c r="F136" s="25">
        <v>27150</v>
      </c>
      <c r="G136" s="117"/>
    </row>
    <row r="137" spans="1:8" x14ac:dyDescent="0.25">
      <c r="A137" s="129"/>
      <c r="B137" s="126"/>
      <c r="C137" s="25" t="s">
        <v>231</v>
      </c>
      <c r="D137" s="25" t="s">
        <v>43</v>
      </c>
      <c r="E137" s="25">
        <f t="shared" si="6"/>
        <v>12833</v>
      </c>
      <c r="F137" s="25">
        <v>12833</v>
      </c>
      <c r="G137" s="115"/>
      <c r="H137" s="14"/>
    </row>
    <row r="138" spans="1:8" x14ac:dyDescent="0.25">
      <c r="A138" s="139" t="s">
        <v>18</v>
      </c>
      <c r="B138" s="124" t="s">
        <v>19</v>
      </c>
      <c r="C138" s="25" t="s">
        <v>232</v>
      </c>
      <c r="D138" s="25" t="s">
        <v>42</v>
      </c>
      <c r="E138" s="25">
        <f t="shared" si="6"/>
        <v>15400</v>
      </c>
      <c r="F138" s="25">
        <v>15400</v>
      </c>
    </row>
    <row r="139" spans="1:8" ht="25.5" customHeight="1" x14ac:dyDescent="0.25">
      <c r="A139" s="140"/>
      <c r="B139" s="126"/>
      <c r="C139" s="25" t="s">
        <v>369</v>
      </c>
      <c r="D139" s="25" t="s">
        <v>43</v>
      </c>
      <c r="E139" s="25">
        <f t="shared" si="6"/>
        <v>54120</v>
      </c>
      <c r="F139" s="25">
        <v>54120</v>
      </c>
      <c r="G139" s="16"/>
    </row>
    <row r="140" spans="1:8" ht="45" customHeight="1" x14ac:dyDescent="0.25">
      <c r="A140" s="123" t="s">
        <v>22</v>
      </c>
      <c r="B140" s="32" t="s">
        <v>23</v>
      </c>
      <c r="C140" s="25" t="s">
        <v>392</v>
      </c>
      <c r="D140" s="25" t="s">
        <v>42</v>
      </c>
      <c r="E140" s="25">
        <f t="shared" si="6"/>
        <v>4317</v>
      </c>
      <c r="F140" s="25">
        <v>4317</v>
      </c>
      <c r="G140" s="84"/>
    </row>
    <row r="141" spans="1:8" x14ac:dyDescent="0.25">
      <c r="A141" s="132" t="s">
        <v>194</v>
      </c>
      <c r="B141" s="133"/>
      <c r="C141" s="24" t="s">
        <v>233</v>
      </c>
      <c r="D141" s="24"/>
      <c r="E141" s="24">
        <f>SUM(E143:E151)</f>
        <v>2582201.08</v>
      </c>
      <c r="F141" s="24">
        <f>SUM(F143:F152)</f>
        <v>2605261.08</v>
      </c>
    </row>
    <row r="142" spans="1:8" x14ac:dyDescent="0.25">
      <c r="A142" s="25"/>
      <c r="B142" s="134" t="s">
        <v>11</v>
      </c>
      <c r="C142" s="135"/>
      <c r="D142" s="135"/>
      <c r="E142" s="135"/>
      <c r="F142" s="135"/>
    </row>
    <row r="143" spans="1:8" ht="15" customHeight="1" x14ac:dyDescent="0.25">
      <c r="A143" s="127" t="s">
        <v>88</v>
      </c>
      <c r="B143" s="124" t="s">
        <v>89</v>
      </c>
      <c r="C143" s="25" t="s">
        <v>234</v>
      </c>
      <c r="D143" s="25" t="s">
        <v>42</v>
      </c>
      <c r="E143" s="25">
        <f t="shared" ref="E143:E152" si="7">SUM(F143)</f>
        <v>522000</v>
      </c>
      <c r="F143" s="25">
        <v>522000</v>
      </c>
      <c r="G143" s="82"/>
    </row>
    <row r="144" spans="1:8" x14ac:dyDescent="0.25">
      <c r="A144" s="128"/>
      <c r="B144" s="125"/>
      <c r="C144" s="25" t="s">
        <v>235</v>
      </c>
      <c r="D144" s="25" t="s">
        <v>90</v>
      </c>
      <c r="E144" s="25">
        <f t="shared" si="7"/>
        <v>1851035</v>
      </c>
      <c r="F144" s="25">
        <v>1851035</v>
      </c>
      <c r="G144" s="84"/>
      <c r="H144" s="86"/>
    </row>
    <row r="145" spans="1:8" x14ac:dyDescent="0.25">
      <c r="A145" s="128"/>
      <c r="B145" s="125"/>
      <c r="C145" s="25" t="s">
        <v>236</v>
      </c>
      <c r="D145" s="34" t="s">
        <v>137</v>
      </c>
      <c r="E145" s="34">
        <f t="shared" si="7"/>
        <v>4178.6400000000003</v>
      </c>
      <c r="F145" s="34">
        <v>4178.6400000000003</v>
      </c>
    </row>
    <row r="146" spans="1:8" x14ac:dyDescent="0.25">
      <c r="A146" s="128"/>
      <c r="B146" s="125"/>
      <c r="C146" s="25" t="s">
        <v>237</v>
      </c>
      <c r="D146" s="25" t="s">
        <v>44</v>
      </c>
      <c r="E146" s="25">
        <f t="shared" si="7"/>
        <v>32100</v>
      </c>
      <c r="F146" s="25">
        <v>32100</v>
      </c>
    </row>
    <row r="147" spans="1:8" x14ac:dyDescent="0.25">
      <c r="A147" s="128"/>
      <c r="B147" s="125"/>
      <c r="C147" s="25" t="s">
        <v>238</v>
      </c>
      <c r="D147" s="105" t="s">
        <v>352</v>
      </c>
      <c r="E147" s="105">
        <f t="shared" si="7"/>
        <v>85197.440000000002</v>
      </c>
      <c r="F147" s="105">
        <v>85197.440000000002</v>
      </c>
    </row>
    <row r="148" spans="1:8" x14ac:dyDescent="0.25">
      <c r="A148" s="128"/>
      <c r="B148" s="125"/>
      <c r="C148" s="25" t="s">
        <v>239</v>
      </c>
      <c r="D148" s="25" t="s">
        <v>169</v>
      </c>
      <c r="E148" s="25">
        <f t="shared" si="7"/>
        <v>70000</v>
      </c>
      <c r="F148" s="25">
        <v>70000</v>
      </c>
      <c r="G148" s="82"/>
    </row>
    <row r="149" spans="1:8" x14ac:dyDescent="0.25">
      <c r="A149" s="129"/>
      <c r="B149" s="126"/>
      <c r="C149" s="25" t="s">
        <v>240</v>
      </c>
      <c r="D149" s="25" t="s">
        <v>43</v>
      </c>
      <c r="E149" s="25">
        <f t="shared" si="7"/>
        <v>10800</v>
      </c>
      <c r="F149" s="25">
        <v>10800</v>
      </c>
      <c r="G149" s="115"/>
      <c r="H149" s="14"/>
    </row>
    <row r="150" spans="1:8" ht="19.5" customHeight="1" x14ac:dyDescent="0.25">
      <c r="A150" s="139" t="s">
        <v>18</v>
      </c>
      <c r="B150" s="124" t="s">
        <v>19</v>
      </c>
      <c r="C150" s="25" t="s">
        <v>241</v>
      </c>
      <c r="D150" s="25" t="s">
        <v>42</v>
      </c>
      <c r="E150" s="25">
        <f t="shared" si="7"/>
        <v>3000</v>
      </c>
      <c r="F150" s="25">
        <v>3000</v>
      </c>
      <c r="G150" s="116"/>
    </row>
    <row r="151" spans="1:8" ht="23.25" customHeight="1" x14ac:dyDescent="0.25">
      <c r="A151" s="140"/>
      <c r="B151" s="126"/>
      <c r="C151" s="25" t="s">
        <v>370</v>
      </c>
      <c r="D151" s="25" t="s">
        <v>43</v>
      </c>
      <c r="E151" s="25">
        <f t="shared" si="7"/>
        <v>3890</v>
      </c>
      <c r="F151" s="25">
        <v>3890</v>
      </c>
      <c r="G151" s="117"/>
    </row>
    <row r="152" spans="1:8" ht="39.75" customHeight="1" x14ac:dyDescent="0.25">
      <c r="A152" s="123" t="s">
        <v>22</v>
      </c>
      <c r="B152" s="32" t="s">
        <v>23</v>
      </c>
      <c r="C152" s="25" t="s">
        <v>390</v>
      </c>
      <c r="D152" s="25" t="s">
        <v>42</v>
      </c>
      <c r="E152" s="25">
        <f t="shared" si="7"/>
        <v>23060</v>
      </c>
      <c r="F152" s="25">
        <v>23060</v>
      </c>
      <c r="G152" s="115"/>
    </row>
    <row r="153" spans="1:8" ht="27.75" customHeight="1" x14ac:dyDescent="0.25">
      <c r="A153" s="132" t="s">
        <v>195</v>
      </c>
      <c r="B153" s="133"/>
      <c r="C153" s="24" t="s">
        <v>242</v>
      </c>
      <c r="D153" s="24"/>
      <c r="E153" s="24">
        <f>SUM(E155:E164)</f>
        <v>3708065.5599999996</v>
      </c>
      <c r="F153" s="24">
        <f>SUM(F155:F165)</f>
        <v>3720174.5599999996</v>
      </c>
      <c r="G153" s="117"/>
    </row>
    <row r="154" spans="1:8" x14ac:dyDescent="0.25">
      <c r="A154" s="25"/>
      <c r="B154" s="134" t="s">
        <v>11</v>
      </c>
      <c r="C154" s="135"/>
      <c r="D154" s="135"/>
      <c r="E154" s="135"/>
      <c r="F154" s="135"/>
      <c r="G154" s="117"/>
    </row>
    <row r="155" spans="1:8" ht="15" customHeight="1" x14ac:dyDescent="0.25">
      <c r="A155" s="127" t="s">
        <v>88</v>
      </c>
      <c r="B155" s="124" t="s">
        <v>89</v>
      </c>
      <c r="C155" s="25" t="s">
        <v>243</v>
      </c>
      <c r="D155" s="25" t="s">
        <v>42</v>
      </c>
      <c r="E155" s="25">
        <f t="shared" ref="E155:E165" si="8">SUM(F155)</f>
        <v>988000</v>
      </c>
      <c r="F155" s="25">
        <v>988000</v>
      </c>
      <c r="G155" s="118"/>
    </row>
    <row r="156" spans="1:8" x14ac:dyDescent="0.25">
      <c r="A156" s="128"/>
      <c r="B156" s="125"/>
      <c r="C156" s="25" t="s">
        <v>244</v>
      </c>
      <c r="D156" s="25" t="s">
        <v>90</v>
      </c>
      <c r="E156" s="25">
        <f t="shared" si="8"/>
        <v>2464501</v>
      </c>
      <c r="F156" s="25">
        <v>2464501</v>
      </c>
      <c r="G156" s="115"/>
      <c r="H156" s="14"/>
    </row>
    <row r="157" spans="1:8" x14ac:dyDescent="0.25">
      <c r="A157" s="128"/>
      <c r="B157" s="125"/>
      <c r="C157" s="25" t="s">
        <v>245</v>
      </c>
      <c r="D157" s="25" t="s">
        <v>132</v>
      </c>
      <c r="E157" s="25">
        <f t="shared" si="8"/>
        <v>0</v>
      </c>
      <c r="F157" s="25">
        <v>0</v>
      </c>
      <c r="G157" s="117"/>
    </row>
    <row r="158" spans="1:8" x14ac:dyDescent="0.25">
      <c r="A158" s="128"/>
      <c r="B158" s="125"/>
      <c r="C158" s="25" t="s">
        <v>246</v>
      </c>
      <c r="D158" s="34" t="s">
        <v>137</v>
      </c>
      <c r="E158" s="34">
        <f t="shared" si="8"/>
        <v>7121.01</v>
      </c>
      <c r="F158" s="34">
        <v>7121.01</v>
      </c>
      <c r="G158" s="117"/>
    </row>
    <row r="159" spans="1:8" x14ac:dyDescent="0.25">
      <c r="A159" s="128"/>
      <c r="B159" s="125"/>
      <c r="C159" s="25" t="s">
        <v>247</v>
      </c>
      <c r="D159" s="25" t="s">
        <v>44</v>
      </c>
      <c r="E159" s="25">
        <f t="shared" si="8"/>
        <v>34000</v>
      </c>
      <c r="F159" s="25">
        <v>34000</v>
      </c>
      <c r="G159" s="118"/>
    </row>
    <row r="160" spans="1:8" x14ac:dyDescent="0.25">
      <c r="A160" s="128"/>
      <c r="B160" s="125"/>
      <c r="C160" s="25" t="s">
        <v>248</v>
      </c>
      <c r="D160" s="105" t="s">
        <v>352</v>
      </c>
      <c r="E160" s="105">
        <f t="shared" si="8"/>
        <v>22943.55</v>
      </c>
      <c r="F160" s="105">
        <v>22943.55</v>
      </c>
      <c r="G160" s="116"/>
    </row>
    <row r="161" spans="1:8" x14ac:dyDescent="0.25">
      <c r="A161" s="128"/>
      <c r="B161" s="125"/>
      <c r="C161" s="25" t="s">
        <v>249</v>
      </c>
      <c r="D161" s="25" t="s">
        <v>169</v>
      </c>
      <c r="E161" s="25">
        <f t="shared" si="8"/>
        <v>60000</v>
      </c>
      <c r="F161" s="25">
        <v>60000</v>
      </c>
      <c r="G161" s="118"/>
    </row>
    <row r="162" spans="1:8" x14ac:dyDescent="0.25">
      <c r="A162" s="129"/>
      <c r="B162" s="126"/>
      <c r="C162" s="25" t="s">
        <v>250</v>
      </c>
      <c r="D162" s="25" t="s">
        <v>43</v>
      </c>
      <c r="E162" s="25">
        <f t="shared" si="8"/>
        <v>10800</v>
      </c>
      <c r="F162" s="25">
        <v>10800</v>
      </c>
      <c r="G162" s="115"/>
      <c r="H162" s="14"/>
    </row>
    <row r="163" spans="1:8" x14ac:dyDescent="0.25">
      <c r="A163" s="139" t="s">
        <v>18</v>
      </c>
      <c r="B163" s="124" t="s">
        <v>19</v>
      </c>
      <c r="C163" s="25" t="s">
        <v>251</v>
      </c>
      <c r="D163" s="25" t="s">
        <v>42</v>
      </c>
      <c r="E163" s="25">
        <f t="shared" si="8"/>
        <v>28000</v>
      </c>
      <c r="F163" s="25">
        <v>28000</v>
      </c>
      <c r="G163" s="15"/>
    </row>
    <row r="164" spans="1:8" ht="25.5" customHeight="1" x14ac:dyDescent="0.25">
      <c r="A164" s="140"/>
      <c r="B164" s="126"/>
      <c r="C164" s="25" t="s">
        <v>371</v>
      </c>
      <c r="D164" s="25" t="s">
        <v>43</v>
      </c>
      <c r="E164" s="25">
        <f t="shared" si="8"/>
        <v>92700</v>
      </c>
      <c r="F164" s="25">
        <v>92700</v>
      </c>
    </row>
    <row r="165" spans="1:8" ht="39" customHeight="1" x14ac:dyDescent="0.25">
      <c r="A165" s="123" t="s">
        <v>22</v>
      </c>
      <c r="B165" s="32" t="s">
        <v>23</v>
      </c>
      <c r="C165" s="25" t="s">
        <v>391</v>
      </c>
      <c r="D165" s="25" t="s">
        <v>42</v>
      </c>
      <c r="E165" s="25">
        <f t="shared" si="8"/>
        <v>12109</v>
      </c>
      <c r="F165" s="25">
        <v>12109</v>
      </c>
      <c r="G165" s="82"/>
    </row>
    <row r="166" spans="1:8" ht="17.25" customHeight="1" x14ac:dyDescent="0.25">
      <c r="A166" s="132" t="s">
        <v>196</v>
      </c>
      <c r="B166" s="133"/>
      <c r="C166" s="24" t="s">
        <v>252</v>
      </c>
      <c r="D166" s="24"/>
      <c r="E166" s="24">
        <f>SUM(E168:E176)</f>
        <v>2275174.8000000003</v>
      </c>
      <c r="F166" s="24">
        <f>SUM(F168:F177)</f>
        <v>2283879.8000000003</v>
      </c>
    </row>
    <row r="167" spans="1:8" x14ac:dyDescent="0.25">
      <c r="A167" s="25"/>
      <c r="B167" s="134" t="s">
        <v>70</v>
      </c>
      <c r="C167" s="135"/>
      <c r="D167" s="135"/>
      <c r="E167" s="135"/>
      <c r="F167" s="135"/>
    </row>
    <row r="168" spans="1:8" ht="15" customHeight="1" x14ac:dyDescent="0.25">
      <c r="A168" s="127" t="s">
        <v>88</v>
      </c>
      <c r="B168" s="124" t="s">
        <v>89</v>
      </c>
      <c r="C168" s="25" t="s">
        <v>253</v>
      </c>
      <c r="D168" s="25" t="s">
        <v>42</v>
      </c>
      <c r="E168" s="25">
        <f t="shared" ref="E168:E177" si="9">SUM(F168)</f>
        <v>689400</v>
      </c>
      <c r="F168" s="25">
        <v>689400</v>
      </c>
    </row>
    <row r="169" spans="1:8" x14ac:dyDescent="0.25">
      <c r="A169" s="128"/>
      <c r="B169" s="125"/>
      <c r="C169" s="25" t="s">
        <v>254</v>
      </c>
      <c r="D169" s="25" t="s">
        <v>90</v>
      </c>
      <c r="E169" s="25">
        <f t="shared" si="9"/>
        <v>1398284</v>
      </c>
      <c r="F169" s="25">
        <v>1398284</v>
      </c>
      <c r="G169" s="84"/>
      <c r="H169" s="14"/>
    </row>
    <row r="170" spans="1:8" x14ac:dyDescent="0.25">
      <c r="A170" s="128"/>
      <c r="B170" s="125"/>
      <c r="C170" s="25" t="s">
        <v>255</v>
      </c>
      <c r="D170" s="105" t="s">
        <v>326</v>
      </c>
      <c r="E170" s="105">
        <f t="shared" si="9"/>
        <v>12458.74</v>
      </c>
      <c r="F170" s="105">
        <v>12458.74</v>
      </c>
      <c r="G170" s="15"/>
    </row>
    <row r="171" spans="1:8" x14ac:dyDescent="0.25">
      <c r="A171" s="128"/>
      <c r="B171" s="125"/>
      <c r="C171" s="25" t="s">
        <v>256</v>
      </c>
      <c r="D171" s="25" t="s">
        <v>44</v>
      </c>
      <c r="E171" s="25">
        <f t="shared" si="9"/>
        <v>34200</v>
      </c>
      <c r="F171" s="25">
        <v>34200</v>
      </c>
    </row>
    <row r="172" spans="1:8" x14ac:dyDescent="0.25">
      <c r="A172" s="128"/>
      <c r="B172" s="125"/>
      <c r="C172" s="25" t="s">
        <v>257</v>
      </c>
      <c r="D172" s="34" t="s">
        <v>137</v>
      </c>
      <c r="E172" s="34">
        <f t="shared" si="9"/>
        <v>8856.48</v>
      </c>
      <c r="F172" s="34">
        <v>8856.48</v>
      </c>
    </row>
    <row r="173" spans="1:8" x14ac:dyDescent="0.25">
      <c r="A173" s="128"/>
      <c r="B173" s="125"/>
      <c r="C173" s="25" t="s">
        <v>258</v>
      </c>
      <c r="D173" s="25" t="s">
        <v>163</v>
      </c>
      <c r="E173" s="25">
        <f t="shared" si="9"/>
        <v>6895.58</v>
      </c>
      <c r="F173" s="25">
        <v>6895.58</v>
      </c>
      <c r="G173" s="82"/>
    </row>
    <row r="174" spans="1:8" x14ac:dyDescent="0.25">
      <c r="A174" s="129"/>
      <c r="B174" s="126"/>
      <c r="C174" s="25" t="s">
        <v>259</v>
      </c>
      <c r="D174" s="25" t="s">
        <v>43</v>
      </c>
      <c r="E174" s="25">
        <f t="shared" si="9"/>
        <v>15680</v>
      </c>
      <c r="F174" s="25">
        <v>15680</v>
      </c>
      <c r="G174" s="114"/>
      <c r="H174" s="14"/>
    </row>
    <row r="175" spans="1:8" x14ac:dyDescent="0.25">
      <c r="A175" s="139" t="s">
        <v>18</v>
      </c>
      <c r="B175" s="124" t="s">
        <v>19</v>
      </c>
      <c r="C175" s="25" t="s">
        <v>260</v>
      </c>
      <c r="D175" s="25" t="s">
        <v>42</v>
      </c>
      <c r="E175" s="25">
        <f t="shared" si="9"/>
        <v>10600</v>
      </c>
      <c r="F175" s="25">
        <v>10600</v>
      </c>
    </row>
    <row r="176" spans="1:8" ht="19.5" customHeight="1" x14ac:dyDescent="0.25">
      <c r="A176" s="140"/>
      <c r="B176" s="126"/>
      <c r="C176" s="25" t="s">
        <v>372</v>
      </c>
      <c r="D176" s="25" t="s">
        <v>43</v>
      </c>
      <c r="E176" s="25">
        <f t="shared" si="9"/>
        <v>98800</v>
      </c>
      <c r="F176" s="25">
        <v>98800</v>
      </c>
      <c r="G176" s="15"/>
    </row>
    <row r="177" spans="1:8" ht="40.5" customHeight="1" x14ac:dyDescent="0.25">
      <c r="A177" s="123" t="s">
        <v>22</v>
      </c>
      <c r="B177" s="32" t="s">
        <v>23</v>
      </c>
      <c r="C177" s="25" t="s">
        <v>398</v>
      </c>
      <c r="D177" s="25" t="s">
        <v>42</v>
      </c>
      <c r="E177" s="25">
        <f t="shared" si="9"/>
        <v>8705</v>
      </c>
      <c r="F177" s="25">
        <v>8705</v>
      </c>
      <c r="G177" s="84"/>
    </row>
    <row r="178" spans="1:8" ht="29.25" customHeight="1" x14ac:dyDescent="0.25">
      <c r="A178" s="145" t="s">
        <v>340</v>
      </c>
      <c r="B178" s="159"/>
      <c r="C178" s="24" t="s">
        <v>261</v>
      </c>
      <c r="D178" s="24"/>
      <c r="E178" s="24">
        <f>SUM(E180:E188)</f>
        <v>1485140.6</v>
      </c>
      <c r="F178" s="24">
        <f>SUM(F180:F189)</f>
        <v>1487870.6</v>
      </c>
    </row>
    <row r="179" spans="1:8" x14ac:dyDescent="0.25">
      <c r="A179" s="25"/>
      <c r="B179" s="134" t="s">
        <v>11</v>
      </c>
      <c r="C179" s="135"/>
      <c r="D179" s="135"/>
      <c r="E179" s="135"/>
      <c r="F179" s="135"/>
    </row>
    <row r="180" spans="1:8" ht="15" customHeight="1" x14ac:dyDescent="0.25">
      <c r="A180" s="127" t="s">
        <v>88</v>
      </c>
      <c r="B180" s="124" t="s">
        <v>89</v>
      </c>
      <c r="C180" s="25" t="s">
        <v>262</v>
      </c>
      <c r="D180" s="25" t="s">
        <v>42</v>
      </c>
      <c r="E180" s="25">
        <f t="shared" ref="E180:E189" si="10">SUM(F180)</f>
        <v>670000</v>
      </c>
      <c r="F180" s="25">
        <v>670000</v>
      </c>
      <c r="G180" s="84"/>
    </row>
    <row r="181" spans="1:8" x14ac:dyDescent="0.25">
      <c r="A181" s="128"/>
      <c r="B181" s="125"/>
      <c r="C181" s="25" t="s">
        <v>263</v>
      </c>
      <c r="D181" s="25" t="s">
        <v>43</v>
      </c>
      <c r="E181" s="25">
        <f t="shared" si="10"/>
        <v>19874</v>
      </c>
      <c r="F181" s="25">
        <v>19874</v>
      </c>
      <c r="G181" s="73"/>
      <c r="H181" s="14"/>
    </row>
    <row r="182" spans="1:8" x14ac:dyDescent="0.25">
      <c r="A182" s="128"/>
      <c r="B182" s="125"/>
      <c r="C182" s="25" t="s">
        <v>264</v>
      </c>
      <c r="D182" s="25" t="s">
        <v>90</v>
      </c>
      <c r="E182" s="25">
        <f t="shared" si="10"/>
        <v>714208</v>
      </c>
      <c r="F182" s="25">
        <v>714208</v>
      </c>
      <c r="G182" s="84"/>
      <c r="H182" s="14"/>
    </row>
    <row r="183" spans="1:8" x14ac:dyDescent="0.25">
      <c r="A183" s="128"/>
      <c r="B183" s="125"/>
      <c r="C183" s="25" t="s">
        <v>265</v>
      </c>
      <c r="D183" s="34" t="s">
        <v>137</v>
      </c>
      <c r="E183" s="34">
        <f t="shared" si="10"/>
        <v>3482.79</v>
      </c>
      <c r="F183" s="34">
        <v>3482.79</v>
      </c>
    </row>
    <row r="184" spans="1:8" x14ac:dyDescent="0.25">
      <c r="A184" s="128"/>
      <c r="B184" s="125"/>
      <c r="C184" s="25" t="s">
        <v>266</v>
      </c>
      <c r="D184" s="25" t="s">
        <v>44</v>
      </c>
      <c r="E184" s="25">
        <f t="shared" si="10"/>
        <v>21300</v>
      </c>
      <c r="F184" s="25">
        <v>21300</v>
      </c>
    </row>
    <row r="185" spans="1:8" x14ac:dyDescent="0.25">
      <c r="A185" s="128"/>
      <c r="B185" s="125"/>
      <c r="C185" s="25" t="s">
        <v>383</v>
      </c>
      <c r="D185" s="25" t="s">
        <v>163</v>
      </c>
      <c r="E185" s="25">
        <f t="shared" si="10"/>
        <v>828.79</v>
      </c>
      <c r="F185" s="25">
        <v>828.79</v>
      </c>
      <c r="G185" s="82"/>
    </row>
    <row r="186" spans="1:8" x14ac:dyDescent="0.25">
      <c r="A186" s="129"/>
      <c r="B186" s="126"/>
      <c r="C186" s="25" t="s">
        <v>267</v>
      </c>
      <c r="D186" s="105" t="s">
        <v>326</v>
      </c>
      <c r="E186" s="105">
        <f t="shared" si="10"/>
        <v>667.02</v>
      </c>
      <c r="F186" s="105">
        <v>667.02</v>
      </c>
      <c r="G186" s="110"/>
    </row>
    <row r="187" spans="1:8" x14ac:dyDescent="0.25">
      <c r="A187" s="139" t="s">
        <v>18</v>
      </c>
      <c r="B187" s="124" t="s">
        <v>19</v>
      </c>
      <c r="C187" s="25" t="s">
        <v>268</v>
      </c>
      <c r="D187" s="25" t="s">
        <v>42</v>
      </c>
      <c r="E187" s="25">
        <f t="shared" si="10"/>
        <v>10000</v>
      </c>
      <c r="F187" s="25">
        <v>10000</v>
      </c>
      <c r="G187" s="15"/>
    </row>
    <row r="188" spans="1:8" ht="25.5" customHeight="1" x14ac:dyDescent="0.25">
      <c r="A188" s="140"/>
      <c r="B188" s="126"/>
      <c r="C188" s="25" t="s">
        <v>384</v>
      </c>
      <c r="D188" s="25" t="s">
        <v>43</v>
      </c>
      <c r="E188" s="25">
        <f t="shared" si="10"/>
        <v>44780</v>
      </c>
      <c r="F188" s="25">
        <v>44780</v>
      </c>
      <c r="G188" s="15"/>
    </row>
    <row r="189" spans="1:8" ht="40.5" customHeight="1" x14ac:dyDescent="0.25">
      <c r="A189" s="123" t="s">
        <v>22</v>
      </c>
      <c r="B189" s="32" t="s">
        <v>23</v>
      </c>
      <c r="C189" s="25" t="s">
        <v>395</v>
      </c>
      <c r="D189" s="25" t="s">
        <v>42</v>
      </c>
      <c r="E189" s="25">
        <f t="shared" si="10"/>
        <v>2730</v>
      </c>
      <c r="F189" s="25">
        <v>2730</v>
      </c>
      <c r="G189" s="84"/>
    </row>
    <row r="190" spans="1:8" ht="30.75" customHeight="1" x14ac:dyDescent="0.25">
      <c r="A190" s="145" t="s">
        <v>341</v>
      </c>
      <c r="B190" s="159"/>
      <c r="C190" s="24" t="s">
        <v>269</v>
      </c>
      <c r="D190" s="24"/>
      <c r="E190" s="24">
        <f>SUM(E192:E200)</f>
        <v>1294847.4099999999</v>
      </c>
      <c r="F190" s="24">
        <f>SUM(F192:F201)</f>
        <v>1297537.4099999999</v>
      </c>
    </row>
    <row r="191" spans="1:8" x14ac:dyDescent="0.25">
      <c r="A191" s="38"/>
      <c r="B191" s="141" t="s">
        <v>11</v>
      </c>
      <c r="C191" s="142"/>
      <c r="D191" s="142"/>
      <c r="E191" s="142"/>
      <c r="F191" s="142"/>
    </row>
    <row r="192" spans="1:8" ht="15" customHeight="1" x14ac:dyDescent="0.25">
      <c r="A192" s="127" t="s">
        <v>88</v>
      </c>
      <c r="B192" s="124" t="s">
        <v>89</v>
      </c>
      <c r="C192" s="25" t="s">
        <v>270</v>
      </c>
      <c r="D192" s="25" t="s">
        <v>42</v>
      </c>
      <c r="E192" s="25">
        <f t="shared" ref="E192:E201" si="11">SUM(F192)</f>
        <v>508000</v>
      </c>
      <c r="F192" s="25">
        <v>508000</v>
      </c>
      <c r="G192" s="15"/>
    </row>
    <row r="193" spans="1:8" x14ac:dyDescent="0.25">
      <c r="A193" s="128"/>
      <c r="B193" s="125"/>
      <c r="C193" s="25" t="s">
        <v>271</v>
      </c>
      <c r="D193" s="25" t="s">
        <v>43</v>
      </c>
      <c r="E193" s="25">
        <f t="shared" si="11"/>
        <v>15642</v>
      </c>
      <c r="F193" s="25">
        <v>15642</v>
      </c>
      <c r="G193" s="82"/>
      <c r="H193" s="14"/>
    </row>
    <row r="194" spans="1:8" x14ac:dyDescent="0.25">
      <c r="A194" s="128"/>
      <c r="B194" s="125"/>
      <c r="C194" s="25" t="s">
        <v>272</v>
      </c>
      <c r="D194" s="25" t="s">
        <v>90</v>
      </c>
      <c r="E194" s="25">
        <f t="shared" si="11"/>
        <v>679680</v>
      </c>
      <c r="F194" s="25">
        <v>679680</v>
      </c>
      <c r="G194" s="15"/>
      <c r="H194" s="15"/>
    </row>
    <row r="195" spans="1:8" ht="23.25" customHeight="1" x14ac:dyDescent="0.25">
      <c r="A195" s="128"/>
      <c r="B195" s="125"/>
      <c r="C195" s="25" t="s">
        <v>273</v>
      </c>
      <c r="D195" s="34" t="s">
        <v>137</v>
      </c>
      <c r="E195" s="34">
        <f t="shared" si="11"/>
        <v>1383.44</v>
      </c>
      <c r="F195" s="34">
        <v>1383.44</v>
      </c>
    </row>
    <row r="196" spans="1:8" ht="15.75" customHeight="1" x14ac:dyDescent="0.25">
      <c r="A196" s="128"/>
      <c r="B196" s="125"/>
      <c r="C196" s="25" t="s">
        <v>274</v>
      </c>
      <c r="D196" s="25" t="s">
        <v>44</v>
      </c>
      <c r="E196" s="25">
        <f t="shared" si="11"/>
        <v>24000</v>
      </c>
      <c r="F196" s="25">
        <v>24000</v>
      </c>
    </row>
    <row r="197" spans="1:8" ht="15.75" customHeight="1" x14ac:dyDescent="0.25">
      <c r="A197" s="128"/>
      <c r="B197" s="125"/>
      <c r="C197" s="25" t="s">
        <v>275</v>
      </c>
      <c r="D197" s="25" t="s">
        <v>163</v>
      </c>
      <c r="E197" s="25">
        <f t="shared" si="11"/>
        <v>5247.13</v>
      </c>
      <c r="F197" s="25">
        <v>5247.13</v>
      </c>
      <c r="G197" s="82"/>
    </row>
    <row r="198" spans="1:8" ht="15.75" customHeight="1" x14ac:dyDescent="0.25">
      <c r="A198" s="129"/>
      <c r="B198" s="126"/>
      <c r="C198" s="25" t="s">
        <v>276</v>
      </c>
      <c r="D198" s="105" t="s">
        <v>326</v>
      </c>
      <c r="E198" s="105">
        <f t="shared" si="11"/>
        <v>8124.84</v>
      </c>
      <c r="F198" s="105">
        <v>8124.84</v>
      </c>
      <c r="G198" s="110"/>
    </row>
    <row r="199" spans="1:8" ht="15.75" customHeight="1" x14ac:dyDescent="0.25">
      <c r="A199" s="127" t="s">
        <v>18</v>
      </c>
      <c r="B199" s="124" t="s">
        <v>19</v>
      </c>
      <c r="C199" s="25" t="s">
        <v>277</v>
      </c>
      <c r="D199" s="25" t="s">
        <v>42</v>
      </c>
      <c r="E199" s="25">
        <f t="shared" si="11"/>
        <v>6000</v>
      </c>
      <c r="F199" s="25">
        <v>6000</v>
      </c>
    </row>
    <row r="200" spans="1:8" ht="25.5" customHeight="1" x14ac:dyDescent="0.25">
      <c r="A200" s="129"/>
      <c r="B200" s="126"/>
      <c r="C200" s="25" t="s">
        <v>386</v>
      </c>
      <c r="D200" s="25" t="s">
        <v>43</v>
      </c>
      <c r="E200" s="25">
        <f t="shared" si="11"/>
        <v>46770</v>
      </c>
      <c r="F200" s="25">
        <v>46770</v>
      </c>
    </row>
    <row r="201" spans="1:8" ht="40.5" customHeight="1" x14ac:dyDescent="0.25">
      <c r="A201" s="94" t="s">
        <v>22</v>
      </c>
      <c r="B201" s="32" t="s">
        <v>23</v>
      </c>
      <c r="C201" s="25" t="s">
        <v>394</v>
      </c>
      <c r="D201" s="25" t="s">
        <v>42</v>
      </c>
      <c r="E201" s="25">
        <f t="shared" si="11"/>
        <v>2690</v>
      </c>
      <c r="F201" s="25">
        <v>2690</v>
      </c>
      <c r="G201" s="82"/>
    </row>
    <row r="202" spans="1:8" ht="30" customHeight="1" x14ac:dyDescent="0.25">
      <c r="A202" s="145" t="s">
        <v>197</v>
      </c>
      <c r="B202" s="159"/>
      <c r="C202" s="24" t="s">
        <v>278</v>
      </c>
      <c r="D202" s="24"/>
      <c r="E202" s="24">
        <f>SUM(E204:E212)</f>
        <v>1825420.2400000002</v>
      </c>
      <c r="F202" s="24">
        <f>SUM(F204:F213)</f>
        <v>1826090.2400000002</v>
      </c>
    </row>
    <row r="203" spans="1:8" x14ac:dyDescent="0.25">
      <c r="A203" s="39"/>
      <c r="B203" s="141" t="s">
        <v>11</v>
      </c>
      <c r="C203" s="142"/>
      <c r="D203" s="142"/>
      <c r="E203" s="142"/>
      <c r="F203" s="142"/>
    </row>
    <row r="204" spans="1:8" ht="15" customHeight="1" x14ac:dyDescent="0.25">
      <c r="A204" s="127" t="s">
        <v>88</v>
      </c>
      <c r="B204" s="124" t="s">
        <v>89</v>
      </c>
      <c r="C204" s="25" t="s">
        <v>279</v>
      </c>
      <c r="D204" s="25" t="s">
        <v>42</v>
      </c>
      <c r="E204" s="25">
        <f t="shared" ref="E204:E213" si="12">SUM(F204)</f>
        <v>665500</v>
      </c>
      <c r="F204" s="25">
        <v>665500</v>
      </c>
      <c r="G204" s="84"/>
    </row>
    <row r="205" spans="1:8" x14ac:dyDescent="0.25">
      <c r="A205" s="128"/>
      <c r="B205" s="125"/>
      <c r="C205" s="25" t="s">
        <v>280</v>
      </c>
      <c r="D205" s="25" t="s">
        <v>43</v>
      </c>
      <c r="E205" s="25">
        <f t="shared" si="12"/>
        <v>22211</v>
      </c>
      <c r="F205" s="25">
        <v>22211</v>
      </c>
      <c r="G205" s="84"/>
      <c r="H205" s="14"/>
    </row>
    <row r="206" spans="1:8" ht="15" customHeight="1" x14ac:dyDescent="0.25">
      <c r="A206" s="128"/>
      <c r="B206" s="125"/>
      <c r="C206" s="25" t="s">
        <v>281</v>
      </c>
      <c r="D206" s="25" t="s">
        <v>90</v>
      </c>
      <c r="E206" s="25">
        <f t="shared" si="12"/>
        <v>932448</v>
      </c>
      <c r="F206" s="25">
        <v>932448</v>
      </c>
      <c r="G206" s="15"/>
      <c r="H206" s="81"/>
    </row>
    <row r="207" spans="1:8" x14ac:dyDescent="0.25">
      <c r="A207" s="128"/>
      <c r="B207" s="125"/>
      <c r="C207" s="25" t="s">
        <v>282</v>
      </c>
      <c r="D207" s="34" t="s">
        <v>137</v>
      </c>
      <c r="E207" s="34">
        <f t="shared" si="12"/>
        <v>5804.55</v>
      </c>
      <c r="F207" s="34">
        <v>5804.55</v>
      </c>
    </row>
    <row r="208" spans="1:8" x14ac:dyDescent="0.25">
      <c r="A208" s="128"/>
      <c r="B208" s="125"/>
      <c r="C208" s="25" t="s">
        <v>283</v>
      </c>
      <c r="D208" s="25" t="s">
        <v>44</v>
      </c>
      <c r="E208" s="25">
        <f t="shared" si="12"/>
        <v>21750</v>
      </c>
      <c r="F208" s="25">
        <v>21750</v>
      </c>
      <c r="G208" s="82"/>
    </row>
    <row r="209" spans="1:8" x14ac:dyDescent="0.25">
      <c r="A209" s="128"/>
      <c r="B209" s="125"/>
      <c r="C209" s="25" t="s">
        <v>284</v>
      </c>
      <c r="D209" s="25" t="s">
        <v>163</v>
      </c>
      <c r="E209" s="25">
        <f t="shared" si="12"/>
        <v>70622.34</v>
      </c>
      <c r="F209" s="25">
        <v>70622.34</v>
      </c>
      <c r="G209" s="82"/>
    </row>
    <row r="210" spans="1:8" x14ac:dyDescent="0.25">
      <c r="A210" s="129"/>
      <c r="B210" s="126"/>
      <c r="C210" s="25" t="s">
        <v>285</v>
      </c>
      <c r="D210" s="105" t="s">
        <v>326</v>
      </c>
      <c r="E210" s="105">
        <f t="shared" si="12"/>
        <v>49794.35</v>
      </c>
      <c r="F210" s="105">
        <v>49794.35</v>
      </c>
      <c r="G210" s="110"/>
    </row>
    <row r="211" spans="1:8" x14ac:dyDescent="0.25">
      <c r="A211" s="127" t="s">
        <v>18</v>
      </c>
      <c r="B211" s="124" t="s">
        <v>19</v>
      </c>
      <c r="C211" s="25" t="s">
        <v>286</v>
      </c>
      <c r="D211" s="25" t="s">
        <v>42</v>
      </c>
      <c r="E211" s="25">
        <f t="shared" si="12"/>
        <v>15500</v>
      </c>
      <c r="F211" s="25">
        <v>15500</v>
      </c>
      <c r="G211" s="15"/>
    </row>
    <row r="212" spans="1:8" ht="25.5" customHeight="1" x14ac:dyDescent="0.25">
      <c r="A212" s="129"/>
      <c r="B212" s="126"/>
      <c r="C212" s="25" t="s">
        <v>373</v>
      </c>
      <c r="D212" s="25" t="s">
        <v>43</v>
      </c>
      <c r="E212" s="25">
        <f t="shared" si="12"/>
        <v>41790</v>
      </c>
      <c r="F212" s="25">
        <v>41790</v>
      </c>
    </row>
    <row r="213" spans="1:8" ht="42.75" customHeight="1" x14ac:dyDescent="0.25">
      <c r="A213" s="94" t="s">
        <v>22</v>
      </c>
      <c r="B213" s="32" t="s">
        <v>23</v>
      </c>
      <c r="C213" s="25" t="s">
        <v>393</v>
      </c>
      <c r="D213" s="25" t="s">
        <v>42</v>
      </c>
      <c r="E213" s="25">
        <f t="shared" si="12"/>
        <v>670</v>
      </c>
      <c r="F213" s="25">
        <v>670</v>
      </c>
      <c r="G213" s="82"/>
    </row>
    <row r="214" spans="1:8" ht="30.75" customHeight="1" x14ac:dyDescent="0.25">
      <c r="A214" s="145" t="s">
        <v>198</v>
      </c>
      <c r="B214" s="159"/>
      <c r="C214" s="24" t="s">
        <v>287</v>
      </c>
      <c r="D214" s="24"/>
      <c r="E214" s="24">
        <f>SUM(E216:E224)</f>
        <v>1040040.57</v>
      </c>
      <c r="F214" s="24">
        <f>SUM(F216:F225)</f>
        <v>1047034.57</v>
      </c>
    </row>
    <row r="215" spans="1:8" x14ac:dyDescent="0.25">
      <c r="A215" s="25"/>
      <c r="B215" s="134" t="s">
        <v>11</v>
      </c>
      <c r="C215" s="135"/>
      <c r="D215" s="135"/>
      <c r="E215" s="135"/>
      <c r="F215" s="135"/>
    </row>
    <row r="216" spans="1:8" ht="15" customHeight="1" x14ac:dyDescent="0.25">
      <c r="A216" s="127" t="s">
        <v>88</v>
      </c>
      <c r="B216" s="156" t="s">
        <v>89</v>
      </c>
      <c r="C216" s="25" t="s">
        <v>288</v>
      </c>
      <c r="D216" s="25" t="s">
        <v>42</v>
      </c>
      <c r="E216" s="25">
        <f t="shared" ref="E216:E225" si="13">SUM(F216)</f>
        <v>409520</v>
      </c>
      <c r="F216" s="25">
        <v>409520</v>
      </c>
    </row>
    <row r="217" spans="1:8" x14ac:dyDescent="0.25">
      <c r="A217" s="128"/>
      <c r="B217" s="157"/>
      <c r="C217" s="25" t="s">
        <v>289</v>
      </c>
      <c r="D217" s="25" t="s">
        <v>90</v>
      </c>
      <c r="E217" s="25">
        <f t="shared" si="13"/>
        <v>551242</v>
      </c>
      <c r="F217" s="25">
        <v>551242</v>
      </c>
      <c r="G217" s="15"/>
      <c r="H217" s="81"/>
    </row>
    <row r="218" spans="1:8" x14ac:dyDescent="0.25">
      <c r="A218" s="128"/>
      <c r="B218" s="157"/>
      <c r="C218" s="25" t="s">
        <v>290</v>
      </c>
      <c r="D218" s="34" t="s">
        <v>137</v>
      </c>
      <c r="E218" s="34">
        <f t="shared" si="13"/>
        <v>5062.9399999999996</v>
      </c>
      <c r="F218" s="34">
        <v>5062.9399999999996</v>
      </c>
    </row>
    <row r="219" spans="1:8" x14ac:dyDescent="0.25">
      <c r="A219" s="128"/>
      <c r="B219" s="157"/>
      <c r="C219" s="25" t="s">
        <v>291</v>
      </c>
      <c r="D219" s="25" t="s">
        <v>43</v>
      </c>
      <c r="E219" s="25"/>
      <c r="F219" s="25">
        <v>6264</v>
      </c>
      <c r="G219" s="82"/>
      <c r="H219" s="14"/>
    </row>
    <row r="220" spans="1:8" x14ac:dyDescent="0.25">
      <c r="A220" s="128"/>
      <c r="B220" s="157"/>
      <c r="C220" s="25" t="s">
        <v>292</v>
      </c>
      <c r="D220" s="25" t="s">
        <v>44</v>
      </c>
      <c r="E220" s="25">
        <f t="shared" si="13"/>
        <v>19200</v>
      </c>
      <c r="F220" s="25">
        <v>19200</v>
      </c>
      <c r="G220" s="82"/>
    </row>
    <row r="221" spans="1:8" x14ac:dyDescent="0.25">
      <c r="A221" s="128"/>
      <c r="B221" s="157"/>
      <c r="C221" s="25" t="s">
        <v>293</v>
      </c>
      <c r="D221" s="25" t="s">
        <v>163</v>
      </c>
      <c r="E221" s="25">
        <f t="shared" si="13"/>
        <v>5617.51</v>
      </c>
      <c r="F221" s="25">
        <v>5617.51</v>
      </c>
      <c r="G221" s="82"/>
    </row>
    <row r="222" spans="1:8" x14ac:dyDescent="0.25">
      <c r="A222" s="129"/>
      <c r="B222" s="158"/>
      <c r="C222" s="25" t="s">
        <v>294</v>
      </c>
      <c r="D222" s="105" t="s">
        <v>326</v>
      </c>
      <c r="E222" s="105">
        <f t="shared" si="13"/>
        <v>4518.12</v>
      </c>
      <c r="F222" s="105">
        <v>4518.12</v>
      </c>
      <c r="G222" s="110"/>
    </row>
    <row r="223" spans="1:8" ht="19.5" customHeight="1" x14ac:dyDescent="0.25">
      <c r="A223" s="139" t="s">
        <v>18</v>
      </c>
      <c r="B223" s="124" t="s">
        <v>19</v>
      </c>
      <c r="C223" s="25" t="s">
        <v>295</v>
      </c>
      <c r="D223" s="25" t="s">
        <v>42</v>
      </c>
      <c r="E223" s="25">
        <f t="shared" si="13"/>
        <v>18480</v>
      </c>
      <c r="F223" s="25">
        <v>18480</v>
      </c>
    </row>
    <row r="224" spans="1:8" ht="22.5" customHeight="1" x14ac:dyDescent="0.25">
      <c r="A224" s="140"/>
      <c r="B224" s="126"/>
      <c r="C224" s="25" t="s">
        <v>380</v>
      </c>
      <c r="D224" s="25" t="s">
        <v>43</v>
      </c>
      <c r="E224" s="25">
        <f t="shared" si="13"/>
        <v>26400</v>
      </c>
      <c r="F224" s="25">
        <v>26400</v>
      </c>
    </row>
    <row r="225" spans="1:8" ht="42" customHeight="1" x14ac:dyDescent="0.25">
      <c r="A225" s="123" t="s">
        <v>22</v>
      </c>
      <c r="B225" s="32" t="s">
        <v>23</v>
      </c>
      <c r="C225" s="25" t="s">
        <v>396</v>
      </c>
      <c r="D225" s="25" t="s">
        <v>42</v>
      </c>
      <c r="E225" s="25">
        <f t="shared" si="13"/>
        <v>730</v>
      </c>
      <c r="F225" s="25">
        <v>730</v>
      </c>
      <c r="G225" s="82"/>
    </row>
    <row r="226" spans="1:8" ht="15.75" customHeight="1" x14ac:dyDescent="0.25">
      <c r="A226" s="132" t="s">
        <v>199</v>
      </c>
      <c r="B226" s="133"/>
      <c r="C226" s="24" t="s">
        <v>296</v>
      </c>
      <c r="D226" s="24"/>
      <c r="E226" s="24">
        <f>SUM(E228:E237)</f>
        <v>3237887.2</v>
      </c>
      <c r="F226" s="24">
        <f>SUM(F228:F238)</f>
        <v>3262057.2</v>
      </c>
    </row>
    <row r="227" spans="1:8" x14ac:dyDescent="0.25">
      <c r="A227" s="39"/>
      <c r="B227" s="141" t="s">
        <v>11</v>
      </c>
      <c r="C227" s="142"/>
      <c r="D227" s="142"/>
      <c r="E227" s="142"/>
      <c r="F227" s="142"/>
    </row>
    <row r="228" spans="1:8" ht="18.75" customHeight="1" x14ac:dyDescent="0.25">
      <c r="A228" s="127" t="s">
        <v>88</v>
      </c>
      <c r="B228" s="124" t="s">
        <v>89</v>
      </c>
      <c r="C228" s="25" t="s">
        <v>297</v>
      </c>
      <c r="D228" s="25" t="s">
        <v>42</v>
      </c>
      <c r="E228" s="25">
        <f t="shared" ref="E228:E238" si="14">SUM(F228)</f>
        <v>737000</v>
      </c>
      <c r="F228" s="25">
        <v>737000</v>
      </c>
      <c r="G228" s="82"/>
    </row>
    <row r="229" spans="1:8" x14ac:dyDescent="0.25">
      <c r="A229" s="128"/>
      <c r="B229" s="125"/>
      <c r="C229" s="25" t="s">
        <v>298</v>
      </c>
      <c r="D229" s="25" t="s">
        <v>90</v>
      </c>
      <c r="E229" s="25">
        <f t="shared" si="14"/>
        <v>2168583</v>
      </c>
      <c r="F229" s="25">
        <v>2168583</v>
      </c>
      <c r="G229" s="84"/>
      <c r="H229" s="14"/>
    </row>
    <row r="230" spans="1:8" x14ac:dyDescent="0.25">
      <c r="A230" s="128"/>
      <c r="B230" s="125"/>
      <c r="C230" s="25" t="s">
        <v>299</v>
      </c>
      <c r="D230" s="25" t="s">
        <v>132</v>
      </c>
      <c r="E230" s="25">
        <f t="shared" si="14"/>
        <v>0</v>
      </c>
      <c r="F230" s="25">
        <v>0</v>
      </c>
    </row>
    <row r="231" spans="1:8" x14ac:dyDescent="0.25">
      <c r="A231" s="128"/>
      <c r="B231" s="125"/>
      <c r="C231" s="25" t="s">
        <v>300</v>
      </c>
      <c r="D231" s="34" t="s">
        <v>137</v>
      </c>
      <c r="E231" s="34">
        <f t="shared" si="14"/>
        <v>3287.31</v>
      </c>
      <c r="F231" s="34">
        <v>3287.31</v>
      </c>
    </row>
    <row r="232" spans="1:8" x14ac:dyDescent="0.25">
      <c r="A232" s="128"/>
      <c r="B232" s="125"/>
      <c r="C232" s="25" t="s">
        <v>301</v>
      </c>
      <c r="D232" s="25" t="s">
        <v>44</v>
      </c>
      <c r="E232" s="25">
        <f t="shared" si="14"/>
        <v>38925</v>
      </c>
      <c r="F232" s="25">
        <v>38925</v>
      </c>
    </row>
    <row r="233" spans="1:8" x14ac:dyDescent="0.25">
      <c r="A233" s="128"/>
      <c r="B233" s="125"/>
      <c r="C233" s="25" t="s">
        <v>302</v>
      </c>
      <c r="D233" s="105" t="s">
        <v>326</v>
      </c>
      <c r="E233" s="105">
        <f t="shared" si="14"/>
        <v>10701.02</v>
      </c>
      <c r="F233" s="105">
        <v>10701.02</v>
      </c>
      <c r="G233" s="117"/>
    </row>
    <row r="234" spans="1:8" x14ac:dyDescent="0.25">
      <c r="A234" s="128"/>
      <c r="B234" s="125"/>
      <c r="C234" s="25" t="s">
        <v>353</v>
      </c>
      <c r="D234" s="25" t="s">
        <v>163</v>
      </c>
      <c r="E234" s="25">
        <f t="shared" si="14"/>
        <v>113912.87</v>
      </c>
      <c r="F234" s="25">
        <v>113912.87</v>
      </c>
      <c r="G234" s="122"/>
    </row>
    <row r="235" spans="1:8" x14ac:dyDescent="0.25">
      <c r="A235" s="129"/>
      <c r="B235" s="126"/>
      <c r="C235" s="25" t="s">
        <v>303</v>
      </c>
      <c r="D235" s="25" t="s">
        <v>43</v>
      </c>
      <c r="E235" s="25">
        <f t="shared" si="14"/>
        <v>15578</v>
      </c>
      <c r="F235" s="25">
        <v>15578</v>
      </c>
      <c r="G235" s="115"/>
      <c r="H235" s="14"/>
    </row>
    <row r="236" spans="1:8" ht="25.5" customHeight="1" x14ac:dyDescent="0.25">
      <c r="A236" s="139" t="s">
        <v>18</v>
      </c>
      <c r="B236" s="124" t="s">
        <v>19</v>
      </c>
      <c r="C236" s="25" t="s">
        <v>304</v>
      </c>
      <c r="D236" s="25" t="s">
        <v>43</v>
      </c>
      <c r="E236" s="25">
        <f t="shared" si="14"/>
        <v>140900</v>
      </c>
      <c r="F236" s="25">
        <v>140900</v>
      </c>
      <c r="G236" s="116"/>
    </row>
    <row r="237" spans="1:8" x14ac:dyDescent="0.25">
      <c r="A237" s="140"/>
      <c r="B237" s="126"/>
      <c r="C237" s="25" t="s">
        <v>374</v>
      </c>
      <c r="D237" s="25" t="s">
        <v>42</v>
      </c>
      <c r="E237" s="25">
        <f t="shared" si="14"/>
        <v>9000</v>
      </c>
      <c r="F237" s="25">
        <v>9000</v>
      </c>
      <c r="G237" s="117"/>
    </row>
    <row r="238" spans="1:8" ht="38.25" customHeight="1" x14ac:dyDescent="0.25">
      <c r="A238" s="123" t="s">
        <v>22</v>
      </c>
      <c r="B238" s="32" t="s">
        <v>23</v>
      </c>
      <c r="C238" s="25" t="s">
        <v>399</v>
      </c>
      <c r="D238" s="25" t="s">
        <v>42</v>
      </c>
      <c r="E238" s="25">
        <f t="shared" si="14"/>
        <v>24170</v>
      </c>
      <c r="F238" s="25">
        <v>24170</v>
      </c>
      <c r="G238" s="115"/>
    </row>
    <row r="239" spans="1:8" x14ac:dyDescent="0.25">
      <c r="A239" s="132" t="s">
        <v>189</v>
      </c>
      <c r="B239" s="133"/>
      <c r="C239" s="24" t="s">
        <v>305</v>
      </c>
      <c r="D239" s="24"/>
      <c r="E239" s="24">
        <f>SUM(E241:E249)</f>
        <v>2865097.48</v>
      </c>
      <c r="F239" s="24">
        <f>SUM(F241:F250)</f>
        <v>2868517.48</v>
      </c>
      <c r="G239" s="117"/>
    </row>
    <row r="240" spans="1:8" x14ac:dyDescent="0.25">
      <c r="A240" s="25"/>
      <c r="B240" s="134" t="s">
        <v>11</v>
      </c>
      <c r="C240" s="135"/>
      <c r="D240" s="135"/>
      <c r="E240" s="135"/>
      <c r="F240" s="135"/>
      <c r="G240" s="117"/>
    </row>
    <row r="241" spans="1:8" ht="15" customHeight="1" x14ac:dyDescent="0.25">
      <c r="A241" s="127" t="s">
        <v>88</v>
      </c>
      <c r="B241" s="124" t="s">
        <v>89</v>
      </c>
      <c r="C241" s="25" t="s">
        <v>306</v>
      </c>
      <c r="D241" s="25" t="s">
        <v>42</v>
      </c>
      <c r="E241" s="25">
        <f>SUM(F241)</f>
        <v>734000</v>
      </c>
      <c r="F241" s="25">
        <v>734000</v>
      </c>
      <c r="G241" s="118"/>
    </row>
    <row r="242" spans="1:8" x14ac:dyDescent="0.25">
      <c r="A242" s="128"/>
      <c r="B242" s="125"/>
      <c r="C242" s="25" t="s">
        <v>307</v>
      </c>
      <c r="D242" s="25" t="s">
        <v>90</v>
      </c>
      <c r="E242" s="25">
        <f>SUM(F242)</f>
        <v>1866074</v>
      </c>
      <c r="F242" s="25">
        <v>1866074</v>
      </c>
      <c r="G242" s="118"/>
      <c r="H242" s="14"/>
    </row>
    <row r="243" spans="1:8" x14ac:dyDescent="0.25">
      <c r="A243" s="128"/>
      <c r="B243" s="125"/>
      <c r="C243" s="25" t="s">
        <v>308</v>
      </c>
      <c r="D243" s="34" t="s">
        <v>137</v>
      </c>
      <c r="E243" s="34">
        <f t="shared" ref="E243:E250" si="15">SUM(F243)</f>
        <v>8597.73</v>
      </c>
      <c r="F243" s="34">
        <v>8597.73</v>
      </c>
      <c r="G243" s="117"/>
    </row>
    <row r="244" spans="1:8" x14ac:dyDescent="0.25">
      <c r="A244" s="128"/>
      <c r="B244" s="125"/>
      <c r="C244" s="25" t="s">
        <v>309</v>
      </c>
      <c r="D244" s="25" t="s">
        <v>44</v>
      </c>
      <c r="E244" s="25">
        <f t="shared" si="15"/>
        <v>33200</v>
      </c>
      <c r="F244" s="25">
        <v>33200</v>
      </c>
      <c r="G244" s="117"/>
    </row>
    <row r="245" spans="1:8" x14ac:dyDescent="0.25">
      <c r="A245" s="128"/>
      <c r="B245" s="125"/>
      <c r="C245" s="25" t="s">
        <v>310</v>
      </c>
      <c r="D245" s="88" t="s">
        <v>326</v>
      </c>
      <c r="E245" s="88">
        <f t="shared" si="15"/>
        <v>31182.67</v>
      </c>
      <c r="F245" s="88">
        <v>31182.67</v>
      </c>
      <c r="G245" s="119"/>
    </row>
    <row r="246" spans="1:8" x14ac:dyDescent="0.25">
      <c r="A246" s="128"/>
      <c r="B246" s="125"/>
      <c r="C246" s="25" t="s">
        <v>311</v>
      </c>
      <c r="D246" s="25" t="s">
        <v>163</v>
      </c>
      <c r="E246" s="25">
        <f t="shared" si="15"/>
        <v>72094.080000000002</v>
      </c>
      <c r="F246" s="25">
        <v>72094.080000000002</v>
      </c>
      <c r="G246" s="121"/>
    </row>
    <row r="247" spans="1:8" x14ac:dyDescent="0.25">
      <c r="A247" s="129"/>
      <c r="B247" s="126"/>
      <c r="C247" s="25" t="s">
        <v>353</v>
      </c>
      <c r="D247" s="25" t="s">
        <v>43</v>
      </c>
      <c r="E247" s="25">
        <f t="shared" si="15"/>
        <v>22249</v>
      </c>
      <c r="F247" s="25">
        <v>22249</v>
      </c>
      <c r="G247" s="115"/>
      <c r="H247" s="14"/>
    </row>
    <row r="248" spans="1:8" x14ac:dyDescent="0.25">
      <c r="A248" s="201" t="s">
        <v>18</v>
      </c>
      <c r="B248" s="124" t="s">
        <v>19</v>
      </c>
      <c r="C248" s="25" t="s">
        <v>375</v>
      </c>
      <c r="D248" s="25" t="s">
        <v>42</v>
      </c>
      <c r="E248" s="25">
        <f t="shared" si="15"/>
        <v>0</v>
      </c>
      <c r="F248" s="25">
        <v>0</v>
      </c>
      <c r="G248" s="116"/>
    </row>
    <row r="249" spans="1:8" ht="22.5" customHeight="1" x14ac:dyDescent="0.25">
      <c r="A249" s="202"/>
      <c r="B249" s="126"/>
      <c r="C249" s="25" t="s">
        <v>376</v>
      </c>
      <c r="D249" s="25" t="s">
        <v>43</v>
      </c>
      <c r="E249" s="25">
        <f t="shared" si="15"/>
        <v>97700</v>
      </c>
      <c r="F249" s="25">
        <v>97700</v>
      </c>
      <c r="G249" s="116"/>
    </row>
    <row r="250" spans="1:8" ht="43.5" customHeight="1" x14ac:dyDescent="0.25">
      <c r="A250" s="123" t="s">
        <v>22</v>
      </c>
      <c r="B250" s="32" t="s">
        <v>23</v>
      </c>
      <c r="C250" s="25" t="s">
        <v>397</v>
      </c>
      <c r="D250" s="25" t="s">
        <v>42</v>
      </c>
      <c r="E250" s="25">
        <f t="shared" si="15"/>
        <v>3420</v>
      </c>
      <c r="F250" s="25">
        <v>3420</v>
      </c>
      <c r="G250" s="118"/>
    </row>
    <row r="251" spans="1:8" x14ac:dyDescent="0.25">
      <c r="A251" s="132" t="s">
        <v>184</v>
      </c>
      <c r="B251" s="133"/>
      <c r="C251" s="24" t="s">
        <v>312</v>
      </c>
      <c r="D251" s="24"/>
      <c r="E251" s="24">
        <f>SUM(E253:E256)</f>
        <v>564024.01</v>
      </c>
      <c r="F251" s="24">
        <f>SUM(F253:F259)</f>
        <v>593682.01</v>
      </c>
      <c r="G251" s="117"/>
    </row>
    <row r="252" spans="1:8" x14ac:dyDescent="0.25">
      <c r="A252" s="25"/>
      <c r="B252" s="134" t="s">
        <v>11</v>
      </c>
      <c r="C252" s="135"/>
      <c r="D252" s="135"/>
      <c r="E252" s="135"/>
      <c r="F252" s="135"/>
      <c r="G252" s="117"/>
    </row>
    <row r="253" spans="1:8" ht="15" customHeight="1" x14ac:dyDescent="0.25">
      <c r="A253" s="127" t="s">
        <v>88</v>
      </c>
      <c r="B253" s="124" t="s">
        <v>89</v>
      </c>
      <c r="C253" s="25" t="s">
        <v>313</v>
      </c>
      <c r="D253" s="25" t="s">
        <v>42</v>
      </c>
      <c r="E253" s="25">
        <f t="shared" ref="E253:E259" si="16">SUM(F253)</f>
        <v>496500</v>
      </c>
      <c r="F253" s="25">
        <v>496500</v>
      </c>
      <c r="G253" s="119"/>
    </row>
    <row r="254" spans="1:8" ht="15" customHeight="1" x14ac:dyDescent="0.25">
      <c r="A254" s="128"/>
      <c r="B254" s="125"/>
      <c r="C254" s="25" t="s">
        <v>314</v>
      </c>
      <c r="D254" s="25" t="s">
        <v>90</v>
      </c>
      <c r="E254" s="25">
        <f t="shared" si="16"/>
        <v>26059</v>
      </c>
      <c r="F254" s="25">
        <v>26059</v>
      </c>
      <c r="G254" s="1"/>
      <c r="H254" s="15"/>
    </row>
    <row r="255" spans="1:8" x14ac:dyDescent="0.25">
      <c r="A255" s="128"/>
      <c r="B255" s="125"/>
      <c r="C255" s="25" t="s">
        <v>315</v>
      </c>
      <c r="D255" s="34" t="s">
        <v>137</v>
      </c>
      <c r="E255" s="34">
        <f t="shared" si="16"/>
        <v>4465.01</v>
      </c>
      <c r="F255" s="34">
        <v>4465.01</v>
      </c>
    </row>
    <row r="256" spans="1:8" x14ac:dyDescent="0.25">
      <c r="A256" s="128"/>
      <c r="B256" s="125"/>
      <c r="C256" s="25" t="s">
        <v>357</v>
      </c>
      <c r="D256" s="25" t="s">
        <v>44</v>
      </c>
      <c r="E256" s="25">
        <f t="shared" si="16"/>
        <v>37000</v>
      </c>
      <c r="F256" s="25">
        <v>37000</v>
      </c>
    </row>
    <row r="257" spans="1:8" x14ac:dyDescent="0.25">
      <c r="A257" s="129"/>
      <c r="B257" s="126"/>
      <c r="C257" s="25" t="s">
        <v>363</v>
      </c>
      <c r="D257" s="25" t="s">
        <v>43</v>
      </c>
      <c r="E257" s="25">
        <f t="shared" si="16"/>
        <v>24398</v>
      </c>
      <c r="F257" s="25">
        <v>24398</v>
      </c>
      <c r="G257" s="110"/>
    </row>
    <row r="258" spans="1:8" ht="30" customHeight="1" x14ac:dyDescent="0.25">
      <c r="A258" s="94" t="s">
        <v>18</v>
      </c>
      <c r="B258" s="65" t="s">
        <v>19</v>
      </c>
      <c r="C258" s="25" t="s">
        <v>364</v>
      </c>
      <c r="D258" s="25" t="s">
        <v>42</v>
      </c>
      <c r="E258" s="25">
        <f t="shared" si="16"/>
        <v>3500</v>
      </c>
      <c r="F258" s="25">
        <v>3500</v>
      </c>
    </row>
    <row r="259" spans="1:8" ht="37.5" customHeight="1" x14ac:dyDescent="0.25">
      <c r="A259" s="94" t="s">
        <v>22</v>
      </c>
      <c r="B259" s="32" t="s">
        <v>23</v>
      </c>
      <c r="C259" s="25" t="s">
        <v>404</v>
      </c>
      <c r="D259" s="25" t="s">
        <v>42</v>
      </c>
      <c r="E259" s="25">
        <f t="shared" si="16"/>
        <v>1760</v>
      </c>
      <c r="F259" s="25">
        <v>1760</v>
      </c>
      <c r="G259" s="82"/>
    </row>
    <row r="260" spans="1:8" ht="17.25" customHeight="1" x14ac:dyDescent="0.25">
      <c r="A260" s="132" t="s">
        <v>185</v>
      </c>
      <c r="B260" s="133"/>
      <c r="C260" s="24" t="s">
        <v>316</v>
      </c>
      <c r="D260" s="24"/>
      <c r="E260" s="24">
        <f>SUM(E262:E267)</f>
        <v>1038628.33</v>
      </c>
      <c r="F260" s="24">
        <f>SUM(F262:F268)</f>
        <v>1039698.33</v>
      </c>
    </row>
    <row r="261" spans="1:8" x14ac:dyDescent="0.25">
      <c r="A261" s="25"/>
      <c r="B261" s="134" t="s">
        <v>11</v>
      </c>
      <c r="C261" s="135"/>
      <c r="D261" s="135"/>
      <c r="E261" s="135"/>
      <c r="F261" s="135"/>
    </row>
    <row r="262" spans="1:8" ht="15" customHeight="1" x14ac:dyDescent="0.25">
      <c r="A262" s="127" t="s">
        <v>88</v>
      </c>
      <c r="B262" s="124" t="s">
        <v>89</v>
      </c>
      <c r="C262" s="25" t="s">
        <v>317</v>
      </c>
      <c r="D262" s="25" t="s">
        <v>42</v>
      </c>
      <c r="E262" s="25">
        <f t="shared" ref="E262:E268" si="17">SUM(F262)</f>
        <v>927000</v>
      </c>
      <c r="F262" s="25">
        <v>927000</v>
      </c>
      <c r="G262" s="84"/>
      <c r="H262" s="14"/>
    </row>
    <row r="263" spans="1:8" x14ac:dyDescent="0.25">
      <c r="A263" s="128"/>
      <c r="B263" s="125"/>
      <c r="C263" s="25" t="s">
        <v>318</v>
      </c>
      <c r="D263" s="25" t="s">
        <v>90</v>
      </c>
      <c r="E263" s="25">
        <f t="shared" si="17"/>
        <v>29960</v>
      </c>
      <c r="F263" s="25">
        <v>29960</v>
      </c>
      <c r="G263" s="1"/>
      <c r="H263" s="15"/>
    </row>
    <row r="264" spans="1:8" x14ac:dyDescent="0.25">
      <c r="A264" s="128"/>
      <c r="B264" s="125"/>
      <c r="C264" s="25" t="s">
        <v>319</v>
      </c>
      <c r="D264" s="34" t="s">
        <v>137</v>
      </c>
      <c r="E264" s="34">
        <f t="shared" si="17"/>
        <v>3703.33</v>
      </c>
      <c r="F264" s="34">
        <v>3703.33</v>
      </c>
    </row>
    <row r="265" spans="1:8" x14ac:dyDescent="0.25">
      <c r="A265" s="128"/>
      <c r="B265" s="125"/>
      <c r="C265" s="25" t="s">
        <v>342</v>
      </c>
      <c r="D265" s="25" t="s">
        <v>44</v>
      </c>
      <c r="E265" s="25">
        <f t="shared" si="17"/>
        <v>46500</v>
      </c>
      <c r="F265" s="25">
        <v>46500</v>
      </c>
    </row>
    <row r="266" spans="1:8" x14ac:dyDescent="0.25">
      <c r="A266" s="129"/>
      <c r="B266" s="126"/>
      <c r="C266" s="25" t="s">
        <v>365</v>
      </c>
      <c r="D266" s="25" t="s">
        <v>43</v>
      </c>
      <c r="E266" s="25">
        <f t="shared" si="17"/>
        <v>28465</v>
      </c>
      <c r="F266" s="25">
        <v>28465</v>
      </c>
      <c r="G266" s="110"/>
    </row>
    <row r="267" spans="1:8" ht="30" customHeight="1" x14ac:dyDescent="0.25">
      <c r="A267" s="31" t="s">
        <v>18</v>
      </c>
      <c r="B267" s="65" t="s">
        <v>19</v>
      </c>
      <c r="C267" s="25" t="s">
        <v>366</v>
      </c>
      <c r="D267" s="25" t="s">
        <v>42</v>
      </c>
      <c r="E267" s="25">
        <f t="shared" si="17"/>
        <v>3000</v>
      </c>
      <c r="F267" s="25">
        <v>3000</v>
      </c>
      <c r="G267" s="15"/>
    </row>
    <row r="268" spans="1:8" ht="36.75" customHeight="1" x14ac:dyDescent="0.25">
      <c r="A268" s="94" t="s">
        <v>22</v>
      </c>
      <c r="B268" s="32" t="s">
        <v>23</v>
      </c>
      <c r="C268" s="25" t="s">
        <v>403</v>
      </c>
      <c r="D268" s="25" t="s">
        <v>42</v>
      </c>
      <c r="E268" s="25">
        <f t="shared" si="17"/>
        <v>1070</v>
      </c>
      <c r="F268" s="25">
        <v>1070</v>
      </c>
      <c r="G268" s="84"/>
    </row>
    <row r="269" spans="1:8" ht="18" customHeight="1" x14ac:dyDescent="0.25">
      <c r="A269" s="132" t="s">
        <v>186</v>
      </c>
      <c r="B269" s="133"/>
      <c r="C269" s="24" t="s">
        <v>320</v>
      </c>
      <c r="D269" s="24"/>
      <c r="E269" s="24">
        <f>SUM(E271:E275)</f>
        <v>1498374.75</v>
      </c>
      <c r="F269" s="24">
        <f>SUM(F271:F277)</f>
        <v>1510414.8</v>
      </c>
    </row>
    <row r="270" spans="1:8" x14ac:dyDescent="0.25">
      <c r="A270" s="25"/>
      <c r="B270" s="134" t="s">
        <v>11</v>
      </c>
      <c r="C270" s="135"/>
      <c r="D270" s="135"/>
      <c r="E270" s="135"/>
      <c r="F270" s="135"/>
    </row>
    <row r="271" spans="1:8" ht="15" customHeight="1" x14ac:dyDescent="0.25">
      <c r="A271" s="170" t="s">
        <v>88</v>
      </c>
      <c r="B271" s="198" t="s">
        <v>89</v>
      </c>
      <c r="C271" s="25" t="s">
        <v>321</v>
      </c>
      <c r="D271" s="25" t="s">
        <v>42</v>
      </c>
      <c r="E271" s="25">
        <f t="shared" ref="E271:E276" si="18">SUM(F271)</f>
        <v>805000</v>
      </c>
      <c r="F271" s="25">
        <v>805000</v>
      </c>
    </row>
    <row r="272" spans="1:8" x14ac:dyDescent="0.25">
      <c r="A272" s="170"/>
      <c r="B272" s="199"/>
      <c r="C272" s="25" t="s">
        <v>91</v>
      </c>
      <c r="D272" s="25" t="s">
        <v>90</v>
      </c>
      <c r="E272" s="25">
        <f t="shared" si="18"/>
        <v>554623</v>
      </c>
      <c r="F272" s="25">
        <v>554623</v>
      </c>
      <c r="G272" s="82"/>
      <c r="H272" s="14"/>
    </row>
    <row r="273" spans="1:8" x14ac:dyDescent="0.25">
      <c r="A273" s="170"/>
      <c r="B273" s="199"/>
      <c r="C273" s="25" t="s">
        <v>92</v>
      </c>
      <c r="D273" s="34" t="s">
        <v>137</v>
      </c>
      <c r="E273" s="34">
        <f t="shared" si="18"/>
        <v>15702.75</v>
      </c>
      <c r="F273" s="34">
        <v>15702.75</v>
      </c>
    </row>
    <row r="274" spans="1:8" x14ac:dyDescent="0.25">
      <c r="A274" s="170"/>
      <c r="B274" s="199"/>
      <c r="C274" s="25" t="s">
        <v>139</v>
      </c>
      <c r="D274" s="25" t="s">
        <v>44</v>
      </c>
      <c r="E274" s="25">
        <f t="shared" si="18"/>
        <v>104750</v>
      </c>
      <c r="F274" s="25">
        <v>104750</v>
      </c>
      <c r="G274" s="82"/>
    </row>
    <row r="275" spans="1:8" x14ac:dyDescent="0.25">
      <c r="A275" s="170"/>
      <c r="B275" s="199"/>
      <c r="C275" s="25" t="s">
        <v>154</v>
      </c>
      <c r="D275" s="25" t="s">
        <v>43</v>
      </c>
      <c r="E275" s="25">
        <f t="shared" si="18"/>
        <v>18299</v>
      </c>
      <c r="F275" s="25">
        <v>18299</v>
      </c>
      <c r="G275" s="82"/>
      <c r="H275" s="14"/>
    </row>
    <row r="276" spans="1:8" x14ac:dyDescent="0.25">
      <c r="A276" s="170"/>
      <c r="B276" s="199"/>
      <c r="C276" s="25" t="s">
        <v>155</v>
      </c>
      <c r="D276" s="25" t="s">
        <v>163</v>
      </c>
      <c r="E276" s="25">
        <f t="shared" si="18"/>
        <v>1107.75</v>
      </c>
      <c r="F276" s="25">
        <v>1107.75</v>
      </c>
      <c r="G276" s="82"/>
      <c r="H276" s="14"/>
    </row>
    <row r="277" spans="1:8" x14ac:dyDescent="0.25">
      <c r="A277" s="170"/>
      <c r="B277" s="200"/>
      <c r="C277" s="25" t="s">
        <v>382</v>
      </c>
      <c r="D277" s="88" t="s">
        <v>326</v>
      </c>
      <c r="E277" s="88">
        <f t="shared" ref="E277" si="19">SUM(F277)</f>
        <v>10932.3</v>
      </c>
      <c r="F277" s="88">
        <v>10932.3</v>
      </c>
      <c r="G277" s="110"/>
      <c r="H277" s="14"/>
    </row>
    <row r="278" spans="1:8" x14ac:dyDescent="0.25">
      <c r="A278" s="132" t="s">
        <v>187</v>
      </c>
      <c r="B278" s="133"/>
      <c r="C278" s="24" t="s">
        <v>93</v>
      </c>
      <c r="D278" s="24"/>
      <c r="E278" s="24">
        <f>SUM(E280:E288)</f>
        <v>1312225.5999999999</v>
      </c>
      <c r="F278" s="24">
        <f>SUM(F280:F289)</f>
        <v>1313425.5999999999</v>
      </c>
    </row>
    <row r="279" spans="1:8" x14ac:dyDescent="0.25">
      <c r="A279" s="25"/>
      <c r="B279" s="134" t="s">
        <v>11</v>
      </c>
      <c r="C279" s="135"/>
      <c r="D279" s="135"/>
      <c r="E279" s="135"/>
      <c r="F279" s="135"/>
    </row>
    <row r="280" spans="1:8" ht="15" customHeight="1" x14ac:dyDescent="0.25">
      <c r="A280" s="127" t="s">
        <v>88</v>
      </c>
      <c r="B280" s="156" t="s">
        <v>89</v>
      </c>
      <c r="C280" s="25" t="s">
        <v>94</v>
      </c>
      <c r="D280" s="25" t="s">
        <v>42</v>
      </c>
      <c r="E280" s="25">
        <f>SUM(F280)</f>
        <v>715000</v>
      </c>
      <c r="F280" s="25">
        <v>715000</v>
      </c>
    </row>
    <row r="281" spans="1:8" x14ac:dyDescent="0.25">
      <c r="A281" s="128"/>
      <c r="B281" s="157"/>
      <c r="C281" s="25" t="s">
        <v>95</v>
      </c>
      <c r="D281" s="25" t="s">
        <v>90</v>
      </c>
      <c r="E281" s="25">
        <f>SUM(F281)</f>
        <v>469758</v>
      </c>
      <c r="F281" s="25">
        <v>469758</v>
      </c>
      <c r="G281" s="87"/>
      <c r="H281" s="86"/>
    </row>
    <row r="282" spans="1:8" x14ac:dyDescent="0.25">
      <c r="A282" s="128"/>
      <c r="B282" s="157"/>
      <c r="C282" s="25" t="s">
        <v>190</v>
      </c>
      <c r="D282" s="34" t="s">
        <v>137</v>
      </c>
      <c r="E282" s="34">
        <f t="shared" ref="E282:E289" si="20">SUM(F282)</f>
        <v>12225.3</v>
      </c>
      <c r="F282" s="34">
        <v>12225.3</v>
      </c>
    </row>
    <row r="283" spans="1:8" x14ac:dyDescent="0.25">
      <c r="A283" s="128"/>
      <c r="B283" s="157"/>
      <c r="C283" s="25" t="s">
        <v>207</v>
      </c>
      <c r="D283" s="25" t="s">
        <v>44</v>
      </c>
      <c r="E283" s="25">
        <f t="shared" si="20"/>
        <v>56000</v>
      </c>
      <c r="F283" s="25">
        <v>56000</v>
      </c>
      <c r="G283" s="82"/>
    </row>
    <row r="284" spans="1:8" x14ac:dyDescent="0.25">
      <c r="A284" s="128"/>
      <c r="B284" s="157"/>
      <c r="C284" s="25" t="s">
        <v>180</v>
      </c>
      <c r="D284" s="25" t="s">
        <v>43</v>
      </c>
      <c r="E284" s="25">
        <f t="shared" si="20"/>
        <v>20256</v>
      </c>
      <c r="F284" s="25">
        <v>20256</v>
      </c>
      <c r="G284" s="73"/>
      <c r="H284" s="14"/>
    </row>
    <row r="285" spans="1:8" x14ac:dyDescent="0.25">
      <c r="A285" s="128"/>
      <c r="B285" s="157"/>
      <c r="C285" s="25" t="s">
        <v>166</v>
      </c>
      <c r="D285" s="25" t="s">
        <v>163</v>
      </c>
      <c r="E285" s="25">
        <f t="shared" si="20"/>
        <v>13396.64</v>
      </c>
      <c r="F285" s="25">
        <v>13396.64</v>
      </c>
      <c r="G285" s="84"/>
      <c r="H285" s="14"/>
    </row>
    <row r="286" spans="1:8" x14ac:dyDescent="0.25">
      <c r="A286" s="129"/>
      <c r="B286" s="158"/>
      <c r="C286" s="25" t="s">
        <v>343</v>
      </c>
      <c r="D286" s="88" t="s">
        <v>326</v>
      </c>
      <c r="E286" s="88">
        <f t="shared" si="20"/>
        <v>23139.66</v>
      </c>
      <c r="F286" s="88">
        <v>23139.66</v>
      </c>
      <c r="G286" s="110"/>
      <c r="H286" s="14"/>
    </row>
    <row r="287" spans="1:8" x14ac:dyDescent="0.25">
      <c r="A287" s="127" t="s">
        <v>18</v>
      </c>
      <c r="B287" s="124" t="s">
        <v>19</v>
      </c>
      <c r="C287" s="25" t="s">
        <v>344</v>
      </c>
      <c r="D287" s="25" t="s">
        <v>42</v>
      </c>
      <c r="E287" s="25">
        <f t="shared" si="20"/>
        <v>0</v>
      </c>
      <c r="F287" s="25">
        <v>0</v>
      </c>
    </row>
    <row r="288" spans="1:8" ht="25.5" customHeight="1" x14ac:dyDescent="0.25">
      <c r="A288" s="129"/>
      <c r="B288" s="126"/>
      <c r="C288" s="25" t="s">
        <v>385</v>
      </c>
      <c r="D288" s="25" t="s">
        <v>43</v>
      </c>
      <c r="E288" s="25">
        <f t="shared" si="20"/>
        <v>2450</v>
      </c>
      <c r="F288" s="25">
        <v>2450</v>
      </c>
    </row>
    <row r="289" spans="1:8" ht="41.25" customHeight="1" x14ac:dyDescent="0.25">
      <c r="A289" s="94" t="s">
        <v>22</v>
      </c>
      <c r="B289" s="32" t="s">
        <v>126</v>
      </c>
      <c r="C289" s="25" t="s">
        <v>401</v>
      </c>
      <c r="D289" s="25" t="s">
        <v>42</v>
      </c>
      <c r="E289" s="25">
        <f t="shared" si="20"/>
        <v>1200</v>
      </c>
      <c r="F289" s="25">
        <v>1200</v>
      </c>
      <c r="G289" s="82"/>
    </row>
    <row r="290" spans="1:8" ht="18" customHeight="1" x14ac:dyDescent="0.25">
      <c r="A290" s="132" t="s">
        <v>188</v>
      </c>
      <c r="B290" s="133"/>
      <c r="C290" s="24" t="s">
        <v>96</v>
      </c>
      <c r="D290" s="24"/>
      <c r="E290" s="24">
        <f>SUM(E292:E296)</f>
        <v>1695234.76</v>
      </c>
      <c r="F290" s="24">
        <f>SUM(F292:F300)</f>
        <v>1763103.8299999998</v>
      </c>
    </row>
    <row r="291" spans="1:8" x14ac:dyDescent="0.25">
      <c r="A291" s="25"/>
      <c r="B291" s="134" t="s">
        <v>11</v>
      </c>
      <c r="C291" s="135"/>
      <c r="D291" s="135"/>
      <c r="E291" s="135"/>
      <c r="F291" s="135"/>
    </row>
    <row r="292" spans="1:8" ht="15" customHeight="1" x14ac:dyDescent="0.25">
      <c r="A292" s="161" t="s">
        <v>88</v>
      </c>
      <c r="B292" s="160" t="s">
        <v>89</v>
      </c>
      <c r="C292" s="25" t="s">
        <v>97</v>
      </c>
      <c r="D292" s="25" t="s">
        <v>42</v>
      </c>
      <c r="E292" s="25">
        <f t="shared" ref="E292:E297" si="21">SUM(F292)</f>
        <v>850000</v>
      </c>
      <c r="F292" s="25">
        <v>850000</v>
      </c>
    </row>
    <row r="293" spans="1:8" x14ac:dyDescent="0.25">
      <c r="A293" s="162"/>
      <c r="B293" s="160"/>
      <c r="C293" s="25" t="s">
        <v>98</v>
      </c>
      <c r="D293" s="25" t="s">
        <v>90</v>
      </c>
      <c r="E293" s="25">
        <f t="shared" si="21"/>
        <v>671378</v>
      </c>
      <c r="F293" s="25">
        <v>671378</v>
      </c>
      <c r="G293" s="82"/>
      <c r="H293" s="14"/>
    </row>
    <row r="294" spans="1:8" x14ac:dyDescent="0.25">
      <c r="A294" s="162"/>
      <c r="B294" s="160"/>
      <c r="C294" s="25" t="s">
        <v>99</v>
      </c>
      <c r="D294" s="34" t="s">
        <v>137</v>
      </c>
      <c r="E294" s="34">
        <f t="shared" si="21"/>
        <v>26339.99</v>
      </c>
      <c r="F294" s="34">
        <v>26339.99</v>
      </c>
    </row>
    <row r="295" spans="1:8" x14ac:dyDescent="0.25">
      <c r="A295" s="162"/>
      <c r="B295" s="160"/>
      <c r="C295" s="25" t="s">
        <v>100</v>
      </c>
      <c r="D295" s="25" t="s">
        <v>44</v>
      </c>
      <c r="E295" s="25">
        <f t="shared" si="21"/>
        <v>100000</v>
      </c>
      <c r="F295" s="25">
        <v>100000</v>
      </c>
      <c r="G295" s="82"/>
    </row>
    <row r="296" spans="1:8" x14ac:dyDescent="0.25">
      <c r="A296" s="162"/>
      <c r="B296" s="160"/>
      <c r="C296" s="25" t="s">
        <v>131</v>
      </c>
      <c r="D296" s="25" t="s">
        <v>43</v>
      </c>
      <c r="E296" s="25">
        <f t="shared" si="21"/>
        <v>47516.77</v>
      </c>
      <c r="F296" s="25">
        <v>47516.77</v>
      </c>
      <c r="G296" s="84"/>
      <c r="H296" s="14"/>
    </row>
    <row r="297" spans="1:8" x14ac:dyDescent="0.25">
      <c r="A297" s="162"/>
      <c r="B297" s="160"/>
      <c r="C297" s="25" t="s">
        <v>158</v>
      </c>
      <c r="D297" s="25" t="s">
        <v>163</v>
      </c>
      <c r="E297" s="25">
        <f t="shared" si="21"/>
        <v>16066.15</v>
      </c>
      <c r="F297" s="25">
        <v>16066.15</v>
      </c>
      <c r="G297" s="84"/>
      <c r="H297" s="14"/>
    </row>
    <row r="298" spans="1:8" x14ac:dyDescent="0.25">
      <c r="A298" s="162"/>
      <c r="B298" s="160"/>
      <c r="C298" s="25" t="s">
        <v>349</v>
      </c>
      <c r="D298" s="88" t="s">
        <v>326</v>
      </c>
      <c r="E298" s="88">
        <f t="shared" ref="E298" si="22">SUM(F298)</f>
        <v>22236.17</v>
      </c>
      <c r="F298" s="88">
        <v>22236.17</v>
      </c>
      <c r="G298" s="73"/>
      <c r="H298" s="14"/>
    </row>
    <row r="299" spans="1:8" x14ac:dyDescent="0.25">
      <c r="A299" s="163"/>
      <c r="B299" s="160"/>
      <c r="C299" s="25" t="s">
        <v>388</v>
      </c>
      <c r="D299" s="102" t="s">
        <v>351</v>
      </c>
      <c r="E299" s="25"/>
      <c r="F299" s="102">
        <v>26446.75</v>
      </c>
      <c r="G299" s="110"/>
      <c r="H299" s="14"/>
    </row>
    <row r="300" spans="1:8" ht="39.75" customHeight="1" x14ac:dyDescent="0.25">
      <c r="A300" s="94" t="s">
        <v>22</v>
      </c>
      <c r="B300" s="32" t="s">
        <v>126</v>
      </c>
      <c r="C300" s="25" t="s">
        <v>402</v>
      </c>
      <c r="D300" s="25" t="s">
        <v>42</v>
      </c>
      <c r="E300" s="25"/>
      <c r="F300" s="25">
        <v>3120</v>
      </c>
      <c r="G300" s="122"/>
      <c r="H300" s="14"/>
    </row>
    <row r="301" spans="1:8" ht="30" customHeight="1" x14ac:dyDescent="0.25">
      <c r="A301" s="145" t="s">
        <v>200</v>
      </c>
      <c r="B301" s="159"/>
      <c r="C301" s="24" t="s">
        <v>101</v>
      </c>
      <c r="D301" s="24"/>
      <c r="E301" s="24">
        <f>SUM(E303:E311)</f>
        <v>2093950.3499999999</v>
      </c>
      <c r="F301" s="24">
        <f>SUM(F303:F312)</f>
        <v>2097140.3499999999</v>
      </c>
    </row>
    <row r="302" spans="1:8" x14ac:dyDescent="0.25">
      <c r="A302" s="25"/>
      <c r="B302" s="152" t="s">
        <v>11</v>
      </c>
      <c r="C302" s="153"/>
      <c r="D302" s="153"/>
      <c r="E302" s="153"/>
      <c r="F302" s="153"/>
    </row>
    <row r="303" spans="1:8" ht="15" customHeight="1" x14ac:dyDescent="0.25">
      <c r="A303" s="127" t="s">
        <v>88</v>
      </c>
      <c r="B303" s="156" t="s">
        <v>89</v>
      </c>
      <c r="C303" s="25" t="s">
        <v>102</v>
      </c>
      <c r="D303" s="25" t="s">
        <v>42</v>
      </c>
      <c r="E303" s="25">
        <f t="shared" ref="E303:E308" si="23">SUM(F303)</f>
        <v>950000</v>
      </c>
      <c r="F303" s="25">
        <v>950000</v>
      </c>
      <c r="G303" s="15"/>
    </row>
    <row r="304" spans="1:8" x14ac:dyDescent="0.25">
      <c r="A304" s="128"/>
      <c r="B304" s="157"/>
      <c r="C304" s="25" t="s">
        <v>103</v>
      </c>
      <c r="D304" s="25" t="s">
        <v>43</v>
      </c>
      <c r="E304" s="25">
        <f t="shared" si="23"/>
        <v>49977</v>
      </c>
      <c r="F304" s="25">
        <v>49977</v>
      </c>
      <c r="G304" s="73"/>
      <c r="H304" s="14"/>
    </row>
    <row r="305" spans="1:8" x14ac:dyDescent="0.25">
      <c r="A305" s="128"/>
      <c r="B305" s="157"/>
      <c r="C305" s="25" t="s">
        <v>104</v>
      </c>
      <c r="D305" s="25" t="s">
        <v>90</v>
      </c>
      <c r="E305" s="25">
        <f t="shared" si="23"/>
        <v>957244</v>
      </c>
      <c r="F305" s="25">
        <v>957244</v>
      </c>
      <c r="G305" s="84"/>
      <c r="H305" s="14"/>
    </row>
    <row r="306" spans="1:8" x14ac:dyDescent="0.25">
      <c r="A306" s="128"/>
      <c r="B306" s="157"/>
      <c r="C306" s="25" t="s">
        <v>105</v>
      </c>
      <c r="D306" s="34" t="s">
        <v>137</v>
      </c>
      <c r="E306" s="34">
        <f t="shared" si="23"/>
        <v>2501.88</v>
      </c>
      <c r="F306" s="34">
        <v>2501.88</v>
      </c>
    </row>
    <row r="307" spans="1:8" x14ac:dyDescent="0.25">
      <c r="A307" s="128"/>
      <c r="B307" s="157"/>
      <c r="C307" s="25" t="s">
        <v>156</v>
      </c>
      <c r="D307" s="25" t="s">
        <v>44</v>
      </c>
      <c r="E307" s="25">
        <f t="shared" si="23"/>
        <v>54500</v>
      </c>
      <c r="F307" s="25">
        <v>54500</v>
      </c>
      <c r="G307" s="82"/>
    </row>
    <row r="308" spans="1:8" x14ac:dyDescent="0.25">
      <c r="A308" s="128"/>
      <c r="B308" s="157"/>
      <c r="C308" s="25" t="s">
        <v>159</v>
      </c>
      <c r="D308" s="25" t="s">
        <v>163</v>
      </c>
      <c r="E308" s="25">
        <f t="shared" si="23"/>
        <v>8085.76</v>
      </c>
      <c r="F308" s="25">
        <v>8085.76</v>
      </c>
      <c r="G308" s="82"/>
    </row>
    <row r="309" spans="1:8" x14ac:dyDescent="0.25">
      <c r="A309" s="129"/>
      <c r="B309" s="158"/>
      <c r="C309" s="25" t="s">
        <v>345</v>
      </c>
      <c r="D309" s="88" t="s">
        <v>326</v>
      </c>
      <c r="E309" s="88">
        <f t="shared" ref="E309" si="24">SUM(F309)</f>
        <v>6841.71</v>
      </c>
      <c r="F309" s="88">
        <v>6841.71</v>
      </c>
      <c r="G309" s="110"/>
    </row>
    <row r="310" spans="1:8" x14ac:dyDescent="0.25">
      <c r="A310" s="139" t="s">
        <v>18</v>
      </c>
      <c r="B310" s="124" t="s">
        <v>19</v>
      </c>
      <c r="C310" s="25" t="s">
        <v>346</v>
      </c>
      <c r="D310" s="25" t="s">
        <v>42</v>
      </c>
      <c r="E310" s="25">
        <f>SUM(F310)</f>
        <v>0</v>
      </c>
      <c r="F310" s="25">
        <v>0</v>
      </c>
    </row>
    <row r="311" spans="1:8" ht="31.5" customHeight="1" x14ac:dyDescent="0.25">
      <c r="A311" s="140"/>
      <c r="B311" s="126"/>
      <c r="C311" s="25" t="s">
        <v>381</v>
      </c>
      <c r="D311" s="25" t="s">
        <v>43</v>
      </c>
      <c r="E311" s="25">
        <f>SUM(F311)</f>
        <v>64800</v>
      </c>
      <c r="F311" s="25">
        <v>64800</v>
      </c>
      <c r="G311" s="15"/>
    </row>
    <row r="312" spans="1:8" ht="43.5" customHeight="1" x14ac:dyDescent="0.25">
      <c r="A312" s="123" t="s">
        <v>22</v>
      </c>
      <c r="B312" s="32" t="s">
        <v>126</v>
      </c>
      <c r="C312" s="25" t="s">
        <v>400</v>
      </c>
      <c r="D312" s="25" t="s">
        <v>42</v>
      </c>
      <c r="E312" s="25">
        <f>SUM(F312)</f>
        <v>3190</v>
      </c>
      <c r="F312" s="25">
        <v>3190</v>
      </c>
      <c r="G312" s="84"/>
    </row>
    <row r="313" spans="1:8" ht="18" customHeight="1" x14ac:dyDescent="0.25">
      <c r="A313" s="145" t="s">
        <v>201</v>
      </c>
      <c r="B313" s="159"/>
      <c r="C313" s="24" t="s">
        <v>106</v>
      </c>
      <c r="D313" s="24"/>
      <c r="E313" s="24">
        <f>SUM(E315:E323)</f>
        <v>1625872.3</v>
      </c>
      <c r="F313" s="24">
        <f>SUM(F315:F323)</f>
        <v>1625872.3</v>
      </c>
    </row>
    <row r="314" spans="1:8" ht="15.75" customHeight="1" x14ac:dyDescent="0.25">
      <c r="A314" s="25"/>
      <c r="B314" s="152" t="s">
        <v>11</v>
      </c>
      <c r="C314" s="153"/>
      <c r="D314" s="153"/>
      <c r="E314" s="153"/>
      <c r="F314" s="153"/>
    </row>
    <row r="315" spans="1:8" ht="15" customHeight="1" x14ac:dyDescent="0.25">
      <c r="A315" s="127" t="s">
        <v>88</v>
      </c>
      <c r="B315" s="156" t="s">
        <v>89</v>
      </c>
      <c r="C315" s="25" t="s">
        <v>107</v>
      </c>
      <c r="D315" s="25" t="s">
        <v>42</v>
      </c>
      <c r="E315" s="25">
        <f>SUM(F315)</f>
        <v>837000</v>
      </c>
      <c r="F315" s="25">
        <v>837000</v>
      </c>
    </row>
    <row r="316" spans="1:8" x14ac:dyDescent="0.25">
      <c r="A316" s="128"/>
      <c r="B316" s="157"/>
      <c r="C316" s="25" t="s">
        <v>144</v>
      </c>
      <c r="D316" s="25" t="s">
        <v>90</v>
      </c>
      <c r="E316" s="25">
        <f>SUM(F316)</f>
        <v>613961</v>
      </c>
      <c r="F316" s="25">
        <v>613961</v>
      </c>
      <c r="G316" s="15"/>
      <c r="H316" s="15"/>
    </row>
    <row r="317" spans="1:8" ht="18.75" customHeight="1" x14ac:dyDescent="0.25">
      <c r="A317" s="128"/>
      <c r="B317" s="157"/>
      <c r="C317" s="25" t="s">
        <v>108</v>
      </c>
      <c r="D317" s="34" t="s">
        <v>137</v>
      </c>
      <c r="E317" s="34">
        <f t="shared" ref="E317:E323" si="25">SUM(F317)</f>
        <v>5983.47</v>
      </c>
      <c r="F317" s="34">
        <v>5983.47</v>
      </c>
    </row>
    <row r="318" spans="1:8" ht="17.25" customHeight="1" x14ac:dyDescent="0.25">
      <c r="A318" s="128"/>
      <c r="B318" s="157"/>
      <c r="C318" s="25" t="s">
        <v>109</v>
      </c>
      <c r="D318" s="25" t="s">
        <v>44</v>
      </c>
      <c r="E318" s="25">
        <f t="shared" si="25"/>
        <v>88000</v>
      </c>
      <c r="F318" s="25">
        <v>88000</v>
      </c>
      <c r="G318" s="82"/>
    </row>
    <row r="319" spans="1:8" ht="17.25" customHeight="1" x14ac:dyDescent="0.25">
      <c r="A319" s="128"/>
      <c r="B319" s="157"/>
      <c r="C319" s="25" t="s">
        <v>157</v>
      </c>
      <c r="D319" s="25" t="s">
        <v>43</v>
      </c>
      <c r="E319" s="25">
        <f t="shared" si="25"/>
        <v>47614</v>
      </c>
      <c r="F319" s="25">
        <v>47614</v>
      </c>
      <c r="G319" s="82"/>
      <c r="H319" s="14"/>
    </row>
    <row r="320" spans="1:8" ht="17.25" customHeight="1" x14ac:dyDescent="0.25">
      <c r="A320" s="128"/>
      <c r="B320" s="157"/>
      <c r="C320" s="25" t="s">
        <v>160</v>
      </c>
      <c r="D320" s="25" t="s">
        <v>163</v>
      </c>
      <c r="E320" s="25">
        <f t="shared" si="25"/>
        <v>8139.11</v>
      </c>
      <c r="F320" s="25">
        <v>8139.11</v>
      </c>
      <c r="G320" s="82"/>
      <c r="H320" s="14"/>
    </row>
    <row r="321" spans="1:8" ht="17.25" customHeight="1" x14ac:dyDescent="0.25">
      <c r="A321" s="129"/>
      <c r="B321" s="158"/>
      <c r="C321" s="25" t="s">
        <v>322</v>
      </c>
      <c r="D321" s="88" t="s">
        <v>326</v>
      </c>
      <c r="E321" s="88">
        <f t="shared" si="25"/>
        <v>6424.72</v>
      </c>
      <c r="F321" s="88">
        <v>6424.72</v>
      </c>
      <c r="G321" s="110"/>
      <c r="H321" s="14"/>
    </row>
    <row r="322" spans="1:8" ht="17.25" customHeight="1" x14ac:dyDescent="0.25">
      <c r="A322" s="139" t="s">
        <v>18</v>
      </c>
      <c r="B322" s="124" t="s">
        <v>19</v>
      </c>
      <c r="C322" s="25" t="s">
        <v>191</v>
      </c>
      <c r="D322" s="25" t="s">
        <v>42</v>
      </c>
      <c r="E322" s="25">
        <f t="shared" si="25"/>
        <v>0</v>
      </c>
      <c r="F322" s="25">
        <v>0</v>
      </c>
    </row>
    <row r="323" spans="1:8" ht="18" customHeight="1" x14ac:dyDescent="0.25">
      <c r="A323" s="140"/>
      <c r="B323" s="126"/>
      <c r="C323" s="25" t="s">
        <v>387</v>
      </c>
      <c r="D323" s="25" t="s">
        <v>43</v>
      </c>
      <c r="E323" s="25">
        <f t="shared" si="25"/>
        <v>18750</v>
      </c>
      <c r="F323" s="25">
        <v>18750</v>
      </c>
    </row>
    <row r="324" spans="1:8" ht="32.25" customHeight="1" x14ac:dyDescent="0.25">
      <c r="A324" s="145" t="s">
        <v>202</v>
      </c>
      <c r="B324" s="159"/>
      <c r="C324" s="24" t="s">
        <v>110</v>
      </c>
      <c r="D324" s="24"/>
      <c r="E324" s="24">
        <f>SUM(E326:E332)</f>
        <v>547203.04</v>
      </c>
      <c r="F324" s="24">
        <f>SUM(F326:F332)</f>
        <v>547203.04</v>
      </c>
    </row>
    <row r="325" spans="1:8" ht="16.5" customHeight="1" x14ac:dyDescent="0.25">
      <c r="A325" s="25"/>
      <c r="B325" s="152" t="s">
        <v>11</v>
      </c>
      <c r="C325" s="153"/>
      <c r="D325" s="153"/>
      <c r="E325" s="153"/>
      <c r="F325" s="153"/>
    </row>
    <row r="326" spans="1:8" ht="25.5" customHeight="1" x14ac:dyDescent="0.25">
      <c r="A326" s="127" t="s">
        <v>88</v>
      </c>
      <c r="B326" s="124" t="s">
        <v>89</v>
      </c>
      <c r="C326" s="25" t="s">
        <v>141</v>
      </c>
      <c r="D326" s="25" t="s">
        <v>42</v>
      </c>
      <c r="E326" s="25">
        <f t="shared" ref="E326:E332" si="26">SUM(F326)</f>
        <v>346390</v>
      </c>
      <c r="F326" s="25">
        <v>346390</v>
      </c>
    </row>
    <row r="327" spans="1:8" ht="18" customHeight="1" x14ac:dyDescent="0.25">
      <c r="A327" s="128"/>
      <c r="B327" s="125"/>
      <c r="C327" s="25" t="s">
        <v>145</v>
      </c>
      <c r="D327" s="25" t="s">
        <v>90</v>
      </c>
      <c r="E327" s="25">
        <f t="shared" si="26"/>
        <v>150614</v>
      </c>
      <c r="F327" s="25">
        <v>150614</v>
      </c>
      <c r="G327" s="82"/>
      <c r="H327" s="14"/>
    </row>
    <row r="328" spans="1:8" ht="15" customHeight="1" x14ac:dyDescent="0.25">
      <c r="A328" s="128"/>
      <c r="B328" s="125"/>
      <c r="C328" s="25" t="s">
        <v>111</v>
      </c>
      <c r="D328" s="34" t="s">
        <v>137</v>
      </c>
      <c r="E328" s="34">
        <f t="shared" si="26"/>
        <v>2429.04</v>
      </c>
      <c r="F328" s="34">
        <v>2429.04</v>
      </c>
    </row>
    <row r="329" spans="1:8" ht="15" customHeight="1" x14ac:dyDescent="0.25">
      <c r="A329" s="128"/>
      <c r="B329" s="125"/>
      <c r="C329" s="25" t="s">
        <v>112</v>
      </c>
      <c r="D329" s="25" t="s">
        <v>44</v>
      </c>
      <c r="E329" s="25">
        <f t="shared" si="26"/>
        <v>29000</v>
      </c>
      <c r="F329" s="25">
        <v>29000</v>
      </c>
    </row>
    <row r="330" spans="1:8" ht="15" customHeight="1" x14ac:dyDescent="0.25">
      <c r="A330" s="129"/>
      <c r="B330" s="126"/>
      <c r="C330" s="25" t="s">
        <v>135</v>
      </c>
      <c r="D330" s="25" t="s">
        <v>43</v>
      </c>
      <c r="E330" s="25">
        <f t="shared" si="26"/>
        <v>3560</v>
      </c>
      <c r="F330" s="25">
        <v>3560</v>
      </c>
      <c r="G330" s="110"/>
    </row>
    <row r="331" spans="1:8" ht="29.25" customHeight="1" x14ac:dyDescent="0.25">
      <c r="A331" s="26" t="s">
        <v>18</v>
      </c>
      <c r="B331" s="40" t="s">
        <v>19</v>
      </c>
      <c r="C331" s="25" t="s">
        <v>161</v>
      </c>
      <c r="D331" s="25" t="s">
        <v>43</v>
      </c>
      <c r="E331" s="25">
        <f t="shared" si="26"/>
        <v>1250</v>
      </c>
      <c r="F331" s="25">
        <v>1250</v>
      </c>
    </row>
    <row r="332" spans="1:8" ht="39.75" customHeight="1" x14ac:dyDescent="0.25">
      <c r="A332" s="67" t="s">
        <v>22</v>
      </c>
      <c r="B332" s="29" t="s">
        <v>126</v>
      </c>
      <c r="C332" s="25" t="s">
        <v>367</v>
      </c>
      <c r="D332" s="25" t="s">
        <v>42</v>
      </c>
      <c r="E332" s="25">
        <f t="shared" si="26"/>
        <v>13960</v>
      </c>
      <c r="F332" s="25">
        <v>13960</v>
      </c>
      <c r="G332" s="82"/>
    </row>
    <row r="333" spans="1:8" ht="36" customHeight="1" x14ac:dyDescent="0.25">
      <c r="A333" s="145" t="s">
        <v>203</v>
      </c>
      <c r="B333" s="146"/>
      <c r="C333" s="24" t="s">
        <v>113</v>
      </c>
      <c r="D333" s="30"/>
      <c r="E333" s="24">
        <f>SUM(E335:E337)</f>
        <v>20894.060000000001</v>
      </c>
      <c r="F333" s="24">
        <f>SUM(F335:F337)</f>
        <v>565894.06000000006</v>
      </c>
      <c r="G333" s="9"/>
    </row>
    <row r="334" spans="1:8" x14ac:dyDescent="0.25">
      <c r="A334" s="26"/>
      <c r="B334" s="147" t="s">
        <v>11</v>
      </c>
      <c r="C334" s="148"/>
      <c r="D334" s="148"/>
      <c r="E334" s="148"/>
      <c r="F334" s="148"/>
      <c r="G334" s="9"/>
    </row>
    <row r="335" spans="1:8" ht="23.25" customHeight="1" x14ac:dyDescent="0.25">
      <c r="A335" s="127" t="s">
        <v>22</v>
      </c>
      <c r="B335" s="124" t="s">
        <v>126</v>
      </c>
      <c r="C335" s="25" t="s">
        <v>114</v>
      </c>
      <c r="D335" s="41" t="s">
        <v>42</v>
      </c>
      <c r="E335" s="25">
        <v>0</v>
      </c>
      <c r="F335" s="42">
        <v>545000</v>
      </c>
      <c r="G335" s="82"/>
      <c r="H335" s="115"/>
    </row>
    <row r="336" spans="1:8" ht="23.25" customHeight="1" x14ac:dyDescent="0.25">
      <c r="A336" s="128"/>
      <c r="B336" s="125"/>
      <c r="C336" s="25" t="s">
        <v>146</v>
      </c>
      <c r="D336" s="34" t="s">
        <v>137</v>
      </c>
      <c r="E336" s="34">
        <f>SUM(F336)</f>
        <v>5894.06</v>
      </c>
      <c r="F336" s="34">
        <v>5894.06</v>
      </c>
      <c r="G336" s="79"/>
      <c r="H336" s="1"/>
    </row>
    <row r="337" spans="1:7" ht="28.5" customHeight="1" x14ac:dyDescent="0.25">
      <c r="A337" s="129"/>
      <c r="B337" s="126"/>
      <c r="C337" s="25" t="s">
        <v>406</v>
      </c>
      <c r="D337" s="25" t="s">
        <v>44</v>
      </c>
      <c r="E337" s="25">
        <f>SUM(F337)</f>
        <v>15000</v>
      </c>
      <c r="F337" s="25">
        <v>15000</v>
      </c>
      <c r="G337" s="9"/>
    </row>
    <row r="338" spans="1:7" ht="28.5" customHeight="1" x14ac:dyDescent="0.25">
      <c r="A338" s="145" t="s">
        <v>206</v>
      </c>
      <c r="B338" s="146"/>
      <c r="C338" s="24" t="s">
        <v>115</v>
      </c>
      <c r="D338" s="30"/>
      <c r="E338" s="24">
        <f>SUM(E343:E345)</f>
        <v>125966097.68000004</v>
      </c>
      <c r="F338" s="24">
        <f>SUM(F340:F342)</f>
        <v>127055.26</v>
      </c>
      <c r="G338" s="9"/>
    </row>
    <row r="339" spans="1:7" ht="16.5" customHeight="1" x14ac:dyDescent="0.25">
      <c r="A339" s="71"/>
      <c r="B339" s="154" t="s">
        <v>11</v>
      </c>
      <c r="C339" s="155"/>
      <c r="D339" s="155"/>
      <c r="E339" s="155"/>
      <c r="F339" s="155"/>
      <c r="G339" s="9"/>
    </row>
    <row r="340" spans="1:7" ht="23.25" customHeight="1" x14ac:dyDescent="0.25">
      <c r="A340" s="127" t="s">
        <v>22</v>
      </c>
      <c r="B340" s="124" t="s">
        <v>126</v>
      </c>
      <c r="C340" s="51" t="s">
        <v>116</v>
      </c>
      <c r="D340" s="41" t="s">
        <v>42</v>
      </c>
      <c r="E340" s="25">
        <v>0</v>
      </c>
      <c r="F340" s="42">
        <v>125000</v>
      </c>
      <c r="G340" s="9"/>
    </row>
    <row r="341" spans="1:7" ht="24.75" customHeight="1" x14ac:dyDescent="0.25">
      <c r="A341" s="128"/>
      <c r="B341" s="125"/>
      <c r="C341" s="51" t="s">
        <v>358</v>
      </c>
      <c r="D341" s="34" t="s">
        <v>137</v>
      </c>
      <c r="E341" s="34">
        <f t="shared" ref="E341" si="27">SUM(F341)</f>
        <v>55.26</v>
      </c>
      <c r="F341" s="34">
        <v>55.26</v>
      </c>
      <c r="G341" s="9"/>
    </row>
    <row r="342" spans="1:7" ht="25.5" customHeight="1" x14ac:dyDescent="0.25">
      <c r="A342" s="129"/>
      <c r="B342" s="126"/>
      <c r="C342" s="72" t="s">
        <v>347</v>
      </c>
      <c r="D342" s="25" t="s">
        <v>44</v>
      </c>
      <c r="E342" s="25">
        <f>SUM(F342)</f>
        <v>2000</v>
      </c>
      <c r="F342" s="25">
        <v>2000</v>
      </c>
      <c r="G342" s="9"/>
    </row>
    <row r="343" spans="1:7" ht="31.5" customHeight="1" x14ac:dyDescent="0.25">
      <c r="A343" s="149" t="s">
        <v>117</v>
      </c>
      <c r="B343" s="150"/>
      <c r="C343" s="150"/>
      <c r="D343" s="151"/>
      <c r="E343" s="43">
        <f>SUM(E344:E349)</f>
        <v>82496995.860000014</v>
      </c>
      <c r="F343" s="43">
        <f>SUM(F344:F349)</f>
        <v>82496995.860000014</v>
      </c>
      <c r="G343" s="9"/>
    </row>
    <row r="344" spans="1:7" ht="23.25" customHeight="1" x14ac:dyDescent="0.25">
      <c r="A344" s="25" t="s">
        <v>7</v>
      </c>
      <c r="B344" s="62" t="s">
        <v>8</v>
      </c>
      <c r="C344" s="25"/>
      <c r="D344" s="25"/>
      <c r="E344" s="25">
        <f t="shared" ref="E344:E349" si="28">SUM(F344)</f>
        <v>7908562.79</v>
      </c>
      <c r="F344" s="25">
        <f>(F15+F18+F19+F20+F21+F22+F23+F48+F49+F52+F53)</f>
        <v>7908562.79</v>
      </c>
    </row>
    <row r="345" spans="1:7" ht="30" customHeight="1" x14ac:dyDescent="0.25">
      <c r="A345" s="25" t="s">
        <v>88</v>
      </c>
      <c r="B345" s="44" t="s">
        <v>89</v>
      </c>
      <c r="C345" s="25"/>
      <c r="D345" s="25"/>
      <c r="E345" s="25">
        <f t="shared" si="28"/>
        <v>35560539.030000009</v>
      </c>
      <c r="F345" s="25">
        <f>(F24+F25+F26+F27+F28+F65+F99+F120+F121+F122+F123+F124+F125+F131+F132+F133+F134+F135+F136+F137+F143+F144+F145+F146+F147+F148+F149+F155+F156+F157+F158+F159+F160+F161+F162+F168+F169+F170+F171+F172+F173+F174+F180+F181+F182+F183+F184+F185+F186+F192+F193+F194+F195+F196+F197+F198+F204+F205+F206+F207+F208+F209+F210+F216+F217+F218+F219+F220+F221+F222+F228+F229+F230+F231+F232+F233+F234+F235+F241+F242+F243+F244+F245+F246+F247+F253+F254+F255+F256+F257+F262+F263+F264+F265+F266+F271+F272+F273+F274+F275+F276+F277+F280+F281+F282+F283+F284+F285+F286+F292+F293+F294+F295+F296+F297+F298+F299+F303+F304+F305+F306+F307+F308+F309+F315+F316+F317+F318+F319+F320+F321+F326+F327+F328+F329+F330)</f>
        <v>35560539.030000009</v>
      </c>
    </row>
    <row r="346" spans="1:7" ht="32.25" customHeight="1" x14ac:dyDescent="0.25">
      <c r="A346" s="25" t="s">
        <v>18</v>
      </c>
      <c r="B346" s="44" t="s">
        <v>19</v>
      </c>
      <c r="C346" s="25"/>
      <c r="D346" s="25"/>
      <c r="E346" s="25">
        <f t="shared" si="28"/>
        <v>16230395.890000001</v>
      </c>
      <c r="F346" s="25">
        <f>(F29+F30+F54+F55+F56+F71+F102+F103+F104+F105+F108+F109+F112+F113+F114+F115+F116+F126+F127+F138+F139+F150+F151+F163+F164+F175+F176+F187+F188+F199+F200+F223+F211+F212+F224+F236+F237+F248+F249+F258+F267+F287+F288+F310+F311+F322+F323+F331)</f>
        <v>16230395.890000001</v>
      </c>
      <c r="G346" s="13"/>
    </row>
    <row r="347" spans="1:7" ht="42" customHeight="1" x14ac:dyDescent="0.25">
      <c r="A347" s="25" t="s">
        <v>20</v>
      </c>
      <c r="B347" s="45" t="s">
        <v>21</v>
      </c>
      <c r="C347" s="25"/>
      <c r="D347" s="25"/>
      <c r="E347" s="25">
        <f t="shared" si="28"/>
        <v>7538788.7299999995</v>
      </c>
      <c r="F347" s="25">
        <f>(F31+F32+F33+F34+F35+F59+F60)</f>
        <v>7538788.7299999995</v>
      </c>
    </row>
    <row r="348" spans="1:7" ht="42" customHeight="1" x14ac:dyDescent="0.25">
      <c r="A348" s="25" t="s">
        <v>22</v>
      </c>
      <c r="B348" s="46" t="s">
        <v>23</v>
      </c>
      <c r="C348" s="25"/>
      <c r="D348" s="25"/>
      <c r="E348" s="25">
        <f t="shared" si="28"/>
        <v>7143509.5999999987</v>
      </c>
      <c r="F348" s="25">
        <f>(F36+F37++F63+F64+F68+F69+F70+F74+F75+F76+F79+F80+F81+F91+F92+F93+F96+F97+F98+F117+F128+F140+F152+F165+F177+F189+F201+F213+F225+F238+F250+F259+F268+F289+F300+F312+F332+F335+F336+F337+F340+F341+F342)</f>
        <v>7143509.5999999987</v>
      </c>
    </row>
    <row r="349" spans="1:7" ht="34.5" customHeight="1" x14ac:dyDescent="0.25">
      <c r="A349" s="25" t="s">
        <v>24</v>
      </c>
      <c r="B349" s="46" t="s">
        <v>25</v>
      </c>
      <c r="C349" s="25"/>
      <c r="D349" s="25"/>
      <c r="E349" s="25">
        <f t="shared" si="28"/>
        <v>8115199.8200000003</v>
      </c>
      <c r="F349" s="25">
        <f>(F38+F39+F40+F41+F42+F43+F44+F45+F84+F85+F86+F87+F88)</f>
        <v>8115199.8200000003</v>
      </c>
    </row>
    <row r="350" spans="1:7" ht="20.25" customHeight="1" x14ac:dyDescent="0.25">
      <c r="A350" s="47"/>
      <c r="B350" s="48" t="s">
        <v>118</v>
      </c>
      <c r="C350" s="49"/>
      <c r="D350" s="49"/>
      <c r="E350" s="49">
        <f>SUM(E351:E368)</f>
        <v>78744649.109999985</v>
      </c>
      <c r="F350" s="49">
        <f>SUM(F351:F368)</f>
        <v>82496995.859999985</v>
      </c>
    </row>
    <row r="351" spans="1:7" ht="21.75" customHeight="1" x14ac:dyDescent="0.25">
      <c r="A351" s="27" t="s">
        <v>42</v>
      </c>
      <c r="B351" s="50" t="s">
        <v>122</v>
      </c>
      <c r="C351" s="25"/>
      <c r="D351" s="25"/>
      <c r="E351" s="25">
        <f t="shared" ref="E351:E368" si="29">SUM(F351)</f>
        <v>44613000</v>
      </c>
      <c r="F351" s="25">
        <f>(F15+F18+F24+F29+F33+F36+F38+F49+F52+F54+F59+F63+F68+F74+F79+F84+F91+F96+F102+F108+F112+F117+F120+F126+F128+F131+F138+F140+F143+F150+F152+F155+F163+F165+F168+F175+F177+F180+F187+F189+F192+F199+F201+F204+F211+F213+F216+F223+F225+F228+F237+F238+F241+F248+F250+F253+F258+F259+F262+F267+F268+F271+F280+F287+F289+F292+F300+F303+F310+F312+F315+F322+F326+F332+F335+F340)</f>
        <v>44613000</v>
      </c>
    </row>
    <row r="352" spans="1:7" ht="21.75" customHeight="1" x14ac:dyDescent="0.25">
      <c r="A352" s="27" t="s">
        <v>42</v>
      </c>
      <c r="B352" s="50" t="s">
        <v>172</v>
      </c>
      <c r="C352" s="25"/>
      <c r="D352" s="25"/>
      <c r="E352" s="25">
        <f t="shared" si="29"/>
        <v>60000</v>
      </c>
      <c r="F352" s="25">
        <f>SUM(F35)</f>
        <v>60000</v>
      </c>
    </row>
    <row r="353" spans="1:9" ht="21.75" customHeight="1" x14ac:dyDescent="0.25">
      <c r="A353" s="27" t="s">
        <v>42</v>
      </c>
      <c r="B353" s="50" t="s">
        <v>361</v>
      </c>
      <c r="C353" s="25"/>
      <c r="D353" s="25"/>
      <c r="E353" s="25"/>
      <c r="F353" s="25">
        <v>100000</v>
      </c>
    </row>
    <row r="354" spans="1:9" ht="29.25" customHeight="1" x14ac:dyDescent="0.25">
      <c r="A354" s="52" t="s">
        <v>136</v>
      </c>
      <c r="B354" s="53" t="s">
        <v>330</v>
      </c>
      <c r="C354" s="54"/>
      <c r="D354" s="54"/>
      <c r="E354" s="55">
        <f t="shared" si="29"/>
        <v>60265.24</v>
      </c>
      <c r="F354" s="54">
        <f>SUM(F20)</f>
        <v>60265.24</v>
      </c>
    </row>
    <row r="355" spans="1:9" ht="30" customHeight="1" x14ac:dyDescent="0.25">
      <c r="A355" s="27" t="s">
        <v>42</v>
      </c>
      <c r="B355" s="50" t="s">
        <v>171</v>
      </c>
      <c r="C355" s="25"/>
      <c r="D355" s="25"/>
      <c r="E355" s="51">
        <f t="shared" si="29"/>
        <v>1870000</v>
      </c>
      <c r="F355" s="25">
        <f>SUM(F40)</f>
        <v>1870000</v>
      </c>
    </row>
    <row r="356" spans="1:9" ht="38.25" customHeight="1" x14ac:dyDescent="0.25">
      <c r="A356" s="52" t="s">
        <v>136</v>
      </c>
      <c r="B356" s="53" t="s">
        <v>331</v>
      </c>
      <c r="C356" s="54"/>
      <c r="D356" s="54"/>
      <c r="E356" s="55">
        <f t="shared" si="29"/>
        <v>159127.64000000001</v>
      </c>
      <c r="F356" s="54">
        <f>SUM(F34)</f>
        <v>159127.64000000001</v>
      </c>
    </row>
    <row r="357" spans="1:9" ht="26.25" x14ac:dyDescent="0.25">
      <c r="A357" s="52" t="s">
        <v>136</v>
      </c>
      <c r="B357" s="53" t="s">
        <v>332</v>
      </c>
      <c r="C357" s="92"/>
      <c r="D357" s="92"/>
      <c r="E357" s="93">
        <f t="shared" si="29"/>
        <v>2971058.09</v>
      </c>
      <c r="F357" s="92">
        <f>(F31+F39+F60+F87+F114+F121)</f>
        <v>2971058.09</v>
      </c>
      <c r="G357" s="15"/>
      <c r="H357" s="14"/>
      <c r="I357" s="14"/>
    </row>
    <row r="358" spans="1:9" ht="21" customHeight="1" x14ac:dyDescent="0.25">
      <c r="A358" s="27" t="s">
        <v>43</v>
      </c>
      <c r="B358" s="50" t="s">
        <v>123</v>
      </c>
      <c r="C358" s="25"/>
      <c r="D358" s="25"/>
      <c r="E358" s="25">
        <f t="shared" si="29"/>
        <v>6697410.7699999996</v>
      </c>
      <c r="F358" s="25">
        <f>(F21+F28+F30+F37+F43+F48+F53+F55+F65+F71+F75+F88+F99+F105+F113+F125+F127+F137+F139+F149+F151+F162+F164+F174+F176+F181+F188+F193+F200+F205+F212+F219+F224+F235+F236+F247+F249+F257+F266+F275+F284+F288+F296+F304+F311+F319+F323+F330+F331)</f>
        <v>6697410.7699999996</v>
      </c>
    </row>
    <row r="359" spans="1:9" ht="28.5" customHeight="1" x14ac:dyDescent="0.25">
      <c r="A359" s="103" t="s">
        <v>351</v>
      </c>
      <c r="B359" s="104" t="s">
        <v>350</v>
      </c>
      <c r="C359" s="102"/>
      <c r="D359" s="102"/>
      <c r="E359" s="102"/>
      <c r="F359" s="102">
        <f>SUM(F299)</f>
        <v>26446.75</v>
      </c>
    </row>
    <row r="360" spans="1:9" ht="21.75" customHeight="1" x14ac:dyDescent="0.25">
      <c r="A360" s="56" t="s">
        <v>169</v>
      </c>
      <c r="B360" s="63" t="s">
        <v>174</v>
      </c>
      <c r="C360" s="64"/>
      <c r="D360" s="64"/>
      <c r="E360" s="64">
        <f t="shared" si="29"/>
        <v>618426.87</v>
      </c>
      <c r="F360" s="64">
        <f>SUM(F27+F56+F134+F148+F161+F173+F185+F197+F209+F221+F234+F308+F246+F276+F285+F297+F320)</f>
        <v>618426.87</v>
      </c>
    </row>
    <row r="361" spans="1:9" ht="24.75" customHeight="1" x14ac:dyDescent="0.25">
      <c r="A361" s="27" t="s">
        <v>44</v>
      </c>
      <c r="B361" s="50" t="s">
        <v>125</v>
      </c>
      <c r="C361" s="25"/>
      <c r="D361" s="25"/>
      <c r="E361" s="25">
        <f t="shared" si="29"/>
        <v>2772075</v>
      </c>
      <c r="F361" s="25">
        <f>(F23+F41+F64+F70+F76+F81+F86+F93+F98+F104+F109+F116+F124+F136+F146+F159+F171+F184+F196+F208+F220+F232+F244+F256+F265+F274+F283+F295+F307+F318+F329+F337+F342)</f>
        <v>2772075</v>
      </c>
    </row>
    <row r="362" spans="1:9" ht="29.25" customHeight="1" x14ac:dyDescent="0.25">
      <c r="A362" s="57" t="s">
        <v>137</v>
      </c>
      <c r="B362" s="58" t="s">
        <v>333</v>
      </c>
      <c r="C362" s="34"/>
      <c r="D362" s="34"/>
      <c r="E362" s="34">
        <f t="shared" si="29"/>
        <v>337516.48000000004</v>
      </c>
      <c r="F362" s="34">
        <f>(F22+F42+F69+F80+F85+F92+F97+F103+F115+F123+F135+F145+F158+F172+F183+F195+F207+F218+F231+F243+F255+F264+F273+F282+F294+F306+F317+F328+F336+F341)</f>
        <v>337516.48000000004</v>
      </c>
    </row>
    <row r="363" spans="1:9" ht="37.5" customHeight="1" x14ac:dyDescent="0.25">
      <c r="A363" s="27" t="s">
        <v>124</v>
      </c>
      <c r="B363" s="50" t="s">
        <v>170</v>
      </c>
      <c r="C363" s="25"/>
      <c r="D363" s="25"/>
      <c r="E363" s="25">
        <f t="shared" si="29"/>
        <v>17923700</v>
      </c>
      <c r="F363" s="25">
        <f>(F25+F122+F132+F144+F156+F169+F182+F194+F206+F217+F229+F242+F254+F263+F272+F281+F293+F305+F316+F327)</f>
        <v>17923700</v>
      </c>
      <c r="H363" s="8"/>
      <c r="I363" s="8"/>
    </row>
    <row r="364" spans="1:9" ht="19.5" customHeight="1" x14ac:dyDescent="0.25">
      <c r="A364" s="56" t="s">
        <v>129</v>
      </c>
      <c r="B364" s="50" t="s">
        <v>130</v>
      </c>
      <c r="C364" s="25"/>
      <c r="D364" s="25"/>
      <c r="E364" s="25">
        <f t="shared" si="29"/>
        <v>0</v>
      </c>
      <c r="F364" s="25">
        <f>(F157+F230)</f>
        <v>0</v>
      </c>
    </row>
    <row r="365" spans="1:9" ht="20.25" customHeight="1" x14ac:dyDescent="0.25">
      <c r="A365" s="27" t="s">
        <v>45</v>
      </c>
      <c r="B365" s="50" t="s">
        <v>127</v>
      </c>
      <c r="C365" s="25"/>
      <c r="D365" s="25"/>
      <c r="E365" s="25">
        <f t="shared" si="29"/>
        <v>220000</v>
      </c>
      <c r="F365" s="25">
        <f>(F45)</f>
        <v>220000</v>
      </c>
    </row>
    <row r="366" spans="1:9" ht="26.25" customHeight="1" x14ac:dyDescent="0.25">
      <c r="A366" s="59" t="s">
        <v>138</v>
      </c>
      <c r="B366" s="60" t="s">
        <v>334</v>
      </c>
      <c r="C366" s="61"/>
      <c r="D366" s="61"/>
      <c r="E366" s="61">
        <f t="shared" si="29"/>
        <v>102322</v>
      </c>
      <c r="F366" s="61">
        <f>F44</f>
        <v>102322</v>
      </c>
    </row>
    <row r="367" spans="1:9" ht="26.25" customHeight="1" x14ac:dyDescent="0.25">
      <c r="A367" s="27" t="s">
        <v>208</v>
      </c>
      <c r="B367" s="50" t="s">
        <v>209</v>
      </c>
      <c r="C367" s="25"/>
      <c r="D367" s="25"/>
      <c r="E367" s="25"/>
      <c r="F367" s="25">
        <f>SUM(F32)</f>
        <v>3625900</v>
      </c>
    </row>
    <row r="368" spans="1:9" ht="26.25" customHeight="1" x14ac:dyDescent="0.25">
      <c r="A368" s="90" t="s">
        <v>326</v>
      </c>
      <c r="B368" s="91" t="s">
        <v>335</v>
      </c>
      <c r="C368" s="88"/>
      <c r="D368" s="88"/>
      <c r="E368" s="88">
        <f t="shared" si="29"/>
        <v>339747.0199999999</v>
      </c>
      <c r="F368" s="88">
        <f>SUM(F26+F133+F147+F160+F170+F186+F198+F210+F222+F233+F245+F277+F286+F298+F309+F321)</f>
        <v>339747.0199999999</v>
      </c>
    </row>
    <row r="369" spans="2:6" x14ac:dyDescent="0.25">
      <c r="B369" s="6" t="s">
        <v>118</v>
      </c>
    </row>
    <row r="370" spans="2:6" x14ac:dyDescent="0.25">
      <c r="B370" s="3" t="s">
        <v>119</v>
      </c>
      <c r="E370" s="9"/>
      <c r="F370" s="9"/>
    </row>
    <row r="371" spans="2:6" x14ac:dyDescent="0.25">
      <c r="B371" s="144" t="s">
        <v>336</v>
      </c>
      <c r="C371" s="144"/>
      <c r="D371" s="144"/>
      <c r="E371" s="144"/>
    </row>
    <row r="372" spans="2:6" x14ac:dyDescent="0.25">
      <c r="B372" s="143" t="s">
        <v>354</v>
      </c>
      <c r="C372" s="143"/>
      <c r="D372" s="143"/>
      <c r="E372" s="106"/>
    </row>
    <row r="373" spans="2:6" x14ac:dyDescent="0.25">
      <c r="B373" s="143" t="s">
        <v>173</v>
      </c>
      <c r="C373" s="143"/>
      <c r="D373" s="143"/>
    </row>
    <row r="374" spans="2:6" x14ac:dyDescent="0.25">
      <c r="B374" s="4" t="s">
        <v>120</v>
      </c>
      <c r="E374" s="9"/>
    </row>
    <row r="375" spans="2:6" x14ac:dyDescent="0.25">
      <c r="B375" s="4" t="s">
        <v>337</v>
      </c>
    </row>
    <row r="376" spans="2:6" x14ac:dyDescent="0.25">
      <c r="B376" s="5" t="s">
        <v>167</v>
      </c>
    </row>
    <row r="377" spans="2:6" x14ac:dyDescent="0.25">
      <c r="B377" s="5" t="s">
        <v>128</v>
      </c>
    </row>
    <row r="378" spans="2:6" x14ac:dyDescent="0.25">
      <c r="B378" s="5" t="s">
        <v>338</v>
      </c>
    </row>
    <row r="379" spans="2:6" x14ac:dyDescent="0.25">
      <c r="B379" s="5" t="s">
        <v>121</v>
      </c>
    </row>
    <row r="380" spans="2:6" x14ac:dyDescent="0.25">
      <c r="B380" s="5" t="s">
        <v>147</v>
      </c>
      <c r="C380" s="5"/>
      <c r="D380" s="5"/>
    </row>
    <row r="381" spans="2:6" x14ac:dyDescent="0.25">
      <c r="B381" s="10" t="s">
        <v>175</v>
      </c>
    </row>
    <row r="382" spans="2:6" x14ac:dyDescent="0.25">
      <c r="B382" s="69" t="s">
        <v>339</v>
      </c>
    </row>
  </sheetData>
  <mergeCells count="200">
    <mergeCell ref="B120:B125"/>
    <mergeCell ref="A120:A125"/>
    <mergeCell ref="B142:F142"/>
    <mergeCell ref="B143:B149"/>
    <mergeCell ref="B131:B137"/>
    <mergeCell ref="A143:A149"/>
    <mergeCell ref="A138:A139"/>
    <mergeCell ref="A126:A127"/>
    <mergeCell ref="B154:F154"/>
    <mergeCell ref="B150:B151"/>
    <mergeCell ref="B138:B139"/>
    <mergeCell ref="A141:B141"/>
    <mergeCell ref="A129:B129"/>
    <mergeCell ref="B126:B127"/>
    <mergeCell ref="B130:F130"/>
    <mergeCell ref="A131:A137"/>
    <mergeCell ref="A153:B153"/>
    <mergeCell ref="A150:A151"/>
    <mergeCell ref="B211:B212"/>
    <mergeCell ref="B216:B222"/>
    <mergeCell ref="B180:B186"/>
    <mergeCell ref="A180:A186"/>
    <mergeCell ref="A178:B178"/>
    <mergeCell ref="B248:B249"/>
    <mergeCell ref="B253:B257"/>
    <mergeCell ref="A253:A257"/>
    <mergeCell ref="B241:B247"/>
    <mergeCell ref="A241:A247"/>
    <mergeCell ref="B228:B235"/>
    <mergeCell ref="A228:A235"/>
    <mergeCell ref="B223:B224"/>
    <mergeCell ref="A223:A224"/>
    <mergeCell ref="B227:F227"/>
    <mergeCell ref="B236:B237"/>
    <mergeCell ref="A202:B202"/>
    <mergeCell ref="B199:B200"/>
    <mergeCell ref="B17:F17"/>
    <mergeCell ref="B24:B28"/>
    <mergeCell ref="A175:A176"/>
    <mergeCell ref="B175:B176"/>
    <mergeCell ref="B179:F179"/>
    <mergeCell ref="B271:B277"/>
    <mergeCell ref="A271:A277"/>
    <mergeCell ref="A248:A249"/>
    <mergeCell ref="B167:F167"/>
    <mergeCell ref="A166:B166"/>
    <mergeCell ref="B155:B162"/>
    <mergeCell ref="A155:A162"/>
    <mergeCell ref="B168:B174"/>
    <mergeCell ref="A168:A174"/>
    <mergeCell ref="B163:B164"/>
    <mergeCell ref="A214:B214"/>
    <mergeCell ref="A260:B260"/>
    <mergeCell ref="A269:B269"/>
    <mergeCell ref="A216:A222"/>
    <mergeCell ref="B204:B210"/>
    <mergeCell ref="A251:B251"/>
    <mergeCell ref="A163:A164"/>
    <mergeCell ref="A190:B190"/>
    <mergeCell ref="A204:A210"/>
    <mergeCell ref="A112:A116"/>
    <mergeCell ref="A118:B118"/>
    <mergeCell ref="B52:B53"/>
    <mergeCell ref="C1:F1"/>
    <mergeCell ref="B73:F73"/>
    <mergeCell ref="A72:B72"/>
    <mergeCell ref="A61:B61"/>
    <mergeCell ref="B67:F67"/>
    <mergeCell ref="A63:A64"/>
    <mergeCell ref="B63:B64"/>
    <mergeCell ref="A66:B66"/>
    <mergeCell ref="A6:F7"/>
    <mergeCell ref="A68:A70"/>
    <mergeCell ref="A54:A56"/>
    <mergeCell ref="B54:B56"/>
    <mergeCell ref="A9:A11"/>
    <mergeCell ref="A13:B13"/>
    <mergeCell ref="B14:F14"/>
    <mergeCell ref="D9:D11"/>
    <mergeCell ref="E9:E11"/>
    <mergeCell ref="C9:C11"/>
    <mergeCell ref="B9:B11"/>
    <mergeCell ref="A16:B16"/>
    <mergeCell ref="A36:A37"/>
    <mergeCell ref="A18:A23"/>
    <mergeCell ref="A24:A28"/>
    <mergeCell ref="B18:B23"/>
    <mergeCell ref="B31:B35"/>
    <mergeCell ref="B51:F51"/>
    <mergeCell ref="A52:A53"/>
    <mergeCell ref="A38:A45"/>
    <mergeCell ref="A31:A35"/>
    <mergeCell ref="B29:B30"/>
    <mergeCell ref="A29:A30"/>
    <mergeCell ref="B48:B49"/>
    <mergeCell ref="A48:A49"/>
    <mergeCell ref="A46:B46"/>
    <mergeCell ref="A50:B50"/>
    <mergeCell ref="B47:F47"/>
    <mergeCell ref="B38:B45"/>
    <mergeCell ref="B36:B37"/>
    <mergeCell ref="K55:L55"/>
    <mergeCell ref="A59:A60"/>
    <mergeCell ref="A57:B57"/>
    <mergeCell ref="B58:F58"/>
    <mergeCell ref="B111:F111"/>
    <mergeCell ref="A100:B100"/>
    <mergeCell ref="B108:B109"/>
    <mergeCell ref="A108:A109"/>
    <mergeCell ref="B102:B105"/>
    <mergeCell ref="B107:F107"/>
    <mergeCell ref="A102:A105"/>
    <mergeCell ref="A106:B106"/>
    <mergeCell ref="B74:B76"/>
    <mergeCell ref="A91:A93"/>
    <mergeCell ref="B84:B88"/>
    <mergeCell ref="B101:F101"/>
    <mergeCell ref="A110:B110"/>
    <mergeCell ref="B326:B330"/>
    <mergeCell ref="A326:A330"/>
    <mergeCell ref="B303:B309"/>
    <mergeCell ref="G43:H43"/>
    <mergeCell ref="B59:B60"/>
    <mergeCell ref="A74:A76"/>
    <mergeCell ref="B78:F78"/>
    <mergeCell ref="B83:F83"/>
    <mergeCell ref="B96:B98"/>
    <mergeCell ref="B91:B93"/>
    <mergeCell ref="A84:A88"/>
    <mergeCell ref="A79:A81"/>
    <mergeCell ref="B68:B70"/>
    <mergeCell ref="A77:B77"/>
    <mergeCell ref="A89:B89"/>
    <mergeCell ref="A94:B94"/>
    <mergeCell ref="A96:A98"/>
    <mergeCell ref="B62:F62"/>
    <mergeCell ref="B95:F95"/>
    <mergeCell ref="B79:B81"/>
    <mergeCell ref="B90:F90"/>
    <mergeCell ref="A82:B82"/>
    <mergeCell ref="B119:F119"/>
    <mergeCell ref="B112:B116"/>
    <mergeCell ref="B322:B323"/>
    <mergeCell ref="B310:B311"/>
    <mergeCell ref="A313:B313"/>
    <mergeCell ref="B314:F314"/>
    <mergeCell ref="A310:A311"/>
    <mergeCell ref="B292:B299"/>
    <mergeCell ref="A292:A299"/>
    <mergeCell ref="A303:A309"/>
    <mergeCell ref="B315:B321"/>
    <mergeCell ref="A315:A321"/>
    <mergeCell ref="B373:D373"/>
    <mergeCell ref="B371:E371"/>
    <mergeCell ref="A333:B333"/>
    <mergeCell ref="B334:F334"/>
    <mergeCell ref="A343:D343"/>
    <mergeCell ref="B279:F279"/>
    <mergeCell ref="A322:A323"/>
    <mergeCell ref="B287:B288"/>
    <mergeCell ref="B302:F302"/>
    <mergeCell ref="B339:F339"/>
    <mergeCell ref="A290:B290"/>
    <mergeCell ref="A287:A288"/>
    <mergeCell ref="A340:A342"/>
    <mergeCell ref="B340:B342"/>
    <mergeCell ref="A338:B338"/>
    <mergeCell ref="B372:D372"/>
    <mergeCell ref="B280:B286"/>
    <mergeCell ref="A280:A286"/>
    <mergeCell ref="B325:F325"/>
    <mergeCell ref="A324:B324"/>
    <mergeCell ref="B335:B337"/>
    <mergeCell ref="A301:B301"/>
    <mergeCell ref="B291:F291"/>
    <mergeCell ref="A335:A337"/>
    <mergeCell ref="B262:B266"/>
    <mergeCell ref="A262:A266"/>
    <mergeCell ref="L13:M13"/>
    <mergeCell ref="L14:M14"/>
    <mergeCell ref="B3:F3"/>
    <mergeCell ref="B4:F4"/>
    <mergeCell ref="A278:B278"/>
    <mergeCell ref="B270:F270"/>
    <mergeCell ref="B261:F261"/>
    <mergeCell ref="F9:F11"/>
    <mergeCell ref="B192:B198"/>
    <mergeCell ref="A192:A198"/>
    <mergeCell ref="A211:A212"/>
    <mergeCell ref="A236:A237"/>
    <mergeCell ref="B203:F203"/>
    <mergeCell ref="B252:F252"/>
    <mergeCell ref="A226:B226"/>
    <mergeCell ref="B187:B188"/>
    <mergeCell ref="A187:A188"/>
    <mergeCell ref="A199:A200"/>
    <mergeCell ref="B191:F191"/>
    <mergeCell ref="B215:F215"/>
    <mergeCell ref="A239:B239"/>
    <mergeCell ref="B240:F240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2025-04-09T07:56:53Z</dcterms:modified>
</cp:coreProperties>
</file>