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8330" windowHeight="11760"/>
  </bookViews>
  <sheets>
    <sheet name="7 pr." sheetId="4" r:id="rId1"/>
  </sheets>
  <definedNames>
    <definedName name="_xlnm.Print_Titles" localSheetId="0">'7 pr.'!$8:$10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1" i="4"/>
  <c r="L140"/>
  <c r="O20"/>
  <c r="Q140"/>
  <c r="P140"/>
  <c r="O140"/>
  <c r="O139"/>
  <c r="M34"/>
  <c r="M35"/>
  <c r="M33"/>
  <c r="P36"/>
  <c r="O36"/>
  <c r="N36"/>
  <c r="L36"/>
  <c r="P159"/>
  <c r="P82"/>
  <c r="H49"/>
  <c r="I49"/>
  <c r="J49"/>
  <c r="K49"/>
  <c r="L49"/>
  <c r="M49"/>
  <c r="N49"/>
  <c r="O49"/>
  <c r="P49"/>
  <c r="Q49"/>
  <c r="M36" l="1"/>
  <c r="O165"/>
  <c r="L165"/>
  <c r="M162" l="1"/>
  <c r="N162"/>
  <c r="O162"/>
  <c r="L162"/>
  <c r="I209"/>
  <c r="J209"/>
  <c r="M209"/>
  <c r="N209"/>
  <c r="O209"/>
  <c r="P209"/>
  <c r="Q209"/>
  <c r="H209"/>
  <c r="I204"/>
  <c r="J204"/>
  <c r="K204"/>
  <c r="M204"/>
  <c r="N204"/>
  <c r="O204"/>
  <c r="P204"/>
  <c r="Q204"/>
  <c r="I201"/>
  <c r="J201"/>
  <c r="K201"/>
  <c r="L201"/>
  <c r="M201"/>
  <c r="N201"/>
  <c r="O201"/>
  <c r="P201"/>
  <c r="Q201"/>
  <c r="H201"/>
  <c r="M197"/>
  <c r="N197"/>
  <c r="O197"/>
  <c r="P197"/>
  <c r="Q197"/>
  <c r="L197"/>
  <c r="I193"/>
  <c r="J193"/>
  <c r="K193"/>
  <c r="L193"/>
  <c r="M193"/>
  <c r="N193"/>
  <c r="O193"/>
  <c r="P193"/>
  <c r="Q193"/>
  <c r="H193"/>
  <c r="I189"/>
  <c r="J189"/>
  <c r="K189"/>
  <c r="M189"/>
  <c r="N189"/>
  <c r="O189"/>
  <c r="P189"/>
  <c r="Q189"/>
  <c r="H189"/>
  <c r="I186"/>
  <c r="J186"/>
  <c r="K186"/>
  <c r="M186"/>
  <c r="N186"/>
  <c r="O186"/>
  <c r="P186"/>
  <c r="Q186"/>
  <c r="I183"/>
  <c r="J183"/>
  <c r="K183"/>
  <c r="L183"/>
  <c r="M183"/>
  <c r="N183"/>
  <c r="O183"/>
  <c r="P183"/>
  <c r="Q183"/>
  <c r="H183"/>
  <c r="I179"/>
  <c r="J179"/>
  <c r="K179"/>
  <c r="L179"/>
  <c r="M179"/>
  <c r="N179"/>
  <c r="O179"/>
  <c r="H179"/>
  <c r="I175"/>
  <c r="J175"/>
  <c r="K175"/>
  <c r="L175"/>
  <c r="M175"/>
  <c r="N175"/>
  <c r="O175"/>
  <c r="H175"/>
  <c r="I153"/>
  <c r="J153"/>
  <c r="K153"/>
  <c r="M153"/>
  <c r="N153"/>
  <c r="O153"/>
  <c r="P153"/>
  <c r="Q153"/>
  <c r="I150"/>
  <c r="J150"/>
  <c r="K150"/>
  <c r="M150"/>
  <c r="N150"/>
  <c r="O150"/>
  <c r="P150"/>
  <c r="Q150"/>
  <c r="H151"/>
  <c r="I144"/>
  <c r="J144"/>
  <c r="K144"/>
  <c r="L144"/>
  <c r="M144"/>
  <c r="N144"/>
  <c r="O144"/>
  <c r="P144"/>
  <c r="Q144"/>
  <c r="H144"/>
  <c r="I137"/>
  <c r="J137"/>
  <c r="K137"/>
  <c r="M137"/>
  <c r="N137"/>
  <c r="O137"/>
  <c r="P137"/>
  <c r="Q137"/>
  <c r="H137"/>
  <c r="I133"/>
  <c r="J133"/>
  <c r="K133"/>
  <c r="L133"/>
  <c r="M133"/>
  <c r="N133"/>
  <c r="O133"/>
  <c r="H133"/>
  <c r="I123"/>
  <c r="J123"/>
  <c r="L123"/>
  <c r="M123"/>
  <c r="N123"/>
  <c r="O123"/>
  <c r="P123"/>
  <c r="Q123"/>
  <c r="H123"/>
  <c r="J118"/>
  <c r="L118"/>
  <c r="M118"/>
  <c r="N118"/>
  <c r="O118"/>
  <c r="P118"/>
  <c r="Q118"/>
  <c r="H118"/>
  <c r="I113"/>
  <c r="J113"/>
  <c r="K113"/>
  <c r="L113"/>
  <c r="M113"/>
  <c r="N113"/>
  <c r="O113"/>
  <c r="P113"/>
  <c r="Q113"/>
  <c r="H113"/>
  <c r="I103"/>
  <c r="J103"/>
  <c r="K103"/>
  <c r="M103"/>
  <c r="N103"/>
  <c r="O103"/>
  <c r="P103"/>
  <c r="Q103"/>
  <c r="I98"/>
  <c r="J98"/>
  <c r="K98"/>
  <c r="L98"/>
  <c r="M98"/>
  <c r="N98"/>
  <c r="O98"/>
  <c r="P98"/>
  <c r="Q98"/>
  <c r="H98"/>
  <c r="I89"/>
  <c r="J89"/>
  <c r="K89"/>
  <c r="L89"/>
  <c r="M89"/>
  <c r="N89"/>
  <c r="O89"/>
  <c r="P89"/>
  <c r="Q89"/>
  <c r="H89"/>
  <c r="I79"/>
  <c r="J79"/>
  <c r="K79"/>
  <c r="L79"/>
  <c r="M79"/>
  <c r="N79"/>
  <c r="O79"/>
  <c r="P79"/>
  <c r="Q79"/>
  <c r="H79"/>
  <c r="I75"/>
  <c r="J75"/>
  <c r="K75"/>
  <c r="L75"/>
  <c r="M75"/>
  <c r="N75"/>
  <c r="O75"/>
  <c r="P75"/>
  <c r="Q75"/>
  <c r="H75"/>
  <c r="I71"/>
  <c r="J71"/>
  <c r="K71"/>
  <c r="L71"/>
  <c r="M71"/>
  <c r="N71"/>
  <c r="O71"/>
  <c r="P71"/>
  <c r="Q71"/>
  <c r="H71"/>
  <c r="J68"/>
  <c r="K68"/>
  <c r="L68"/>
  <c r="N68"/>
  <c r="O68"/>
  <c r="P68"/>
  <c r="Q68"/>
  <c r="H68"/>
  <c r="I64"/>
  <c r="J64"/>
  <c r="K64"/>
  <c r="L64"/>
  <c r="M64"/>
  <c r="N64"/>
  <c r="O64"/>
  <c r="P64"/>
  <c r="Q64"/>
  <c r="H64"/>
  <c r="J60"/>
  <c r="K60"/>
  <c r="L60"/>
  <c r="N60"/>
  <c r="O60"/>
  <c r="H60"/>
  <c r="I56"/>
  <c r="J56"/>
  <c r="K56"/>
  <c r="L56"/>
  <c r="M56"/>
  <c r="N56"/>
  <c r="O56"/>
  <c r="H56"/>
  <c r="I46"/>
  <c r="J46"/>
  <c r="K46"/>
  <c r="M46"/>
  <c r="N46"/>
  <c r="O46"/>
  <c r="P46"/>
  <c r="Q46"/>
  <c r="I43"/>
  <c r="J43"/>
  <c r="K43"/>
  <c r="L43"/>
  <c r="N43"/>
  <c r="O43"/>
  <c r="H43"/>
  <c r="I40"/>
  <c r="J40"/>
  <c r="K40"/>
  <c r="L40"/>
  <c r="M40"/>
  <c r="N40"/>
  <c r="O40"/>
  <c r="J32"/>
  <c r="K32"/>
  <c r="I29"/>
  <c r="J29"/>
  <c r="K29"/>
  <c r="L29"/>
  <c r="M29"/>
  <c r="N29"/>
  <c r="O29"/>
  <c r="H29"/>
  <c r="I25"/>
  <c r="J25"/>
  <c r="K25"/>
  <c r="L25"/>
  <c r="M25"/>
  <c r="N25"/>
  <c r="O25"/>
  <c r="P25"/>
  <c r="Q25"/>
  <c r="H25"/>
  <c r="I21"/>
  <c r="J21"/>
  <c r="K21"/>
  <c r="L21"/>
  <c r="M21"/>
  <c r="N21"/>
  <c r="O21"/>
  <c r="P21"/>
  <c r="Q21"/>
  <c r="H21"/>
  <c r="I17"/>
  <c r="J17"/>
  <c r="K17"/>
  <c r="H17"/>
  <c r="M42"/>
  <c r="M41"/>
  <c r="P156"/>
  <c r="Q156"/>
  <c r="I156"/>
  <c r="J156"/>
  <c r="K156"/>
  <c r="L156"/>
  <c r="M156"/>
  <c r="N156"/>
  <c r="O156"/>
  <c r="H156"/>
  <c r="H37"/>
  <c r="H40" s="1"/>
  <c r="P210" l="1"/>
  <c r="N210"/>
  <c r="J210"/>
  <c r="Q210"/>
  <c r="O210"/>
  <c r="M210"/>
  <c r="I210"/>
  <c r="J50"/>
  <c r="L83"/>
  <c r="K50"/>
  <c r="J83"/>
  <c r="N83"/>
  <c r="Q50"/>
  <c r="N50"/>
  <c r="O83"/>
  <c r="K83"/>
  <c r="M43"/>
  <c r="H83"/>
  <c r="L189"/>
  <c r="H202"/>
  <c r="H204" s="1"/>
  <c r="L206"/>
  <c r="L209" s="1"/>
  <c r="H184"/>
  <c r="H185"/>
  <c r="L185"/>
  <c r="L186" s="1"/>
  <c r="L204" l="1"/>
  <c r="L210" s="1"/>
  <c r="H186"/>
  <c r="H210" s="1"/>
  <c r="L151"/>
  <c r="L152"/>
  <c r="H152"/>
  <c r="H153" s="1"/>
  <c r="L149"/>
  <c r="H149"/>
  <c r="H148"/>
  <c r="M145"/>
  <c r="L101"/>
  <c r="L102"/>
  <c r="H101"/>
  <c r="H99"/>
  <c r="L44"/>
  <c r="L45"/>
  <c r="H44"/>
  <c r="H46" s="1"/>
  <c r="H30"/>
  <c r="H32" s="1"/>
  <c r="I31"/>
  <c r="I32" s="1"/>
  <c r="I50" s="1"/>
  <c r="K122"/>
  <c r="K121"/>
  <c r="K119"/>
  <c r="I117"/>
  <c r="K117" s="1"/>
  <c r="I116"/>
  <c r="H50" l="1"/>
  <c r="H103"/>
  <c r="L46"/>
  <c r="L153"/>
  <c r="K123"/>
  <c r="L103"/>
  <c r="L150"/>
  <c r="H150"/>
  <c r="K116"/>
  <c r="K118" s="1"/>
  <c r="I118"/>
  <c r="L136"/>
  <c r="L135"/>
  <c r="L134"/>
  <c r="I59"/>
  <c r="I58"/>
  <c r="I57"/>
  <c r="I60" l="1"/>
  <c r="L137"/>
  <c r="M67"/>
  <c r="M66"/>
  <c r="M65"/>
  <c r="I67"/>
  <c r="I66"/>
  <c r="I65"/>
  <c r="M59"/>
  <c r="M60" s="1"/>
  <c r="I68" l="1"/>
  <c r="I83" s="1"/>
  <c r="M68"/>
  <c r="M83" s="1"/>
  <c r="K205"/>
  <c r="K209" s="1"/>
  <c r="K210" s="1"/>
  <c r="L147"/>
  <c r="M147"/>
  <c r="N147"/>
  <c r="O147"/>
  <c r="H108" l="1"/>
  <c r="J108"/>
  <c r="I108"/>
  <c r="P60" l="1"/>
  <c r="P83" s="1"/>
  <c r="H130" l="1"/>
  <c r="P40" l="1"/>
  <c r="P32"/>
  <c r="M32"/>
  <c r="M50" s="1"/>
  <c r="L32"/>
  <c r="L50" s="1"/>
  <c r="Q60"/>
  <c r="Q83" s="1"/>
  <c r="P50" l="1"/>
  <c r="O32"/>
  <c r="O50" s="1"/>
  <c r="K129"/>
  <c r="K128"/>
  <c r="K130" l="1"/>
  <c r="P130" l="1"/>
  <c r="P127"/>
  <c r="M130" l="1"/>
  <c r="O130"/>
  <c r="L130"/>
  <c r="K108"/>
  <c r="K93"/>
  <c r="J93"/>
  <c r="J168" s="1"/>
  <c r="I93"/>
  <c r="I168" s="1"/>
  <c r="H93"/>
  <c r="H168" s="1"/>
  <c r="L93"/>
  <c r="M93"/>
  <c r="N93"/>
  <c r="N168" s="1"/>
  <c r="O93"/>
  <c r="P93"/>
  <c r="P168" s="1"/>
  <c r="Q127"/>
  <c r="Q168" s="1"/>
  <c r="P216" l="1"/>
  <c r="P215"/>
  <c r="H216"/>
  <c r="H215"/>
  <c r="K168"/>
  <c r="M168"/>
  <c r="J215"/>
  <c r="J216"/>
  <c r="O168"/>
  <c r="Q215"/>
  <c r="Q216"/>
  <c r="N215"/>
  <c r="N216"/>
  <c r="I216"/>
  <c r="I215"/>
  <c r="L168"/>
  <c r="O216" l="1"/>
  <c r="O215"/>
  <c r="K215"/>
  <c r="K216"/>
  <c r="M216"/>
  <c r="M215"/>
  <c r="L216"/>
  <c r="L215"/>
</calcChain>
</file>

<file path=xl/sharedStrings.xml><?xml version="1.0" encoding="utf-8"?>
<sst xmlns="http://schemas.openxmlformats.org/spreadsheetml/2006/main" count="616" uniqueCount="197">
  <si>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</si>
  <si>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</si>
  <si>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</si>
  <si>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</si>
  <si>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</si>
  <si>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</si>
  <si>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</si>
  <si>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Iš viso</t>
  </si>
  <si>
    <t>Išlaidoms</t>
  </si>
  <si>
    <t>turtui įsigyti ir finansiniams įsipareigojimams vykdyti</t>
  </si>
  <si>
    <t>pavadinimas</t>
  </si>
  <si>
    <t>planas</t>
  </si>
  <si>
    <t>Iš jų darbo užmokesčiui</t>
  </si>
  <si>
    <t>iš viso:</t>
  </si>
  <si>
    <t>Iš viso uždaviniui:</t>
  </si>
  <si>
    <t>Iš viso tikslui:</t>
  </si>
  <si>
    <t>Iš viso programai:</t>
  </si>
  <si>
    <t>(savivaldybės, padalinio, įstaigos pavadinimas)</t>
  </si>
  <si>
    <t>1</t>
  </si>
  <si>
    <t>2</t>
  </si>
  <si>
    <t>3</t>
  </si>
  <si>
    <t>4</t>
  </si>
  <si>
    <t xml:space="preserve"> TIKSLŲ, UŽDAVINIŲ, PRIEMONIŲ ASIGNAVIMŲ IR PRODUKTO VERTINIMO KRITERIJŲ SUVESTINĖ</t>
  </si>
  <si>
    <t>Uždavinio vertinimo kriterijaus</t>
  </si>
  <si>
    <t>ES</t>
  </si>
  <si>
    <t>SB</t>
  </si>
  <si>
    <t>7</t>
  </si>
  <si>
    <t>9</t>
  </si>
  <si>
    <t>3 Strateginis tikslas. Kurti kokybišką ir patrauklią gyvenamąją, turizmo ir verslo aplinką</t>
  </si>
  <si>
    <t>7 Programa. Investicijų programa</t>
  </si>
  <si>
    <t>Modernizuoti ir plėtoti ugdymo įstaigų ir sporto bazių infrastruktūrą</t>
  </si>
  <si>
    <t>Didinti rajono kultūrinį-turistinį patrauklumą, skatinti bendruomenių veiklą ir amatų plėtrą</t>
  </si>
  <si>
    <t>BP</t>
  </si>
  <si>
    <t>VB</t>
  </si>
  <si>
    <t>-</t>
  </si>
  <si>
    <t>Rekonstruotų viešųjų pastatų skaičius</t>
  </si>
  <si>
    <t>Vykdyti inžinerinių tinklų (vandentvarkos) ir susisiekimo infrastruktūros modernizavimo, aplinkos apsaugos rėmimo projektus</t>
  </si>
  <si>
    <t>Skatinti darnią rajono teritorinę plėtrą, modernizuojant viešuosius pastatus, erdves ir infrastruktūrą bei įgyvendinant aplinkos apsaugos rėmimo priemones</t>
  </si>
  <si>
    <t>Didinti savivaldybės veiklos efektyvumą, stiprinant administracinius gebėjimus ir užtikrinant kryptingą teritorinį vystymą</t>
  </si>
  <si>
    <t>7; 9</t>
  </si>
  <si>
    <t>09.02.02.01</t>
  </si>
  <si>
    <t>08.02.01.08</t>
  </si>
  <si>
    <t>10.09.01.01</t>
  </si>
  <si>
    <t>05.02.01.01</t>
  </si>
  <si>
    <t>04.05.01.02</t>
  </si>
  <si>
    <t>INVESTICIJŲ PROGRAMOS NR. 7</t>
  </si>
  <si>
    <t>Vietos plėtros strategijos įgyvendinimas, proc.</t>
  </si>
  <si>
    <t>STD</t>
  </si>
  <si>
    <t>8</t>
  </si>
  <si>
    <t>15</t>
  </si>
  <si>
    <t>Plotas, kuriame pagerintos melioracijos sistemos, ha</t>
  </si>
  <si>
    <t>08.01.01.02</t>
  </si>
  <si>
    <t>08.02.01..02</t>
  </si>
  <si>
    <t>Prienų miesto vietos plėtros strategijos įgyvendinimas</t>
  </si>
  <si>
    <t>17</t>
  </si>
  <si>
    <t>Jiezno miesto viešųjų erdvių sutvarkymas</t>
  </si>
  <si>
    <t>VšĮ Jiezno PSPC funkcinė veiklos plėtra ir infrastruktūros tobulinimas bei jos naudojimo optimizavimas</t>
  </si>
  <si>
    <t>Stadiono Birutės g. 7, Prienuose rekonstrukcija</t>
  </si>
  <si>
    <t>Rekonstruotų sporto infrastruktūros vienetų skaičius</t>
  </si>
  <si>
    <t>18</t>
  </si>
  <si>
    <t>Baseino Prienų mieste statyba</t>
  </si>
  <si>
    <t>Atnaujintų viešųjų erdvių skaičius</t>
  </si>
  <si>
    <t>7,9</t>
  </si>
  <si>
    <t>Atnaujintų turizmo objektų skaičius</t>
  </si>
  <si>
    <t>Modernizuotų švietimo įstaigų skaičius</t>
  </si>
  <si>
    <t>Naujai įkurtų / modernizuotų, sveikatos įstaigų</t>
  </si>
  <si>
    <t>08.01.01.03</t>
  </si>
  <si>
    <t xml:space="preserve"> </t>
  </si>
  <si>
    <t>Nemuno dešiniosios pakrantės kompleksiškas sutvarkymas pritaikant bendruomenės ir verslo poreikiams</t>
  </si>
  <si>
    <t>08.06.01.01</t>
  </si>
  <si>
    <t>Sukurtos arba atnaujintos atviros erdvės miesto vietovėse  kv.m.</t>
  </si>
  <si>
    <t>Sukurtos arba atnaujintos atviros erdvės miesto vietovėse  ha</t>
  </si>
  <si>
    <t>Bendruomenės laisvalaikio ir užimtumo centro įkūrimas Prienuose, sukuriant užimtumo infrastruktūrą</t>
  </si>
  <si>
    <t xml:space="preserve">Pastatyti arba atnaujinti viešieji arba komerciniai pastatai miesto vietovėse, kv.m. </t>
  </si>
  <si>
    <t>Modernizuoti kultūros infrastruktūros objektai, vnt</t>
  </si>
  <si>
    <t>04.05.01.01</t>
  </si>
  <si>
    <t>Rekonstruotų arba atnaujintų kelių ilgis, km</t>
  </si>
  <si>
    <t>Prienų miesto Birutės gatvės rekonstrukcija</t>
  </si>
  <si>
    <t>Prienų miesto J.Vilkutaičio-Keturakio gatvės atkarpos nuo Vytenio g. iki Kęstučio g. rekonstrukcija</t>
  </si>
  <si>
    <t>Dviračių ir pėsčiųjų takų įrengimas Kęstučio ir Paupio gatvėse Prienų mieste</t>
  </si>
  <si>
    <t>2,7,9</t>
  </si>
  <si>
    <t>2,7,9,10.24</t>
  </si>
  <si>
    <t>Bendruomeninių šeimos namų įkūrimas Prienų rajono savivaldybėje</t>
  </si>
  <si>
    <t>Socialinių paslaugų infrastruktūros plėtra Prienų rajone</t>
  </si>
  <si>
    <t>Neformaliojo švietimo infrastruktūros tobulinimas Prienų rajono savivaldybėje</t>
  </si>
  <si>
    <t>Prienų rajono teritorijos ir Prienų miesto bendrųjų planų koregavimas kraštovaizdžio ir gamtinio karkaso formavimo aspektais</t>
  </si>
  <si>
    <t>Stakliškių kultūros ir laisvalaikio centro kapitalinis remontas</t>
  </si>
  <si>
    <t>Veiverių kultūros ir laisvalaikio centro kapitalinis remontas</t>
  </si>
  <si>
    <t>Geriamojo vandens tiekimo sistemos Vėžionių kaime įrengimas</t>
  </si>
  <si>
    <t>Prienų rajono savivaldybės strateginio plėtros plano parengimas</t>
  </si>
  <si>
    <t>Prienų r. Stakliškių gimnazijos ikimokyklinio ugdymo skyriaus kapitalinis remontas</t>
  </si>
  <si>
    <t>7, 9</t>
  </si>
  <si>
    <t>7,8,9</t>
  </si>
  <si>
    <t>27,7,2</t>
  </si>
  <si>
    <t>2,7,9,</t>
  </si>
  <si>
    <t>27,7,9</t>
  </si>
  <si>
    <t>10,7,9</t>
  </si>
  <si>
    <t>Parengtų planavimo dokumentų skaičius</t>
  </si>
  <si>
    <t>Pakoreguotų bendrųjų planų skaičius</t>
  </si>
  <si>
    <t>Įrengtų ženklinimo objektų skaičius</t>
  </si>
  <si>
    <t>Vandeniu aprūpintų vartotojų skaičius</t>
  </si>
  <si>
    <t>09.05.01.01</t>
  </si>
  <si>
    <t>10.04.01.01</t>
  </si>
  <si>
    <t>04.04.03.01</t>
  </si>
  <si>
    <t>04.07.03.01</t>
  </si>
  <si>
    <t>01.03.02.01</t>
  </si>
  <si>
    <t>Prienų rajono asmens sveikatos priežiūros įstaigų teikiamų paslaugų prieinamumo ir kokybės gerinimas</t>
  </si>
  <si>
    <t>Ambulatorinių sveikatos priežiūros paslaugų prieinamumo gerinimas sergantiems tuberkulioze Prienų rajone</t>
  </si>
  <si>
    <t>Vandens tiekimo ir nuotekų tvarkymo infrastruktūros plėtra ir rekonstrukcija Prienų rajone</t>
  </si>
  <si>
    <t>Gyvenamųjų vietovių skaičius</t>
  </si>
  <si>
    <t xml:space="preserve">Iš viso </t>
  </si>
  <si>
    <t>sp. Dot.</t>
  </si>
  <si>
    <t>Prienų lopšelio-darželio "Saulutė" modernizavimas didinat paslaugų prieinamumą</t>
  </si>
  <si>
    <t xml:space="preserve">Prienų r. Veiverių Tomo Žilinsko gimnazijos atnaujiimas </t>
  </si>
  <si>
    <t>Dešiniosios Nemuno pakrantės kraštovaizdžio sutvarkymas Prienų miesto teritorijoje</t>
  </si>
  <si>
    <t>Sutvarkytos teritorijos plotas, ha</t>
  </si>
  <si>
    <t>Užtikrinti sveikatos ir socialinių paslaugų infrastruktūros plėtros projektų įgyvendinimą</t>
  </si>
  <si>
    <t>rekonstuota aikštynų</t>
  </si>
  <si>
    <t xml:space="preserve">Prienų rajono gyventojų sveikatos stiprinimas </t>
  </si>
  <si>
    <t>Kompleksinis Prienų miesto viešųjų erdvių sutvarkymas, pritaikant jas bendruomenės ir verslo poreikiams</t>
  </si>
  <si>
    <t>Prienų rajono, Birštono ir Kaišiadorių savivaldybes jungiančių turizmo trasų ir turizmo maršrutų informacinės infrastruktūros plėtra</t>
  </si>
  <si>
    <t>Eismo saugumo priemonių priemonių diegimas Revuonos g. Prienų m</t>
  </si>
  <si>
    <t>Daugiafunkcio sporto aikštyno įrengimas ir teritorijos sutvarkymas Pakuonyje</t>
  </si>
  <si>
    <t>5</t>
  </si>
  <si>
    <t>10</t>
  </si>
  <si>
    <t>11</t>
  </si>
  <si>
    <t>12</t>
  </si>
  <si>
    <t>13</t>
  </si>
  <si>
    <t>2021-ųjų m. asignavimų projektas</t>
  </si>
  <si>
    <t xml:space="preserve">2021-iesiems m. </t>
  </si>
  <si>
    <t>Dotacija</t>
  </si>
  <si>
    <t>Bendruomeninių vaikų globos namų ir vaikų dienos centro plėtra Prienų rajone (BVGN ir VDC )</t>
  </si>
  <si>
    <t>Vaikų apgyvenintų BVGN skaičius</t>
  </si>
  <si>
    <t>Jiezno senųjų kapinių sutvarkymas</t>
  </si>
  <si>
    <t>Prienų rajono hidrotechninių statinių ir griovių rekonstrukcija</t>
  </si>
  <si>
    <t>Įrengta eismo saugumą gerinančių priemonių</t>
  </si>
  <si>
    <t>Kauno marių ir Nemuno kilpų E.rinkodara</t>
  </si>
  <si>
    <t>20</t>
  </si>
  <si>
    <t>Stakliškių gimnazijos modernizavimas</t>
  </si>
  <si>
    <t>41</t>
  </si>
  <si>
    <t>22</t>
  </si>
  <si>
    <t>37</t>
  </si>
  <si>
    <t>39</t>
  </si>
  <si>
    <t>38</t>
  </si>
  <si>
    <t>40</t>
  </si>
  <si>
    <t>21</t>
  </si>
  <si>
    <t>25</t>
  </si>
  <si>
    <t>26</t>
  </si>
  <si>
    <t>27</t>
  </si>
  <si>
    <t>19</t>
  </si>
  <si>
    <t>32</t>
  </si>
  <si>
    <t>33</t>
  </si>
  <si>
    <t>34</t>
  </si>
  <si>
    <t>35</t>
  </si>
  <si>
    <t>36</t>
  </si>
  <si>
    <t>29</t>
  </si>
  <si>
    <t>30</t>
  </si>
  <si>
    <t>31</t>
  </si>
  <si>
    <t>2019-ųjų m. asignavimai, Eur</t>
  </si>
  <si>
    <t>2020-ųjų m. asignavimų projektas, Eur</t>
  </si>
  <si>
    <t>2022-ųjų m. asignavimų projektas</t>
  </si>
  <si>
    <t>2020-iesiems m.</t>
  </si>
  <si>
    <t xml:space="preserve">2022-iesiems m. </t>
  </si>
  <si>
    <t xml:space="preserve">Prienų krašto muziejaus modernizavimas  </t>
  </si>
  <si>
    <t xml:space="preserve"> Nemuno upės pakrantės ir Revuonos parko bei jo prieigų sutvarkymas ir pritaikymas bendruomenės poreikiams</t>
  </si>
  <si>
    <t xml:space="preserve">Prienų miesto autobusų stoties ir aplinkinės teritorijos pritaikymas bendruomenės ir verslo poreikiams 
</t>
  </si>
  <si>
    <t>04.02.01.01</t>
  </si>
  <si>
    <t>Valstybei nuosavybės teise priklausančiai dėl liūčių pažeistai melioracijos infrastruktūrai atkurti</t>
  </si>
  <si>
    <t>Kaimynų g. Išlaužo k. Prienų r.sav. Kapitalinis remntas</t>
  </si>
  <si>
    <t>Vandentiekio tinlų bei vandens gerinimo įrenginių statyba Naujosios Ūtos kaime</t>
  </si>
  <si>
    <t>Investicijų projektų rengimas</t>
  </si>
  <si>
    <t>Bendrobės lėšos</t>
  </si>
  <si>
    <t xml:space="preserve">Prienų kultūros centro pastato Prienuose, Vytauto g. 35, rekonstravimas </t>
  </si>
  <si>
    <t>Pacų giminės paveldas kaip bendros turizmo plėtros abipus sienų pagrindas</t>
  </si>
  <si>
    <t>Prienų Ąžuolo progimnazijos sporto aikštyno Kęstučio g. 45, Prienai, atnaujinimo darbai</t>
  </si>
  <si>
    <t>Prienų lopšelio-darželio „Gintarėlis“ dviejų grupių infrastruktūros modernizavimas ir aprūpinimas priemonėmis</t>
  </si>
  <si>
    <t>Asmenų skaičius</t>
  </si>
  <si>
    <t>Įsigytų soc. būstų kiekis, vnt</t>
  </si>
  <si>
    <t>Įgyvendintų projektų skaičius</t>
  </si>
  <si>
    <t>Kraštovaizdžio ir ekologinės būklės gerinimas Prienų rajone</t>
  </si>
  <si>
    <t>Veiverių kultūros ir laisvalaikio centro modernizavimas</t>
  </si>
  <si>
    <t>Modernizuota kultūros centrų skaičius</t>
  </si>
  <si>
    <t>42</t>
  </si>
  <si>
    <t>07.06.01.02</t>
  </si>
  <si>
    <t>07.02.01.01</t>
  </si>
  <si>
    <t>06.01.01.01</t>
  </si>
  <si>
    <t>Socialinio būsto fondo plėtra Iietapas</t>
  </si>
  <si>
    <t>05.06.01.01</t>
  </si>
  <si>
    <t>43</t>
  </si>
  <si>
    <t>09.01.010.01</t>
  </si>
  <si>
    <t>SBP</t>
  </si>
  <si>
    <t>2020-2022 M. PRIENŲ RAJONO SAVIVALDYBĖS</t>
  </si>
  <si>
    <t>Bendruomenės iniciatyvų, skirtų gyvenamajai aplinkai gerinti, projektų idėjų finansavimas</t>
  </si>
  <si>
    <t>Finansuotų iniciatyvų skaičius</t>
  </si>
  <si>
    <t>45</t>
  </si>
  <si>
    <t>06.06.01.01</t>
  </si>
  <si>
    <t xml:space="preserve">PATVIRTINTA
Prienų rajono savivaldybės tarybos
2020  m. sausio 30 d. sprendimu Nr. T3-2 
(Prienų rajono savivaldybės tarybos
2020  m. gruodžio 22 d. sprendimo Nr. T3-    redakcija)
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</si>
</sst>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"/>
    </font>
    <font>
      <sz val="10"/>
      <name val="Arial"/>
      <family val="2"/>
      <charset val="186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color indexed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1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name val="Times New Roman"/>
      <family val="1"/>
    </font>
    <font>
      <sz val="8"/>
      <color theme="1"/>
      <name val="Times New Roman"/>
      <family val="1"/>
      <charset val="186"/>
    </font>
    <font>
      <sz val="11"/>
      <name val="Times New Roman"/>
      <family val="1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Arial"/>
      <family val="2"/>
      <charset val="186"/>
    </font>
    <font>
      <sz val="8"/>
      <color rgb="FFFF0000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4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5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 wrapText="1"/>
    </xf>
    <xf numFmtId="164" fontId="2" fillId="4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0" borderId="25" xfId="0" applyFont="1" applyBorder="1" applyAlignment="1">
      <alignment vertical="top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28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3" borderId="34" xfId="0" applyFont="1" applyFill="1" applyBorder="1" applyAlignment="1">
      <alignment horizontal="center" vertical="center"/>
    </xf>
    <xf numFmtId="164" fontId="2" fillId="4" borderId="35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left" vertical="center" wrapText="1"/>
    </xf>
    <xf numFmtId="0" fontId="9" fillId="3" borderId="16" xfId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top"/>
    </xf>
    <xf numFmtId="0" fontId="10" fillId="2" borderId="30" xfId="0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left" vertical="top" wrapText="1"/>
    </xf>
    <xf numFmtId="0" fontId="11" fillId="3" borderId="30" xfId="0" applyFont="1" applyFill="1" applyBorder="1" applyAlignment="1">
      <alignment horizontal="left" vertical="top" wrapText="1"/>
    </xf>
    <xf numFmtId="0" fontId="9" fillId="3" borderId="3" xfId="1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49" fontId="3" fillId="2" borderId="7" xfId="0" applyNumberFormat="1" applyFont="1" applyFill="1" applyBorder="1" applyAlignment="1">
      <alignment horizontal="right" vertical="top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" borderId="71" xfId="0" applyFont="1" applyFill="1" applyBorder="1" applyAlignment="1">
      <alignment horizontal="center" vertical="center" wrapText="1"/>
    </xf>
    <xf numFmtId="1" fontId="10" fillId="3" borderId="15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4" borderId="23" xfId="0" applyNumberFormat="1" applyFont="1" applyFill="1" applyBorder="1" applyAlignment="1">
      <alignment horizontal="center" vertical="center"/>
    </xf>
    <xf numFmtId="1" fontId="2" fillId="8" borderId="42" xfId="0" applyNumberFormat="1" applyFont="1" applyFill="1" applyBorder="1" applyAlignment="1">
      <alignment horizontal="center" vertical="center"/>
    </xf>
    <xf numFmtId="164" fontId="2" fillId="4" borderId="40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164" fontId="2" fillId="4" borderId="6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top"/>
    </xf>
    <xf numFmtId="164" fontId="2" fillId="9" borderId="28" xfId="0" applyNumberFormat="1" applyFont="1" applyFill="1" applyBorder="1" applyAlignment="1">
      <alignment horizontal="center" vertical="center"/>
    </xf>
    <xf numFmtId="164" fontId="2" fillId="9" borderId="40" xfId="0" applyNumberFormat="1" applyFont="1" applyFill="1" applyBorder="1" applyAlignment="1">
      <alignment horizontal="center" vertical="center"/>
    </xf>
    <xf numFmtId="164" fontId="2" fillId="4" borderId="57" xfId="0" applyNumberFormat="1" applyFont="1" applyFill="1" applyBorder="1" applyAlignment="1">
      <alignment horizontal="center" vertical="center"/>
    </xf>
    <xf numFmtId="164" fontId="2" fillId="4" borderId="62" xfId="0" applyNumberFormat="1" applyFont="1" applyFill="1" applyBorder="1" applyAlignment="1">
      <alignment horizontal="center" vertical="center"/>
    </xf>
    <xf numFmtId="164" fontId="2" fillId="8" borderId="16" xfId="0" applyNumberFormat="1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 wrapText="1"/>
    </xf>
    <xf numFmtId="1" fontId="10" fillId="3" borderId="34" xfId="0" applyNumberFormat="1" applyFont="1" applyFill="1" applyBorder="1" applyAlignment="1">
      <alignment horizontal="center" vertical="center"/>
    </xf>
    <xf numFmtId="2" fontId="2" fillId="8" borderId="74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64" fontId="2" fillId="9" borderId="15" xfId="0" applyNumberFormat="1" applyFont="1" applyFill="1" applyBorder="1" applyAlignment="1">
      <alignment vertical="center"/>
    </xf>
    <xf numFmtId="164" fontId="2" fillId="9" borderId="34" xfId="0" applyNumberFormat="1" applyFont="1" applyFill="1" applyBorder="1" applyAlignment="1">
      <alignment vertical="center"/>
    </xf>
    <xf numFmtId="164" fontId="2" fillId="4" borderId="26" xfId="0" applyNumberFormat="1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1" fontId="2" fillId="8" borderId="11" xfId="0" applyNumberFormat="1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1" fontId="10" fillId="4" borderId="41" xfId="0" applyNumberFormat="1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1" fontId="10" fillId="4" borderId="31" xfId="0" applyNumberFormat="1" applyFont="1" applyFill="1" applyBorder="1" applyAlignment="1">
      <alignment horizontal="center" vertical="center"/>
    </xf>
    <xf numFmtId="1" fontId="2" fillId="8" borderId="56" xfId="0" applyNumberFormat="1" applyFont="1" applyFill="1" applyBorder="1" applyAlignment="1">
      <alignment horizontal="center" vertical="center"/>
    </xf>
    <xf numFmtId="1" fontId="2" fillId="8" borderId="43" xfId="0" applyNumberFormat="1" applyFont="1" applyFill="1" applyBorder="1" applyAlignment="1">
      <alignment horizontal="center" vertical="center"/>
    </xf>
    <xf numFmtId="1" fontId="2" fillId="8" borderId="48" xfId="0" applyNumberFormat="1" applyFont="1" applyFill="1" applyBorder="1" applyAlignment="1">
      <alignment horizontal="center" vertical="center"/>
    </xf>
    <xf numFmtId="1" fontId="2" fillId="8" borderId="27" xfId="0" applyNumberFormat="1" applyFont="1" applyFill="1" applyBorder="1" applyAlignment="1">
      <alignment horizontal="center" vertical="center"/>
    </xf>
    <xf numFmtId="1" fontId="10" fillId="4" borderId="8" xfId="0" applyNumberFormat="1" applyFont="1" applyFill="1" applyBorder="1" applyAlignment="1">
      <alignment horizontal="center" vertical="center"/>
    </xf>
    <xf numFmtId="0" fontId="3" fillId="8" borderId="74" xfId="0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0" fontId="3" fillId="8" borderId="51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1" fontId="2" fillId="8" borderId="10" xfId="0" applyNumberFormat="1" applyFont="1" applyFill="1" applyBorder="1" applyAlignment="1">
      <alignment horizontal="center" vertical="center"/>
    </xf>
    <xf numFmtId="1" fontId="2" fillId="8" borderId="12" xfId="0" applyNumberFormat="1" applyFont="1" applyFill="1" applyBorder="1" applyAlignment="1">
      <alignment horizontal="center" vertical="center"/>
    </xf>
    <xf numFmtId="1" fontId="2" fillId="8" borderId="35" xfId="0" applyNumberFormat="1" applyFont="1" applyFill="1" applyBorder="1" applyAlignment="1">
      <alignment horizontal="center" vertical="center"/>
    </xf>
    <xf numFmtId="0" fontId="5" fillId="0" borderId="74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72" xfId="1" applyFont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 wrapText="1"/>
    </xf>
    <xf numFmtId="0" fontId="3" fillId="4" borderId="72" xfId="0" applyFont="1" applyFill="1" applyBorder="1" applyAlignment="1">
      <alignment horizontal="center" vertical="center" wrapText="1"/>
    </xf>
    <xf numFmtId="2" fontId="10" fillId="4" borderId="8" xfId="0" applyNumberFormat="1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1" fontId="10" fillId="4" borderId="32" xfId="0" applyNumberFormat="1" applyFont="1" applyFill="1" applyBorder="1" applyAlignment="1">
      <alignment horizontal="center" vertical="center"/>
    </xf>
    <xf numFmtId="2" fontId="2" fillId="8" borderId="23" xfId="0" applyNumberFormat="1" applyFont="1" applyFill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" fontId="2" fillId="0" borderId="74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1" fontId="2" fillId="0" borderId="51" xfId="0" applyNumberFormat="1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 wrapText="1"/>
    </xf>
    <xf numFmtId="1" fontId="10" fillId="4" borderId="67" xfId="0" applyNumberFormat="1" applyFont="1" applyFill="1" applyBorder="1" applyAlignment="1">
      <alignment horizontal="center" vertical="center"/>
    </xf>
    <xf numFmtId="164" fontId="2" fillId="4" borderId="66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64" fontId="2" fillId="4" borderId="56" xfId="0" applyNumberFormat="1" applyFont="1" applyFill="1" applyBorder="1" applyAlignment="1">
      <alignment horizontal="center" vertical="center"/>
    </xf>
    <xf numFmtId="0" fontId="5" fillId="8" borderId="74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5" fillId="8" borderId="72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2" fontId="2" fillId="8" borderId="47" xfId="0" applyNumberFormat="1" applyFont="1" applyFill="1" applyBorder="1" applyAlignment="1">
      <alignment horizontal="center" vertical="center"/>
    </xf>
    <xf numFmtId="2" fontId="2" fillId="8" borderId="15" xfId="0" applyNumberFormat="1" applyFont="1" applyFill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3" fillId="8" borderId="71" xfId="0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/>
    </xf>
    <xf numFmtId="2" fontId="2" fillId="8" borderId="51" xfId="0" applyNumberFormat="1" applyFont="1" applyFill="1" applyBorder="1" applyAlignment="1">
      <alignment horizontal="center" vertical="center"/>
    </xf>
    <xf numFmtId="0" fontId="3" fillId="8" borderId="62" xfId="0" applyFont="1" applyFill="1" applyBorder="1" applyAlignment="1">
      <alignment horizontal="center" vertical="center" wrapText="1"/>
    </xf>
    <xf numFmtId="2" fontId="2" fillId="8" borderId="16" xfId="0" applyNumberFormat="1" applyFont="1" applyFill="1" applyBorder="1" applyAlignment="1">
      <alignment horizontal="center" vertical="center"/>
    </xf>
    <xf numFmtId="2" fontId="2" fillId="8" borderId="62" xfId="0" applyNumberFormat="1" applyFont="1" applyFill="1" applyBorder="1" applyAlignment="1">
      <alignment horizontal="center" vertical="center"/>
    </xf>
    <xf numFmtId="164" fontId="2" fillId="8" borderId="15" xfId="0" applyNumberFormat="1" applyFont="1" applyFill="1" applyBorder="1" applyAlignment="1">
      <alignment horizontal="center" vertical="center"/>
    </xf>
    <xf numFmtId="164" fontId="2" fillId="8" borderId="71" xfId="0" applyNumberFormat="1" applyFont="1" applyFill="1" applyBorder="1" applyAlignment="1">
      <alignment horizontal="center" vertical="center"/>
    </xf>
    <xf numFmtId="164" fontId="2" fillId="8" borderId="73" xfId="0" applyNumberFormat="1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164" fontId="2" fillId="8" borderId="20" xfId="0" applyNumberFormat="1" applyFont="1" applyFill="1" applyBorder="1" applyAlignment="1">
      <alignment horizontal="center" vertical="center"/>
    </xf>
    <xf numFmtId="164" fontId="2" fillId="11" borderId="18" xfId="0" applyNumberFormat="1" applyFont="1" applyFill="1" applyBorder="1" applyAlignment="1">
      <alignment vertical="center"/>
    </xf>
    <xf numFmtId="164" fontId="2" fillId="11" borderId="13" xfId="0" applyNumberFormat="1" applyFont="1" applyFill="1" applyBorder="1" applyAlignment="1">
      <alignment vertical="center"/>
    </xf>
    <xf numFmtId="164" fontId="2" fillId="11" borderId="14" xfId="0" applyNumberFormat="1" applyFont="1" applyFill="1" applyBorder="1" applyAlignment="1">
      <alignment vertical="center"/>
    </xf>
    <xf numFmtId="164" fontId="2" fillId="10" borderId="18" xfId="0" applyNumberFormat="1" applyFont="1" applyFill="1" applyBorder="1" applyAlignment="1">
      <alignment vertical="center"/>
    </xf>
    <xf numFmtId="164" fontId="2" fillId="10" borderId="13" xfId="0" applyNumberFormat="1" applyFont="1" applyFill="1" applyBorder="1" applyAlignment="1">
      <alignment vertical="center"/>
    </xf>
    <xf numFmtId="164" fontId="2" fillId="10" borderId="14" xfId="0" applyNumberFormat="1" applyFont="1" applyFill="1" applyBorder="1" applyAlignment="1">
      <alignment vertical="center"/>
    </xf>
    <xf numFmtId="164" fontId="2" fillId="10" borderId="63" xfId="0" applyNumberFormat="1" applyFont="1" applyFill="1" applyBorder="1" applyAlignment="1">
      <alignment vertical="center"/>
    </xf>
    <xf numFmtId="164" fontId="2" fillId="10" borderId="56" xfId="0" applyNumberFormat="1" applyFont="1" applyFill="1" applyBorder="1" applyAlignment="1">
      <alignment vertical="center"/>
    </xf>
    <xf numFmtId="164" fontId="2" fillId="10" borderId="35" xfId="0" applyNumberFormat="1" applyFont="1" applyFill="1" applyBorder="1" applyAlignment="1">
      <alignment vertical="center"/>
    </xf>
    <xf numFmtId="0" fontId="5" fillId="0" borderId="7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164" fontId="2" fillId="10" borderId="58" xfId="0" applyNumberFormat="1" applyFont="1" applyFill="1" applyBorder="1" applyAlignment="1">
      <alignment vertical="center"/>
    </xf>
    <xf numFmtId="164" fontId="2" fillId="10" borderId="57" xfId="0" applyNumberFormat="1" applyFont="1" applyFill="1" applyBorder="1" applyAlignment="1">
      <alignment vertical="center"/>
    </xf>
    <xf numFmtId="164" fontId="2" fillId="10" borderId="60" xfId="0" applyNumberFormat="1" applyFont="1" applyFill="1" applyBorder="1" applyAlignment="1">
      <alignment vertic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49" fontId="3" fillId="2" borderId="53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164" fontId="2" fillId="11" borderId="63" xfId="0" applyNumberFormat="1" applyFont="1" applyFill="1" applyBorder="1" applyAlignment="1">
      <alignment vertical="center"/>
    </xf>
    <xf numFmtId="164" fontId="2" fillId="11" borderId="56" xfId="0" applyNumberFormat="1" applyFont="1" applyFill="1" applyBorder="1" applyAlignment="1">
      <alignment vertical="center"/>
    </xf>
    <xf numFmtId="164" fontId="2" fillId="11" borderId="35" xfId="0" applyNumberFormat="1" applyFont="1" applyFill="1" applyBorder="1" applyAlignment="1">
      <alignment vertical="center"/>
    </xf>
    <xf numFmtId="49" fontId="3" fillId="8" borderId="2" xfId="0" applyNumberFormat="1" applyFont="1" applyFill="1" applyBorder="1" applyAlignment="1">
      <alignment horizontal="center" vertical="center"/>
    </xf>
    <xf numFmtId="49" fontId="3" fillId="8" borderId="3" xfId="0" applyNumberFormat="1" applyFont="1" applyFill="1" applyBorder="1" applyAlignment="1">
      <alignment horizontal="center" vertical="center"/>
    </xf>
    <xf numFmtId="49" fontId="3" fillId="8" borderId="3" xfId="0" applyNumberFormat="1" applyFont="1" applyFill="1" applyBorder="1" applyAlignment="1">
      <alignment horizontal="center" vertical="top"/>
    </xf>
    <xf numFmtId="1" fontId="10" fillId="8" borderId="20" xfId="0" applyNumberFormat="1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63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164" fontId="2" fillId="0" borderId="63" xfId="0" applyNumberFormat="1" applyFont="1" applyFill="1" applyBorder="1" applyAlignment="1">
      <alignment vertical="center"/>
    </xf>
    <xf numFmtId="164" fontId="2" fillId="0" borderId="56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64" fontId="2" fillId="11" borderId="58" xfId="0" applyNumberFormat="1" applyFont="1" applyFill="1" applyBorder="1" applyAlignment="1">
      <alignment vertical="center"/>
    </xf>
    <xf numFmtId="164" fontId="2" fillId="11" borderId="57" xfId="0" applyNumberFormat="1" applyFont="1" applyFill="1" applyBorder="1" applyAlignment="1">
      <alignment vertical="center"/>
    </xf>
    <xf numFmtId="164" fontId="2" fillId="11" borderId="60" xfId="0" applyNumberFormat="1" applyFont="1" applyFill="1" applyBorder="1" applyAlignment="1">
      <alignment vertical="center"/>
    </xf>
    <xf numFmtId="164" fontId="2" fillId="4" borderId="31" xfId="0" applyNumberFormat="1" applyFont="1" applyFill="1" applyBorder="1" applyAlignment="1">
      <alignment horizontal="center" vertical="center"/>
    </xf>
    <xf numFmtId="2" fontId="2" fillId="4" borderId="58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top"/>
    </xf>
    <xf numFmtId="0" fontId="3" fillId="0" borderId="52" xfId="0" applyFont="1" applyFill="1" applyBorder="1" applyAlignment="1">
      <alignment horizontal="center" vertical="center" wrapText="1"/>
    </xf>
    <xf numFmtId="49" fontId="12" fillId="0" borderId="68" xfId="0" applyNumberFormat="1" applyFont="1" applyFill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164" fontId="13" fillId="10" borderId="14" xfId="0" applyNumberFormat="1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>
      <alignment horizontal="center" vertical="center"/>
    </xf>
    <xf numFmtId="1" fontId="10" fillId="4" borderId="53" xfId="0" applyNumberFormat="1" applyFont="1" applyFill="1" applyBorder="1" applyAlignment="1">
      <alignment horizontal="center" vertical="center"/>
    </xf>
    <xf numFmtId="1" fontId="10" fillId="8" borderId="1" xfId="0" applyNumberFormat="1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164" fontId="2" fillId="11" borderId="1" xfId="0" applyNumberFormat="1" applyFont="1" applyFill="1" applyBorder="1" applyAlignment="1">
      <alignment vertical="center"/>
    </xf>
    <xf numFmtId="0" fontId="10" fillId="4" borderId="53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10" fillId="8" borderId="9" xfId="0" applyNumberFormat="1" applyFont="1" applyFill="1" applyBorder="1" applyAlignment="1">
      <alignment horizontal="center" vertical="center"/>
    </xf>
    <xf numFmtId="1" fontId="10" fillId="8" borderId="5" xfId="0" applyNumberFormat="1" applyFont="1" applyFill="1" applyBorder="1" applyAlignment="1">
      <alignment horizontal="center" vertical="center"/>
    </xf>
    <xf numFmtId="1" fontId="10" fillId="8" borderId="18" xfId="0" applyNumberFormat="1" applyFont="1" applyFill="1" applyBorder="1" applyAlignment="1">
      <alignment horizontal="center" vertical="center"/>
    </xf>
    <xf numFmtId="1" fontId="10" fillId="8" borderId="13" xfId="0" applyNumberFormat="1" applyFont="1" applyFill="1" applyBorder="1" applyAlignment="1">
      <alignment horizontal="center" vertical="center"/>
    </xf>
    <xf numFmtId="1" fontId="10" fillId="8" borderId="14" xfId="0" applyNumberFormat="1" applyFont="1" applyFill="1" applyBorder="1" applyAlignment="1">
      <alignment horizontal="center" vertical="center"/>
    </xf>
    <xf numFmtId="0" fontId="10" fillId="8" borderId="74" xfId="0" applyFont="1" applyFill="1" applyBorder="1" applyAlignment="1">
      <alignment horizontal="center" vertical="center" wrapText="1"/>
    </xf>
    <xf numFmtId="0" fontId="10" fillId="8" borderId="52" xfId="0" applyFont="1" applyFill="1" applyBorder="1" applyAlignment="1">
      <alignment horizontal="center" vertical="center" wrapText="1"/>
    </xf>
    <xf numFmtId="0" fontId="10" fillId="8" borderId="51" xfId="0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164" fontId="5" fillId="4" borderId="14" xfId="0" applyNumberFormat="1" applyFont="1" applyFill="1" applyBorder="1" applyAlignment="1">
      <alignment horizontal="center" vertical="center"/>
    </xf>
    <xf numFmtId="164" fontId="5" fillId="0" borderId="17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2" fillId="8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49" fontId="3" fillId="8" borderId="2" xfId="0" applyNumberFormat="1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left" vertical="top"/>
    </xf>
    <xf numFmtId="0" fontId="10" fillId="8" borderId="30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1" fontId="2" fillId="0" borderId="39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1" fontId="3" fillId="4" borderId="41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" fontId="3" fillId="4" borderId="30" xfId="0" applyNumberFormat="1" applyFont="1" applyFill="1" applyBorder="1" applyAlignment="1">
      <alignment horizontal="center" vertical="center"/>
    </xf>
    <xf numFmtId="1" fontId="3" fillId="4" borderId="3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8" borderId="63" xfId="0" applyNumberFormat="1" applyFont="1" applyFill="1" applyBorder="1" applyAlignment="1">
      <alignment horizontal="center" vertical="center"/>
    </xf>
    <xf numFmtId="1" fontId="2" fillId="8" borderId="74" xfId="0" applyNumberFormat="1" applyFont="1" applyFill="1" applyBorder="1" applyAlignment="1">
      <alignment horizontal="center" vertical="center"/>
    </xf>
    <xf numFmtId="1" fontId="2" fillId="8" borderId="70" xfId="0" applyNumberFormat="1" applyFont="1" applyFill="1" applyBorder="1" applyAlignment="1">
      <alignment horizontal="center" vertical="center"/>
    </xf>
    <xf numFmtId="1" fontId="2" fillId="8" borderId="9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" fontId="2" fillId="8" borderId="5" xfId="0" applyNumberFormat="1" applyFont="1" applyFill="1" applyBorder="1" applyAlignment="1">
      <alignment horizontal="center" vertical="center"/>
    </xf>
    <xf numFmtId="1" fontId="2" fillId="8" borderId="38" xfId="0" applyNumberFormat="1" applyFont="1" applyFill="1" applyBorder="1" applyAlignment="1">
      <alignment horizontal="center" vertical="center"/>
    </xf>
    <xf numFmtId="1" fontId="2" fillId="8" borderId="77" xfId="0" applyNumberFormat="1" applyFont="1" applyFill="1" applyBorder="1" applyAlignment="1">
      <alignment horizontal="center" vertical="center"/>
    </xf>
    <xf numFmtId="1" fontId="2" fillId="8" borderId="51" xfId="0" applyNumberFormat="1" applyFont="1" applyFill="1" applyBorder="1" applyAlignment="1">
      <alignment horizontal="center" vertical="center"/>
    </xf>
    <xf numFmtId="1" fontId="2" fillId="8" borderId="78" xfId="0" applyNumberFormat="1" applyFont="1" applyFill="1" applyBorder="1" applyAlignment="1">
      <alignment horizontal="center" vertical="center"/>
    </xf>
    <xf numFmtId="1" fontId="2" fillId="8" borderId="58" xfId="0" applyNumberFormat="1" applyFont="1" applyFill="1" applyBorder="1" applyAlignment="1">
      <alignment horizontal="center" vertical="center"/>
    </xf>
    <xf numFmtId="1" fontId="2" fillId="8" borderId="57" xfId="0" applyNumberFormat="1" applyFont="1" applyFill="1" applyBorder="1" applyAlignment="1">
      <alignment horizontal="center" vertical="center"/>
    </xf>
    <xf numFmtId="1" fontId="2" fillId="8" borderId="52" xfId="0" applyNumberFormat="1" applyFont="1" applyFill="1" applyBorder="1" applyAlignment="1">
      <alignment horizontal="center" vertical="center"/>
    </xf>
    <xf numFmtId="1" fontId="2" fillId="8" borderId="17" xfId="0" applyNumberFormat="1" applyFont="1" applyFill="1" applyBorder="1" applyAlignment="1">
      <alignment horizontal="center" vertical="center"/>
    </xf>
    <xf numFmtId="0" fontId="5" fillId="8" borderId="5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1" fontId="5" fillId="8" borderId="10" xfId="0" applyNumberFormat="1" applyFont="1" applyFill="1" applyBorder="1" applyAlignment="1">
      <alignment horizontal="center" vertical="center"/>
    </xf>
    <xf numFmtId="1" fontId="5" fillId="8" borderId="11" xfId="0" applyNumberFormat="1" applyFont="1" applyFill="1" applyBorder="1" applyAlignment="1">
      <alignment horizontal="center" vertical="center"/>
    </xf>
    <xf numFmtId="1" fontId="5" fillId="8" borderId="12" xfId="0" applyNumberFormat="1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 wrapText="1"/>
    </xf>
    <xf numFmtId="2" fontId="10" fillId="4" borderId="67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vertical="center"/>
    </xf>
    <xf numFmtId="164" fontId="2" fillId="8" borderId="11" xfId="0" applyNumberFormat="1" applyFont="1" applyFill="1" applyBorder="1" applyAlignment="1">
      <alignment vertical="center"/>
    </xf>
    <xf numFmtId="164" fontId="2" fillId="8" borderId="12" xfId="0" applyNumberFormat="1" applyFont="1" applyFill="1" applyBorder="1" applyAlignment="1">
      <alignment vertical="center"/>
    </xf>
    <xf numFmtId="164" fontId="2" fillId="8" borderId="5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" fontId="10" fillId="8" borderId="63" xfId="0" applyNumberFormat="1" applyFont="1" applyFill="1" applyBorder="1" applyAlignment="1">
      <alignment horizontal="center" vertical="center"/>
    </xf>
    <xf numFmtId="164" fontId="2" fillId="8" borderId="61" xfId="0" applyNumberFormat="1" applyFont="1" applyFill="1" applyBorder="1" applyAlignment="1">
      <alignment horizontal="center" vertical="center"/>
    </xf>
    <xf numFmtId="49" fontId="3" fillId="2" borderId="58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3" borderId="57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/>
    </xf>
    <xf numFmtId="164" fontId="2" fillId="8" borderId="42" xfId="0" applyNumberFormat="1" applyFont="1" applyFill="1" applyBorder="1" applyAlignment="1">
      <alignment horizontal="center" vertical="center"/>
    </xf>
    <xf numFmtId="164" fontId="2" fillId="8" borderId="59" xfId="0" applyNumberFormat="1" applyFont="1" applyFill="1" applyBorder="1" applyAlignment="1">
      <alignment horizontal="center" vertical="center"/>
    </xf>
    <xf numFmtId="49" fontId="3" fillId="3" borderId="67" xfId="0" applyNumberFormat="1" applyFont="1" applyFill="1" applyBorder="1" applyAlignment="1">
      <alignment horizontal="center" vertical="center"/>
    </xf>
    <xf numFmtId="164" fontId="5" fillId="0" borderId="34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9" fillId="3" borderId="3" xfId="1" applyFont="1" applyFill="1" applyBorder="1" applyAlignment="1">
      <alignment horizontal="left" vertical="center" wrapText="1"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61" xfId="0" applyNumberFormat="1" applyFont="1" applyFill="1" applyBorder="1" applyAlignment="1">
      <alignment horizontal="center" vertical="center"/>
    </xf>
    <xf numFmtId="1" fontId="2" fillId="0" borderId="59" xfId="0" applyNumberFormat="1" applyFont="1" applyFill="1" applyBorder="1" applyAlignment="1">
      <alignment horizontal="center" vertical="center"/>
    </xf>
    <xf numFmtId="49" fontId="2" fillId="8" borderId="57" xfId="0" applyNumberFormat="1" applyFont="1" applyFill="1" applyBorder="1" applyAlignment="1">
      <alignment horizontal="center" vertical="center" wrapText="1"/>
    </xf>
    <xf numFmtId="1" fontId="2" fillId="0" borderId="65" xfId="0" applyNumberFormat="1" applyFont="1" applyFill="1" applyBorder="1" applyAlignment="1">
      <alignment horizontal="center" vertical="center"/>
    </xf>
    <xf numFmtId="164" fontId="2" fillId="8" borderId="4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readingOrder="1"/>
    </xf>
    <xf numFmtId="1" fontId="2" fillId="8" borderId="59" xfId="0" applyNumberFormat="1" applyFont="1" applyFill="1" applyBorder="1" applyAlignment="1">
      <alignment horizontal="center" vertical="center"/>
    </xf>
    <xf numFmtId="1" fontId="2" fillId="8" borderId="61" xfId="0" applyNumberFormat="1" applyFont="1" applyFill="1" applyBorder="1" applyAlignment="1">
      <alignment horizontal="center" vertical="center"/>
    </xf>
    <xf numFmtId="1" fontId="2" fillId="8" borderId="69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1" fontId="10" fillId="4" borderId="30" xfId="0" applyNumberFormat="1" applyFont="1" applyFill="1" applyBorder="1" applyAlignment="1">
      <alignment horizontal="center" vertical="center"/>
    </xf>
    <xf numFmtId="1" fontId="10" fillId="8" borderId="10" xfId="0" applyNumberFormat="1" applyFont="1" applyFill="1" applyBorder="1" applyAlignment="1">
      <alignment horizontal="center" vertical="center"/>
    </xf>
    <xf numFmtId="1" fontId="5" fillId="8" borderId="58" xfId="0" applyNumberFormat="1" applyFont="1" applyFill="1" applyBorder="1" applyAlignment="1">
      <alignment horizontal="center" vertical="center"/>
    </xf>
    <xf numFmtId="1" fontId="5" fillId="8" borderId="57" xfId="0" applyNumberFormat="1" applyFont="1" applyFill="1" applyBorder="1" applyAlignment="1">
      <alignment horizontal="center" vertical="center"/>
    </xf>
    <xf numFmtId="1" fontId="5" fillId="8" borderId="5" xfId="0" applyNumberFormat="1" applyFont="1" applyFill="1" applyBorder="1" applyAlignment="1">
      <alignment horizontal="center" vertical="center"/>
    </xf>
    <xf numFmtId="1" fontId="5" fillId="8" borderId="18" xfId="0" applyNumberFormat="1" applyFont="1" applyFill="1" applyBorder="1" applyAlignment="1">
      <alignment horizontal="center" vertical="center"/>
    </xf>
    <xf numFmtId="1" fontId="5" fillId="8" borderId="13" xfId="0" applyNumberFormat="1" applyFont="1" applyFill="1" applyBorder="1" applyAlignment="1">
      <alignment horizontal="center" vertical="center"/>
    </xf>
    <xf numFmtId="1" fontId="5" fillId="8" borderId="23" xfId="0" applyNumberFormat="1" applyFont="1" applyFill="1" applyBorder="1" applyAlignment="1">
      <alignment horizontal="center" vertical="center"/>
    </xf>
    <xf numFmtId="1" fontId="5" fillId="8" borderId="14" xfId="0" applyNumberFormat="1" applyFont="1" applyFill="1" applyBorder="1" applyAlignment="1">
      <alignment horizontal="center" vertical="center"/>
    </xf>
    <xf numFmtId="1" fontId="5" fillId="8" borderId="22" xfId="0" applyNumberFormat="1" applyFont="1" applyFill="1" applyBorder="1" applyAlignment="1">
      <alignment horizontal="center" vertical="center"/>
    </xf>
    <xf numFmtId="1" fontId="5" fillId="8" borderId="74" xfId="0" applyNumberFormat="1" applyFont="1" applyFill="1" applyBorder="1" applyAlignment="1">
      <alignment horizontal="center" vertical="center"/>
    </xf>
    <xf numFmtId="1" fontId="5" fillId="8" borderId="70" xfId="0" applyNumberFormat="1" applyFont="1" applyFill="1" applyBorder="1" applyAlignment="1">
      <alignment horizontal="center" vertical="center"/>
    </xf>
    <xf numFmtId="1" fontId="5" fillId="8" borderId="63" xfId="0" applyNumberFormat="1" applyFont="1" applyFill="1" applyBorder="1" applyAlignment="1">
      <alignment horizontal="center" vertical="center"/>
    </xf>
    <xf numFmtId="1" fontId="5" fillId="8" borderId="56" xfId="0" applyNumberFormat="1" applyFont="1" applyFill="1" applyBorder="1" applyAlignment="1">
      <alignment horizontal="center" vertical="center"/>
    </xf>
    <xf numFmtId="1" fontId="5" fillId="8" borderId="62" xfId="0" applyNumberFormat="1" applyFont="1" applyFill="1" applyBorder="1" applyAlignment="1">
      <alignment horizontal="center" vertical="center"/>
    </xf>
    <xf numFmtId="1" fontId="5" fillId="8" borderId="51" xfId="0" applyNumberFormat="1" applyFont="1" applyFill="1" applyBorder="1" applyAlignment="1">
      <alignment horizontal="center" vertical="center"/>
    </xf>
    <xf numFmtId="1" fontId="5" fillId="8" borderId="78" xfId="0" applyNumberFormat="1" applyFont="1" applyFill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/>
    </xf>
    <xf numFmtId="1" fontId="2" fillId="8" borderId="37" xfId="0" applyNumberFormat="1" applyFont="1" applyFill="1" applyBorder="1" applyAlignment="1">
      <alignment horizontal="center" vertical="center"/>
    </xf>
    <xf numFmtId="1" fontId="10" fillId="4" borderId="68" xfId="0" applyNumberFormat="1" applyFont="1" applyFill="1" applyBorder="1" applyAlignment="1">
      <alignment horizontal="center" vertical="center"/>
    </xf>
    <xf numFmtId="1" fontId="10" fillId="4" borderId="15" xfId="0" applyNumberFormat="1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/>
    </xf>
    <xf numFmtId="1" fontId="5" fillId="8" borderId="4" xfId="0" applyNumberFormat="1" applyFont="1" applyFill="1" applyBorder="1" applyAlignment="1">
      <alignment horizontal="center" vertical="center"/>
    </xf>
    <xf numFmtId="1" fontId="5" fillId="8" borderId="71" xfId="0" applyNumberFormat="1" applyFont="1" applyFill="1" applyBorder="1" applyAlignment="1">
      <alignment horizontal="center" vertical="center"/>
    </xf>
    <xf numFmtId="1" fontId="10" fillId="4" borderId="16" xfId="0" applyNumberFormat="1" applyFont="1" applyFill="1" applyBorder="1" applyAlignment="1">
      <alignment horizontal="center" vertical="center"/>
    </xf>
    <xf numFmtId="1" fontId="5" fillId="8" borderId="9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8" borderId="22" xfId="0" applyNumberFormat="1" applyFont="1" applyFill="1" applyBorder="1" applyAlignment="1">
      <alignment horizontal="center" vertical="center"/>
    </xf>
    <xf numFmtId="1" fontId="2" fillId="8" borderId="6" xfId="0" applyNumberFormat="1" applyFont="1" applyFill="1" applyBorder="1" applyAlignment="1">
      <alignment horizontal="center" vertical="center"/>
    </xf>
    <xf numFmtId="1" fontId="2" fillId="8" borderId="36" xfId="0" applyNumberFormat="1" applyFont="1" applyFill="1" applyBorder="1" applyAlignment="1">
      <alignment horizontal="center" vertical="center"/>
    </xf>
    <xf numFmtId="1" fontId="2" fillId="8" borderId="76" xfId="0" applyNumberFormat="1" applyFont="1" applyFill="1" applyBorder="1" applyAlignment="1">
      <alignment horizontal="center" vertical="center"/>
    </xf>
    <xf numFmtId="1" fontId="10" fillId="4" borderId="76" xfId="0" applyNumberFormat="1" applyFont="1" applyFill="1" applyBorder="1" applyAlignment="1">
      <alignment horizontal="center" vertical="center"/>
    </xf>
    <xf numFmtId="1" fontId="5" fillId="8" borderId="21" xfId="0" applyNumberFormat="1" applyFont="1" applyFill="1" applyBorder="1" applyAlignment="1">
      <alignment horizontal="center" vertical="center"/>
    </xf>
    <xf numFmtId="1" fontId="10" fillId="4" borderId="71" xfId="0" applyNumberFormat="1" applyFont="1" applyFill="1" applyBorder="1" applyAlignment="1">
      <alignment horizontal="center" vertical="center"/>
    </xf>
    <xf numFmtId="1" fontId="10" fillId="4" borderId="55" xfId="0" applyNumberFormat="1" applyFont="1" applyFill="1" applyBorder="1" applyAlignment="1">
      <alignment horizontal="center" vertical="center"/>
    </xf>
    <xf numFmtId="1" fontId="10" fillId="3" borderId="55" xfId="0" applyNumberFormat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1" fontId="2" fillId="0" borderId="45" xfId="0" applyNumberFormat="1" applyFont="1" applyFill="1" applyBorder="1" applyAlignment="1">
      <alignment horizontal="center" vertical="center"/>
    </xf>
    <xf numFmtId="1" fontId="3" fillId="4" borderId="32" xfId="0" applyNumberFormat="1" applyFont="1" applyFill="1" applyBorder="1" applyAlignment="1">
      <alignment horizontal="center" vertical="center"/>
    </xf>
    <xf numFmtId="1" fontId="3" fillId="4" borderId="33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5" fillId="8" borderId="66" xfId="0" applyNumberFormat="1" applyFont="1" applyFill="1" applyBorder="1" applyAlignment="1">
      <alignment horizontal="center" vertical="center"/>
    </xf>
    <xf numFmtId="1" fontId="5" fillId="8" borderId="40" xfId="0" applyNumberFormat="1" applyFont="1" applyFill="1" applyBorder="1" applyAlignment="1">
      <alignment horizontal="center" vertical="center"/>
    </xf>
    <xf numFmtId="1" fontId="2" fillId="8" borderId="44" xfId="0" applyNumberFormat="1" applyFont="1" applyFill="1" applyBorder="1" applyAlignment="1">
      <alignment horizontal="center" vertical="center"/>
    </xf>
    <xf numFmtId="1" fontId="2" fillId="8" borderId="45" xfId="0" applyNumberFormat="1" applyFont="1" applyFill="1" applyBorder="1" applyAlignment="1">
      <alignment horizontal="center" vertical="center"/>
    </xf>
    <xf numFmtId="1" fontId="10" fillId="3" borderId="20" xfId="0" applyNumberFormat="1" applyFont="1" applyFill="1" applyBorder="1" applyAlignment="1">
      <alignment horizontal="center" vertical="center"/>
    </xf>
    <xf numFmtId="1" fontId="2" fillId="8" borderId="50" xfId="0" applyNumberFormat="1" applyFont="1" applyFill="1" applyBorder="1" applyAlignment="1">
      <alignment horizontal="center" vertical="center"/>
    </xf>
    <xf numFmtId="1" fontId="5" fillId="8" borderId="52" xfId="0" applyNumberFormat="1" applyFont="1" applyFill="1" applyBorder="1" applyAlignment="1">
      <alignment horizontal="center" vertical="center"/>
    </xf>
    <xf numFmtId="1" fontId="5" fillId="8" borderId="72" xfId="0" applyNumberFormat="1" applyFont="1" applyFill="1" applyBorder="1" applyAlignment="1">
      <alignment horizontal="center" vertical="center"/>
    </xf>
    <xf numFmtId="1" fontId="10" fillId="8" borderId="11" xfId="0" applyNumberFormat="1" applyFont="1" applyFill="1" applyBorder="1" applyAlignment="1">
      <alignment horizontal="center" vertical="center"/>
    </xf>
    <xf numFmtId="1" fontId="10" fillId="8" borderId="12" xfId="0" applyNumberFormat="1" applyFont="1" applyFill="1" applyBorder="1" applyAlignment="1">
      <alignment horizontal="center" vertical="center"/>
    </xf>
    <xf numFmtId="1" fontId="10" fillId="8" borderId="56" xfId="0" applyNumberFormat="1" applyFont="1" applyFill="1" applyBorder="1" applyAlignment="1">
      <alignment horizontal="center" vertical="center"/>
    </xf>
    <xf numFmtId="1" fontId="10" fillId="8" borderId="35" xfId="0" applyNumberFormat="1" applyFont="1" applyFill="1" applyBorder="1" applyAlignment="1">
      <alignment horizontal="center" vertical="center"/>
    </xf>
    <xf numFmtId="1" fontId="5" fillId="8" borderId="35" xfId="0" applyNumberFormat="1" applyFont="1" applyFill="1" applyBorder="1" applyAlignment="1">
      <alignment horizontal="center" vertical="center"/>
    </xf>
    <xf numFmtId="1" fontId="5" fillId="8" borderId="36" xfId="0" applyNumberFormat="1" applyFont="1" applyFill="1" applyBorder="1" applyAlignment="1">
      <alignment horizontal="center" vertical="center"/>
    </xf>
    <xf numFmtId="1" fontId="2" fillId="8" borderId="60" xfId="0" applyNumberFormat="1" applyFont="1" applyFill="1" applyBorder="1" applyAlignment="1">
      <alignment horizontal="center" vertical="center"/>
    </xf>
    <xf numFmtId="1" fontId="2" fillId="8" borderId="80" xfId="0" applyNumberFormat="1" applyFont="1" applyFill="1" applyBorder="1" applyAlignment="1">
      <alignment horizontal="center" vertical="center"/>
    </xf>
    <xf numFmtId="1" fontId="2" fillId="8" borderId="18" xfId="0" applyNumberFormat="1" applyFont="1" applyFill="1" applyBorder="1" applyAlignment="1">
      <alignment horizontal="center" vertical="center"/>
    </xf>
    <xf numFmtId="1" fontId="2" fillId="8" borderId="13" xfId="0" applyNumberFormat="1" applyFont="1" applyFill="1" applyBorder="1" applyAlignment="1">
      <alignment horizontal="center" vertical="center"/>
    </xf>
    <xf numFmtId="1" fontId="2" fillId="8" borderId="14" xfId="0" applyNumberFormat="1" applyFont="1" applyFill="1" applyBorder="1" applyAlignment="1">
      <alignment horizontal="center" vertical="center"/>
    </xf>
    <xf numFmtId="1" fontId="2" fillId="8" borderId="72" xfId="0" applyNumberFormat="1" applyFont="1" applyFill="1" applyBorder="1" applyAlignment="1">
      <alignment horizontal="center" vertical="center"/>
    </xf>
    <xf numFmtId="1" fontId="10" fillId="4" borderId="46" xfId="0" applyNumberFormat="1" applyFont="1" applyFill="1" applyBorder="1" applyAlignment="1">
      <alignment horizontal="center" vertical="center"/>
    </xf>
    <xf numFmtId="1" fontId="10" fillId="8" borderId="74" xfId="0" applyNumberFormat="1" applyFont="1" applyFill="1" applyBorder="1" applyAlignment="1">
      <alignment horizontal="center" vertical="center"/>
    </xf>
    <xf numFmtId="1" fontId="10" fillId="8" borderId="38" xfId="0" applyNumberFormat="1" applyFont="1" applyFill="1" applyBorder="1" applyAlignment="1">
      <alignment horizontal="center" vertical="center"/>
    </xf>
    <xf numFmtId="1" fontId="10" fillId="4" borderId="18" xfId="0" applyNumberFormat="1" applyFont="1" applyFill="1" applyBorder="1" applyAlignment="1">
      <alignment horizontal="center" vertical="center"/>
    </xf>
    <xf numFmtId="1" fontId="10" fillId="4" borderId="14" xfId="0" applyNumberFormat="1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 wrapText="1"/>
    </xf>
    <xf numFmtId="1" fontId="10" fillId="8" borderId="51" xfId="0" applyNumberFormat="1" applyFont="1" applyFill="1" applyBorder="1" applyAlignment="1">
      <alignment horizontal="center" vertical="center"/>
    </xf>
    <xf numFmtId="1" fontId="5" fillId="0" borderId="74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1" fontId="10" fillId="4" borderId="33" xfId="0" applyNumberFormat="1" applyFont="1" applyFill="1" applyBorder="1" applyAlignment="1">
      <alignment horizontal="center" vertical="center"/>
    </xf>
    <xf numFmtId="1" fontId="2" fillId="8" borderId="65" xfId="0" applyNumberFormat="1" applyFont="1" applyFill="1" applyBorder="1" applyAlignment="1">
      <alignment horizontal="center" vertical="center"/>
    </xf>
    <xf numFmtId="1" fontId="10" fillId="8" borderId="65" xfId="0" applyNumberFormat="1" applyFont="1" applyFill="1" applyBorder="1" applyAlignment="1">
      <alignment horizontal="center" vertical="center"/>
    </xf>
    <xf numFmtId="1" fontId="2" fillId="8" borderId="64" xfId="0" applyNumberFormat="1" applyFont="1" applyFill="1" applyBorder="1" applyAlignment="1">
      <alignment horizontal="center" vertical="center"/>
    </xf>
    <xf numFmtId="1" fontId="2" fillId="8" borderId="19" xfId="0" applyNumberFormat="1" applyFont="1" applyFill="1" applyBorder="1" applyAlignment="1">
      <alignment horizontal="center" vertical="center"/>
    </xf>
    <xf numFmtId="1" fontId="2" fillId="8" borderId="24" xfId="0" applyNumberFormat="1" applyFont="1" applyFill="1" applyBorder="1" applyAlignment="1">
      <alignment horizontal="center" vertical="center"/>
    </xf>
    <xf numFmtId="1" fontId="2" fillId="0" borderId="64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" fontId="3" fillId="4" borderId="53" xfId="0" applyNumberFormat="1" applyFont="1" applyFill="1" applyBorder="1" applyAlignment="1">
      <alignment horizontal="center" vertical="center"/>
    </xf>
    <xf numFmtId="1" fontId="10" fillId="4" borderId="25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vertical="center"/>
    </xf>
    <xf numFmtId="1" fontId="3" fillId="10" borderId="41" xfId="0" applyNumberFormat="1" applyFont="1" applyFill="1" applyBorder="1" applyAlignment="1">
      <alignment horizontal="center" vertical="center"/>
    </xf>
    <xf numFmtId="1" fontId="3" fillId="10" borderId="3" xfId="0" applyNumberFormat="1" applyFont="1" applyFill="1" applyBorder="1" applyAlignment="1">
      <alignment horizontal="center" vertical="center"/>
    </xf>
    <xf numFmtId="1" fontId="3" fillId="10" borderId="33" xfId="0" applyNumberFormat="1" applyFont="1" applyFill="1" applyBorder="1" applyAlignment="1">
      <alignment horizontal="center" vertical="center"/>
    </xf>
    <xf numFmtId="1" fontId="3" fillId="10" borderId="31" xfId="0" applyNumberFormat="1" applyFont="1" applyFill="1" applyBorder="1" applyAlignment="1">
      <alignment horizontal="center" vertical="center"/>
    </xf>
    <xf numFmtId="1" fontId="3" fillId="10" borderId="32" xfId="0" applyNumberFormat="1" applyFont="1" applyFill="1" applyBorder="1" applyAlignment="1">
      <alignment horizontal="center" vertical="center"/>
    </xf>
    <xf numFmtId="1" fontId="10" fillId="0" borderId="65" xfId="0" applyNumberFormat="1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1" xfId="0" applyNumberFormat="1" applyFont="1" applyFill="1" applyBorder="1" applyAlignment="1">
      <alignment horizontal="center" vertical="top"/>
    </xf>
    <xf numFmtId="1" fontId="2" fillId="0" borderId="12" xfId="0" applyNumberFormat="1" applyFont="1" applyFill="1" applyBorder="1" applyAlignment="1">
      <alignment horizontal="center" vertical="top"/>
    </xf>
    <xf numFmtId="1" fontId="2" fillId="0" borderId="64" xfId="0" applyNumberFormat="1" applyFont="1" applyFill="1" applyBorder="1" applyAlignment="1">
      <alignment horizontal="center" vertical="top"/>
    </xf>
    <xf numFmtId="1" fontId="2" fillId="0" borderId="42" xfId="0" applyNumberFormat="1" applyFont="1" applyFill="1" applyBorder="1" applyAlignment="1">
      <alignment horizontal="center" vertical="top"/>
    </xf>
    <xf numFmtId="1" fontId="2" fillId="8" borderId="65" xfId="0" applyNumberFormat="1" applyFont="1" applyFill="1" applyBorder="1" applyAlignment="1">
      <alignment horizontal="center" vertical="top"/>
    </xf>
    <xf numFmtId="1" fontId="2" fillId="0" borderId="9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0" borderId="5" xfId="0" applyNumberFormat="1" applyFont="1" applyBorder="1" applyAlignment="1">
      <alignment horizontal="center" vertical="top"/>
    </xf>
    <xf numFmtId="1" fontId="2" fillId="0" borderId="17" xfId="0" applyNumberFormat="1" applyFont="1" applyBorder="1" applyAlignment="1">
      <alignment horizontal="center" vertical="top"/>
    </xf>
    <xf numFmtId="1" fontId="2" fillId="0" borderId="19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1" fontId="2" fillId="0" borderId="18" xfId="0" applyNumberFormat="1" applyFont="1" applyFill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45" xfId="0" applyNumberFormat="1" applyFont="1" applyFill="1" applyBorder="1" applyAlignment="1">
      <alignment horizontal="center" vertical="top"/>
    </xf>
    <xf numFmtId="1" fontId="2" fillId="0" borderId="56" xfId="0" applyNumberFormat="1" applyFont="1" applyBorder="1" applyAlignment="1">
      <alignment horizontal="center" vertical="top"/>
    </xf>
    <xf numFmtId="1" fontId="2" fillId="0" borderId="56" xfId="0" applyNumberFormat="1" applyFont="1" applyFill="1" applyBorder="1" applyAlignment="1">
      <alignment horizontal="center" vertical="top"/>
    </xf>
    <xf numFmtId="1" fontId="2" fillId="0" borderId="37" xfId="0" applyNumberFormat="1" applyFont="1" applyFill="1" applyBorder="1" applyAlignment="1">
      <alignment horizontal="center" vertical="top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1" fontId="3" fillId="4" borderId="23" xfId="0" applyNumberFormat="1" applyFont="1" applyFill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2" fillId="0" borderId="80" xfId="0" applyNumberFormat="1" applyFont="1" applyFill="1" applyBorder="1" applyAlignment="1">
      <alignment horizontal="center" vertical="center"/>
    </xf>
    <xf numFmtId="1" fontId="10" fillId="0" borderId="48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70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2" fillId="0" borderId="77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10" fillId="4" borderId="23" xfId="0" applyNumberFormat="1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 wrapText="1"/>
    </xf>
    <xf numFmtId="0" fontId="3" fillId="8" borderId="65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1" fontId="2" fillId="8" borderId="4" xfId="0" applyNumberFormat="1" applyFont="1" applyFill="1" applyBorder="1" applyAlignment="1">
      <alignment horizontal="center" vertical="center"/>
    </xf>
    <xf numFmtId="1" fontId="2" fillId="8" borderId="21" xfId="0" applyNumberFormat="1" applyFont="1" applyFill="1" applyBorder="1" applyAlignment="1">
      <alignment horizontal="center" vertical="center"/>
    </xf>
    <xf numFmtId="1" fontId="2" fillId="8" borderId="40" xfId="0" applyNumberFormat="1" applyFont="1" applyFill="1" applyBorder="1" applyAlignment="1">
      <alignment horizontal="center" vertical="center"/>
    </xf>
    <xf numFmtId="1" fontId="10" fillId="4" borderId="58" xfId="0" applyNumberFormat="1" applyFont="1" applyFill="1" applyBorder="1" applyAlignment="1">
      <alignment horizontal="center" vertical="center"/>
    </xf>
    <xf numFmtId="2" fontId="10" fillId="4" borderId="2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top"/>
    </xf>
    <xf numFmtId="1" fontId="2" fillId="0" borderId="18" xfId="0" applyNumberFormat="1" applyFont="1" applyBorder="1" applyAlignment="1">
      <alignment vertical="top"/>
    </xf>
    <xf numFmtId="1" fontId="10" fillId="10" borderId="2" xfId="0" applyNumberFormat="1" applyFont="1" applyFill="1" applyBorder="1" applyAlignment="1">
      <alignment horizontal="center" vertical="center"/>
    </xf>
    <xf numFmtId="1" fontId="10" fillId="10" borderId="67" xfId="0" applyNumberFormat="1" applyFont="1" applyFill="1" applyBorder="1" applyAlignment="1">
      <alignment horizontal="center" vertical="center"/>
    </xf>
    <xf numFmtId="1" fontId="2" fillId="10" borderId="67" xfId="0" applyNumberFormat="1" applyFont="1" applyFill="1" applyBorder="1" applyAlignment="1">
      <alignment horizontal="center" vertical="center"/>
    </xf>
    <xf numFmtId="1" fontId="2" fillId="10" borderId="46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2" fillId="10" borderId="18" xfId="0" applyNumberFormat="1" applyFont="1" applyFill="1" applyBorder="1" applyAlignment="1">
      <alignment horizontal="center" vertical="center"/>
    </xf>
    <xf numFmtId="1" fontId="2" fillId="10" borderId="13" xfId="0" applyNumberFormat="1" applyFont="1" applyFill="1" applyBorder="1" applyAlignment="1">
      <alignment horizontal="center" vertical="center"/>
    </xf>
    <xf numFmtId="1" fontId="2" fillId="10" borderId="14" xfId="0" applyNumberFormat="1" applyFont="1" applyFill="1" applyBorder="1" applyAlignment="1">
      <alignment horizontal="center" vertical="center"/>
    </xf>
    <xf numFmtId="1" fontId="10" fillId="10" borderId="18" xfId="0" applyNumberFormat="1" applyFont="1" applyFill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top"/>
    </xf>
    <xf numFmtId="1" fontId="16" fillId="0" borderId="0" xfId="0" applyNumberFormat="1" applyFont="1"/>
    <xf numFmtId="164" fontId="2" fillId="0" borderId="24" xfId="0" applyNumberFormat="1" applyFont="1" applyFill="1" applyBorder="1" applyAlignment="1">
      <alignment vertical="center" wrapText="1"/>
    </xf>
    <xf numFmtId="1" fontId="10" fillId="5" borderId="2" xfId="0" applyNumberFormat="1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1" fontId="10" fillId="8" borderId="70" xfId="0" applyNumberFormat="1" applyFont="1" applyFill="1" applyBorder="1" applyAlignment="1">
      <alignment horizontal="center" vertical="center"/>
    </xf>
    <xf numFmtId="1" fontId="10" fillId="8" borderId="77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left" vertical="top"/>
    </xf>
    <xf numFmtId="1" fontId="10" fillId="8" borderId="3" xfId="0" applyNumberFormat="1" applyFont="1" applyFill="1" applyBorder="1" applyAlignment="1">
      <alignment horizontal="left" vertical="top"/>
    </xf>
    <xf numFmtId="1" fontId="11" fillId="3" borderId="3" xfId="0" applyNumberFormat="1" applyFont="1" applyFill="1" applyBorder="1" applyAlignment="1">
      <alignment horizontal="left" vertical="top" wrapText="1"/>
    </xf>
    <xf numFmtId="1" fontId="10" fillId="0" borderId="10" xfId="0" applyNumberFormat="1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right" vertical="top"/>
    </xf>
    <xf numFmtId="1" fontId="10" fillId="8" borderId="5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3" fillId="0" borderId="0" xfId="0" applyFont="1" applyAlignment="1">
      <alignment vertical="top"/>
    </xf>
    <xf numFmtId="49" fontId="12" fillId="2" borderId="15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 wrapText="1"/>
    </xf>
    <xf numFmtId="1" fontId="12" fillId="3" borderId="34" xfId="0" applyNumberFormat="1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164" fontId="13" fillId="4" borderId="15" xfId="0" applyNumberFormat="1" applyFont="1" applyFill="1" applyBorder="1" applyAlignment="1">
      <alignment horizontal="center" vertical="center"/>
    </xf>
    <xf numFmtId="164" fontId="13" fillId="4" borderId="16" xfId="0" applyNumberFormat="1" applyFont="1" applyFill="1" applyBorder="1" applyAlignment="1">
      <alignment horizontal="center" vertical="center"/>
    </xf>
    <xf numFmtId="164" fontId="13" fillId="4" borderId="23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72" xfId="0" applyNumberFormat="1" applyFont="1" applyFill="1" applyBorder="1" applyAlignment="1">
      <alignment horizontal="center" vertical="center"/>
    </xf>
    <xf numFmtId="1" fontId="2" fillId="0" borderId="78" xfId="0" applyNumberFormat="1" applyFont="1" applyFill="1" applyBorder="1" applyAlignment="1">
      <alignment horizontal="center" vertical="center"/>
    </xf>
    <xf numFmtId="1" fontId="3" fillId="4" borderId="68" xfId="0" applyNumberFormat="1" applyFont="1" applyFill="1" applyBorder="1" applyAlignment="1">
      <alignment horizontal="center" vertical="center"/>
    </xf>
    <xf numFmtId="1" fontId="3" fillId="4" borderId="54" xfId="0" applyNumberFormat="1" applyFont="1" applyFill="1" applyBorder="1" applyAlignment="1">
      <alignment horizontal="center" vertical="center"/>
    </xf>
    <xf numFmtId="1" fontId="3" fillId="4" borderId="69" xfId="0" applyNumberFormat="1" applyFont="1" applyFill="1" applyBorder="1" applyAlignment="1">
      <alignment horizontal="center" vertical="center"/>
    </xf>
    <xf numFmtId="2" fontId="2" fillId="8" borderId="6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vertical="top"/>
    </xf>
    <xf numFmtId="164" fontId="2" fillId="11" borderId="11" xfId="0" applyNumberFormat="1" applyFont="1" applyFill="1" applyBorder="1" applyAlignment="1">
      <alignment vertical="center"/>
    </xf>
    <xf numFmtId="164" fontId="2" fillId="11" borderId="12" xfId="0" applyNumberFormat="1" applyFont="1" applyFill="1" applyBorder="1" applyAlignment="1">
      <alignment vertical="center"/>
    </xf>
    <xf numFmtId="164" fontId="2" fillId="11" borderId="5" xfId="0" applyNumberFormat="1" applyFont="1" applyFill="1" applyBorder="1" applyAlignment="1">
      <alignment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1" fontId="10" fillId="4" borderId="72" xfId="0" applyNumberFormat="1" applyFont="1" applyFill="1" applyBorder="1" applyAlignment="1">
      <alignment horizontal="center" vertical="center"/>
    </xf>
    <xf numFmtId="164" fontId="2" fillId="11" borderId="10" xfId="0" applyNumberFormat="1" applyFont="1" applyFill="1" applyBorder="1" applyAlignment="1">
      <alignment vertical="center"/>
    </xf>
    <xf numFmtId="164" fontId="2" fillId="11" borderId="9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top" wrapText="1"/>
    </xf>
    <xf numFmtId="1" fontId="10" fillId="10" borderId="46" xfId="0" applyNumberFormat="1" applyFont="1" applyFill="1" applyBorder="1" applyAlignment="1">
      <alignment horizontal="center" vertical="center"/>
    </xf>
    <xf numFmtId="1" fontId="10" fillId="10" borderId="13" xfId="0" applyNumberFormat="1" applyFont="1" applyFill="1" applyBorder="1" applyAlignment="1">
      <alignment horizontal="center" vertical="center"/>
    </xf>
    <xf numFmtId="164" fontId="2" fillId="8" borderId="58" xfId="0" applyNumberFormat="1" applyFont="1" applyFill="1" applyBorder="1" applyAlignment="1">
      <alignment horizontal="center" vertical="center"/>
    </xf>
    <xf numFmtId="1" fontId="2" fillId="8" borderId="56" xfId="0" applyNumberFormat="1" applyFont="1" applyFill="1" applyBorder="1" applyAlignment="1">
      <alignment horizontal="center" vertical="center"/>
    </xf>
    <xf numFmtId="164" fontId="2" fillId="8" borderId="47" xfId="0" applyNumberFormat="1" applyFont="1" applyFill="1" applyBorder="1" applyAlignment="1">
      <alignment horizontal="center" vertical="center"/>
    </xf>
    <xf numFmtId="1" fontId="2" fillId="8" borderId="51" xfId="0" applyNumberFormat="1" applyFont="1" applyFill="1" applyBorder="1" applyAlignment="1">
      <alignment horizontal="center" vertical="center"/>
    </xf>
    <xf numFmtId="0" fontId="3" fillId="8" borderId="0" xfId="0" applyFont="1" applyFill="1" applyAlignment="1">
      <alignment vertical="top"/>
    </xf>
    <xf numFmtId="0" fontId="2" fillId="8" borderId="74" xfId="1" applyFont="1" applyFill="1" applyBorder="1" applyAlignment="1">
      <alignment horizontal="center" vertical="center"/>
    </xf>
    <xf numFmtId="1" fontId="2" fillId="8" borderId="39" xfId="0" applyNumberFormat="1" applyFont="1" applyFill="1" applyBorder="1" applyAlignment="1">
      <alignment horizontal="center" vertical="center"/>
    </xf>
    <xf numFmtId="0" fontId="2" fillId="8" borderId="38" xfId="1" applyFont="1" applyFill="1" applyBorder="1" applyAlignment="1">
      <alignment horizontal="center" vertical="center"/>
    </xf>
    <xf numFmtId="0" fontId="2" fillId="8" borderId="72" xfId="1" applyFont="1" applyFill="1" applyBorder="1" applyAlignment="1">
      <alignment horizontal="center" vertical="center"/>
    </xf>
    <xf numFmtId="1" fontId="2" fillId="8" borderId="26" xfId="0" applyNumberFormat="1" applyFont="1" applyFill="1" applyBorder="1" applyAlignment="1">
      <alignment horizontal="center" vertical="center"/>
    </xf>
    <xf numFmtId="164" fontId="2" fillId="8" borderId="63" xfId="0" applyNumberFormat="1" applyFont="1" applyFill="1" applyBorder="1" applyAlignment="1">
      <alignment horizontal="center" vertical="center"/>
    </xf>
    <xf numFmtId="164" fontId="2" fillId="8" borderId="51" xfId="0" applyNumberFormat="1" applyFont="1" applyFill="1" applyBorder="1" applyAlignment="1">
      <alignment horizontal="center" vertical="center"/>
    </xf>
    <xf numFmtId="49" fontId="3" fillId="8" borderId="58" xfId="0" applyNumberFormat="1" applyFont="1" applyFill="1" applyBorder="1" applyAlignment="1">
      <alignment horizontal="center" vertical="center"/>
    </xf>
    <xf numFmtId="49" fontId="3" fillId="8" borderId="57" xfId="0" applyNumberFormat="1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 wrapText="1"/>
    </xf>
    <xf numFmtId="1" fontId="14" fillId="8" borderId="11" xfId="0" applyNumberFormat="1" applyFont="1" applyFill="1" applyBorder="1" applyAlignment="1">
      <alignment horizontal="center" vertical="center"/>
    </xf>
    <xf numFmtId="1" fontId="14" fillId="8" borderId="12" xfId="0" applyNumberFormat="1" applyFont="1" applyFill="1" applyBorder="1" applyAlignment="1">
      <alignment horizontal="center" vertical="center"/>
    </xf>
    <xf numFmtId="1" fontId="3" fillId="8" borderId="83" xfId="0" applyNumberFormat="1" applyFont="1" applyFill="1" applyBorder="1" applyAlignment="1">
      <alignment horizontal="center" vertical="center"/>
    </xf>
    <xf numFmtId="1" fontId="3" fillId="8" borderId="9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8" borderId="5" xfId="0" applyNumberFormat="1" applyFont="1" applyFill="1" applyBorder="1" applyAlignment="1">
      <alignment horizontal="center" vertical="center"/>
    </xf>
    <xf numFmtId="1" fontId="14" fillId="8" borderId="9" xfId="0" applyNumberFormat="1" applyFont="1" applyFill="1" applyBorder="1" applyAlignment="1">
      <alignment horizontal="center" vertical="center"/>
    </xf>
    <xf numFmtId="1" fontId="14" fillId="8" borderId="1" xfId="0" applyNumberFormat="1" applyFont="1" applyFill="1" applyBorder="1" applyAlignment="1">
      <alignment horizontal="center" vertical="center"/>
    </xf>
    <xf numFmtId="1" fontId="14" fillId="8" borderId="5" xfId="0" applyNumberFormat="1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 wrapText="1"/>
    </xf>
    <xf numFmtId="1" fontId="3" fillId="8" borderId="18" xfId="0" applyNumberFormat="1" applyFont="1" applyFill="1" applyBorder="1" applyAlignment="1">
      <alignment horizontal="center" vertical="center"/>
    </xf>
    <xf numFmtId="1" fontId="3" fillId="8" borderId="13" xfId="0" applyNumberFormat="1" applyFont="1" applyFill="1" applyBorder="1" applyAlignment="1">
      <alignment horizontal="center" vertical="center"/>
    </xf>
    <xf numFmtId="1" fontId="3" fillId="8" borderId="14" xfId="0" applyNumberFormat="1" applyFont="1" applyFill="1" applyBorder="1" applyAlignment="1">
      <alignment horizontal="center" vertical="center"/>
    </xf>
    <xf numFmtId="1" fontId="14" fillId="8" borderId="63" xfId="0" applyNumberFormat="1" applyFont="1" applyFill="1" applyBorder="1" applyAlignment="1">
      <alignment horizontal="center" vertical="center"/>
    </xf>
    <xf numFmtId="1" fontId="14" fillId="8" borderId="56" xfId="0" applyNumberFormat="1" applyFont="1" applyFill="1" applyBorder="1" applyAlignment="1">
      <alignment horizontal="center" vertical="center"/>
    </xf>
    <xf numFmtId="1" fontId="14" fillId="8" borderId="35" xfId="0" applyNumberFormat="1" applyFont="1" applyFill="1" applyBorder="1" applyAlignment="1">
      <alignment horizontal="center" vertical="center"/>
    </xf>
    <xf numFmtId="1" fontId="3" fillId="8" borderId="32" xfId="0" applyNumberFormat="1" applyFont="1" applyFill="1" applyBorder="1" applyAlignment="1">
      <alignment horizontal="center" vertical="center"/>
    </xf>
    <xf numFmtId="164" fontId="2" fillId="8" borderId="66" xfId="0" applyNumberFormat="1" applyFont="1" applyFill="1" applyBorder="1" applyAlignment="1">
      <alignment horizontal="center" vertical="center"/>
    </xf>
    <xf numFmtId="0" fontId="3" fillId="10" borderId="41" xfId="0" applyFont="1" applyFill="1" applyBorder="1" applyAlignment="1">
      <alignment horizontal="center" vertical="center" wrapText="1"/>
    </xf>
    <xf numFmtId="1" fontId="3" fillId="10" borderId="53" xfId="0" applyNumberFormat="1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 wrapText="1"/>
    </xf>
    <xf numFmtId="0" fontId="10" fillId="8" borderId="53" xfId="0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/>
    </xf>
    <xf numFmtId="49" fontId="3" fillId="2" borderId="55" xfId="0" applyNumberFormat="1" applyFont="1" applyFill="1" applyBorder="1" applyAlignment="1">
      <alignment horizontal="center" vertical="center"/>
    </xf>
    <xf numFmtId="49" fontId="3" fillId="3" borderId="58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164" fontId="2" fillId="8" borderId="57" xfId="0" applyNumberFormat="1" applyFont="1" applyFill="1" applyBorder="1" applyAlignment="1">
      <alignment horizontal="center" vertical="center"/>
    </xf>
    <xf numFmtId="49" fontId="3" fillId="2" borderId="67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3" borderId="68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0" borderId="6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13" fillId="8" borderId="68" xfId="0" applyFont="1" applyFill="1" applyBorder="1" applyAlignment="1">
      <alignment horizontal="left" vertical="center" wrapText="1"/>
    </xf>
    <xf numFmtId="0" fontId="5" fillId="8" borderId="16" xfId="0" applyFont="1" applyFill="1" applyBorder="1" applyAlignment="1">
      <alignment horizontal="left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164" fontId="20" fillId="8" borderId="68" xfId="0" applyNumberFormat="1" applyFont="1" applyFill="1" applyBorder="1" applyAlignment="1">
      <alignment horizontal="center" vertical="center" wrapText="1"/>
    </xf>
    <xf numFmtId="164" fontId="20" fillId="8" borderId="16" xfId="0" applyNumberFormat="1" applyFont="1" applyFill="1" applyBorder="1" applyAlignment="1">
      <alignment horizontal="center" vertical="center" wrapText="1"/>
    </xf>
    <xf numFmtId="49" fontId="3" fillId="2" borderId="58" xfId="0" applyNumberFormat="1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49" fontId="3" fillId="3" borderId="57" xfId="0" applyNumberFormat="1" applyFont="1" applyFill="1" applyBorder="1" applyAlignment="1">
      <alignment horizontal="center" vertical="center"/>
    </xf>
    <xf numFmtId="164" fontId="2" fillId="8" borderId="67" xfId="0" applyNumberFormat="1" applyFont="1" applyFill="1" applyBorder="1" applyAlignment="1">
      <alignment horizontal="center" vertical="center"/>
    </xf>
    <xf numFmtId="164" fontId="2" fillId="8" borderId="59" xfId="0" applyNumberFormat="1" applyFont="1" applyFill="1" applyBorder="1" applyAlignment="1">
      <alignment horizontal="center" vertical="center"/>
    </xf>
    <xf numFmtId="49" fontId="3" fillId="8" borderId="68" xfId="0" applyNumberFormat="1" applyFont="1" applyFill="1" applyBorder="1" applyAlignment="1">
      <alignment horizontal="center" vertical="center"/>
    </xf>
    <xf numFmtId="49" fontId="3" fillId="8" borderId="57" xfId="0" applyNumberFormat="1" applyFont="1" applyFill="1" applyBorder="1" applyAlignment="1">
      <alignment horizontal="center" vertical="center"/>
    </xf>
    <xf numFmtId="49" fontId="3" fillId="8" borderId="16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 readingOrder="1"/>
    </xf>
    <xf numFmtId="164" fontId="2" fillId="8" borderId="58" xfId="0" applyNumberFormat="1" applyFont="1" applyFill="1" applyBorder="1" applyAlignment="1">
      <alignment horizontal="center" vertical="center"/>
    </xf>
    <xf numFmtId="49" fontId="2" fillId="0" borderId="76" xfId="0" applyNumberFormat="1" applyFont="1" applyFill="1" applyBorder="1" applyAlignment="1">
      <alignment horizontal="center" vertical="center" readingOrder="1"/>
    </xf>
    <xf numFmtId="49" fontId="2" fillId="0" borderId="62" xfId="0" applyNumberFormat="1" applyFont="1" applyFill="1" applyBorder="1" applyAlignment="1">
      <alignment horizontal="center" vertical="center" readingOrder="1"/>
    </xf>
    <xf numFmtId="49" fontId="2" fillId="0" borderId="57" xfId="0" applyNumberFormat="1" applyFont="1" applyFill="1" applyBorder="1" applyAlignment="1">
      <alignment horizontal="center" vertical="center" wrapText="1"/>
    </xf>
    <xf numFmtId="0" fontId="5" fillId="8" borderId="68" xfId="0" applyFont="1" applyFill="1" applyBorder="1" applyAlignment="1">
      <alignment horizontal="left" vertical="center" wrapText="1"/>
    </xf>
    <xf numFmtId="0" fontId="5" fillId="8" borderId="57" xfId="0" applyFont="1" applyFill="1" applyBorder="1" applyAlignment="1">
      <alignment horizontal="left" vertical="center" wrapText="1"/>
    </xf>
    <xf numFmtId="0" fontId="2" fillId="8" borderId="68" xfId="0" applyFont="1" applyFill="1" applyBorder="1" applyAlignment="1">
      <alignment horizontal="left" vertical="center" wrapText="1"/>
    </xf>
    <xf numFmtId="0" fontId="2" fillId="8" borderId="57" xfId="0" applyFont="1" applyFill="1" applyBorder="1" applyAlignment="1">
      <alignment horizontal="left" vertical="center" wrapText="1"/>
    </xf>
    <xf numFmtId="0" fontId="2" fillId="8" borderId="16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164" fontId="2" fillId="8" borderId="1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/>
    </xf>
    <xf numFmtId="164" fontId="2" fillId="8" borderId="5" xfId="0" applyNumberFormat="1" applyFont="1" applyFill="1" applyBorder="1" applyAlignment="1">
      <alignment horizontal="center" vertical="center"/>
    </xf>
    <xf numFmtId="49" fontId="12" fillId="3" borderId="71" xfId="0" applyNumberFormat="1" applyFont="1" applyFill="1" applyBorder="1" applyAlignment="1">
      <alignment horizontal="center" vertical="top"/>
    </xf>
    <xf numFmtId="49" fontId="12" fillId="3" borderId="49" xfId="0" applyNumberFormat="1" applyFont="1" applyFill="1" applyBorder="1" applyAlignment="1">
      <alignment horizontal="center" vertical="top"/>
    </xf>
    <xf numFmtId="49" fontId="12" fillId="3" borderId="20" xfId="0" applyNumberFormat="1" applyFont="1" applyFill="1" applyBorder="1" applyAlignment="1">
      <alignment horizontal="center" vertical="top"/>
    </xf>
    <xf numFmtId="49" fontId="3" fillId="8" borderId="67" xfId="0" applyNumberFormat="1" applyFont="1" applyFill="1" applyBorder="1" applyAlignment="1">
      <alignment horizontal="center" vertical="center"/>
    </xf>
    <xf numFmtId="49" fontId="3" fillId="8" borderId="58" xfId="0" applyNumberFormat="1" applyFont="1" applyFill="1" applyBorder="1" applyAlignment="1">
      <alignment horizontal="center" vertical="center"/>
    </xf>
    <xf numFmtId="49" fontId="3" fillId="8" borderId="15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63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5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164" fontId="5" fillId="8" borderId="54" xfId="0" applyNumberFormat="1" applyFont="1" applyFill="1" applyBorder="1" applyAlignment="1">
      <alignment horizontal="left" vertical="center" wrapText="1"/>
    </xf>
    <xf numFmtId="164" fontId="5" fillId="8" borderId="0" xfId="0" applyNumberFormat="1" applyFont="1" applyFill="1" applyBorder="1" applyAlignment="1">
      <alignment horizontal="left" vertical="center" wrapText="1"/>
    </xf>
    <xf numFmtId="164" fontId="2" fillId="8" borderId="10" xfId="0" applyNumberFormat="1" applyFont="1" applyFill="1" applyBorder="1" applyAlignment="1">
      <alignment horizontal="center" vertical="center"/>
    </xf>
    <xf numFmtId="164" fontId="2" fillId="8" borderId="9" xfId="0" applyNumberFormat="1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top" wrapText="1"/>
    </xf>
    <xf numFmtId="2" fontId="17" fillId="8" borderId="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5" fillId="0" borderId="46" xfId="0" applyNumberFormat="1" applyFont="1" applyBorder="1" applyAlignment="1">
      <alignment horizontal="left" vertical="center" wrapText="1"/>
    </xf>
    <xf numFmtId="164" fontId="5" fillId="0" borderId="50" xfId="0" applyNumberFormat="1" applyFont="1" applyBorder="1" applyAlignment="1">
      <alignment horizontal="left" vertical="center" wrapText="1"/>
    </xf>
    <xf numFmtId="164" fontId="5" fillId="0" borderId="53" xfId="0" applyNumberFormat="1" applyFont="1" applyBorder="1" applyAlignment="1">
      <alignment vertical="center" wrapText="1"/>
    </xf>
    <xf numFmtId="164" fontId="5" fillId="0" borderId="25" xfId="0" applyNumberFormat="1" applyFont="1" applyBorder="1" applyAlignment="1">
      <alignment vertical="center" wrapText="1"/>
    </xf>
    <xf numFmtId="164" fontId="5" fillId="0" borderId="55" xfId="0" applyNumberFormat="1" applyFont="1" applyBorder="1" applyAlignment="1">
      <alignment vertical="center" wrapText="1"/>
    </xf>
    <xf numFmtId="164" fontId="2" fillId="0" borderId="59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164" fontId="2" fillId="0" borderId="61" xfId="0" applyNumberFormat="1" applyFont="1" applyFill="1" applyBorder="1" applyAlignment="1">
      <alignment horizontal="center" vertical="center"/>
    </xf>
    <xf numFmtId="164" fontId="2" fillId="8" borderId="61" xfId="0" applyNumberFormat="1" applyFont="1" applyFill="1" applyBorder="1" applyAlignment="1">
      <alignment horizontal="center" vertical="center"/>
    </xf>
    <xf numFmtId="164" fontId="2" fillId="8" borderId="42" xfId="0" applyNumberFormat="1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top" wrapText="1"/>
    </xf>
    <xf numFmtId="0" fontId="3" fillId="5" borderId="33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2" fontId="2" fillId="8" borderId="10" xfId="0" applyNumberFormat="1" applyFont="1" applyFill="1" applyBorder="1" applyAlignment="1">
      <alignment horizontal="center" vertical="center"/>
    </xf>
    <xf numFmtId="2" fontId="2" fillId="8" borderId="9" xfId="0" applyNumberFormat="1" applyFont="1" applyFill="1" applyBorder="1" applyAlignment="1">
      <alignment horizontal="center" vertical="center"/>
    </xf>
    <xf numFmtId="164" fontId="2" fillId="8" borderId="68" xfId="0" applyNumberFormat="1" applyFont="1" applyFill="1" applyBorder="1" applyAlignment="1">
      <alignment horizontal="center" vertical="center"/>
    </xf>
    <xf numFmtId="164" fontId="2" fillId="8" borderId="69" xfId="0" applyNumberFormat="1" applyFont="1" applyFill="1" applyBorder="1" applyAlignment="1">
      <alignment horizontal="center" vertical="center"/>
    </xf>
    <xf numFmtId="164" fontId="2" fillId="8" borderId="60" xfId="0" applyNumberFormat="1" applyFont="1" applyFill="1" applyBorder="1" applyAlignment="1">
      <alignment horizontal="center" vertical="center"/>
    </xf>
    <xf numFmtId="164" fontId="2" fillId="8" borderId="51" xfId="0" applyNumberFormat="1" applyFont="1" applyFill="1" applyBorder="1" applyAlignment="1">
      <alignment vertical="center" wrapText="1"/>
    </xf>
    <xf numFmtId="164" fontId="2" fillId="8" borderId="52" xfId="0" applyNumberFormat="1" applyFont="1" applyFill="1" applyBorder="1" applyAlignment="1">
      <alignment vertical="center" wrapText="1"/>
    </xf>
    <xf numFmtId="164" fontId="2" fillId="8" borderId="50" xfId="0" applyNumberFormat="1" applyFont="1" applyFill="1" applyBorder="1" applyAlignment="1">
      <alignment vertical="center" wrapText="1"/>
    </xf>
    <xf numFmtId="0" fontId="5" fillId="8" borderId="66" xfId="0" applyFont="1" applyFill="1" applyBorder="1" applyAlignment="1">
      <alignment horizontal="left" vertical="center" wrapText="1"/>
    </xf>
    <xf numFmtId="0" fontId="5" fillId="8" borderId="73" xfId="0" applyFont="1" applyFill="1" applyBorder="1" applyAlignment="1">
      <alignment horizontal="left" vertical="center" wrapText="1"/>
    </xf>
    <xf numFmtId="164" fontId="5" fillId="8" borderId="46" xfId="0" applyNumberFormat="1" applyFont="1" applyFill="1" applyBorder="1" applyAlignment="1">
      <alignment horizontal="left" vertical="center" wrapText="1"/>
    </xf>
    <xf numFmtId="164" fontId="5" fillId="8" borderId="52" xfId="0" applyNumberFormat="1" applyFont="1" applyFill="1" applyBorder="1" applyAlignment="1">
      <alignment horizontal="left" vertical="center" wrapText="1"/>
    </xf>
    <xf numFmtId="164" fontId="5" fillId="8" borderId="34" xfId="0" applyNumberFormat="1" applyFont="1" applyFill="1" applyBorder="1" applyAlignment="1">
      <alignment horizontal="left" vertical="center" wrapText="1"/>
    </xf>
    <xf numFmtId="49" fontId="2" fillId="0" borderId="71" xfId="0" applyNumberFormat="1" applyFont="1" applyFill="1" applyBorder="1" applyAlignment="1">
      <alignment horizontal="center" vertical="center" readingOrder="1"/>
    </xf>
    <xf numFmtId="164" fontId="5" fillId="8" borderId="53" xfId="0" applyNumberFormat="1" applyFont="1" applyFill="1" applyBorder="1" applyAlignment="1">
      <alignment horizontal="left" vertical="center" wrapText="1"/>
    </xf>
    <xf numFmtId="164" fontId="5" fillId="8" borderId="25" xfId="0" applyNumberFormat="1" applyFont="1" applyFill="1" applyBorder="1" applyAlignment="1">
      <alignment horizontal="left" vertical="center" wrapText="1"/>
    </xf>
    <xf numFmtId="164" fontId="5" fillId="8" borderId="55" xfId="0" applyNumberFormat="1" applyFont="1" applyFill="1" applyBorder="1" applyAlignment="1">
      <alignment horizontal="left" vertical="center" wrapText="1"/>
    </xf>
    <xf numFmtId="164" fontId="5" fillId="0" borderId="52" xfId="0" applyNumberFormat="1" applyFont="1" applyBorder="1" applyAlignment="1">
      <alignment horizontal="left" vertical="center" wrapText="1"/>
    </xf>
    <xf numFmtId="164" fontId="5" fillId="0" borderId="34" xfId="0" applyNumberFormat="1" applyFont="1" applyBorder="1" applyAlignment="1">
      <alignment horizontal="left" vertical="center" wrapText="1"/>
    </xf>
    <xf numFmtId="164" fontId="5" fillId="8" borderId="49" xfId="0" applyNumberFormat="1" applyFont="1" applyFill="1" applyBorder="1" applyAlignment="1">
      <alignment horizontal="left" vertical="center" wrapText="1"/>
    </xf>
    <xf numFmtId="164" fontId="5" fillId="0" borderId="53" xfId="0" applyNumberFormat="1" applyFont="1" applyBorder="1" applyAlignment="1">
      <alignment horizontal="left" vertical="center" wrapText="1"/>
    </xf>
    <xf numFmtId="164" fontId="5" fillId="0" borderId="25" xfId="0" applyNumberFormat="1" applyFont="1" applyBorder="1" applyAlignment="1">
      <alignment horizontal="left" vertical="center" wrapText="1"/>
    </xf>
    <xf numFmtId="164" fontId="2" fillId="8" borderId="56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33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49" fontId="3" fillId="0" borderId="68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8" borderId="0" xfId="0" applyNumberFormat="1" applyFont="1" applyFill="1" applyBorder="1" applyAlignment="1">
      <alignment horizontal="center" vertical="center" readingOrder="1"/>
    </xf>
    <xf numFmtId="49" fontId="2" fillId="8" borderId="64" xfId="0" applyNumberFormat="1" applyFont="1" applyFill="1" applyBorder="1" applyAlignment="1">
      <alignment horizontal="center" vertical="center" readingOrder="1"/>
    </xf>
    <xf numFmtId="49" fontId="2" fillId="0" borderId="76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49" fontId="2" fillId="0" borderId="71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top"/>
    </xf>
    <xf numFmtId="49" fontId="3" fillId="3" borderId="33" xfId="0" applyNumberFormat="1" applyFont="1" applyFill="1" applyBorder="1" applyAlignment="1">
      <alignment horizontal="center" vertical="top"/>
    </xf>
    <xf numFmtId="49" fontId="3" fillId="3" borderId="8" xfId="0" applyNumberFormat="1" applyFont="1" applyFill="1" applyBorder="1" applyAlignment="1">
      <alignment horizontal="center" vertical="top"/>
    </xf>
    <xf numFmtId="164" fontId="2" fillId="0" borderId="67" xfId="0" applyNumberFormat="1" applyFont="1" applyBorder="1" applyAlignment="1">
      <alignment horizontal="center" vertical="center"/>
    </xf>
    <xf numFmtId="164" fontId="2" fillId="0" borderId="58" xfId="0" applyNumberFormat="1" applyFont="1" applyBorder="1" applyAlignment="1">
      <alignment horizontal="center" vertical="center"/>
    </xf>
    <xf numFmtId="164" fontId="2" fillId="0" borderId="59" xfId="0" applyNumberFormat="1" applyFont="1" applyBorder="1" applyAlignment="1">
      <alignment horizontal="center" vertical="center"/>
    </xf>
    <xf numFmtId="164" fontId="5" fillId="0" borderId="55" xfId="0" applyNumberFormat="1" applyFont="1" applyBorder="1" applyAlignment="1">
      <alignment horizontal="left" vertical="center" wrapText="1"/>
    </xf>
    <xf numFmtId="164" fontId="2" fillId="0" borderId="54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66" xfId="0" applyNumberFormat="1" applyFont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left" vertical="center" wrapText="1"/>
    </xf>
    <xf numFmtId="164" fontId="2" fillId="0" borderId="52" xfId="0" applyNumberFormat="1" applyFont="1" applyBorder="1" applyAlignment="1">
      <alignment horizontal="left" vertical="center" wrapText="1"/>
    </xf>
    <xf numFmtId="164" fontId="2" fillId="0" borderId="34" xfId="0" applyNumberFormat="1" applyFont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8" borderId="68" xfId="0" applyNumberFormat="1" applyFont="1" applyFill="1" applyBorder="1" applyAlignment="1">
      <alignment horizontal="center" vertical="center" wrapText="1"/>
    </xf>
    <xf numFmtId="49" fontId="2" fillId="8" borderId="57" xfId="0" applyNumberFormat="1" applyFont="1" applyFill="1" applyBorder="1" applyAlignment="1">
      <alignment horizontal="center" vertical="center" wrapText="1"/>
    </xf>
    <xf numFmtId="49" fontId="2" fillId="8" borderId="16" xfId="0" applyNumberFormat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9" fillId="3" borderId="30" xfId="1" applyFont="1" applyFill="1" applyBorder="1" applyAlignment="1">
      <alignment horizontal="left" vertical="center" wrapText="1"/>
    </xf>
    <xf numFmtId="164" fontId="2" fillId="0" borderId="68" xfId="0" applyNumberFormat="1" applyFont="1" applyBorder="1" applyAlignment="1">
      <alignment horizontal="center" vertical="center"/>
    </xf>
    <xf numFmtId="164" fontId="2" fillId="0" borderId="57" xfId="0" applyNumberFormat="1" applyFont="1" applyBorder="1" applyAlignment="1">
      <alignment horizontal="center" vertical="center"/>
    </xf>
    <xf numFmtId="164" fontId="2" fillId="0" borderId="42" xfId="0" applyNumberFormat="1" applyFont="1" applyBorder="1" applyAlignment="1">
      <alignment horizontal="center" vertical="center"/>
    </xf>
    <xf numFmtId="164" fontId="2" fillId="0" borderId="69" xfId="0" applyNumberFormat="1" applyFont="1" applyBorder="1" applyAlignment="1">
      <alignment horizontal="center" vertical="center"/>
    </xf>
    <xf numFmtId="164" fontId="2" fillId="0" borderId="60" xfId="0" applyNumberFormat="1" applyFont="1" applyBorder="1" applyAlignment="1">
      <alignment horizontal="center" vertical="center"/>
    </xf>
    <xf numFmtId="164" fontId="2" fillId="0" borderId="61" xfId="0" applyNumberFormat="1" applyFont="1" applyBorder="1" applyAlignment="1">
      <alignment horizontal="center" vertical="center"/>
    </xf>
    <xf numFmtId="164" fontId="5" fillId="8" borderId="68" xfId="0" applyNumberFormat="1" applyFont="1" applyFill="1" applyBorder="1" applyAlignment="1">
      <alignment horizontal="center" vertical="center"/>
    </xf>
    <xf numFmtId="164" fontId="5" fillId="8" borderId="4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readingOrder="1"/>
    </xf>
    <xf numFmtId="49" fontId="2" fillId="0" borderId="6" xfId="0" applyNumberFormat="1" applyFont="1" applyFill="1" applyBorder="1" applyAlignment="1">
      <alignment horizontal="center" vertical="center" readingOrder="1"/>
    </xf>
    <xf numFmtId="49" fontId="2" fillId="0" borderId="4" xfId="0" applyNumberFormat="1" applyFont="1" applyFill="1" applyBorder="1" applyAlignment="1">
      <alignment horizontal="center" vertical="center" readingOrder="1"/>
    </xf>
    <xf numFmtId="49" fontId="2" fillId="0" borderId="36" xfId="0" applyNumberFormat="1" applyFont="1" applyFill="1" applyBorder="1" applyAlignment="1">
      <alignment horizontal="center" vertical="center" readingOrder="1"/>
    </xf>
    <xf numFmtId="1" fontId="2" fillId="0" borderId="46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164" fontId="2" fillId="0" borderId="68" xfId="0" applyNumberFormat="1" applyFont="1" applyFill="1" applyBorder="1" applyAlignment="1">
      <alignment horizontal="center" vertical="center"/>
    </xf>
    <xf numFmtId="164" fontId="2" fillId="0" borderId="57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69" xfId="0" applyNumberFormat="1" applyFont="1" applyFill="1" applyBorder="1" applyAlignment="1">
      <alignment horizontal="center" vertical="center"/>
    </xf>
    <xf numFmtId="164" fontId="2" fillId="0" borderId="60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readingOrder="1"/>
    </xf>
    <xf numFmtId="164" fontId="2" fillId="8" borderId="67" xfId="0" applyNumberFormat="1" applyFont="1" applyFill="1" applyBorder="1" applyAlignment="1">
      <alignment horizontal="left" vertical="center" wrapText="1"/>
    </xf>
    <xf numFmtId="164" fontId="2" fillId="8" borderId="58" xfId="0" applyNumberFormat="1" applyFont="1" applyFill="1" applyBorder="1" applyAlignment="1">
      <alignment horizontal="left" vertical="center" wrapText="1"/>
    </xf>
    <xf numFmtId="164" fontId="2" fillId="8" borderId="15" xfId="0" applyNumberFormat="1" applyFont="1" applyFill="1" applyBorder="1" applyAlignment="1">
      <alignment horizontal="left" vertical="center" wrapText="1"/>
    </xf>
    <xf numFmtId="49" fontId="2" fillId="0" borderId="68" xfId="0" applyNumberFormat="1" applyFont="1" applyFill="1" applyBorder="1" applyAlignment="1">
      <alignment horizontal="center" vertical="center" readingOrder="1"/>
    </xf>
    <xf numFmtId="49" fontId="2" fillId="0" borderId="57" xfId="0" applyNumberFormat="1" applyFont="1" applyFill="1" applyBorder="1" applyAlignment="1">
      <alignment horizontal="center" vertical="center" readingOrder="1"/>
    </xf>
    <xf numFmtId="49" fontId="2" fillId="0" borderId="16" xfId="0" applyNumberFormat="1" applyFont="1" applyFill="1" applyBorder="1" applyAlignment="1">
      <alignment horizontal="center" vertical="center" readingOrder="1"/>
    </xf>
    <xf numFmtId="1" fontId="2" fillId="8" borderId="56" xfId="0" applyNumberFormat="1" applyFont="1" applyFill="1" applyBorder="1" applyAlignment="1">
      <alignment horizontal="center" vertical="center"/>
    </xf>
    <xf numFmtId="1" fontId="2" fillId="8" borderId="16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164" fontId="5" fillId="0" borderId="74" xfId="0" applyNumberFormat="1" applyFont="1" applyBorder="1" applyAlignment="1">
      <alignment horizontal="left" vertical="center" wrapText="1"/>
    </xf>
    <xf numFmtId="164" fontId="5" fillId="0" borderId="38" xfId="0" applyNumberFormat="1" applyFont="1" applyBorder="1" applyAlignment="1">
      <alignment horizontal="left" vertical="center" wrapText="1"/>
    </xf>
    <xf numFmtId="164" fontId="5" fillId="8" borderId="67" xfId="0" applyNumberFormat="1" applyFont="1" applyFill="1" applyBorder="1" applyAlignment="1">
      <alignment horizontal="center" vertical="center"/>
    </xf>
    <xf numFmtId="164" fontId="5" fillId="8" borderId="58" xfId="0" applyNumberFormat="1" applyFont="1" applyFill="1" applyBorder="1" applyAlignment="1">
      <alignment horizontal="center" vertical="center"/>
    </xf>
    <xf numFmtId="164" fontId="5" fillId="8" borderId="59" xfId="0" applyNumberFormat="1" applyFont="1" applyFill="1" applyBorder="1" applyAlignment="1">
      <alignment horizontal="center" vertical="center"/>
    </xf>
    <xf numFmtId="164" fontId="5" fillId="8" borderId="57" xfId="0" applyNumberFormat="1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readingOrder="1"/>
    </xf>
    <xf numFmtId="49" fontId="5" fillId="0" borderId="71" xfId="0" applyNumberFormat="1" applyFont="1" applyFill="1" applyBorder="1" applyAlignment="1">
      <alignment horizontal="center" vertical="center" readingOrder="1"/>
    </xf>
    <xf numFmtId="164" fontId="5" fillId="0" borderId="75" xfId="0" applyNumberFormat="1" applyFont="1" applyBorder="1" applyAlignment="1">
      <alignment horizontal="left" vertical="center" wrapText="1"/>
    </xf>
    <xf numFmtId="164" fontId="5" fillId="0" borderId="47" xfId="0" applyNumberFormat="1" applyFont="1" applyBorder="1" applyAlignment="1">
      <alignment horizontal="left" vertical="center" wrapText="1"/>
    </xf>
    <xf numFmtId="1" fontId="2" fillId="0" borderId="68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164" fontId="2" fillId="8" borderId="16" xfId="0" applyNumberFormat="1" applyFont="1" applyFill="1" applyBorder="1" applyAlignment="1">
      <alignment horizontal="center" vertical="center"/>
    </xf>
    <xf numFmtId="164" fontId="2" fillId="8" borderId="23" xfId="0" applyNumberFormat="1" applyFont="1" applyFill="1" applyBorder="1" applyAlignment="1">
      <alignment horizontal="center" vertical="center"/>
    </xf>
    <xf numFmtId="164" fontId="2" fillId="8" borderId="75" xfId="0" applyNumberFormat="1" applyFont="1" applyFill="1" applyBorder="1" applyAlignment="1">
      <alignment horizontal="center" vertical="center"/>
    </xf>
    <xf numFmtId="164" fontId="2" fillId="8" borderId="47" xfId="0" applyNumberFormat="1" applyFont="1" applyFill="1" applyBorder="1" applyAlignment="1">
      <alignment horizontal="center" vertical="center"/>
    </xf>
    <xf numFmtId="164" fontId="2" fillId="8" borderId="48" xfId="0" applyNumberFormat="1" applyFont="1" applyFill="1" applyBorder="1" applyAlignment="1">
      <alignment horizontal="center" vertical="center"/>
    </xf>
    <xf numFmtId="1" fontId="2" fillId="0" borderId="54" xfId="0" applyNumberFormat="1" applyFont="1" applyFill="1" applyBorder="1" applyAlignment="1">
      <alignment horizontal="center" vertical="center"/>
    </xf>
    <xf numFmtId="1" fontId="2" fillId="0" borderId="64" xfId="0" applyNumberFormat="1" applyFont="1" applyFill="1" applyBorder="1" applyAlignment="1">
      <alignment horizontal="center" vertical="center"/>
    </xf>
    <xf numFmtId="164" fontId="2" fillId="0" borderId="67" xfId="0" applyNumberFormat="1" applyFont="1" applyFill="1" applyBorder="1" applyAlignment="1">
      <alignment horizontal="center" vertical="center"/>
    </xf>
    <xf numFmtId="164" fontId="2" fillId="0" borderId="58" xfId="0" applyNumberFormat="1" applyFont="1" applyFill="1" applyBorder="1" applyAlignment="1">
      <alignment horizontal="center" vertical="center"/>
    </xf>
    <xf numFmtId="1" fontId="2" fillId="0" borderId="7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50" xfId="0" applyNumberFormat="1" applyFont="1" applyFill="1" applyBorder="1" applyAlignment="1">
      <alignment horizontal="center" vertical="center"/>
    </xf>
    <xf numFmtId="164" fontId="5" fillId="0" borderId="54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49" fontId="3" fillId="2" borderId="5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/>
    </xf>
    <xf numFmtId="49" fontId="3" fillId="2" borderId="4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0" borderId="81" xfId="0" applyNumberFormat="1" applyFont="1" applyFill="1" applyBorder="1" applyAlignment="1">
      <alignment horizontal="center" vertical="center"/>
    </xf>
    <xf numFmtId="49" fontId="2" fillId="0" borderId="82" xfId="0" applyNumberFormat="1" applyFont="1" applyFill="1" applyBorder="1" applyAlignment="1">
      <alignment horizontal="center" vertical="center"/>
    </xf>
    <xf numFmtId="49" fontId="2" fillId="0" borderId="79" xfId="0" applyNumberFormat="1" applyFont="1" applyFill="1" applyBorder="1" applyAlignment="1">
      <alignment horizontal="center" vertical="center"/>
    </xf>
    <xf numFmtId="164" fontId="5" fillId="0" borderId="49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2" fillId="8" borderId="1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19" fillId="8" borderId="13" xfId="0" applyFont="1" applyFill="1" applyBorder="1" applyAlignment="1">
      <alignment horizontal="left" vertical="center"/>
    </xf>
    <xf numFmtId="1" fontId="2" fillId="0" borderId="67" xfId="0" applyNumberFormat="1" applyFont="1" applyFill="1" applyBorder="1" applyAlignment="1">
      <alignment horizontal="center" vertical="center"/>
    </xf>
    <xf numFmtId="1" fontId="2" fillId="0" borderId="59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49" fontId="3" fillId="2" borderId="18" xfId="0" applyNumberFormat="1" applyFont="1" applyFill="1" applyBorder="1" applyAlignment="1">
      <alignment horizontal="center" vertical="center"/>
    </xf>
    <xf numFmtId="164" fontId="2" fillId="0" borderId="73" xfId="0" applyNumberFormat="1" applyFont="1" applyBorder="1" applyAlignment="1">
      <alignment horizontal="center" vertical="center" wrapText="1"/>
    </xf>
    <xf numFmtId="0" fontId="2" fillId="8" borderId="68" xfId="0" applyFont="1" applyFill="1" applyBorder="1" applyAlignment="1">
      <alignment horizontal="center" vertical="top" wrapText="1"/>
    </xf>
    <xf numFmtId="0" fontId="2" fillId="8" borderId="57" xfId="0" applyFont="1" applyFill="1" applyBorder="1" applyAlignment="1">
      <alignment horizontal="center" vertical="top" wrapText="1"/>
    </xf>
    <xf numFmtId="0" fontId="2" fillId="8" borderId="16" xfId="0" applyFont="1" applyFill="1" applyBorder="1" applyAlignment="1">
      <alignment horizontal="center" vertical="top" wrapText="1"/>
    </xf>
    <xf numFmtId="0" fontId="2" fillId="8" borderId="68" xfId="0" applyFont="1" applyFill="1" applyBorder="1" applyAlignment="1">
      <alignment horizontal="center" vertical="center" wrapText="1"/>
    </xf>
    <xf numFmtId="0" fontId="2" fillId="8" borderId="57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56" xfId="0" applyFont="1" applyFill="1" applyBorder="1" applyAlignment="1">
      <alignment horizontal="center" vertical="center" wrapText="1"/>
    </xf>
    <xf numFmtId="49" fontId="3" fillId="3" borderId="67" xfId="0" applyNumberFormat="1" applyFont="1" applyFill="1" applyBorder="1" applyAlignment="1">
      <alignment horizontal="center" vertical="center"/>
    </xf>
    <xf numFmtId="49" fontId="3" fillId="0" borderId="76" xfId="0" applyNumberFormat="1" applyFont="1" applyFill="1" applyBorder="1" applyAlignment="1">
      <alignment horizontal="center" vertical="center"/>
    </xf>
    <xf numFmtId="49" fontId="3" fillId="0" borderId="62" xfId="0" applyNumberFormat="1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7" fillId="0" borderId="6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4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5" fillId="0" borderId="46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7" borderId="30" xfId="0" applyFont="1" applyFill="1" applyBorder="1" applyAlignment="1">
      <alignment horizontal="left" vertical="top" wrapText="1"/>
    </xf>
    <xf numFmtId="1" fontId="2" fillId="0" borderId="69" xfId="0" applyNumberFormat="1" applyFont="1" applyFill="1" applyBorder="1" applyAlignment="1">
      <alignment horizontal="center" vertical="center"/>
    </xf>
    <xf numFmtId="1" fontId="2" fillId="0" borderId="61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49" fontId="10" fillId="6" borderId="2" xfId="1" applyNumberFormat="1" applyFont="1" applyFill="1" applyBorder="1" applyAlignment="1">
      <alignment horizontal="left" vertical="center" wrapText="1"/>
    </xf>
    <xf numFmtId="49" fontId="10" fillId="6" borderId="3" xfId="1" applyNumberFormat="1" applyFont="1" applyFill="1" applyBorder="1" applyAlignment="1">
      <alignment horizontal="left" vertical="center" wrapText="1"/>
    </xf>
    <xf numFmtId="49" fontId="10" fillId="6" borderId="30" xfId="1" applyNumberFormat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30" xfId="0" applyFont="1" applyFill="1" applyBorder="1" applyAlignment="1">
      <alignment horizontal="left" vertical="top" wrapText="1"/>
    </xf>
    <xf numFmtId="49" fontId="3" fillId="0" borderId="42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164" fontId="2" fillId="0" borderId="48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5" fillId="0" borderId="53" xfId="0" applyNumberFormat="1" applyFont="1" applyFill="1" applyBorder="1" applyAlignment="1">
      <alignment horizontal="left" vertical="center" wrapText="1"/>
    </xf>
    <xf numFmtId="164" fontId="5" fillId="0" borderId="25" xfId="0" applyNumberFormat="1" applyFont="1" applyFill="1" applyBorder="1" applyAlignment="1">
      <alignment horizontal="left" vertical="center" wrapText="1"/>
    </xf>
    <xf numFmtId="164" fontId="5" fillId="0" borderId="55" xfId="0" applyNumberFormat="1" applyFont="1" applyFill="1" applyBorder="1" applyAlignment="1">
      <alignment horizontal="left" vertical="center" wrapText="1"/>
    </xf>
    <xf numFmtId="164" fontId="2" fillId="0" borderId="46" xfId="0" applyNumberFormat="1" applyFont="1" applyFill="1" applyBorder="1" applyAlignment="1">
      <alignment horizontal="left" vertical="center" wrapText="1"/>
    </xf>
    <xf numFmtId="164" fontId="2" fillId="0" borderId="52" xfId="0" applyNumberFormat="1" applyFont="1" applyFill="1" applyBorder="1" applyAlignment="1">
      <alignment horizontal="left" vertical="center" wrapText="1"/>
    </xf>
    <xf numFmtId="164" fontId="2" fillId="0" borderId="34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center" vertical="top"/>
    </xf>
    <xf numFmtId="49" fontId="3" fillId="2" borderId="62" xfId="0" applyNumberFormat="1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left" vertical="center"/>
    </xf>
    <xf numFmtId="49" fontId="3" fillId="3" borderId="71" xfId="0" applyNumberFormat="1" applyFont="1" applyFill="1" applyBorder="1" applyAlignment="1">
      <alignment horizontal="center" vertical="top"/>
    </xf>
    <xf numFmtId="49" fontId="3" fillId="3" borderId="49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49" fontId="2" fillId="0" borderId="54" xfId="0" applyNumberFormat="1" applyFont="1" applyFill="1" applyBorder="1" applyAlignment="1">
      <alignment horizontal="center" vertical="center" readingOrder="1"/>
    </xf>
    <xf numFmtId="49" fontId="2" fillId="0" borderId="49" xfId="0" applyNumberFormat="1" applyFont="1" applyFill="1" applyBorder="1" applyAlignment="1">
      <alignment horizontal="center" vertical="center" readingOrder="1"/>
    </xf>
    <xf numFmtId="0" fontId="2" fillId="8" borderId="57" xfId="0" applyFont="1" applyFill="1" applyBorder="1" applyAlignment="1">
      <alignment horizontal="left" vertical="top" wrapText="1"/>
    </xf>
    <xf numFmtId="0" fontId="5" fillId="8" borderId="51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1" fontId="2" fillId="8" borderId="63" xfId="0" applyNumberFormat="1" applyFont="1" applyFill="1" applyBorder="1" applyAlignment="1">
      <alignment horizontal="center" vertical="center"/>
    </xf>
    <xf numFmtId="1" fontId="2" fillId="8" borderId="15" xfId="0" applyNumberFormat="1" applyFont="1" applyFill="1" applyBorder="1" applyAlignment="1">
      <alignment horizontal="center" vertical="center"/>
    </xf>
    <xf numFmtId="1" fontId="2" fillId="8" borderId="51" xfId="0" applyNumberFormat="1" applyFont="1" applyFill="1" applyBorder="1" applyAlignment="1">
      <alignment horizontal="center" vertical="center"/>
    </xf>
    <xf numFmtId="1" fontId="2" fillId="8" borderId="34" xfId="0" applyNumberFormat="1" applyFont="1" applyFill="1" applyBorder="1" applyAlignment="1">
      <alignment horizontal="center" vertical="center"/>
    </xf>
    <xf numFmtId="164" fontId="2" fillId="0" borderId="54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2" fillId="0" borderId="49" xfId="0" applyNumberFormat="1" applyFont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readingOrder="1"/>
    </xf>
    <xf numFmtId="164" fontId="5" fillId="0" borderId="54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49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left" vertical="center" wrapText="1"/>
    </xf>
    <xf numFmtId="164" fontId="2" fillId="0" borderId="55" xfId="0" applyNumberFormat="1" applyFont="1" applyBorder="1" applyAlignment="1">
      <alignment horizontal="left" vertical="center" wrapText="1"/>
    </xf>
    <xf numFmtId="49" fontId="2" fillId="8" borderId="76" xfId="0" applyNumberFormat="1" applyFont="1" applyFill="1" applyBorder="1" applyAlignment="1">
      <alignment horizontal="center" vertical="center" readingOrder="1"/>
    </xf>
    <xf numFmtId="49" fontId="2" fillId="8" borderId="62" xfId="0" applyNumberFormat="1" applyFont="1" applyFill="1" applyBorder="1" applyAlignment="1">
      <alignment horizontal="center" vertical="center" readingOrder="1"/>
    </xf>
    <xf numFmtId="49" fontId="2" fillId="8" borderId="71" xfId="0" applyNumberFormat="1" applyFont="1" applyFill="1" applyBorder="1" applyAlignment="1">
      <alignment horizontal="center" vertical="center" readingOrder="1"/>
    </xf>
    <xf numFmtId="1" fontId="2" fillId="8" borderId="35" xfId="0" applyNumberFormat="1" applyFont="1" applyFill="1" applyBorder="1" applyAlignment="1">
      <alignment horizontal="center" vertical="center"/>
    </xf>
    <xf numFmtId="1" fontId="2" fillId="8" borderId="23" xfId="0" applyNumberFormat="1" applyFont="1" applyFill="1" applyBorder="1" applyAlignment="1">
      <alignment horizontal="center" vertical="center"/>
    </xf>
    <xf numFmtId="164" fontId="5" fillId="8" borderId="54" xfId="0" applyNumberFormat="1" applyFont="1" applyFill="1" applyBorder="1" applyAlignment="1">
      <alignment vertical="center" wrapText="1"/>
    </xf>
    <xf numFmtId="164" fontId="5" fillId="8" borderId="0" xfId="0" applyNumberFormat="1" applyFont="1" applyFill="1" applyBorder="1" applyAlignment="1">
      <alignment vertical="center" wrapText="1"/>
    </xf>
    <xf numFmtId="164" fontId="5" fillId="8" borderId="49" xfId="0" applyNumberFormat="1" applyFont="1" applyFill="1" applyBorder="1" applyAlignment="1">
      <alignment vertical="center" wrapText="1"/>
    </xf>
    <xf numFmtId="164" fontId="2" fillId="0" borderId="45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64" xfId="0" applyNumberFormat="1" applyFont="1" applyFill="1" applyBorder="1" applyAlignment="1">
      <alignment vertical="center" wrapText="1"/>
    </xf>
    <xf numFmtId="0" fontId="15" fillId="8" borderId="68" xfId="0" applyFont="1" applyFill="1" applyBorder="1" applyAlignment="1">
      <alignment horizontal="left" vertical="center" wrapText="1"/>
    </xf>
    <xf numFmtId="0" fontId="15" fillId="8" borderId="57" xfId="0" applyFont="1" applyFill="1" applyBorder="1" applyAlignment="1">
      <alignment horizontal="left" vertical="center" wrapText="1"/>
    </xf>
    <xf numFmtId="0" fontId="15" fillId="8" borderId="16" xfId="0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center" vertical="center" readingOrder="1"/>
    </xf>
    <xf numFmtId="49" fontId="2" fillId="0" borderId="52" xfId="0" applyNumberFormat="1" applyFont="1" applyFill="1" applyBorder="1" applyAlignment="1">
      <alignment horizontal="center" vertical="center" readingOrder="1"/>
    </xf>
    <xf numFmtId="49" fontId="2" fillId="0" borderId="50" xfId="0" applyNumberFormat="1" applyFont="1" applyFill="1" applyBorder="1" applyAlignment="1">
      <alignment horizontal="center" vertical="center" readingOrder="1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top" wrapText="1"/>
    </xf>
    <xf numFmtId="164" fontId="18" fillId="0" borderId="0" xfId="0" applyNumberFormat="1" applyFont="1" applyAlignment="1">
      <alignment horizontal="center" vertical="top" wrapText="1"/>
    </xf>
    <xf numFmtId="49" fontId="2" fillId="8" borderId="69" xfId="0" applyNumberFormat="1" applyFont="1" applyFill="1" applyBorder="1" applyAlignment="1">
      <alignment horizontal="center" vertical="center" readingOrder="1"/>
    </xf>
    <xf numFmtId="49" fontId="2" fillId="8" borderId="60" xfId="0" applyNumberFormat="1" applyFont="1" applyFill="1" applyBorder="1" applyAlignment="1">
      <alignment horizontal="center" vertical="center" readingOrder="1"/>
    </xf>
    <xf numFmtId="164" fontId="5" fillId="8" borderId="69" xfId="0" applyNumberFormat="1" applyFont="1" applyFill="1" applyBorder="1" applyAlignment="1">
      <alignment horizontal="center" vertical="center"/>
    </xf>
    <xf numFmtId="164" fontId="5" fillId="8" borderId="60" xfId="0" applyNumberFormat="1" applyFont="1" applyFill="1" applyBorder="1" applyAlignment="1">
      <alignment horizontal="center" vertical="center"/>
    </xf>
    <xf numFmtId="164" fontId="5" fillId="8" borderId="6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3"/>
  <sheetViews>
    <sheetView tabSelected="1" topLeftCell="G1" zoomScale="90" zoomScaleNormal="90" zoomScaleSheetLayoutView="107" workbookViewId="0">
      <selection activeCell="V1" sqref="V1"/>
    </sheetView>
  </sheetViews>
  <sheetFormatPr defaultColWidth="9.140625" defaultRowHeight="15.75"/>
  <cols>
    <col min="1" max="2" width="3.42578125" style="1" customWidth="1"/>
    <col min="3" max="3" width="3" style="1" customWidth="1"/>
    <col min="4" max="4" width="23.7109375" style="4" customWidth="1"/>
    <col min="5" max="5" width="9.42578125" style="1" customWidth="1"/>
    <col min="6" max="6" width="5.28515625" style="1" customWidth="1"/>
    <col min="7" max="7" width="8" style="1" customWidth="1"/>
    <col min="8" max="8" width="9" style="1" customWidth="1"/>
    <col min="9" max="9" width="8.42578125" style="1" customWidth="1"/>
    <col min="10" max="10" width="6.5703125" style="1" customWidth="1"/>
    <col min="11" max="11" width="8.5703125" style="1" customWidth="1"/>
    <col min="12" max="12" width="9.28515625" style="1" customWidth="1"/>
    <col min="13" max="13" width="12.140625" style="1" customWidth="1"/>
    <col min="14" max="14" width="8.85546875" style="1" customWidth="1"/>
    <col min="15" max="15" width="9.42578125" style="1" customWidth="1"/>
    <col min="16" max="16" width="9.140625" style="1" customWidth="1"/>
    <col min="17" max="17" width="8" style="1" customWidth="1"/>
    <col min="18" max="18" width="13.42578125" style="1" customWidth="1"/>
    <col min="19" max="19" width="7.140625" style="1" customWidth="1"/>
    <col min="20" max="20" width="7.42578125" style="1" customWidth="1"/>
    <col min="21" max="21" width="7.140625" style="1" customWidth="1"/>
    <col min="22" max="16384" width="9.140625" style="1"/>
  </cols>
  <sheetData>
    <row r="1" spans="1:22" ht="80.25" customHeight="1">
      <c r="P1" s="15"/>
      <c r="Q1" s="15"/>
      <c r="R1" s="781" t="s">
        <v>196</v>
      </c>
      <c r="S1" s="781"/>
      <c r="T1" s="781"/>
      <c r="U1" s="781"/>
    </row>
    <row r="2" spans="1:22" ht="15.75" customHeight="1">
      <c r="A2" s="782"/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2"/>
      <c r="T2" s="782"/>
      <c r="U2" s="782"/>
    </row>
    <row r="3" spans="1:22" s="2" customFormat="1" ht="12" customHeight="1">
      <c r="A3" s="783" t="s">
        <v>191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</row>
    <row r="4" spans="1:22" s="2" customFormat="1" ht="15.75" customHeight="1">
      <c r="A4" s="784" t="s">
        <v>17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  <c r="U4" s="785"/>
    </row>
    <row r="5" spans="1:22" s="2" customFormat="1" ht="12">
      <c r="A5" s="786" t="s">
        <v>45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786"/>
      <c r="S5" s="786"/>
      <c r="T5" s="786"/>
      <c r="U5" s="786"/>
    </row>
    <row r="6" spans="1:22" ht="12">
      <c r="A6" s="793" t="s">
        <v>22</v>
      </c>
      <c r="B6" s="793"/>
      <c r="C6" s="793"/>
      <c r="D6" s="793"/>
      <c r="E6" s="793"/>
      <c r="F6" s="793"/>
      <c r="G6" s="793"/>
      <c r="H6" s="793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</row>
    <row r="7" spans="1:22" ht="11.25" customHeight="1" thickBot="1">
      <c r="A7" s="794"/>
      <c r="B7" s="794"/>
      <c r="C7" s="794"/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  <c r="O7" s="794"/>
      <c r="P7" s="794"/>
      <c r="Q7" s="794"/>
      <c r="R7" s="794"/>
      <c r="S7" s="794"/>
      <c r="T7" s="794"/>
      <c r="U7" s="794"/>
    </row>
    <row r="8" spans="1:22" ht="24.75" customHeight="1">
      <c r="A8" s="795" t="s">
        <v>0</v>
      </c>
      <c r="B8" s="798" t="s">
        <v>1</v>
      </c>
      <c r="C8" s="798" t="s">
        <v>2</v>
      </c>
      <c r="D8" s="809" t="s">
        <v>3</v>
      </c>
      <c r="E8" s="798" t="s">
        <v>4</v>
      </c>
      <c r="F8" s="798" t="s">
        <v>5</v>
      </c>
      <c r="G8" s="812" t="s">
        <v>6</v>
      </c>
      <c r="H8" s="790" t="s">
        <v>158</v>
      </c>
      <c r="I8" s="791"/>
      <c r="J8" s="791"/>
      <c r="K8" s="792"/>
      <c r="L8" s="790" t="s">
        <v>159</v>
      </c>
      <c r="M8" s="791"/>
      <c r="N8" s="791"/>
      <c r="O8" s="792"/>
      <c r="P8" s="822" t="s">
        <v>128</v>
      </c>
      <c r="Q8" s="822" t="s">
        <v>160</v>
      </c>
      <c r="R8" s="787" t="s">
        <v>23</v>
      </c>
      <c r="S8" s="788"/>
      <c r="T8" s="788"/>
      <c r="U8" s="789"/>
      <c r="V8" s="16"/>
    </row>
    <row r="9" spans="1:22" ht="18.75" customHeight="1">
      <c r="A9" s="796"/>
      <c r="B9" s="799"/>
      <c r="C9" s="799"/>
      <c r="D9" s="810"/>
      <c r="E9" s="799"/>
      <c r="F9" s="799"/>
      <c r="G9" s="813"/>
      <c r="H9" s="796" t="s">
        <v>7</v>
      </c>
      <c r="I9" s="808" t="s">
        <v>8</v>
      </c>
      <c r="J9" s="808"/>
      <c r="K9" s="806" t="s">
        <v>9</v>
      </c>
      <c r="L9" s="796" t="s">
        <v>7</v>
      </c>
      <c r="M9" s="808" t="s">
        <v>8</v>
      </c>
      <c r="N9" s="808"/>
      <c r="O9" s="806" t="s">
        <v>9</v>
      </c>
      <c r="P9" s="823"/>
      <c r="Q9" s="823"/>
      <c r="R9" s="804" t="s">
        <v>10</v>
      </c>
      <c r="S9" s="808" t="s">
        <v>11</v>
      </c>
      <c r="T9" s="808"/>
      <c r="U9" s="825"/>
      <c r="V9" s="16"/>
    </row>
    <row r="10" spans="1:22" ht="96" customHeight="1" thickBot="1">
      <c r="A10" s="797"/>
      <c r="B10" s="800"/>
      <c r="C10" s="800"/>
      <c r="D10" s="811"/>
      <c r="E10" s="800"/>
      <c r="F10" s="800"/>
      <c r="G10" s="814"/>
      <c r="H10" s="797"/>
      <c r="I10" s="271" t="s">
        <v>7</v>
      </c>
      <c r="J10" s="13" t="s">
        <v>12</v>
      </c>
      <c r="K10" s="807"/>
      <c r="L10" s="797"/>
      <c r="M10" s="271" t="s">
        <v>7</v>
      </c>
      <c r="N10" s="13" t="s">
        <v>12</v>
      </c>
      <c r="O10" s="807"/>
      <c r="P10" s="824"/>
      <c r="Q10" s="824"/>
      <c r="R10" s="805"/>
      <c r="S10" s="11" t="s">
        <v>161</v>
      </c>
      <c r="T10" s="11" t="s">
        <v>129</v>
      </c>
      <c r="U10" s="12" t="s">
        <v>162</v>
      </c>
      <c r="V10" s="16"/>
    </row>
    <row r="11" spans="1:22" ht="15" customHeight="1" thickBot="1">
      <c r="A11" s="826" t="s">
        <v>28</v>
      </c>
      <c r="B11" s="827"/>
      <c r="C11" s="827"/>
      <c r="D11" s="827"/>
      <c r="E11" s="827"/>
      <c r="F11" s="827"/>
      <c r="G11" s="827"/>
      <c r="H11" s="827"/>
      <c r="I11" s="827"/>
      <c r="J11" s="827"/>
      <c r="K11" s="827"/>
      <c r="L11" s="827"/>
      <c r="M11" s="827"/>
      <c r="N11" s="827"/>
      <c r="O11" s="827"/>
      <c r="P11" s="827"/>
      <c r="Q11" s="827"/>
      <c r="R11" s="827"/>
      <c r="S11" s="827"/>
      <c r="T11" s="827"/>
      <c r="U11" s="828"/>
      <c r="V11" s="16"/>
    </row>
    <row r="12" spans="1:22" ht="15" customHeight="1" thickBot="1">
      <c r="A12" s="817" t="s">
        <v>29</v>
      </c>
      <c r="B12" s="818"/>
      <c r="C12" s="818"/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8"/>
      <c r="P12" s="818"/>
      <c r="Q12" s="818"/>
      <c r="R12" s="818"/>
      <c r="S12" s="818"/>
      <c r="T12" s="818"/>
      <c r="U12" s="819"/>
      <c r="V12" s="16"/>
    </row>
    <row r="13" spans="1:22" ht="15" customHeight="1" thickBot="1">
      <c r="A13" s="5" t="s">
        <v>18</v>
      </c>
      <c r="B13" s="829" t="s">
        <v>37</v>
      </c>
      <c r="C13" s="829"/>
      <c r="D13" s="829"/>
      <c r="E13" s="829"/>
      <c r="F13" s="829"/>
      <c r="G13" s="829"/>
      <c r="H13" s="829"/>
      <c r="I13" s="829"/>
      <c r="J13" s="829"/>
      <c r="K13" s="829"/>
      <c r="L13" s="829"/>
      <c r="M13" s="829"/>
      <c r="N13" s="829"/>
      <c r="O13" s="829"/>
      <c r="P13" s="829"/>
      <c r="Q13" s="829"/>
      <c r="R13" s="829"/>
      <c r="S13" s="829"/>
      <c r="T13" s="829"/>
      <c r="U13" s="830"/>
      <c r="V13" s="16"/>
    </row>
    <row r="14" spans="1:22" ht="15" customHeight="1" thickBot="1">
      <c r="A14" s="6" t="s">
        <v>18</v>
      </c>
      <c r="B14" s="7" t="s">
        <v>18</v>
      </c>
      <c r="C14" s="677" t="s">
        <v>30</v>
      </c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8"/>
      <c r="V14" s="16"/>
    </row>
    <row r="15" spans="1:22" ht="14.25" customHeight="1">
      <c r="A15" s="535" t="s">
        <v>18</v>
      </c>
      <c r="B15" s="537" t="s">
        <v>18</v>
      </c>
      <c r="C15" s="647" t="s">
        <v>54</v>
      </c>
      <c r="D15" s="563" t="s">
        <v>57</v>
      </c>
      <c r="E15" s="543" t="s">
        <v>66</v>
      </c>
      <c r="F15" s="654" t="s">
        <v>27</v>
      </c>
      <c r="G15" s="144" t="s">
        <v>25</v>
      </c>
      <c r="H15" s="312"/>
      <c r="I15" s="219"/>
      <c r="J15" s="219">
        <v>0</v>
      </c>
      <c r="K15" s="313">
        <v>0</v>
      </c>
      <c r="L15" s="310"/>
      <c r="M15" s="219"/>
      <c r="N15" s="219"/>
      <c r="O15" s="315"/>
      <c r="P15" s="107"/>
      <c r="Q15" s="328"/>
      <c r="R15" s="763" t="s">
        <v>58</v>
      </c>
      <c r="S15" s="736">
        <v>0</v>
      </c>
      <c r="T15" s="693">
        <v>0</v>
      </c>
      <c r="U15" s="696">
        <v>0</v>
      </c>
      <c r="V15" s="16"/>
    </row>
    <row r="16" spans="1:22" ht="12" customHeight="1" thickBot="1">
      <c r="A16" s="549"/>
      <c r="B16" s="551"/>
      <c r="C16" s="648"/>
      <c r="D16" s="564"/>
      <c r="E16" s="562"/>
      <c r="F16" s="655"/>
      <c r="G16" s="146" t="s">
        <v>47</v>
      </c>
      <c r="H16" s="174">
        <v>685000</v>
      </c>
      <c r="I16" s="314">
        <v>0</v>
      </c>
      <c r="J16" s="314">
        <v>0</v>
      </c>
      <c r="K16" s="173">
        <v>685000</v>
      </c>
      <c r="L16" s="311"/>
      <c r="M16" s="221"/>
      <c r="N16" s="221"/>
      <c r="O16" s="316"/>
      <c r="P16" s="109"/>
      <c r="Q16" s="329"/>
      <c r="R16" s="764"/>
      <c r="S16" s="607"/>
      <c r="T16" s="608"/>
      <c r="U16" s="609"/>
      <c r="V16" s="16"/>
    </row>
    <row r="17" spans="1:22" ht="25.5" customHeight="1" thickBot="1">
      <c r="A17" s="536"/>
      <c r="B17" s="538"/>
      <c r="C17" s="649"/>
      <c r="D17" s="542"/>
      <c r="E17" s="544"/>
      <c r="F17" s="656"/>
      <c r="G17" s="167" t="s">
        <v>13</v>
      </c>
      <c r="H17" s="222">
        <f>SUM(H15:H16)</f>
        <v>685000</v>
      </c>
      <c r="I17" s="222">
        <f t="shared" ref="I17:K17" si="0">SUM(I15:I16)</f>
        <v>0</v>
      </c>
      <c r="J17" s="222">
        <f t="shared" si="0"/>
        <v>0</v>
      </c>
      <c r="K17" s="222">
        <f t="shared" si="0"/>
        <v>685000</v>
      </c>
      <c r="L17" s="222"/>
      <c r="M17" s="223"/>
      <c r="N17" s="223"/>
      <c r="O17" s="223"/>
      <c r="P17" s="225"/>
      <c r="Q17" s="330"/>
      <c r="R17" s="765"/>
      <c r="S17" s="71"/>
      <c r="T17" s="72"/>
      <c r="U17" s="17"/>
      <c r="V17" s="16"/>
    </row>
    <row r="18" spans="1:22" ht="12" customHeight="1">
      <c r="A18" s="580" t="s">
        <v>18</v>
      </c>
      <c r="B18" s="583" t="s">
        <v>18</v>
      </c>
      <c r="C18" s="755" t="s">
        <v>59</v>
      </c>
      <c r="D18" s="758" t="s">
        <v>60</v>
      </c>
      <c r="E18" s="745" t="s">
        <v>66</v>
      </c>
      <c r="F18" s="801" t="s">
        <v>27</v>
      </c>
      <c r="G18" s="815" t="s">
        <v>25</v>
      </c>
      <c r="H18" s="761">
        <v>0</v>
      </c>
      <c r="I18" s="727">
        <v>0</v>
      </c>
      <c r="J18" s="727">
        <v>0</v>
      </c>
      <c r="K18" s="820">
        <v>0</v>
      </c>
      <c r="L18" s="761">
        <v>0</v>
      </c>
      <c r="M18" s="727">
        <v>0</v>
      </c>
      <c r="N18" s="727">
        <v>0</v>
      </c>
      <c r="O18" s="738">
        <v>0</v>
      </c>
      <c r="P18" s="740">
        <v>0</v>
      </c>
      <c r="Q18" s="734">
        <v>0</v>
      </c>
      <c r="R18" s="711" t="s">
        <v>58</v>
      </c>
      <c r="S18" s="736">
        <v>1</v>
      </c>
      <c r="T18" s="693"/>
      <c r="U18" s="682">
        <v>0</v>
      </c>
      <c r="V18" s="16"/>
    </row>
    <row r="19" spans="1:22" ht="12" customHeight="1">
      <c r="A19" s="581"/>
      <c r="B19" s="584"/>
      <c r="C19" s="756"/>
      <c r="D19" s="759"/>
      <c r="E19" s="700"/>
      <c r="F19" s="802"/>
      <c r="G19" s="816"/>
      <c r="H19" s="762"/>
      <c r="I19" s="728"/>
      <c r="J19" s="728"/>
      <c r="K19" s="821"/>
      <c r="L19" s="762"/>
      <c r="M19" s="728"/>
      <c r="N19" s="728"/>
      <c r="O19" s="739"/>
      <c r="P19" s="741"/>
      <c r="Q19" s="735"/>
      <c r="R19" s="712"/>
      <c r="S19" s="737"/>
      <c r="T19" s="694"/>
      <c r="U19" s="683"/>
      <c r="V19" s="16"/>
    </row>
    <row r="20" spans="1:22" ht="12" customHeight="1" thickBot="1">
      <c r="A20" s="581"/>
      <c r="B20" s="584"/>
      <c r="C20" s="756"/>
      <c r="D20" s="759"/>
      <c r="E20" s="700"/>
      <c r="F20" s="802"/>
      <c r="G20" s="121" t="s">
        <v>47</v>
      </c>
      <c r="H20" s="165">
        <v>660000</v>
      </c>
      <c r="I20" s="188">
        <v>0</v>
      </c>
      <c r="J20" s="188">
        <v>0</v>
      </c>
      <c r="K20" s="164">
        <v>660000</v>
      </c>
      <c r="L20" s="165">
        <v>3059000</v>
      </c>
      <c r="M20" s="188">
        <v>0</v>
      </c>
      <c r="N20" s="188"/>
      <c r="O20" s="221">
        <f>+L20</f>
        <v>3059000</v>
      </c>
      <c r="P20" s="109"/>
      <c r="Q20" s="329">
        <v>0</v>
      </c>
      <c r="R20" s="712"/>
      <c r="S20" s="607"/>
      <c r="T20" s="608"/>
      <c r="U20" s="684"/>
      <c r="V20" s="16"/>
    </row>
    <row r="21" spans="1:22" ht="21.75" customHeight="1" thickBot="1">
      <c r="A21" s="766"/>
      <c r="B21" s="748"/>
      <c r="C21" s="757"/>
      <c r="D21" s="760"/>
      <c r="E21" s="746"/>
      <c r="F21" s="803"/>
      <c r="G21" s="87" t="s">
        <v>13</v>
      </c>
      <c r="H21" s="222">
        <f>SUM(H18:H20)</f>
        <v>660000</v>
      </c>
      <c r="I21" s="222">
        <f t="shared" ref="I21:Q21" si="1">SUM(I18:I20)</f>
        <v>0</v>
      </c>
      <c r="J21" s="222">
        <f t="shared" si="1"/>
        <v>0</v>
      </c>
      <c r="K21" s="222">
        <f t="shared" si="1"/>
        <v>660000</v>
      </c>
      <c r="L21" s="222">
        <f t="shared" si="1"/>
        <v>3059000</v>
      </c>
      <c r="M21" s="222">
        <f t="shared" si="1"/>
        <v>0</v>
      </c>
      <c r="N21" s="222">
        <f t="shared" si="1"/>
        <v>0</v>
      </c>
      <c r="O21" s="222">
        <f t="shared" si="1"/>
        <v>3059000</v>
      </c>
      <c r="P21" s="225">
        <f t="shared" si="1"/>
        <v>0</v>
      </c>
      <c r="Q21" s="331">
        <f t="shared" si="1"/>
        <v>0</v>
      </c>
      <c r="R21" s="713"/>
      <c r="S21" s="71"/>
      <c r="T21" s="14"/>
      <c r="U21" s="17"/>
      <c r="V21" s="16"/>
    </row>
    <row r="22" spans="1:22" ht="12" customHeight="1">
      <c r="A22" s="580" t="s">
        <v>18</v>
      </c>
      <c r="B22" s="583" t="s">
        <v>18</v>
      </c>
      <c r="C22" s="755" t="s">
        <v>137</v>
      </c>
      <c r="D22" s="758" t="s">
        <v>138</v>
      </c>
      <c r="E22" s="745" t="s">
        <v>40</v>
      </c>
      <c r="F22" s="801" t="s">
        <v>27</v>
      </c>
      <c r="G22" s="91" t="s">
        <v>33</v>
      </c>
      <c r="H22" s="226">
        <v>100000</v>
      </c>
      <c r="I22" s="227"/>
      <c r="J22" s="227"/>
      <c r="K22" s="228">
        <v>100000</v>
      </c>
      <c r="L22" s="226">
        <v>90000</v>
      </c>
      <c r="M22" s="227">
        <v>0</v>
      </c>
      <c r="N22" s="227">
        <v>0</v>
      </c>
      <c r="O22" s="317">
        <v>90000</v>
      </c>
      <c r="P22" s="107">
        <v>355000</v>
      </c>
      <c r="Q22" s="328">
        <v>150000</v>
      </c>
      <c r="R22" s="711" t="s">
        <v>64</v>
      </c>
      <c r="S22" s="736">
        <v>1</v>
      </c>
      <c r="T22" s="693"/>
      <c r="U22" s="682"/>
      <c r="V22" s="16"/>
    </row>
    <row r="23" spans="1:22" ht="12" customHeight="1">
      <c r="A23" s="581"/>
      <c r="B23" s="584"/>
      <c r="C23" s="756"/>
      <c r="D23" s="759"/>
      <c r="E23" s="700"/>
      <c r="F23" s="802"/>
      <c r="G23" s="92" t="s">
        <v>25</v>
      </c>
      <c r="H23" s="23">
        <v>6000</v>
      </c>
      <c r="I23" s="24">
        <v>6000</v>
      </c>
      <c r="J23" s="24"/>
      <c r="K23" s="25"/>
      <c r="L23" s="23">
        <v>0</v>
      </c>
      <c r="M23" s="24">
        <v>0</v>
      </c>
      <c r="N23" s="24">
        <v>0</v>
      </c>
      <c r="O23" s="318">
        <v>0</v>
      </c>
      <c r="P23" s="30">
        <v>0</v>
      </c>
      <c r="Q23" s="332">
        <v>0</v>
      </c>
      <c r="R23" s="712"/>
      <c r="S23" s="737"/>
      <c r="T23" s="694"/>
      <c r="U23" s="683"/>
      <c r="V23" s="16"/>
    </row>
    <row r="24" spans="1:22" ht="12" customHeight="1" thickBot="1">
      <c r="A24" s="581"/>
      <c r="B24" s="584"/>
      <c r="C24" s="756"/>
      <c r="D24" s="759"/>
      <c r="E24" s="700"/>
      <c r="F24" s="802"/>
      <c r="G24" s="93" t="s">
        <v>32</v>
      </c>
      <c r="H24" s="165"/>
      <c r="I24" s="188"/>
      <c r="J24" s="188"/>
      <c r="K24" s="164"/>
      <c r="L24" s="165">
        <v>0</v>
      </c>
      <c r="M24" s="188">
        <v>0</v>
      </c>
      <c r="N24" s="188">
        <v>0</v>
      </c>
      <c r="O24" s="221">
        <v>0</v>
      </c>
      <c r="P24" s="109">
        <v>0</v>
      </c>
      <c r="Q24" s="329">
        <v>0</v>
      </c>
      <c r="R24" s="712"/>
      <c r="S24" s="607"/>
      <c r="T24" s="608"/>
      <c r="U24" s="684"/>
      <c r="V24" s="16"/>
    </row>
    <row r="25" spans="1:22" ht="18.75" customHeight="1" thickBot="1">
      <c r="A25" s="766"/>
      <c r="B25" s="748"/>
      <c r="C25" s="757"/>
      <c r="D25" s="760"/>
      <c r="E25" s="746"/>
      <c r="F25" s="803"/>
      <c r="G25" s="75" t="s">
        <v>13</v>
      </c>
      <c r="H25" s="222">
        <f>SUM(H22:H24)</f>
        <v>106000</v>
      </c>
      <c r="I25" s="222">
        <f t="shared" ref="I25:Q25" si="2">SUM(I22:I24)</f>
        <v>6000</v>
      </c>
      <c r="J25" s="222">
        <f t="shared" si="2"/>
        <v>0</v>
      </c>
      <c r="K25" s="222">
        <f t="shared" si="2"/>
        <v>100000</v>
      </c>
      <c r="L25" s="222">
        <f t="shared" si="2"/>
        <v>90000</v>
      </c>
      <c r="M25" s="222">
        <f t="shared" si="2"/>
        <v>0</v>
      </c>
      <c r="N25" s="222">
        <f t="shared" si="2"/>
        <v>0</v>
      </c>
      <c r="O25" s="222">
        <f t="shared" si="2"/>
        <v>90000</v>
      </c>
      <c r="P25" s="225">
        <f t="shared" si="2"/>
        <v>355000</v>
      </c>
      <c r="Q25" s="331">
        <f t="shared" si="2"/>
        <v>150000</v>
      </c>
      <c r="R25" s="713"/>
      <c r="S25" s="71"/>
      <c r="T25" s="14"/>
      <c r="U25" s="17"/>
      <c r="V25" s="16"/>
    </row>
    <row r="26" spans="1:22" ht="12" customHeight="1">
      <c r="A26" s="535" t="s">
        <v>18</v>
      </c>
      <c r="B26" s="537" t="s">
        <v>18</v>
      </c>
      <c r="C26" s="647" t="s">
        <v>139</v>
      </c>
      <c r="D26" s="563" t="s">
        <v>84</v>
      </c>
      <c r="E26" s="543" t="s">
        <v>101</v>
      </c>
      <c r="F26" s="654" t="s">
        <v>91</v>
      </c>
      <c r="G26" s="84" t="s">
        <v>25</v>
      </c>
      <c r="H26" s="88">
        <v>0</v>
      </c>
      <c r="I26" s="73">
        <v>0</v>
      </c>
      <c r="J26" s="73">
        <v>0</v>
      </c>
      <c r="K26" s="89"/>
      <c r="L26" s="88">
        <v>0</v>
      </c>
      <c r="M26" s="73">
        <v>0</v>
      </c>
      <c r="N26" s="73">
        <v>0</v>
      </c>
      <c r="O26" s="319">
        <v>0</v>
      </c>
      <c r="P26" s="231"/>
      <c r="Q26" s="80"/>
      <c r="R26" s="667" t="s">
        <v>35</v>
      </c>
      <c r="S26" s="731">
        <v>1</v>
      </c>
      <c r="T26" s="617">
        <v>0</v>
      </c>
      <c r="U26" s="618">
        <v>0</v>
      </c>
      <c r="V26" s="16"/>
    </row>
    <row r="27" spans="1:22" ht="20.25" customHeight="1">
      <c r="A27" s="549"/>
      <c r="B27" s="551"/>
      <c r="C27" s="648"/>
      <c r="D27" s="564"/>
      <c r="E27" s="562"/>
      <c r="F27" s="655"/>
      <c r="G27" s="85" t="s">
        <v>130</v>
      </c>
      <c r="H27" s="280">
        <v>24492</v>
      </c>
      <c r="I27" s="53">
        <v>188</v>
      </c>
      <c r="J27" s="53">
        <v>0</v>
      </c>
      <c r="K27" s="281">
        <v>24304</v>
      </c>
      <c r="L27" s="280">
        <v>6415</v>
      </c>
      <c r="M27" s="53">
        <v>89</v>
      </c>
      <c r="N27" s="53">
        <v>0</v>
      </c>
      <c r="O27" s="320">
        <v>6326</v>
      </c>
      <c r="P27" s="338"/>
      <c r="Q27" s="81"/>
      <c r="R27" s="668"/>
      <c r="S27" s="732"/>
      <c r="T27" s="534"/>
      <c r="U27" s="619"/>
      <c r="V27" s="16"/>
    </row>
    <row r="28" spans="1:22" ht="10.5" customHeight="1" thickBot="1">
      <c r="A28" s="549"/>
      <c r="B28" s="551"/>
      <c r="C28" s="648"/>
      <c r="D28" s="564"/>
      <c r="E28" s="562"/>
      <c r="F28" s="655"/>
      <c r="G28" s="86" t="s">
        <v>24</v>
      </c>
      <c r="H28" s="230">
        <v>163785</v>
      </c>
      <c r="I28" s="79">
        <v>1062</v>
      </c>
      <c r="J28" s="79">
        <v>0</v>
      </c>
      <c r="K28" s="90">
        <v>162723</v>
      </c>
      <c r="L28" s="230">
        <v>11353</v>
      </c>
      <c r="M28" s="79">
        <v>1181</v>
      </c>
      <c r="N28" s="79">
        <v>0</v>
      </c>
      <c r="O28" s="321">
        <v>10173</v>
      </c>
      <c r="P28" s="238"/>
      <c r="Q28" s="82"/>
      <c r="R28" s="668"/>
      <c r="S28" s="733"/>
      <c r="T28" s="729"/>
      <c r="U28" s="730"/>
      <c r="V28" s="16"/>
    </row>
    <row r="29" spans="1:22" ht="21" customHeight="1" thickBot="1">
      <c r="A29" s="536"/>
      <c r="B29" s="538"/>
      <c r="C29" s="649"/>
      <c r="D29" s="542"/>
      <c r="E29" s="544"/>
      <c r="F29" s="656"/>
      <c r="G29" s="87" t="s">
        <v>13</v>
      </c>
      <c r="H29" s="77">
        <f>SUM(H26:H28)</f>
        <v>188277</v>
      </c>
      <c r="I29" s="77">
        <f t="shared" ref="I29:O29" si="3">SUM(I26:I28)</f>
        <v>1250</v>
      </c>
      <c r="J29" s="77">
        <f t="shared" si="3"/>
        <v>0</v>
      </c>
      <c r="K29" s="77">
        <f t="shared" si="3"/>
        <v>187027</v>
      </c>
      <c r="L29" s="77">
        <f t="shared" si="3"/>
        <v>17768</v>
      </c>
      <c r="M29" s="77">
        <f t="shared" si="3"/>
        <v>1270</v>
      </c>
      <c r="N29" s="77">
        <f t="shared" si="3"/>
        <v>0</v>
      </c>
      <c r="O29" s="76">
        <f t="shared" si="3"/>
        <v>16499</v>
      </c>
      <c r="P29" s="78"/>
      <c r="Q29" s="83"/>
      <c r="R29" s="669"/>
      <c r="S29" s="18"/>
      <c r="T29" s="51"/>
      <c r="U29" s="52"/>
      <c r="V29" s="16"/>
    </row>
    <row r="30" spans="1:22" ht="16.5" customHeight="1" thickBot="1">
      <c r="A30" s="535" t="s">
        <v>18</v>
      </c>
      <c r="B30" s="537" t="s">
        <v>18</v>
      </c>
      <c r="C30" s="539" t="s">
        <v>140</v>
      </c>
      <c r="D30" s="563" t="s">
        <v>90</v>
      </c>
      <c r="E30" s="543" t="s">
        <v>40</v>
      </c>
      <c r="F30" s="560" t="s">
        <v>96</v>
      </c>
      <c r="G30" s="84" t="s">
        <v>25</v>
      </c>
      <c r="H30" s="80">
        <f>+I30+K30</f>
        <v>133670</v>
      </c>
      <c r="I30" s="73">
        <v>1159</v>
      </c>
      <c r="J30" s="73"/>
      <c r="K30" s="89">
        <v>132511</v>
      </c>
      <c r="L30" s="88"/>
      <c r="M30" s="73"/>
      <c r="N30" s="73"/>
      <c r="O30" s="319"/>
      <c r="P30" s="231"/>
      <c r="Q30" s="232"/>
      <c r="R30" s="742" t="s">
        <v>35</v>
      </c>
      <c r="S30" s="552">
        <v>0</v>
      </c>
      <c r="T30" s="617"/>
      <c r="U30" s="618">
        <v>0</v>
      </c>
      <c r="V30" s="3"/>
    </row>
    <row r="31" spans="1:22" ht="16.5" customHeight="1" thickBot="1">
      <c r="A31" s="549"/>
      <c r="B31" s="551"/>
      <c r="C31" s="550"/>
      <c r="D31" s="564"/>
      <c r="E31" s="562"/>
      <c r="F31" s="561"/>
      <c r="G31" s="86" t="s">
        <v>24</v>
      </c>
      <c r="H31" s="82">
        <v>188663</v>
      </c>
      <c r="I31" s="79">
        <f>+H31-K31</f>
        <v>5795</v>
      </c>
      <c r="J31" s="79"/>
      <c r="K31" s="90">
        <v>182868</v>
      </c>
      <c r="L31" s="230"/>
      <c r="M31" s="79"/>
      <c r="N31" s="79"/>
      <c r="O31" s="322"/>
      <c r="P31" s="238"/>
      <c r="Q31" s="239"/>
      <c r="R31" s="743"/>
      <c r="S31" s="553"/>
      <c r="T31" s="611"/>
      <c r="U31" s="610"/>
      <c r="V31" s="3"/>
    </row>
    <row r="32" spans="1:22" ht="22.5" customHeight="1" thickBot="1">
      <c r="A32" s="536"/>
      <c r="B32" s="538"/>
      <c r="C32" s="540"/>
      <c r="D32" s="542"/>
      <c r="E32" s="544"/>
      <c r="F32" s="628"/>
      <c r="G32" s="87" t="s">
        <v>13</v>
      </c>
      <c r="H32" s="83">
        <f>SUM(H30:H31)</f>
        <v>322333</v>
      </c>
      <c r="I32" s="83">
        <f t="shared" ref="I32:K32" si="4">SUM(I30:I31)</f>
        <v>6954</v>
      </c>
      <c r="J32" s="83">
        <f t="shared" si="4"/>
        <v>0</v>
      </c>
      <c r="K32" s="83">
        <f t="shared" si="4"/>
        <v>315379</v>
      </c>
      <c r="L32" s="111">
        <f>SUM(L30:L31)</f>
        <v>0</v>
      </c>
      <c r="M32" s="303">
        <f>SUM(M30:M31)</f>
        <v>0</v>
      </c>
      <c r="N32" s="303">
        <v>0</v>
      </c>
      <c r="O32" s="323">
        <f>SUM(O30:O31)</f>
        <v>0</v>
      </c>
      <c r="P32" s="78">
        <f>SUM(P30:P31)</f>
        <v>0</v>
      </c>
      <c r="Q32" s="98">
        <v>0</v>
      </c>
      <c r="R32" s="754"/>
      <c r="S32" s="56"/>
      <c r="T32" s="14"/>
      <c r="U32" s="17"/>
      <c r="V32" s="3"/>
    </row>
    <row r="33" spans="1:22" ht="22.5" customHeight="1">
      <c r="A33" s="535" t="s">
        <v>18</v>
      </c>
      <c r="B33" s="537" t="s">
        <v>18</v>
      </c>
      <c r="C33" s="539" t="s">
        <v>182</v>
      </c>
      <c r="D33" s="563" t="s">
        <v>175</v>
      </c>
      <c r="E33" s="720" t="s">
        <v>189</v>
      </c>
      <c r="F33" s="723" t="s">
        <v>96</v>
      </c>
      <c r="G33" s="205" t="s">
        <v>25</v>
      </c>
      <c r="H33" s="246"/>
      <c r="I33" s="247"/>
      <c r="J33" s="247"/>
      <c r="K33" s="293"/>
      <c r="L33" s="246">
        <v>12618</v>
      </c>
      <c r="M33" s="247">
        <f>SUM(N33:O33)</f>
        <v>12618</v>
      </c>
      <c r="N33" s="247">
        <v>376</v>
      </c>
      <c r="O33" s="293">
        <v>12242</v>
      </c>
      <c r="P33" s="294"/>
      <c r="Q33" s="295"/>
      <c r="R33" s="742" t="s">
        <v>35</v>
      </c>
      <c r="S33" s="716">
        <v>1</v>
      </c>
      <c r="T33" s="685">
        <v>0</v>
      </c>
      <c r="U33" s="891">
        <v>0</v>
      </c>
      <c r="V33" s="3"/>
    </row>
    <row r="34" spans="1:22" ht="22.5" customHeight="1">
      <c r="A34" s="549"/>
      <c r="B34" s="551"/>
      <c r="C34" s="550"/>
      <c r="D34" s="564"/>
      <c r="E34" s="721"/>
      <c r="F34" s="723"/>
      <c r="G34" s="206" t="s">
        <v>33</v>
      </c>
      <c r="H34" s="286"/>
      <c r="I34" s="287"/>
      <c r="J34" s="287"/>
      <c r="K34" s="306"/>
      <c r="L34" s="309">
        <v>7085</v>
      </c>
      <c r="M34" s="305">
        <f t="shared" ref="M34:M35" si="5">SUM(N34:O34)</f>
        <v>7085</v>
      </c>
      <c r="N34" s="305">
        <v>149</v>
      </c>
      <c r="O34" s="306">
        <v>6936</v>
      </c>
      <c r="P34" s="339"/>
      <c r="Q34" s="333"/>
      <c r="R34" s="743"/>
      <c r="S34" s="717"/>
      <c r="T34" s="719"/>
      <c r="U34" s="892"/>
      <c r="V34" s="3"/>
    </row>
    <row r="35" spans="1:22" ht="22.5" customHeight="1" thickBot="1">
      <c r="A35" s="549"/>
      <c r="B35" s="551"/>
      <c r="C35" s="550"/>
      <c r="D35" s="564"/>
      <c r="E35" s="721"/>
      <c r="F35" s="723"/>
      <c r="G35" s="207" t="s">
        <v>24</v>
      </c>
      <c r="H35" s="289"/>
      <c r="I35" s="290"/>
      <c r="J35" s="290"/>
      <c r="K35" s="307"/>
      <c r="L35" s="289">
        <v>80297</v>
      </c>
      <c r="M35" s="290">
        <f t="shared" si="5"/>
        <v>80297</v>
      </c>
      <c r="N35" s="290">
        <v>377</v>
      </c>
      <c r="O35" s="324">
        <v>79920</v>
      </c>
      <c r="P35" s="340"/>
      <c r="Q35" s="334"/>
      <c r="R35" s="743"/>
      <c r="S35" s="718"/>
      <c r="T35" s="686"/>
      <c r="U35" s="893"/>
      <c r="V35" s="3"/>
    </row>
    <row r="36" spans="1:22" ht="22.5" customHeight="1" thickBot="1">
      <c r="A36" s="536"/>
      <c r="B36" s="538"/>
      <c r="C36" s="540"/>
      <c r="D36" s="542"/>
      <c r="E36" s="722"/>
      <c r="F36" s="724"/>
      <c r="G36" s="87" t="s">
        <v>13</v>
      </c>
      <c r="H36" s="283"/>
      <c r="I36" s="283"/>
      <c r="J36" s="283"/>
      <c r="K36" s="283"/>
      <c r="L36" s="308">
        <f t="shared" ref="L36:O36" si="6">SUM(L33:L35)</f>
        <v>100000</v>
      </c>
      <c r="M36" s="308">
        <f t="shared" si="6"/>
        <v>100000</v>
      </c>
      <c r="N36" s="308">
        <f t="shared" si="6"/>
        <v>902</v>
      </c>
      <c r="O36" s="325">
        <f t="shared" si="6"/>
        <v>99098</v>
      </c>
      <c r="P36" s="78">
        <f>SUM(P33:P35)</f>
        <v>0</v>
      </c>
      <c r="Q36" s="98">
        <v>0</v>
      </c>
      <c r="R36" s="743"/>
      <c r="S36" s="208">
        <v>1</v>
      </c>
      <c r="T36" s="209">
        <v>0</v>
      </c>
      <c r="U36" s="210">
        <v>0</v>
      </c>
      <c r="V36" s="3"/>
    </row>
    <row r="37" spans="1:22" ht="16.5" customHeight="1">
      <c r="A37" s="535" t="s">
        <v>18</v>
      </c>
      <c r="B37" s="537" t="s">
        <v>18</v>
      </c>
      <c r="C37" s="539" t="s">
        <v>141</v>
      </c>
      <c r="D37" s="563" t="s">
        <v>112</v>
      </c>
      <c r="E37" s="720" t="s">
        <v>40</v>
      </c>
      <c r="F37" s="723" t="s">
        <v>96</v>
      </c>
      <c r="G37" s="205" t="s">
        <v>25</v>
      </c>
      <c r="H37" s="246">
        <f>SUM(I37:K37)</f>
        <v>60559</v>
      </c>
      <c r="I37" s="247">
        <v>0</v>
      </c>
      <c r="J37" s="247">
        <v>275</v>
      </c>
      <c r="K37" s="248">
        <v>60284</v>
      </c>
      <c r="L37" s="246">
        <v>18000</v>
      </c>
      <c r="M37" s="247">
        <v>0</v>
      </c>
      <c r="N37" s="247">
        <v>376</v>
      </c>
      <c r="O37" s="293">
        <v>17624</v>
      </c>
      <c r="P37" s="294"/>
      <c r="Q37" s="295"/>
      <c r="R37" s="742" t="s">
        <v>35</v>
      </c>
      <c r="S37" s="716">
        <v>1</v>
      </c>
      <c r="T37" s="685">
        <v>0</v>
      </c>
      <c r="U37" s="891">
        <v>0</v>
      </c>
      <c r="V37" s="3"/>
    </row>
    <row r="38" spans="1:22" ht="16.5" customHeight="1">
      <c r="A38" s="549"/>
      <c r="B38" s="551"/>
      <c r="C38" s="550"/>
      <c r="D38" s="564"/>
      <c r="E38" s="721"/>
      <c r="F38" s="723"/>
      <c r="G38" s="206" t="s">
        <v>33</v>
      </c>
      <c r="H38" s="286">
        <v>22473</v>
      </c>
      <c r="I38" s="287">
        <v>0</v>
      </c>
      <c r="J38" s="287">
        <v>108</v>
      </c>
      <c r="K38" s="288">
        <v>22365</v>
      </c>
      <c r="L38" s="286">
        <v>1431</v>
      </c>
      <c r="M38" s="287">
        <v>0</v>
      </c>
      <c r="N38" s="287">
        <v>149</v>
      </c>
      <c r="O38" s="306">
        <v>1282</v>
      </c>
      <c r="P38" s="339"/>
      <c r="Q38" s="333"/>
      <c r="R38" s="743"/>
      <c r="S38" s="717"/>
      <c r="T38" s="719"/>
      <c r="U38" s="892"/>
      <c r="V38" s="3"/>
    </row>
    <row r="39" spans="1:22" ht="16.5" customHeight="1" thickBot="1">
      <c r="A39" s="549"/>
      <c r="B39" s="551"/>
      <c r="C39" s="550"/>
      <c r="D39" s="564"/>
      <c r="E39" s="721"/>
      <c r="F39" s="723"/>
      <c r="G39" s="207" t="s">
        <v>24</v>
      </c>
      <c r="H39" s="289">
        <v>254695</v>
      </c>
      <c r="I39" s="290">
        <v>0</v>
      </c>
      <c r="J39" s="290">
        <v>1226</v>
      </c>
      <c r="K39" s="291">
        <v>267375</v>
      </c>
      <c r="L39" s="289">
        <v>16212</v>
      </c>
      <c r="M39" s="290">
        <v>0</v>
      </c>
      <c r="N39" s="290">
        <v>377</v>
      </c>
      <c r="O39" s="307">
        <v>15835</v>
      </c>
      <c r="P39" s="340"/>
      <c r="Q39" s="334"/>
      <c r="R39" s="743"/>
      <c r="S39" s="718"/>
      <c r="T39" s="686"/>
      <c r="U39" s="893"/>
      <c r="V39" s="3"/>
    </row>
    <row r="40" spans="1:22" ht="16.5" customHeight="1" thickBot="1">
      <c r="A40" s="536"/>
      <c r="B40" s="538"/>
      <c r="C40" s="540"/>
      <c r="D40" s="542"/>
      <c r="E40" s="722"/>
      <c r="F40" s="724"/>
      <c r="G40" s="87" t="s">
        <v>13</v>
      </c>
      <c r="H40" s="283">
        <f>SUM(H37:H39)</f>
        <v>337727</v>
      </c>
      <c r="I40" s="283">
        <f t="shared" ref="I40:O40" si="7">SUM(I37:I39)</f>
        <v>0</v>
      </c>
      <c r="J40" s="283">
        <f t="shared" si="7"/>
        <v>1609</v>
      </c>
      <c r="K40" s="283">
        <f t="shared" si="7"/>
        <v>350024</v>
      </c>
      <c r="L40" s="303">
        <f t="shared" si="7"/>
        <v>35643</v>
      </c>
      <c r="M40" s="303">
        <f t="shared" si="7"/>
        <v>0</v>
      </c>
      <c r="N40" s="303">
        <f t="shared" si="7"/>
        <v>902</v>
      </c>
      <c r="O40" s="323">
        <f t="shared" si="7"/>
        <v>34741</v>
      </c>
      <c r="P40" s="78">
        <f>SUM(P37:P39)</f>
        <v>0</v>
      </c>
      <c r="Q40" s="98">
        <v>0</v>
      </c>
      <c r="R40" s="743"/>
      <c r="S40" s="208">
        <v>1</v>
      </c>
      <c r="T40" s="209">
        <v>0</v>
      </c>
      <c r="U40" s="210">
        <v>0</v>
      </c>
      <c r="V40" s="3"/>
    </row>
    <row r="41" spans="1:22" ht="16.5" customHeight="1">
      <c r="A41" s="535" t="s">
        <v>18</v>
      </c>
      <c r="B41" s="537" t="s">
        <v>18</v>
      </c>
      <c r="C41" s="539" t="s">
        <v>142</v>
      </c>
      <c r="D41" s="563" t="s">
        <v>113</v>
      </c>
      <c r="E41" s="720" t="s">
        <v>40</v>
      </c>
      <c r="F41" s="723" t="s">
        <v>96</v>
      </c>
      <c r="G41" s="205" t="s">
        <v>130</v>
      </c>
      <c r="H41" s="246">
        <v>22581</v>
      </c>
      <c r="I41" s="247">
        <v>0</v>
      </c>
      <c r="J41" s="247">
        <v>218</v>
      </c>
      <c r="K41" s="293">
        <v>22363</v>
      </c>
      <c r="L41" s="246">
        <v>2796</v>
      </c>
      <c r="M41" s="247">
        <f>SUM(N41:O41)</f>
        <v>2796</v>
      </c>
      <c r="N41" s="247">
        <v>22</v>
      </c>
      <c r="O41" s="293">
        <v>2774</v>
      </c>
      <c r="P41" s="294"/>
      <c r="Q41" s="295"/>
      <c r="R41" s="725" t="s">
        <v>35</v>
      </c>
      <c r="S41" s="685">
        <v>1</v>
      </c>
      <c r="T41" s="685">
        <v>0</v>
      </c>
      <c r="U41" s="685">
        <v>0</v>
      </c>
      <c r="V41" s="3"/>
    </row>
    <row r="42" spans="1:22" ht="16.5" customHeight="1" thickBot="1">
      <c r="A42" s="549"/>
      <c r="B42" s="551"/>
      <c r="C42" s="550"/>
      <c r="D42" s="564"/>
      <c r="E42" s="721"/>
      <c r="F42" s="723"/>
      <c r="G42" s="207" t="s">
        <v>24</v>
      </c>
      <c r="H42" s="296">
        <v>177293</v>
      </c>
      <c r="I42" s="297">
        <v>0</v>
      </c>
      <c r="J42" s="297">
        <v>2633</v>
      </c>
      <c r="K42" s="298">
        <v>174660</v>
      </c>
      <c r="L42" s="289">
        <v>4432</v>
      </c>
      <c r="M42" s="290">
        <f>SUM(N42:O42)</f>
        <v>4432</v>
      </c>
      <c r="N42" s="290">
        <v>270</v>
      </c>
      <c r="O42" s="324">
        <v>4162</v>
      </c>
      <c r="P42" s="299"/>
      <c r="Q42" s="300"/>
      <c r="R42" s="726"/>
      <c r="S42" s="686"/>
      <c r="T42" s="686"/>
      <c r="U42" s="686"/>
      <c r="V42" s="3"/>
    </row>
    <row r="43" spans="1:22" ht="18.75" customHeight="1" thickBot="1">
      <c r="A43" s="536"/>
      <c r="B43" s="538"/>
      <c r="C43" s="540"/>
      <c r="D43" s="542"/>
      <c r="E43" s="722"/>
      <c r="F43" s="724"/>
      <c r="G43" s="87" t="s">
        <v>13</v>
      </c>
      <c r="H43" s="77">
        <f>SUM(H41:H42)</f>
        <v>199874</v>
      </c>
      <c r="I43" s="77">
        <f t="shared" ref="I43:O43" si="8">SUM(I41:I42)</f>
        <v>0</v>
      </c>
      <c r="J43" s="77">
        <f t="shared" si="8"/>
        <v>2851</v>
      </c>
      <c r="K43" s="77">
        <f t="shared" si="8"/>
        <v>197023</v>
      </c>
      <c r="L43" s="304">
        <f t="shared" si="8"/>
        <v>7228</v>
      </c>
      <c r="M43" s="304">
        <f t="shared" si="8"/>
        <v>7228</v>
      </c>
      <c r="N43" s="304">
        <f t="shared" si="8"/>
        <v>292</v>
      </c>
      <c r="O43" s="326">
        <f t="shared" si="8"/>
        <v>6936</v>
      </c>
      <c r="P43" s="78"/>
      <c r="Q43" s="98"/>
      <c r="R43" s="726"/>
      <c r="S43" s="209">
        <v>1</v>
      </c>
      <c r="T43" s="209">
        <v>0</v>
      </c>
      <c r="U43" s="209">
        <v>0</v>
      </c>
      <c r="V43" s="3"/>
    </row>
    <row r="44" spans="1:22" ht="16.5" customHeight="1">
      <c r="A44" s="535" t="s">
        <v>18</v>
      </c>
      <c r="B44" s="537" t="s">
        <v>18</v>
      </c>
      <c r="C44" s="539" t="s">
        <v>143</v>
      </c>
      <c r="D44" s="563" t="s">
        <v>122</v>
      </c>
      <c r="E44" s="543" t="s">
        <v>40</v>
      </c>
      <c r="F44" s="561" t="s">
        <v>96</v>
      </c>
      <c r="G44" s="84" t="s">
        <v>25</v>
      </c>
      <c r="H44" s="246">
        <f>+I44+K44</f>
        <v>8479</v>
      </c>
      <c r="I44" s="247">
        <v>15</v>
      </c>
      <c r="J44" s="247">
        <v>0</v>
      </c>
      <c r="K44" s="248">
        <v>8464</v>
      </c>
      <c r="L44" s="246">
        <f>+O44</f>
        <v>27299</v>
      </c>
      <c r="M44" s="247">
        <v>0</v>
      </c>
      <c r="N44" s="247">
        <v>0</v>
      </c>
      <c r="O44" s="293">
        <v>27299</v>
      </c>
      <c r="P44" s="231">
        <v>0</v>
      </c>
      <c r="Q44" s="335">
        <v>0</v>
      </c>
      <c r="R44" s="714" t="s">
        <v>117</v>
      </c>
      <c r="S44" s="552">
        <v>1</v>
      </c>
      <c r="T44" s="617"/>
      <c r="U44" s="618"/>
      <c r="V44" s="3"/>
    </row>
    <row r="45" spans="1:22" ht="16.5" customHeight="1" thickBot="1">
      <c r="A45" s="549"/>
      <c r="B45" s="551"/>
      <c r="C45" s="550"/>
      <c r="D45" s="564"/>
      <c r="E45" s="562"/>
      <c r="F45" s="561"/>
      <c r="G45" s="94" t="s">
        <v>24</v>
      </c>
      <c r="H45" s="296">
        <v>0</v>
      </c>
      <c r="I45" s="297">
        <v>79</v>
      </c>
      <c r="J45" s="297">
        <v>0</v>
      </c>
      <c r="K45" s="345">
        <v>0</v>
      </c>
      <c r="L45" s="301">
        <f>+O45</f>
        <v>63397</v>
      </c>
      <c r="M45" s="297">
        <v>0</v>
      </c>
      <c r="N45" s="297">
        <v>0</v>
      </c>
      <c r="O45" s="346">
        <v>63397</v>
      </c>
      <c r="P45" s="238">
        <v>0</v>
      </c>
      <c r="Q45" s="336">
        <v>0</v>
      </c>
      <c r="R45" s="715"/>
      <c r="S45" s="553"/>
      <c r="T45" s="611"/>
      <c r="U45" s="610"/>
      <c r="V45" s="3"/>
    </row>
    <row r="46" spans="1:22" ht="18.75" customHeight="1" thickBot="1">
      <c r="A46" s="536"/>
      <c r="B46" s="538"/>
      <c r="C46" s="540"/>
      <c r="D46" s="542"/>
      <c r="E46" s="544"/>
      <c r="F46" s="628"/>
      <c r="G46" s="95" t="s">
        <v>13</v>
      </c>
      <c r="H46" s="77">
        <f>SUM(H44:H45)</f>
        <v>8479</v>
      </c>
      <c r="I46" s="77">
        <f t="shared" ref="I46:Q46" si="9">SUM(I44:I45)</f>
        <v>94</v>
      </c>
      <c r="J46" s="77">
        <f t="shared" si="9"/>
        <v>0</v>
      </c>
      <c r="K46" s="77">
        <f t="shared" si="9"/>
        <v>8464</v>
      </c>
      <c r="L46" s="77">
        <f t="shared" si="9"/>
        <v>90696</v>
      </c>
      <c r="M46" s="77">
        <f t="shared" si="9"/>
        <v>0</v>
      </c>
      <c r="N46" s="77">
        <f t="shared" si="9"/>
        <v>0</v>
      </c>
      <c r="O46" s="76">
        <f t="shared" si="9"/>
        <v>90696</v>
      </c>
      <c r="P46" s="78">
        <f t="shared" si="9"/>
        <v>0</v>
      </c>
      <c r="Q46" s="83">
        <f t="shared" si="9"/>
        <v>0</v>
      </c>
      <c r="R46" s="715"/>
      <c r="S46" s="56">
        <v>1</v>
      </c>
      <c r="T46" s="14"/>
      <c r="U46" s="17"/>
      <c r="V46" s="3"/>
    </row>
    <row r="47" spans="1:22" ht="18.75" customHeight="1">
      <c r="A47" s="535" t="s">
        <v>18</v>
      </c>
      <c r="B47" s="537" t="s">
        <v>18</v>
      </c>
      <c r="C47" s="539" t="s">
        <v>143</v>
      </c>
      <c r="D47" s="563" t="s">
        <v>174</v>
      </c>
      <c r="E47" s="543" t="s">
        <v>40</v>
      </c>
      <c r="F47" s="561" t="s">
        <v>96</v>
      </c>
      <c r="G47" s="84" t="s">
        <v>25</v>
      </c>
      <c r="H47" s="88">
        <v>31613</v>
      </c>
      <c r="I47" s="73"/>
      <c r="J47" s="73"/>
      <c r="K47" s="89">
        <v>31613</v>
      </c>
      <c r="L47" s="285">
        <v>14800</v>
      </c>
      <c r="M47" s="73"/>
      <c r="N47" s="73">
        <v>400</v>
      </c>
      <c r="O47" s="319">
        <v>14400</v>
      </c>
      <c r="P47" s="231"/>
      <c r="Q47" s="335">
        <v>0</v>
      </c>
      <c r="R47" s="714" t="s">
        <v>117</v>
      </c>
      <c r="S47" s="552">
        <v>1</v>
      </c>
      <c r="T47" s="617"/>
      <c r="U47" s="618"/>
      <c r="V47" s="3"/>
    </row>
    <row r="48" spans="1:22" ht="18.75" customHeight="1" thickBot="1">
      <c r="A48" s="549"/>
      <c r="B48" s="551"/>
      <c r="C48" s="550"/>
      <c r="D48" s="564"/>
      <c r="E48" s="562"/>
      <c r="F48" s="561"/>
      <c r="G48" s="94" t="s">
        <v>47</v>
      </c>
      <c r="H48" s="230">
        <v>158000</v>
      </c>
      <c r="I48" s="79"/>
      <c r="J48" s="79"/>
      <c r="K48" s="90">
        <v>158000</v>
      </c>
      <c r="L48" s="301">
        <v>74000</v>
      </c>
      <c r="M48" s="79"/>
      <c r="N48" s="79">
        <v>1600</v>
      </c>
      <c r="O48" s="321">
        <v>72400</v>
      </c>
      <c r="P48" s="238"/>
      <c r="Q48" s="336">
        <v>0</v>
      </c>
      <c r="R48" s="715"/>
      <c r="S48" s="553"/>
      <c r="T48" s="611"/>
      <c r="U48" s="610"/>
      <c r="V48" s="3"/>
    </row>
    <row r="49" spans="1:26" ht="18.75" customHeight="1" thickBot="1">
      <c r="A49" s="536"/>
      <c r="B49" s="538"/>
      <c r="C49" s="540"/>
      <c r="D49" s="542"/>
      <c r="E49" s="544"/>
      <c r="F49" s="628"/>
      <c r="G49" s="95" t="s">
        <v>13</v>
      </c>
      <c r="H49" s="77">
        <f>SUM(H47:H48)</f>
        <v>189613</v>
      </c>
      <c r="I49" s="77">
        <f t="shared" ref="I49:Q49" si="10">SUM(I47:I48)</f>
        <v>0</v>
      </c>
      <c r="J49" s="77">
        <f t="shared" si="10"/>
        <v>0</v>
      </c>
      <c r="K49" s="77">
        <f t="shared" si="10"/>
        <v>189613</v>
      </c>
      <c r="L49" s="77">
        <f t="shared" si="10"/>
        <v>88800</v>
      </c>
      <c r="M49" s="77">
        <f t="shared" si="10"/>
        <v>0</v>
      </c>
      <c r="N49" s="77">
        <f t="shared" si="10"/>
        <v>2000</v>
      </c>
      <c r="O49" s="76">
        <f t="shared" si="10"/>
        <v>86800</v>
      </c>
      <c r="P49" s="78">
        <f t="shared" si="10"/>
        <v>0</v>
      </c>
      <c r="Q49" s="83">
        <f t="shared" si="10"/>
        <v>0</v>
      </c>
      <c r="R49" s="715"/>
      <c r="S49" s="56">
        <v>1</v>
      </c>
      <c r="T49" s="14"/>
      <c r="U49" s="17"/>
      <c r="V49" s="3"/>
    </row>
    <row r="50" spans="1:26" ht="15" customHeight="1" thickBot="1">
      <c r="A50" s="6" t="s">
        <v>18</v>
      </c>
      <c r="B50" s="7" t="s">
        <v>18</v>
      </c>
      <c r="C50" s="841" t="s">
        <v>14</v>
      </c>
      <c r="D50" s="841"/>
      <c r="E50" s="841"/>
      <c r="F50" s="841"/>
      <c r="G50" s="49" t="s">
        <v>13</v>
      </c>
      <c r="H50" s="50">
        <f>SUM(H49+H46+H43+H40+H32+H29+H25+H21+H17)</f>
        <v>2697303</v>
      </c>
      <c r="I50" s="50">
        <f t="shared" ref="I50:Q50" si="11">SUM(I49+I46+I43+I40+I32+I29+I25+I21+I17)</f>
        <v>14298</v>
      </c>
      <c r="J50" s="50">
        <f t="shared" si="11"/>
        <v>4460</v>
      </c>
      <c r="K50" s="50">
        <f t="shared" si="11"/>
        <v>2692530</v>
      </c>
      <c r="L50" s="50">
        <f t="shared" si="11"/>
        <v>3389135</v>
      </c>
      <c r="M50" s="50">
        <f t="shared" si="11"/>
        <v>8498</v>
      </c>
      <c r="N50" s="50">
        <f t="shared" si="11"/>
        <v>3194</v>
      </c>
      <c r="O50" s="327">
        <f t="shared" si="11"/>
        <v>3384672</v>
      </c>
      <c r="P50" s="65">
        <f t="shared" si="11"/>
        <v>355000</v>
      </c>
      <c r="Q50" s="337">
        <f t="shared" si="11"/>
        <v>150000</v>
      </c>
      <c r="R50" s="65"/>
      <c r="S50" s="50"/>
      <c r="T50" s="50">
        <v>0</v>
      </c>
      <c r="U50" s="65">
        <v>0</v>
      </c>
      <c r="V50" s="3"/>
    </row>
    <row r="51" spans="1:26" ht="17.25" customHeight="1" thickBot="1">
      <c r="A51" s="260"/>
      <c r="B51" s="262"/>
      <c r="C51" s="263"/>
      <c r="D51" s="264"/>
      <c r="E51" s="265"/>
      <c r="F51" s="279"/>
      <c r="G51" s="125"/>
      <c r="H51" s="120"/>
      <c r="I51" s="126"/>
      <c r="J51" s="126"/>
      <c r="K51" s="99"/>
      <c r="L51" s="120"/>
      <c r="M51" s="126"/>
      <c r="N51" s="126"/>
      <c r="O51" s="99"/>
      <c r="P51" s="119"/>
      <c r="Q51" s="127"/>
      <c r="R51" s="270"/>
      <c r="S51" s="128"/>
      <c r="T51" s="129"/>
      <c r="U51" s="130"/>
      <c r="V51" s="3"/>
    </row>
    <row r="52" spans="1:26" ht="14.25" customHeight="1" thickBot="1">
      <c r="A52" s="6" t="s">
        <v>18</v>
      </c>
      <c r="B52" s="67" t="s">
        <v>19</v>
      </c>
      <c r="C52" s="676" t="s">
        <v>116</v>
      </c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8"/>
      <c r="U52" s="50"/>
    </row>
    <row r="53" spans="1:26" ht="18.75" customHeight="1">
      <c r="A53" s="535" t="s">
        <v>18</v>
      </c>
      <c r="B53" s="537" t="s">
        <v>19</v>
      </c>
      <c r="C53" s="539" t="s">
        <v>48</v>
      </c>
      <c r="D53" s="565" t="s">
        <v>56</v>
      </c>
      <c r="E53" s="543" t="s">
        <v>42</v>
      </c>
      <c r="F53" s="560" t="s">
        <v>39</v>
      </c>
      <c r="G53" s="91" t="s">
        <v>47</v>
      </c>
      <c r="H53" s="27">
        <v>31000</v>
      </c>
      <c r="I53" s="68">
        <v>31000</v>
      </c>
      <c r="J53" s="68">
        <v>0</v>
      </c>
      <c r="K53" s="28">
        <v>31000</v>
      </c>
      <c r="L53" s="27"/>
      <c r="M53" s="68"/>
      <c r="N53" s="68"/>
      <c r="O53" s="28"/>
      <c r="P53" s="29"/>
      <c r="Q53" s="29"/>
      <c r="R53" s="667" t="s">
        <v>65</v>
      </c>
      <c r="S53" s="660">
        <v>1</v>
      </c>
      <c r="T53" s="679"/>
      <c r="U53" s="682"/>
      <c r="V53" s="3"/>
    </row>
    <row r="54" spans="1:26" ht="18.75" customHeight="1">
      <c r="A54" s="549"/>
      <c r="B54" s="551"/>
      <c r="C54" s="550"/>
      <c r="D54" s="566"/>
      <c r="E54" s="562"/>
      <c r="F54" s="561"/>
      <c r="G54" s="195" t="s">
        <v>33</v>
      </c>
      <c r="H54" s="196">
        <v>0</v>
      </c>
      <c r="I54" s="197">
        <v>0</v>
      </c>
      <c r="J54" s="197">
        <v>0</v>
      </c>
      <c r="K54" s="198">
        <v>0</v>
      </c>
      <c r="L54" s="196">
        <v>271000</v>
      </c>
      <c r="M54" s="197">
        <v>0</v>
      </c>
      <c r="N54" s="197">
        <v>0</v>
      </c>
      <c r="O54" s="198">
        <v>271000</v>
      </c>
      <c r="P54" s="199"/>
      <c r="Q54" s="199"/>
      <c r="R54" s="668"/>
      <c r="S54" s="661"/>
      <c r="T54" s="680"/>
      <c r="U54" s="683"/>
      <c r="V54" s="3"/>
    </row>
    <row r="55" spans="1:26" ht="21" customHeight="1" thickBot="1">
      <c r="A55" s="549"/>
      <c r="B55" s="551"/>
      <c r="C55" s="550"/>
      <c r="D55" s="566"/>
      <c r="E55" s="562"/>
      <c r="F55" s="561"/>
      <c r="G55" s="93" t="s">
        <v>32</v>
      </c>
      <c r="H55" s="102">
        <v>0</v>
      </c>
      <c r="I55" s="103">
        <v>0</v>
      </c>
      <c r="J55" s="103">
        <v>0</v>
      </c>
      <c r="K55" s="104">
        <v>0</v>
      </c>
      <c r="L55" s="102"/>
      <c r="M55" s="103"/>
      <c r="N55" s="103"/>
      <c r="O55" s="104"/>
      <c r="P55" s="100"/>
      <c r="Q55" s="101"/>
      <c r="R55" s="668"/>
      <c r="S55" s="662"/>
      <c r="T55" s="681"/>
      <c r="U55" s="684"/>
      <c r="V55" s="3"/>
    </row>
    <row r="56" spans="1:26" ht="16.5" customHeight="1" thickBot="1">
      <c r="A56" s="536"/>
      <c r="B56" s="538"/>
      <c r="C56" s="540"/>
      <c r="D56" s="567"/>
      <c r="E56" s="544"/>
      <c r="F56" s="628"/>
      <c r="G56" s="75" t="s">
        <v>13</v>
      </c>
      <c r="H56" s="76">
        <f>SUM(H53:H55)</f>
        <v>31000</v>
      </c>
      <c r="I56" s="76">
        <f t="shared" ref="I56:O56" si="12">SUM(I53:I55)</f>
        <v>31000</v>
      </c>
      <c r="J56" s="76">
        <f t="shared" si="12"/>
        <v>0</v>
      </c>
      <c r="K56" s="76">
        <f t="shared" si="12"/>
        <v>31000</v>
      </c>
      <c r="L56" s="76">
        <f t="shared" si="12"/>
        <v>271000</v>
      </c>
      <c r="M56" s="76">
        <f t="shared" si="12"/>
        <v>0</v>
      </c>
      <c r="N56" s="76">
        <f t="shared" si="12"/>
        <v>0</v>
      </c>
      <c r="O56" s="78">
        <f t="shared" si="12"/>
        <v>271000</v>
      </c>
      <c r="P56" s="77"/>
      <c r="Q56" s="78"/>
      <c r="R56" s="669"/>
      <c r="S56" s="18"/>
      <c r="T56" s="18"/>
      <c r="U56" s="54"/>
      <c r="V56" s="16"/>
      <c r="W56" s="1" t="s">
        <v>67</v>
      </c>
    </row>
    <row r="57" spans="1:26" ht="27" customHeight="1">
      <c r="A57" s="535" t="s">
        <v>18</v>
      </c>
      <c r="B57" s="537" t="s">
        <v>19</v>
      </c>
      <c r="C57" s="539" t="s">
        <v>27</v>
      </c>
      <c r="D57" s="773" t="s">
        <v>118</v>
      </c>
      <c r="E57" s="543" t="s">
        <v>183</v>
      </c>
      <c r="F57" s="560" t="s">
        <v>26</v>
      </c>
      <c r="G57" s="105" t="s">
        <v>24</v>
      </c>
      <c r="H57" s="88">
        <v>18832.080000000002</v>
      </c>
      <c r="I57" s="88">
        <f>H57</f>
        <v>18832.080000000002</v>
      </c>
      <c r="J57" s="73">
        <v>0</v>
      </c>
      <c r="K57" s="89">
        <v>0</v>
      </c>
      <c r="L57" s="88">
        <v>7933</v>
      </c>
      <c r="M57" s="88">
        <v>7933</v>
      </c>
      <c r="N57" s="73">
        <v>0</v>
      </c>
      <c r="O57" s="89">
        <v>0</v>
      </c>
      <c r="P57" s="231">
        <v>20570</v>
      </c>
      <c r="Q57" s="232">
        <v>0</v>
      </c>
      <c r="R57" s="664" t="s">
        <v>176</v>
      </c>
      <c r="S57" s="598">
        <v>800</v>
      </c>
      <c r="T57" s="598">
        <v>800</v>
      </c>
      <c r="U57" s="596">
        <v>0</v>
      </c>
      <c r="V57" s="3"/>
      <c r="W57" s="887"/>
      <c r="X57" s="887"/>
      <c r="Y57" s="887"/>
      <c r="Z57" s="887"/>
    </row>
    <row r="58" spans="1:26" ht="15.75" customHeight="1">
      <c r="A58" s="549"/>
      <c r="B58" s="551"/>
      <c r="C58" s="550"/>
      <c r="D58" s="775"/>
      <c r="E58" s="562"/>
      <c r="F58" s="561"/>
      <c r="G58" s="106" t="s">
        <v>33</v>
      </c>
      <c r="H58" s="233">
        <v>1661.65</v>
      </c>
      <c r="I58" s="233">
        <f>H58</f>
        <v>1661.65</v>
      </c>
      <c r="J58" s="234">
        <v>0</v>
      </c>
      <c r="K58" s="235">
        <v>0</v>
      </c>
      <c r="L58" s="233">
        <v>7000</v>
      </c>
      <c r="M58" s="233">
        <v>7000</v>
      </c>
      <c r="N58" s="234">
        <v>0</v>
      </c>
      <c r="O58" s="235">
        <v>0</v>
      </c>
      <c r="P58" s="236">
        <v>1815</v>
      </c>
      <c r="Q58" s="237">
        <v>0</v>
      </c>
      <c r="R58" s="665"/>
      <c r="S58" s="599"/>
      <c r="T58" s="599"/>
      <c r="U58" s="597"/>
      <c r="V58" s="3"/>
    </row>
    <row r="59" spans="1:26" ht="16.5" customHeight="1" thickBot="1">
      <c r="A59" s="549"/>
      <c r="B59" s="551"/>
      <c r="C59" s="550"/>
      <c r="D59" s="775"/>
      <c r="E59" s="562"/>
      <c r="F59" s="561"/>
      <c r="G59" s="108" t="s">
        <v>25</v>
      </c>
      <c r="H59" s="230">
        <v>1661.65</v>
      </c>
      <c r="I59" s="230">
        <f>H59</f>
        <v>1661.65</v>
      </c>
      <c r="J59" s="79">
        <v>0</v>
      </c>
      <c r="K59" s="90">
        <v>0</v>
      </c>
      <c r="L59" s="257">
        <v>7000</v>
      </c>
      <c r="M59" s="79">
        <f>L59</f>
        <v>7000</v>
      </c>
      <c r="N59" s="79">
        <v>0</v>
      </c>
      <c r="O59" s="90">
        <v>0</v>
      </c>
      <c r="P59" s="238">
        <v>2915</v>
      </c>
      <c r="Q59" s="239">
        <v>0</v>
      </c>
      <c r="R59" s="665"/>
      <c r="S59" s="599"/>
      <c r="T59" s="599"/>
      <c r="U59" s="597"/>
      <c r="V59" s="3"/>
    </row>
    <row r="60" spans="1:26" ht="16.5" customHeight="1" thickBot="1">
      <c r="A60" s="536"/>
      <c r="B60" s="538"/>
      <c r="C60" s="540"/>
      <c r="D60" s="843"/>
      <c r="E60" s="544"/>
      <c r="F60" s="628"/>
      <c r="G60" s="87" t="s">
        <v>13</v>
      </c>
      <c r="H60" s="77">
        <f>SUM(H57:H59)</f>
        <v>22155.380000000005</v>
      </c>
      <c r="I60" s="77">
        <f t="shared" ref="I60:O60" si="13">SUM(I57:I59)</f>
        <v>22155.380000000005</v>
      </c>
      <c r="J60" s="77">
        <f t="shared" si="13"/>
        <v>0</v>
      </c>
      <c r="K60" s="77">
        <f t="shared" si="13"/>
        <v>0</v>
      </c>
      <c r="L60" s="77">
        <f t="shared" si="13"/>
        <v>21933</v>
      </c>
      <c r="M60" s="77">
        <f t="shared" si="13"/>
        <v>21933</v>
      </c>
      <c r="N60" s="77">
        <f t="shared" si="13"/>
        <v>0</v>
      </c>
      <c r="O60" s="78">
        <f t="shared" si="13"/>
        <v>0</v>
      </c>
      <c r="P60" s="78">
        <f>SUM(P57:P59)</f>
        <v>25300</v>
      </c>
      <c r="Q60" s="98">
        <f t="shared" ref="Q60" si="14">+Q57+Q59</f>
        <v>0</v>
      </c>
      <c r="R60" s="767"/>
      <c r="S60" s="69"/>
      <c r="T60" s="69"/>
      <c r="U60" s="70"/>
      <c r="V60" s="3"/>
    </row>
    <row r="61" spans="1:26" ht="25.5" customHeight="1">
      <c r="A61" s="842" t="s">
        <v>18</v>
      </c>
      <c r="B61" s="777" t="s">
        <v>19</v>
      </c>
      <c r="C61" s="539" t="s">
        <v>124</v>
      </c>
      <c r="D61" s="773" t="s">
        <v>106</v>
      </c>
      <c r="E61" s="745" t="s">
        <v>183</v>
      </c>
      <c r="F61" s="687" t="s">
        <v>26</v>
      </c>
      <c r="G61" s="105" t="s">
        <v>24</v>
      </c>
      <c r="H61" s="88">
        <v>29114.78</v>
      </c>
      <c r="I61" s="73">
        <v>0</v>
      </c>
      <c r="J61" s="73">
        <v>0</v>
      </c>
      <c r="K61" s="88">
        <v>29114.78</v>
      </c>
      <c r="L61" s="88">
        <v>146536.53</v>
      </c>
      <c r="M61" s="73">
        <v>0</v>
      </c>
      <c r="N61" s="88">
        <v>0</v>
      </c>
      <c r="O61" s="88">
        <v>146536.53</v>
      </c>
      <c r="P61" s="231">
        <v>0</v>
      </c>
      <c r="Q61" s="231">
        <v>0</v>
      </c>
      <c r="R61" s="664" t="s">
        <v>176</v>
      </c>
      <c r="S61" s="693">
        <v>10271</v>
      </c>
      <c r="T61" s="693">
        <v>10271</v>
      </c>
      <c r="U61" s="696">
        <v>10271</v>
      </c>
      <c r="V61" s="3"/>
    </row>
    <row r="62" spans="1:26" ht="25.5" customHeight="1">
      <c r="A62" s="842"/>
      <c r="B62" s="532"/>
      <c r="C62" s="550"/>
      <c r="D62" s="774"/>
      <c r="E62" s="699"/>
      <c r="F62" s="688"/>
      <c r="G62" s="182" t="s">
        <v>33</v>
      </c>
      <c r="H62" s="240">
        <v>2568.9499999999998</v>
      </c>
      <c r="I62" s="241">
        <v>0</v>
      </c>
      <c r="J62" s="241">
        <v>0</v>
      </c>
      <c r="K62" s="240">
        <v>2568.9499999999998</v>
      </c>
      <c r="L62" s="240">
        <v>12929.69</v>
      </c>
      <c r="M62" s="241">
        <v>0</v>
      </c>
      <c r="N62" s="240">
        <v>0</v>
      </c>
      <c r="O62" s="240">
        <v>12929.69</v>
      </c>
      <c r="P62" s="242">
        <v>0</v>
      </c>
      <c r="Q62" s="242">
        <v>0</v>
      </c>
      <c r="R62" s="665"/>
      <c r="S62" s="694"/>
      <c r="T62" s="694"/>
      <c r="U62" s="697"/>
      <c r="V62" s="3"/>
    </row>
    <row r="63" spans="1:26" ht="25.5" customHeight="1" thickBot="1">
      <c r="A63" s="842"/>
      <c r="B63" s="532"/>
      <c r="C63" s="550"/>
      <c r="D63" s="775"/>
      <c r="E63" s="700"/>
      <c r="F63" s="689"/>
      <c r="G63" s="86" t="s">
        <v>130</v>
      </c>
      <c r="H63" s="230">
        <v>2568.9499999999998</v>
      </c>
      <c r="I63" s="79">
        <v>0</v>
      </c>
      <c r="J63" s="79">
        <v>0</v>
      </c>
      <c r="K63" s="230">
        <v>2568.9499999999998</v>
      </c>
      <c r="L63" s="230">
        <v>16829.689999999999</v>
      </c>
      <c r="M63" s="79">
        <v>0</v>
      </c>
      <c r="N63" s="230">
        <v>0</v>
      </c>
      <c r="O63" s="230">
        <v>16829.689999999999</v>
      </c>
      <c r="P63" s="238">
        <v>0</v>
      </c>
      <c r="Q63" s="238">
        <v>0</v>
      </c>
      <c r="R63" s="665"/>
      <c r="S63" s="695"/>
      <c r="T63" s="695"/>
      <c r="U63" s="698"/>
      <c r="V63" s="3"/>
    </row>
    <row r="64" spans="1:26" ht="25.5" customHeight="1" thickBot="1">
      <c r="A64" s="842"/>
      <c r="B64" s="532"/>
      <c r="C64" s="550"/>
      <c r="D64" s="776"/>
      <c r="E64" s="701"/>
      <c r="F64" s="690"/>
      <c r="G64" s="110" t="s">
        <v>13</v>
      </c>
      <c r="H64" s="111">
        <f>SUM(H61:H63)</f>
        <v>34252.68</v>
      </c>
      <c r="I64" s="111">
        <f t="shared" ref="I64:Q64" si="15">SUM(I61:I63)</f>
        <v>0</v>
      </c>
      <c r="J64" s="111">
        <f t="shared" si="15"/>
        <v>0</v>
      </c>
      <c r="K64" s="111">
        <f t="shared" si="15"/>
        <v>34252.68</v>
      </c>
      <c r="L64" s="111">
        <f t="shared" si="15"/>
        <v>176295.91</v>
      </c>
      <c r="M64" s="111">
        <f t="shared" si="15"/>
        <v>0</v>
      </c>
      <c r="N64" s="111">
        <f t="shared" si="15"/>
        <v>0</v>
      </c>
      <c r="O64" s="111">
        <f t="shared" si="15"/>
        <v>176295.91</v>
      </c>
      <c r="P64" s="111">
        <f t="shared" si="15"/>
        <v>0</v>
      </c>
      <c r="Q64" s="111">
        <f t="shared" si="15"/>
        <v>0</v>
      </c>
      <c r="R64" s="666"/>
      <c r="S64" s="55">
        <v>0</v>
      </c>
      <c r="T64" s="55">
        <v>10271</v>
      </c>
      <c r="U64" s="112">
        <v>10271</v>
      </c>
      <c r="V64" s="3"/>
    </row>
    <row r="65" spans="1:22" ht="25.5" customHeight="1">
      <c r="A65" s="535" t="s">
        <v>18</v>
      </c>
      <c r="B65" s="537" t="s">
        <v>19</v>
      </c>
      <c r="C65" s="539" t="s">
        <v>125</v>
      </c>
      <c r="D65" s="771" t="s">
        <v>107</v>
      </c>
      <c r="E65" s="543" t="s">
        <v>184</v>
      </c>
      <c r="F65" s="560" t="s">
        <v>26</v>
      </c>
      <c r="G65" s="105" t="s">
        <v>24</v>
      </c>
      <c r="H65" s="80">
        <v>382.5</v>
      </c>
      <c r="I65" s="73">
        <f>H65</f>
        <v>382.5</v>
      </c>
      <c r="J65" s="73">
        <v>0</v>
      </c>
      <c r="K65" s="80">
        <v>0</v>
      </c>
      <c r="L65" s="88">
        <v>2078.5100000000002</v>
      </c>
      <c r="M65" s="73">
        <f>L65</f>
        <v>2078.5100000000002</v>
      </c>
      <c r="N65" s="73">
        <v>0</v>
      </c>
      <c r="O65" s="88">
        <v>0</v>
      </c>
      <c r="P65" s="231">
        <v>3117.76</v>
      </c>
      <c r="Q65" s="231">
        <v>3117.76</v>
      </c>
      <c r="R65" s="691" t="s">
        <v>176</v>
      </c>
      <c r="S65" s="552">
        <v>12</v>
      </c>
      <c r="T65" s="617">
        <v>18</v>
      </c>
      <c r="U65" s="618">
        <v>26</v>
      </c>
      <c r="V65" s="3"/>
    </row>
    <row r="66" spans="1:22" ht="18.75" customHeight="1">
      <c r="A66" s="549"/>
      <c r="B66" s="551"/>
      <c r="C66" s="550"/>
      <c r="D66" s="772"/>
      <c r="E66" s="562"/>
      <c r="F66" s="561"/>
      <c r="G66" s="106" t="s">
        <v>33</v>
      </c>
      <c r="H66" s="243">
        <v>33.75</v>
      </c>
      <c r="I66" s="234">
        <f>H66</f>
        <v>33.75</v>
      </c>
      <c r="J66" s="234">
        <v>0</v>
      </c>
      <c r="K66" s="243">
        <v>0</v>
      </c>
      <c r="L66" s="233">
        <v>200</v>
      </c>
      <c r="M66" s="234">
        <f>L66</f>
        <v>200</v>
      </c>
      <c r="N66" s="234">
        <v>0</v>
      </c>
      <c r="O66" s="233">
        <v>0</v>
      </c>
      <c r="P66" s="236">
        <v>275.10000000000002</v>
      </c>
      <c r="Q66" s="236">
        <v>275.10000000000002</v>
      </c>
      <c r="R66" s="692"/>
      <c r="S66" s="559"/>
      <c r="T66" s="534"/>
      <c r="U66" s="619"/>
      <c r="V66" s="3"/>
    </row>
    <row r="67" spans="1:22" ht="25.5" customHeight="1" thickBot="1">
      <c r="A67" s="549"/>
      <c r="B67" s="551"/>
      <c r="C67" s="550"/>
      <c r="D67" s="772"/>
      <c r="E67" s="562"/>
      <c r="F67" s="561"/>
      <c r="G67" s="108" t="s">
        <v>25</v>
      </c>
      <c r="H67" s="82">
        <v>33.75</v>
      </c>
      <c r="I67" s="79">
        <f>H67</f>
        <v>33.75</v>
      </c>
      <c r="J67" s="79">
        <v>0</v>
      </c>
      <c r="K67" s="82">
        <v>0</v>
      </c>
      <c r="L67" s="478">
        <v>183</v>
      </c>
      <c r="M67" s="79">
        <f>L67</f>
        <v>183</v>
      </c>
      <c r="N67" s="79">
        <v>0</v>
      </c>
      <c r="O67" s="230">
        <v>0</v>
      </c>
      <c r="P67" s="238">
        <v>275.10000000000002</v>
      </c>
      <c r="Q67" s="238">
        <v>275.10000000000002</v>
      </c>
      <c r="R67" s="692"/>
      <c r="S67" s="553"/>
      <c r="T67" s="611"/>
      <c r="U67" s="610"/>
      <c r="V67" s="3"/>
    </row>
    <row r="68" spans="1:22" ht="16.5" customHeight="1" thickBot="1">
      <c r="A68" s="536"/>
      <c r="B68" s="551"/>
      <c r="C68" s="550"/>
      <c r="D68" s="772"/>
      <c r="E68" s="562"/>
      <c r="F68" s="561"/>
      <c r="G68" s="110" t="s">
        <v>13</v>
      </c>
      <c r="H68" s="77">
        <f>SUM(H65:H67)</f>
        <v>450</v>
      </c>
      <c r="I68" s="77">
        <f t="shared" ref="I68:Q68" si="16">SUM(I65:I67)</f>
        <v>450</v>
      </c>
      <c r="J68" s="77">
        <f t="shared" si="16"/>
        <v>0</v>
      </c>
      <c r="K68" s="77">
        <f t="shared" si="16"/>
        <v>0</v>
      </c>
      <c r="L68" s="77">
        <f t="shared" si="16"/>
        <v>2461.5100000000002</v>
      </c>
      <c r="M68" s="77">
        <f t="shared" si="16"/>
        <v>2461.5100000000002</v>
      </c>
      <c r="N68" s="77">
        <f t="shared" si="16"/>
        <v>0</v>
      </c>
      <c r="O68" s="77">
        <f t="shared" si="16"/>
        <v>0</v>
      </c>
      <c r="P68" s="77">
        <f t="shared" si="16"/>
        <v>3667.96</v>
      </c>
      <c r="Q68" s="77">
        <f t="shared" si="16"/>
        <v>3667.96</v>
      </c>
      <c r="R68" s="692"/>
      <c r="S68" s="57"/>
      <c r="T68" s="114"/>
      <c r="U68" s="22"/>
      <c r="V68" s="3"/>
    </row>
    <row r="69" spans="1:22" ht="16.5" customHeight="1">
      <c r="A69" s="530" t="s">
        <v>18</v>
      </c>
      <c r="B69" s="777" t="s">
        <v>19</v>
      </c>
      <c r="C69" s="778" t="s">
        <v>142</v>
      </c>
      <c r="D69" s="758" t="s">
        <v>82</v>
      </c>
      <c r="E69" s="543" t="s">
        <v>102</v>
      </c>
      <c r="F69" s="560" t="s">
        <v>62</v>
      </c>
      <c r="G69" s="115" t="s">
        <v>25</v>
      </c>
      <c r="H69" s="88">
        <v>0</v>
      </c>
      <c r="I69" s="73">
        <v>0</v>
      </c>
      <c r="J69" s="73">
        <v>0</v>
      </c>
      <c r="K69" s="89">
        <v>0</v>
      </c>
      <c r="L69" s="88"/>
      <c r="M69" s="73"/>
      <c r="N69" s="73">
        <v>0</v>
      </c>
      <c r="O69" s="89">
        <v>0</v>
      </c>
      <c r="P69" s="231">
        <v>0</v>
      </c>
      <c r="Q69" s="80">
        <v>0</v>
      </c>
      <c r="R69" s="667" t="s">
        <v>176</v>
      </c>
      <c r="S69" s="617">
        <v>1000</v>
      </c>
      <c r="T69" s="618">
        <v>1000</v>
      </c>
      <c r="U69" s="618">
        <v>1000</v>
      </c>
      <c r="V69" s="3"/>
    </row>
    <row r="70" spans="1:22" ht="16.5" customHeight="1" thickBot="1">
      <c r="A70" s="530"/>
      <c r="B70" s="532"/>
      <c r="C70" s="779"/>
      <c r="D70" s="759"/>
      <c r="E70" s="562"/>
      <c r="F70" s="561"/>
      <c r="G70" s="244" t="s">
        <v>24</v>
      </c>
      <c r="H70" s="230">
        <v>113458.42</v>
      </c>
      <c r="I70" s="79">
        <v>113458.42</v>
      </c>
      <c r="J70" s="79">
        <v>17842.400000000001</v>
      </c>
      <c r="K70" s="90">
        <v>0</v>
      </c>
      <c r="L70" s="230">
        <v>125005.2</v>
      </c>
      <c r="M70" s="79">
        <v>125005.2</v>
      </c>
      <c r="N70" s="79">
        <v>48900</v>
      </c>
      <c r="O70" s="90">
        <v>0</v>
      </c>
      <c r="P70" s="238">
        <v>0</v>
      </c>
      <c r="Q70" s="82">
        <v>0</v>
      </c>
      <c r="R70" s="668"/>
      <c r="S70" s="611"/>
      <c r="T70" s="610"/>
      <c r="U70" s="610"/>
      <c r="V70" s="3"/>
    </row>
    <row r="71" spans="1:22" ht="26.25" customHeight="1" thickBot="1">
      <c r="A71" s="531"/>
      <c r="B71" s="533"/>
      <c r="C71" s="540"/>
      <c r="D71" s="780"/>
      <c r="E71" s="544"/>
      <c r="F71" s="628"/>
      <c r="G71" s="87" t="s">
        <v>13</v>
      </c>
      <c r="H71" s="77">
        <f>SUM(H69:H70)</f>
        <v>113458.42</v>
      </c>
      <c r="I71" s="77">
        <f t="shared" ref="I71:Q71" si="17">SUM(I69:I70)</f>
        <v>113458.42</v>
      </c>
      <c r="J71" s="77">
        <f t="shared" si="17"/>
        <v>17842.400000000001</v>
      </c>
      <c r="K71" s="77">
        <f t="shared" si="17"/>
        <v>0</v>
      </c>
      <c r="L71" s="77">
        <f t="shared" si="17"/>
        <v>125005.2</v>
      </c>
      <c r="M71" s="77">
        <f t="shared" si="17"/>
        <v>125005.2</v>
      </c>
      <c r="N71" s="77">
        <f t="shared" si="17"/>
        <v>48900</v>
      </c>
      <c r="O71" s="77">
        <f t="shared" si="17"/>
        <v>0</v>
      </c>
      <c r="P71" s="77">
        <f t="shared" si="17"/>
        <v>0</v>
      </c>
      <c r="Q71" s="77">
        <f t="shared" si="17"/>
        <v>0</v>
      </c>
      <c r="R71" s="669"/>
      <c r="S71" s="14"/>
      <c r="T71" s="14"/>
      <c r="U71" s="17"/>
      <c r="V71" s="3"/>
    </row>
    <row r="72" spans="1:22" ht="16.5" customHeight="1">
      <c r="A72" s="535" t="s">
        <v>18</v>
      </c>
      <c r="B72" s="537" t="s">
        <v>19</v>
      </c>
      <c r="C72" s="539" t="s">
        <v>144</v>
      </c>
      <c r="D72" s="565" t="s">
        <v>83</v>
      </c>
      <c r="E72" s="745" t="s">
        <v>102</v>
      </c>
      <c r="F72" s="848" t="s">
        <v>92</v>
      </c>
      <c r="G72" s="115" t="s">
        <v>25</v>
      </c>
      <c r="H72" s="88">
        <v>0</v>
      </c>
      <c r="I72" s="73">
        <v>0</v>
      </c>
      <c r="J72" s="73">
        <v>0</v>
      </c>
      <c r="K72" s="89">
        <v>0</v>
      </c>
      <c r="L72" s="285">
        <v>5800</v>
      </c>
      <c r="M72" s="73">
        <v>0</v>
      </c>
      <c r="N72" s="73">
        <v>0</v>
      </c>
      <c r="O72" s="88">
        <v>5800</v>
      </c>
      <c r="P72" s="231">
        <v>0</v>
      </c>
      <c r="Q72" s="80">
        <v>0</v>
      </c>
      <c r="R72" s="667" t="s">
        <v>65</v>
      </c>
      <c r="S72" s="552">
        <v>1</v>
      </c>
      <c r="T72" s="617">
        <v>0</v>
      </c>
      <c r="U72" s="618">
        <v>0</v>
      </c>
      <c r="V72" s="3"/>
    </row>
    <row r="73" spans="1:22" ht="16.5" customHeight="1">
      <c r="A73" s="549"/>
      <c r="B73" s="551"/>
      <c r="C73" s="550"/>
      <c r="D73" s="566"/>
      <c r="E73" s="700"/>
      <c r="F73" s="702"/>
      <c r="G73" s="116" t="s">
        <v>130</v>
      </c>
      <c r="H73" s="280">
        <v>27039.62</v>
      </c>
      <c r="I73" s="53">
        <v>0</v>
      </c>
      <c r="J73" s="53">
        <v>0</v>
      </c>
      <c r="K73" s="281">
        <v>27039.62</v>
      </c>
      <c r="L73" s="280">
        <v>9513.34</v>
      </c>
      <c r="M73" s="53">
        <v>0</v>
      </c>
      <c r="N73" s="53">
        <v>0</v>
      </c>
      <c r="O73" s="281">
        <v>9513.34</v>
      </c>
      <c r="P73" s="338">
        <v>0</v>
      </c>
      <c r="Q73" s="81">
        <v>0</v>
      </c>
      <c r="R73" s="668"/>
      <c r="S73" s="553"/>
      <c r="T73" s="611"/>
      <c r="U73" s="610"/>
      <c r="V73" s="245"/>
    </row>
    <row r="74" spans="1:22" ht="16.5" customHeight="1" thickBot="1">
      <c r="A74" s="549"/>
      <c r="B74" s="551"/>
      <c r="C74" s="550"/>
      <c r="D74" s="566"/>
      <c r="E74" s="700"/>
      <c r="F74" s="702"/>
      <c r="G74" s="117" t="s">
        <v>24</v>
      </c>
      <c r="H74" s="230">
        <v>153224.5</v>
      </c>
      <c r="I74" s="79">
        <v>0</v>
      </c>
      <c r="J74" s="79">
        <v>0</v>
      </c>
      <c r="K74" s="90">
        <v>153224.5</v>
      </c>
      <c r="L74" s="240">
        <v>53908.95</v>
      </c>
      <c r="M74" s="79">
        <v>0</v>
      </c>
      <c r="N74" s="79">
        <v>0</v>
      </c>
      <c r="O74" s="347">
        <v>53908.95</v>
      </c>
      <c r="P74" s="238">
        <v>0</v>
      </c>
      <c r="Q74" s="82">
        <v>0</v>
      </c>
      <c r="R74" s="668"/>
      <c r="S74" s="278"/>
      <c r="T74" s="267"/>
      <c r="U74" s="258"/>
      <c r="V74" s="3"/>
    </row>
    <row r="75" spans="1:22" ht="26.25" customHeight="1" thickBot="1">
      <c r="A75" s="536"/>
      <c r="B75" s="538"/>
      <c r="C75" s="540"/>
      <c r="D75" s="567"/>
      <c r="E75" s="746"/>
      <c r="F75" s="849"/>
      <c r="G75" s="118" t="s">
        <v>13</v>
      </c>
      <c r="H75" s="77">
        <f>SUM(H72:H74)</f>
        <v>180264.12</v>
      </c>
      <c r="I75" s="77">
        <f t="shared" ref="I75:Q75" si="18">SUM(I72:I74)</f>
        <v>0</v>
      </c>
      <c r="J75" s="77">
        <f t="shared" si="18"/>
        <v>0</v>
      </c>
      <c r="K75" s="77">
        <f t="shared" si="18"/>
        <v>180264.12</v>
      </c>
      <c r="L75" s="77">
        <f t="shared" si="18"/>
        <v>69222.289999999994</v>
      </c>
      <c r="M75" s="77">
        <f t="shared" si="18"/>
        <v>0</v>
      </c>
      <c r="N75" s="77">
        <f t="shared" si="18"/>
        <v>0</v>
      </c>
      <c r="O75" s="77">
        <f t="shared" si="18"/>
        <v>69222.289999999994</v>
      </c>
      <c r="P75" s="77">
        <f t="shared" si="18"/>
        <v>0</v>
      </c>
      <c r="Q75" s="77">
        <f t="shared" si="18"/>
        <v>0</v>
      </c>
      <c r="R75" s="669"/>
      <c r="S75" s="14"/>
      <c r="T75" s="14"/>
      <c r="U75" s="17"/>
      <c r="V75" s="3"/>
    </row>
    <row r="76" spans="1:22" ht="16.5" customHeight="1">
      <c r="A76" s="549" t="s">
        <v>18</v>
      </c>
      <c r="B76" s="551" t="s">
        <v>19</v>
      </c>
      <c r="C76" s="550" t="s">
        <v>127</v>
      </c>
      <c r="D76" s="850" t="s">
        <v>131</v>
      </c>
      <c r="E76" s="699" t="s">
        <v>102</v>
      </c>
      <c r="F76" s="702" t="s">
        <v>92</v>
      </c>
      <c r="G76" s="115" t="s">
        <v>25</v>
      </c>
      <c r="H76" s="88">
        <v>1594.12</v>
      </c>
      <c r="I76" s="73">
        <v>1594.12</v>
      </c>
      <c r="J76" s="73">
        <v>0</v>
      </c>
      <c r="K76" s="89">
        <v>0</v>
      </c>
      <c r="L76" s="285">
        <v>5700</v>
      </c>
      <c r="M76" s="73">
        <v>0</v>
      </c>
      <c r="N76" s="89">
        <v>100</v>
      </c>
      <c r="O76" s="232">
        <v>5600</v>
      </c>
      <c r="P76" s="231">
        <v>0</v>
      </c>
      <c r="Q76" s="81">
        <v>0</v>
      </c>
      <c r="R76" s="667" t="s">
        <v>132</v>
      </c>
      <c r="S76" s="552">
        <v>16</v>
      </c>
      <c r="T76" s="617">
        <v>0</v>
      </c>
      <c r="U76" s="618">
        <v>0</v>
      </c>
      <c r="V76" s="3"/>
    </row>
    <row r="77" spans="1:22" ht="16.5" customHeight="1">
      <c r="A77" s="549"/>
      <c r="B77" s="551"/>
      <c r="C77" s="550"/>
      <c r="D77" s="850"/>
      <c r="E77" s="700"/>
      <c r="F77" s="702"/>
      <c r="G77" s="851" t="s">
        <v>24</v>
      </c>
      <c r="H77" s="853">
        <v>148779.96</v>
      </c>
      <c r="I77" s="709">
        <v>148779.96</v>
      </c>
      <c r="J77" s="709">
        <v>0</v>
      </c>
      <c r="K77" s="871">
        <v>0</v>
      </c>
      <c r="L77" s="853">
        <v>88220.04</v>
      </c>
      <c r="M77" s="709">
        <v>0</v>
      </c>
      <c r="N77" s="871">
        <v>961.59</v>
      </c>
      <c r="O77" s="855">
        <v>87258.45</v>
      </c>
      <c r="P77" s="855">
        <v>0</v>
      </c>
      <c r="Q77" s="855">
        <v>0</v>
      </c>
      <c r="R77" s="668"/>
      <c r="S77" s="553"/>
      <c r="T77" s="611"/>
      <c r="U77" s="610"/>
      <c r="V77" s="3"/>
    </row>
    <row r="78" spans="1:22" ht="8.25" customHeight="1" thickBot="1">
      <c r="A78" s="549"/>
      <c r="B78" s="551"/>
      <c r="C78" s="550"/>
      <c r="D78" s="850"/>
      <c r="E78" s="700"/>
      <c r="F78" s="702"/>
      <c r="G78" s="852"/>
      <c r="H78" s="854"/>
      <c r="I78" s="710"/>
      <c r="J78" s="710"/>
      <c r="K78" s="872"/>
      <c r="L78" s="854"/>
      <c r="M78" s="710"/>
      <c r="N78" s="872"/>
      <c r="O78" s="856"/>
      <c r="P78" s="856"/>
      <c r="Q78" s="856"/>
      <c r="R78" s="668"/>
      <c r="S78" s="268"/>
      <c r="T78" s="267"/>
      <c r="U78" s="258"/>
      <c r="V78" s="3"/>
    </row>
    <row r="79" spans="1:22" ht="16.5" customHeight="1" thickBot="1">
      <c r="A79" s="549"/>
      <c r="B79" s="551"/>
      <c r="C79" s="550"/>
      <c r="D79" s="850"/>
      <c r="E79" s="701"/>
      <c r="F79" s="702"/>
      <c r="G79" s="194" t="s">
        <v>13</v>
      </c>
      <c r="H79" s="353">
        <f>SUM(H76:H78)</f>
        <v>150374.07999999999</v>
      </c>
      <c r="I79" s="353">
        <f t="shared" ref="I79:Q79" si="19">SUM(I76:I78)</f>
        <v>150374.07999999999</v>
      </c>
      <c r="J79" s="353">
        <f t="shared" si="19"/>
        <v>0</v>
      </c>
      <c r="K79" s="353">
        <f t="shared" si="19"/>
        <v>0</v>
      </c>
      <c r="L79" s="353">
        <f t="shared" si="19"/>
        <v>93920.04</v>
      </c>
      <c r="M79" s="353">
        <f t="shared" si="19"/>
        <v>0</v>
      </c>
      <c r="N79" s="353">
        <f t="shared" si="19"/>
        <v>1061.5900000000001</v>
      </c>
      <c r="O79" s="353">
        <f t="shared" si="19"/>
        <v>92858.45</v>
      </c>
      <c r="P79" s="353">
        <f t="shared" si="19"/>
        <v>0</v>
      </c>
      <c r="Q79" s="353">
        <f t="shared" si="19"/>
        <v>0</v>
      </c>
      <c r="R79" s="669"/>
      <c r="S79" s="57">
        <v>16</v>
      </c>
      <c r="T79" s="114">
        <v>0</v>
      </c>
      <c r="U79" s="22">
        <v>0</v>
      </c>
      <c r="V79" s="3"/>
    </row>
    <row r="80" spans="1:22" ht="16.5" customHeight="1">
      <c r="A80" s="535" t="s">
        <v>18</v>
      </c>
      <c r="B80" s="537" t="s">
        <v>19</v>
      </c>
      <c r="C80" s="539" t="s">
        <v>139</v>
      </c>
      <c r="D80" s="768" t="s">
        <v>186</v>
      </c>
      <c r="E80" s="543" t="s">
        <v>185</v>
      </c>
      <c r="F80" s="706" t="s">
        <v>26</v>
      </c>
      <c r="G80" s="249" t="s">
        <v>25</v>
      </c>
      <c r="H80" s="285"/>
      <c r="I80" s="341"/>
      <c r="J80" s="341"/>
      <c r="K80" s="342"/>
      <c r="L80" s="246"/>
      <c r="M80" s="247"/>
      <c r="N80" s="248"/>
      <c r="O80" s="295"/>
      <c r="P80" s="294">
        <v>12666</v>
      </c>
      <c r="Q80" s="354"/>
      <c r="R80" s="703" t="s">
        <v>177</v>
      </c>
      <c r="S80" s="617"/>
      <c r="T80" s="617">
        <v>2</v>
      </c>
      <c r="U80" s="618"/>
      <c r="V80" s="3"/>
    </row>
    <row r="81" spans="1:23" ht="16.5" customHeight="1" thickBot="1">
      <c r="A81" s="549"/>
      <c r="B81" s="551"/>
      <c r="C81" s="550"/>
      <c r="D81" s="769"/>
      <c r="E81" s="562"/>
      <c r="F81" s="707"/>
      <c r="G81" s="358" t="s">
        <v>24</v>
      </c>
      <c r="H81" s="257"/>
      <c r="I81" s="343"/>
      <c r="J81" s="343"/>
      <c r="K81" s="344"/>
      <c r="L81" s="296"/>
      <c r="M81" s="297"/>
      <c r="N81" s="345"/>
      <c r="O81" s="300"/>
      <c r="P81" s="299">
        <v>71774</v>
      </c>
      <c r="Q81" s="359"/>
      <c r="R81" s="704"/>
      <c r="S81" s="611"/>
      <c r="T81" s="611"/>
      <c r="U81" s="610"/>
      <c r="V81" s="3"/>
    </row>
    <row r="82" spans="1:23" ht="16.5" customHeight="1" thickBot="1">
      <c r="A82" s="536"/>
      <c r="B82" s="538"/>
      <c r="C82" s="540"/>
      <c r="D82" s="770"/>
      <c r="E82" s="544"/>
      <c r="F82" s="708"/>
      <c r="G82" s="75" t="s">
        <v>13</v>
      </c>
      <c r="H82" s="77"/>
      <c r="I82" s="283"/>
      <c r="J82" s="283"/>
      <c r="K82" s="284"/>
      <c r="L82" s="77"/>
      <c r="M82" s="77"/>
      <c r="N82" s="77"/>
      <c r="O82" s="77"/>
      <c r="P82" s="78">
        <f>SUM(P80:P81)</f>
        <v>84440</v>
      </c>
      <c r="Q82" s="78"/>
      <c r="R82" s="705"/>
      <c r="S82" s="14"/>
      <c r="T82" s="14"/>
      <c r="U82" s="17"/>
      <c r="V82" s="3"/>
    </row>
    <row r="83" spans="1:23" ht="15" customHeight="1" thickBot="1">
      <c r="A83" s="260" t="s">
        <v>18</v>
      </c>
      <c r="B83" s="262" t="s">
        <v>19</v>
      </c>
      <c r="C83" s="845" t="s">
        <v>14</v>
      </c>
      <c r="D83" s="846"/>
      <c r="E83" s="846"/>
      <c r="F83" s="847"/>
      <c r="G83" s="49" t="s">
        <v>13</v>
      </c>
      <c r="H83" s="65">
        <f>SUM(H79,H75,H71,H68,H64,H60,H56)</f>
        <v>531954.67999999993</v>
      </c>
      <c r="I83" s="65">
        <f t="shared" ref="I83:Q83" si="20">SUM(I79,I75,I71,I68,I64,I60,I56)</f>
        <v>317437.88</v>
      </c>
      <c r="J83" s="65">
        <f t="shared" si="20"/>
        <v>17842.400000000001</v>
      </c>
      <c r="K83" s="65">
        <f t="shared" si="20"/>
        <v>245516.79999999999</v>
      </c>
      <c r="L83" s="65">
        <f t="shared" si="20"/>
        <v>759837.95</v>
      </c>
      <c r="M83" s="65">
        <f t="shared" si="20"/>
        <v>149399.71</v>
      </c>
      <c r="N83" s="65">
        <f t="shared" si="20"/>
        <v>49961.59</v>
      </c>
      <c r="O83" s="65">
        <f t="shared" si="20"/>
        <v>609376.65</v>
      </c>
      <c r="P83" s="65">
        <f t="shared" si="20"/>
        <v>28967.96</v>
      </c>
      <c r="Q83" s="65">
        <f t="shared" si="20"/>
        <v>3667.96</v>
      </c>
      <c r="R83" s="21" t="s">
        <v>34</v>
      </c>
      <c r="S83" s="55"/>
      <c r="T83" s="61"/>
      <c r="U83" s="62"/>
      <c r="V83" s="3"/>
    </row>
    <row r="84" spans="1:23" ht="15" customHeight="1" thickBot="1">
      <c r="A84" s="6" t="s">
        <v>18</v>
      </c>
      <c r="B84" s="7" t="s">
        <v>20</v>
      </c>
      <c r="C84" s="37" t="s">
        <v>31</v>
      </c>
      <c r="D84" s="272"/>
      <c r="E84" s="272"/>
      <c r="F84" s="272"/>
      <c r="G84" s="272"/>
      <c r="H84" s="272"/>
      <c r="I84" s="32"/>
      <c r="J84" s="32"/>
      <c r="K84" s="32"/>
      <c r="L84" s="32"/>
      <c r="M84" s="32"/>
      <c r="N84" s="32"/>
      <c r="O84" s="32"/>
      <c r="P84" s="272"/>
      <c r="Q84" s="272"/>
      <c r="R84" s="272"/>
      <c r="S84" s="131"/>
      <c r="T84" s="132"/>
      <c r="U84" s="133"/>
      <c r="V84" s="3"/>
    </row>
    <row r="85" spans="1:23" ht="23.25" customHeight="1">
      <c r="A85" s="581" t="s">
        <v>18</v>
      </c>
      <c r="B85" s="583" t="s">
        <v>20</v>
      </c>
      <c r="C85" s="755" t="s">
        <v>54</v>
      </c>
      <c r="D85" s="758" t="s">
        <v>55</v>
      </c>
      <c r="E85" s="745" t="s">
        <v>41</v>
      </c>
      <c r="F85" s="687" t="s">
        <v>26</v>
      </c>
      <c r="G85" s="91" t="s">
        <v>24</v>
      </c>
      <c r="H85" s="226">
        <v>27495.98</v>
      </c>
      <c r="I85" s="227">
        <v>0</v>
      </c>
      <c r="J85" s="227">
        <v>0</v>
      </c>
      <c r="K85" s="228">
        <v>27495.98</v>
      </c>
      <c r="L85" s="226">
        <v>795914.74</v>
      </c>
      <c r="M85" s="226">
        <v>795917.74</v>
      </c>
      <c r="N85" s="227">
        <v>0</v>
      </c>
      <c r="O85" s="226">
        <v>795917.74</v>
      </c>
      <c r="P85" s="360">
        <v>0</v>
      </c>
      <c r="Q85" s="361">
        <v>0</v>
      </c>
      <c r="R85" s="635" t="s">
        <v>61</v>
      </c>
      <c r="S85" s="642">
        <v>5</v>
      </c>
      <c r="T85" s="640">
        <v>0</v>
      </c>
      <c r="U85" s="638">
        <v>0</v>
      </c>
      <c r="V85" s="3"/>
    </row>
    <row r="86" spans="1:23" ht="21" customHeight="1">
      <c r="A86" s="581"/>
      <c r="B86" s="584"/>
      <c r="C86" s="756"/>
      <c r="D86" s="759"/>
      <c r="E86" s="700"/>
      <c r="F86" s="689"/>
      <c r="G86" s="92" t="s">
        <v>33</v>
      </c>
      <c r="H86" s="23">
        <v>1418.6</v>
      </c>
      <c r="I86" s="24">
        <v>0</v>
      </c>
      <c r="J86" s="24">
        <v>0</v>
      </c>
      <c r="K86" s="25">
        <v>1418.6</v>
      </c>
      <c r="L86" s="23">
        <v>32672.34</v>
      </c>
      <c r="M86" s="23">
        <v>32672.34</v>
      </c>
      <c r="N86" s="24">
        <v>0</v>
      </c>
      <c r="O86" s="23">
        <v>32672.34</v>
      </c>
      <c r="P86" s="362">
        <v>0</v>
      </c>
      <c r="Q86" s="363">
        <v>0</v>
      </c>
      <c r="R86" s="636"/>
      <c r="S86" s="643"/>
      <c r="T86" s="641"/>
      <c r="U86" s="639"/>
      <c r="V86" s="3"/>
    </row>
    <row r="87" spans="1:23" ht="19.5" customHeight="1">
      <c r="A87" s="581"/>
      <c r="B87" s="584"/>
      <c r="C87" s="756"/>
      <c r="D87" s="759"/>
      <c r="E87" s="700"/>
      <c r="F87" s="689"/>
      <c r="G87" s="92" t="s">
        <v>25</v>
      </c>
      <c r="H87" s="23">
        <v>1418.6</v>
      </c>
      <c r="I87" s="24">
        <v>0</v>
      </c>
      <c r="J87" s="24">
        <v>0</v>
      </c>
      <c r="K87" s="25">
        <v>1418.6</v>
      </c>
      <c r="L87" s="364">
        <v>17000</v>
      </c>
      <c r="M87" s="23">
        <v>17000</v>
      </c>
      <c r="N87" s="24">
        <v>0</v>
      </c>
      <c r="O87" s="23">
        <v>17000</v>
      </c>
      <c r="P87" s="362">
        <v>0</v>
      </c>
      <c r="Q87" s="363">
        <v>0</v>
      </c>
      <c r="R87" s="636"/>
      <c r="S87" s="643"/>
      <c r="T87" s="641"/>
      <c r="U87" s="639"/>
      <c r="V87" s="3"/>
    </row>
    <row r="88" spans="1:23" ht="23.25" customHeight="1" thickBot="1">
      <c r="A88" s="581"/>
      <c r="B88" s="584"/>
      <c r="C88" s="756"/>
      <c r="D88" s="844"/>
      <c r="E88" s="700"/>
      <c r="F88" s="689"/>
      <c r="G88" s="121" t="s">
        <v>130</v>
      </c>
      <c r="H88" s="165">
        <v>0</v>
      </c>
      <c r="I88" s="188">
        <v>0</v>
      </c>
      <c r="J88" s="188">
        <v>0</v>
      </c>
      <c r="K88" s="164">
        <v>0</v>
      </c>
      <c r="L88" s="165">
        <v>65862</v>
      </c>
      <c r="M88" s="188">
        <v>65862</v>
      </c>
      <c r="N88" s="188">
        <v>0</v>
      </c>
      <c r="O88" s="164">
        <v>65862</v>
      </c>
      <c r="P88" s="365">
        <v>0</v>
      </c>
      <c r="Q88" s="366">
        <v>0</v>
      </c>
      <c r="R88" s="636"/>
      <c r="S88" s="643"/>
      <c r="T88" s="641"/>
      <c r="U88" s="639"/>
      <c r="V88" s="3"/>
    </row>
    <row r="89" spans="1:23" ht="23.25" customHeight="1" thickBot="1">
      <c r="A89" s="581"/>
      <c r="B89" s="748"/>
      <c r="C89" s="757"/>
      <c r="D89" s="760"/>
      <c r="E89" s="746"/>
      <c r="F89" s="862"/>
      <c r="G89" s="75" t="s">
        <v>13</v>
      </c>
      <c r="H89" s="76">
        <f>SUM(H85:H88)</f>
        <v>30333.179999999997</v>
      </c>
      <c r="I89" s="76">
        <f t="shared" ref="I89:Q89" si="21">SUM(I85:I88)</f>
        <v>0</v>
      </c>
      <c r="J89" s="76">
        <f t="shared" si="21"/>
        <v>0</v>
      </c>
      <c r="K89" s="76">
        <f t="shared" si="21"/>
        <v>30333.179999999997</v>
      </c>
      <c r="L89" s="76">
        <f t="shared" si="21"/>
        <v>911449.08</v>
      </c>
      <c r="M89" s="76">
        <f t="shared" si="21"/>
        <v>911452.08</v>
      </c>
      <c r="N89" s="76">
        <f t="shared" si="21"/>
        <v>0</v>
      </c>
      <c r="O89" s="76">
        <f t="shared" si="21"/>
        <v>911452.08</v>
      </c>
      <c r="P89" s="76">
        <f t="shared" si="21"/>
        <v>0</v>
      </c>
      <c r="Q89" s="76">
        <f t="shared" si="21"/>
        <v>0</v>
      </c>
      <c r="R89" s="663"/>
      <c r="S89" s="141"/>
      <c r="T89" s="142"/>
      <c r="U89" s="143"/>
      <c r="V89" s="3"/>
    </row>
    <row r="90" spans="1:23" ht="19.5" customHeight="1" thickBot="1">
      <c r="A90" s="749" t="s">
        <v>18</v>
      </c>
      <c r="B90" s="583" t="s">
        <v>20</v>
      </c>
      <c r="C90" s="755" t="s">
        <v>137</v>
      </c>
      <c r="D90" s="563" t="s">
        <v>136</v>
      </c>
      <c r="E90" s="670" t="s">
        <v>41</v>
      </c>
      <c r="F90" s="751" t="s">
        <v>62</v>
      </c>
      <c r="G90" s="144" t="s">
        <v>25</v>
      </c>
      <c r="H90" s="226">
        <v>2617</v>
      </c>
      <c r="I90" s="227">
        <v>0</v>
      </c>
      <c r="J90" s="328">
        <v>0</v>
      </c>
      <c r="K90" s="317">
        <v>2617</v>
      </c>
      <c r="L90" s="226"/>
      <c r="M90" s="227"/>
      <c r="N90" s="328"/>
      <c r="O90" s="228"/>
      <c r="P90" s="328"/>
      <c r="Q90" s="220"/>
      <c r="R90" s="835" t="s">
        <v>63</v>
      </c>
      <c r="S90" s="600">
        <v>0</v>
      </c>
      <c r="T90" s="598"/>
      <c r="U90" s="596">
        <v>0</v>
      </c>
      <c r="V90" s="3"/>
    </row>
    <row r="91" spans="1:23" ht="23.25" customHeight="1" thickTop="1" thickBot="1">
      <c r="A91" s="750"/>
      <c r="B91" s="584"/>
      <c r="C91" s="756"/>
      <c r="D91" s="564"/>
      <c r="E91" s="671"/>
      <c r="F91" s="752"/>
      <c r="G91" s="145" t="s">
        <v>24</v>
      </c>
      <c r="H91" s="23">
        <v>0</v>
      </c>
      <c r="I91" s="24">
        <v>0</v>
      </c>
      <c r="J91" s="332">
        <v>0</v>
      </c>
      <c r="K91" s="318">
        <v>0</v>
      </c>
      <c r="L91" s="23"/>
      <c r="M91" s="24"/>
      <c r="N91" s="332"/>
      <c r="O91" s="25"/>
      <c r="P91" s="332"/>
      <c r="Q91" s="229"/>
      <c r="R91" s="836"/>
      <c r="S91" s="601"/>
      <c r="T91" s="599"/>
      <c r="U91" s="597"/>
      <c r="V91" s="3"/>
    </row>
    <row r="92" spans="1:23" ht="20.25" customHeight="1" thickTop="1" thickBot="1">
      <c r="A92" s="750"/>
      <c r="B92" s="584"/>
      <c r="C92" s="756"/>
      <c r="D92" s="564"/>
      <c r="E92" s="671"/>
      <c r="F92" s="752"/>
      <c r="G92" s="147" t="s">
        <v>32</v>
      </c>
      <c r="H92" s="123">
        <v>0</v>
      </c>
      <c r="I92" s="188">
        <v>0</v>
      </c>
      <c r="J92" s="329">
        <v>0</v>
      </c>
      <c r="K92" s="188">
        <v>0</v>
      </c>
      <c r="L92" s="174"/>
      <c r="M92" s="172"/>
      <c r="N92" s="367"/>
      <c r="O92" s="173"/>
      <c r="P92" s="329"/>
      <c r="Q92" s="123"/>
      <c r="R92" s="836"/>
      <c r="S92" s="601"/>
      <c r="T92" s="599"/>
      <c r="U92" s="597"/>
      <c r="V92" s="3"/>
    </row>
    <row r="93" spans="1:23" ht="20.25" customHeight="1" thickTop="1" thickBot="1">
      <c r="A93" s="750"/>
      <c r="B93" s="748"/>
      <c r="C93" s="757"/>
      <c r="D93" s="542"/>
      <c r="E93" s="672"/>
      <c r="F93" s="753"/>
      <c r="G93" s="75" t="s">
        <v>13</v>
      </c>
      <c r="H93" s="76">
        <f t="shared" ref="H93:K93" si="22">SUM(H90:H92)</f>
        <v>2617</v>
      </c>
      <c r="I93" s="368">
        <f t="shared" si="22"/>
        <v>0</v>
      </c>
      <c r="J93" s="78">
        <f t="shared" si="22"/>
        <v>0</v>
      </c>
      <c r="K93" s="369">
        <f t="shared" si="22"/>
        <v>2617</v>
      </c>
      <c r="L93" s="76">
        <f t="shared" ref="L93:P93" si="23">SUM(L90:L92)</f>
        <v>0</v>
      </c>
      <c r="M93" s="283">
        <f t="shared" si="23"/>
        <v>0</v>
      </c>
      <c r="N93" s="369">
        <f t="shared" si="23"/>
        <v>0</v>
      </c>
      <c r="O93" s="78">
        <f t="shared" si="23"/>
        <v>0</v>
      </c>
      <c r="P93" s="76">
        <f t="shared" si="23"/>
        <v>0</v>
      </c>
      <c r="Q93" s="78">
        <v>0</v>
      </c>
      <c r="R93" s="837"/>
      <c r="S93" s="141"/>
      <c r="T93" s="142"/>
      <c r="U93" s="143"/>
      <c r="V93" s="3"/>
      <c r="W93" s="181"/>
    </row>
    <row r="94" spans="1:23" ht="19.5" customHeight="1">
      <c r="A94" s="549" t="s">
        <v>18</v>
      </c>
      <c r="B94" s="551" t="s">
        <v>20</v>
      </c>
      <c r="C94" s="648" t="s">
        <v>145</v>
      </c>
      <c r="D94" s="566" t="s">
        <v>68</v>
      </c>
      <c r="E94" s="562" t="s">
        <v>69</v>
      </c>
      <c r="F94" s="655" t="s">
        <v>80</v>
      </c>
      <c r="G94" s="151" t="s">
        <v>25</v>
      </c>
      <c r="H94" s="370">
        <v>947.79</v>
      </c>
      <c r="I94" s="53">
        <v>30.99</v>
      </c>
      <c r="J94" s="53">
        <v>0</v>
      </c>
      <c r="K94" s="370">
        <v>916.8</v>
      </c>
      <c r="L94" s="371">
        <v>22700</v>
      </c>
      <c r="M94" s="53">
        <v>303.42</v>
      </c>
      <c r="N94" s="53">
        <v>0</v>
      </c>
      <c r="O94" s="372">
        <v>22397</v>
      </c>
      <c r="P94" s="370">
        <v>0</v>
      </c>
      <c r="Q94" s="370">
        <v>0</v>
      </c>
      <c r="R94" s="667" t="s">
        <v>71</v>
      </c>
      <c r="S94" s="832">
        <v>6.9</v>
      </c>
      <c r="T94" s="598">
        <v>6.9</v>
      </c>
      <c r="U94" s="596">
        <v>6.9</v>
      </c>
      <c r="V94" s="3"/>
    </row>
    <row r="95" spans="1:23" ht="19.5" customHeight="1">
      <c r="A95" s="549"/>
      <c r="B95" s="551"/>
      <c r="C95" s="648"/>
      <c r="D95" s="566"/>
      <c r="E95" s="562"/>
      <c r="F95" s="655"/>
      <c r="G95" s="187" t="s">
        <v>130</v>
      </c>
      <c r="H95" s="370">
        <v>0</v>
      </c>
      <c r="I95" s="53">
        <v>0</v>
      </c>
      <c r="J95" s="53">
        <v>0</v>
      </c>
      <c r="K95" s="370">
        <v>0</v>
      </c>
      <c r="L95" s="370">
        <v>25867</v>
      </c>
      <c r="M95" s="53">
        <v>303</v>
      </c>
      <c r="N95" s="53"/>
      <c r="O95" s="372">
        <v>26170</v>
      </c>
      <c r="P95" s="370"/>
      <c r="Q95" s="370"/>
      <c r="R95" s="668"/>
      <c r="S95" s="833"/>
      <c r="T95" s="608"/>
      <c r="U95" s="609"/>
      <c r="V95" s="3"/>
    </row>
    <row r="96" spans="1:23" ht="23.25" customHeight="1">
      <c r="A96" s="549"/>
      <c r="B96" s="551"/>
      <c r="C96" s="648"/>
      <c r="D96" s="566"/>
      <c r="E96" s="562"/>
      <c r="F96" s="655"/>
      <c r="G96" s="152" t="s">
        <v>24</v>
      </c>
      <c r="H96" s="373">
        <v>10741.59</v>
      </c>
      <c r="I96" s="234">
        <v>351.21</v>
      </c>
      <c r="J96" s="234">
        <v>0</v>
      </c>
      <c r="K96" s="373">
        <v>10390.379999999999</v>
      </c>
      <c r="L96" s="373">
        <v>286758.40999999997</v>
      </c>
      <c r="M96" s="234">
        <v>3438.75</v>
      </c>
      <c r="N96" s="234">
        <v>0</v>
      </c>
      <c r="O96" s="374">
        <v>283319.65999999997</v>
      </c>
      <c r="P96" s="373">
        <v>0</v>
      </c>
      <c r="Q96" s="373">
        <v>0</v>
      </c>
      <c r="R96" s="668"/>
      <c r="S96" s="834"/>
      <c r="T96" s="599"/>
      <c r="U96" s="597"/>
      <c r="V96" s="3"/>
      <c r="W96" s="181"/>
    </row>
    <row r="97" spans="1:22" ht="24.75" customHeight="1" thickBot="1">
      <c r="A97" s="549"/>
      <c r="B97" s="551"/>
      <c r="C97" s="648"/>
      <c r="D97" s="566"/>
      <c r="E97" s="562"/>
      <c r="F97" s="655"/>
      <c r="G97" s="166" t="s">
        <v>33</v>
      </c>
      <c r="H97" s="302">
        <v>947.79</v>
      </c>
      <c r="I97" s="79">
        <v>30.99</v>
      </c>
      <c r="J97" s="79">
        <v>0</v>
      </c>
      <c r="K97" s="302">
        <v>916.8</v>
      </c>
      <c r="L97" s="302">
        <v>25302.21</v>
      </c>
      <c r="M97" s="79">
        <v>303.42</v>
      </c>
      <c r="N97" s="79">
        <v>0</v>
      </c>
      <c r="O97" s="336">
        <v>24998.79</v>
      </c>
      <c r="P97" s="302">
        <v>0</v>
      </c>
      <c r="Q97" s="302">
        <v>0</v>
      </c>
      <c r="R97" s="668"/>
      <c r="S97" s="834"/>
      <c r="T97" s="599"/>
      <c r="U97" s="597"/>
      <c r="V97" s="3"/>
    </row>
    <row r="98" spans="1:22" ht="20.25" customHeight="1" thickBot="1">
      <c r="A98" s="536"/>
      <c r="B98" s="538"/>
      <c r="C98" s="649"/>
      <c r="D98" s="567"/>
      <c r="E98" s="544"/>
      <c r="F98" s="656"/>
      <c r="G98" s="167" t="s">
        <v>13</v>
      </c>
      <c r="H98" s="381">
        <f>SUM(H94:H97)</f>
        <v>12637.170000000002</v>
      </c>
      <c r="I98" s="381">
        <f t="shared" ref="I98:Q98" si="24">SUM(I94:I97)</f>
        <v>413.19</v>
      </c>
      <c r="J98" s="381">
        <f t="shared" si="24"/>
        <v>0</v>
      </c>
      <c r="K98" s="381">
        <f t="shared" si="24"/>
        <v>12223.979999999998</v>
      </c>
      <c r="L98" s="381">
        <f t="shared" si="24"/>
        <v>360627.62</v>
      </c>
      <c r="M98" s="381">
        <f t="shared" si="24"/>
        <v>4348.59</v>
      </c>
      <c r="N98" s="381">
        <f t="shared" si="24"/>
        <v>0</v>
      </c>
      <c r="O98" s="381">
        <f t="shared" si="24"/>
        <v>356885.44999999995</v>
      </c>
      <c r="P98" s="222">
        <f t="shared" si="24"/>
        <v>0</v>
      </c>
      <c r="Q98" s="222">
        <f t="shared" si="24"/>
        <v>0</v>
      </c>
      <c r="R98" s="669"/>
      <c r="S98" s="383"/>
      <c r="T98" s="169"/>
      <c r="U98" s="170"/>
      <c r="V98" s="3"/>
    </row>
    <row r="99" spans="1:22" ht="21" customHeight="1">
      <c r="A99" s="535" t="s">
        <v>18</v>
      </c>
      <c r="B99" s="537" t="s">
        <v>20</v>
      </c>
      <c r="C99" s="647" t="s">
        <v>140</v>
      </c>
      <c r="D99" s="563" t="s">
        <v>72</v>
      </c>
      <c r="E99" s="543" t="s">
        <v>69</v>
      </c>
      <c r="F99" s="654" t="s">
        <v>80</v>
      </c>
      <c r="G99" s="377" t="s">
        <v>130</v>
      </c>
      <c r="H99" s="226">
        <f>+I99+K99</f>
        <v>1946</v>
      </c>
      <c r="I99" s="227">
        <v>379</v>
      </c>
      <c r="J99" s="227">
        <v>0</v>
      </c>
      <c r="K99" s="317">
        <v>1567</v>
      </c>
      <c r="L99" s="226">
        <v>72753</v>
      </c>
      <c r="M99" s="227">
        <v>793</v>
      </c>
      <c r="N99" s="227">
        <v>0</v>
      </c>
      <c r="O99" s="228">
        <v>71960</v>
      </c>
      <c r="P99" s="328"/>
      <c r="Q99" s="220"/>
      <c r="R99" s="635" t="s">
        <v>73</v>
      </c>
      <c r="S99" s="600">
        <v>494</v>
      </c>
      <c r="T99" s="598"/>
      <c r="U99" s="596"/>
      <c r="V99" s="3"/>
    </row>
    <row r="100" spans="1:22" ht="21" customHeight="1">
      <c r="A100" s="549"/>
      <c r="B100" s="551"/>
      <c r="C100" s="648"/>
      <c r="D100" s="564"/>
      <c r="E100" s="562"/>
      <c r="F100" s="655"/>
      <c r="G100" s="378" t="s">
        <v>25</v>
      </c>
      <c r="H100" s="23">
        <v>0</v>
      </c>
      <c r="I100" s="24">
        <v>0</v>
      </c>
      <c r="J100" s="24">
        <v>0</v>
      </c>
      <c r="K100" s="318">
        <v>0</v>
      </c>
      <c r="L100" s="364">
        <v>20000</v>
      </c>
      <c r="M100" s="24">
        <v>0</v>
      </c>
      <c r="N100" s="24">
        <v>0</v>
      </c>
      <c r="O100" s="25">
        <v>2000</v>
      </c>
      <c r="P100" s="375"/>
      <c r="Q100" s="277"/>
      <c r="R100" s="636"/>
      <c r="S100" s="607"/>
      <c r="T100" s="608"/>
      <c r="U100" s="609"/>
      <c r="V100" s="3"/>
    </row>
    <row r="101" spans="1:22" ht="20.25" customHeight="1">
      <c r="A101" s="549"/>
      <c r="B101" s="551"/>
      <c r="C101" s="648"/>
      <c r="D101" s="564"/>
      <c r="E101" s="562"/>
      <c r="F101" s="655"/>
      <c r="G101" s="379" t="s">
        <v>24</v>
      </c>
      <c r="H101" s="23">
        <f>+I101+K101</f>
        <v>24003</v>
      </c>
      <c r="I101" s="24">
        <v>4673</v>
      </c>
      <c r="J101" s="24">
        <v>0</v>
      </c>
      <c r="K101" s="318">
        <v>19330</v>
      </c>
      <c r="L101" s="23">
        <f t="shared" ref="L101:L102" si="25">+M101+O101</f>
        <v>425930</v>
      </c>
      <c r="M101" s="24">
        <v>4499</v>
      </c>
      <c r="N101" s="24">
        <v>0</v>
      </c>
      <c r="O101" s="25">
        <v>421431</v>
      </c>
      <c r="P101" s="332"/>
      <c r="Q101" s="229"/>
      <c r="R101" s="636"/>
      <c r="S101" s="601"/>
      <c r="T101" s="599"/>
      <c r="U101" s="597"/>
      <c r="V101" s="3"/>
    </row>
    <row r="102" spans="1:22" ht="21" customHeight="1" thickBot="1">
      <c r="A102" s="549"/>
      <c r="B102" s="551"/>
      <c r="C102" s="648"/>
      <c r="D102" s="564"/>
      <c r="E102" s="562"/>
      <c r="F102" s="655"/>
      <c r="G102" s="380" t="s">
        <v>33</v>
      </c>
      <c r="H102" s="171">
        <v>0</v>
      </c>
      <c r="I102" s="172">
        <v>0</v>
      </c>
      <c r="J102" s="172">
        <v>0</v>
      </c>
      <c r="K102" s="314">
        <v>0</v>
      </c>
      <c r="L102" s="171">
        <f t="shared" si="25"/>
        <v>0</v>
      </c>
      <c r="M102" s="172">
        <v>0</v>
      </c>
      <c r="N102" s="172">
        <v>0</v>
      </c>
      <c r="O102" s="173">
        <v>0</v>
      </c>
      <c r="P102" s="329"/>
      <c r="Q102" s="123"/>
      <c r="R102" s="636"/>
      <c r="S102" s="601"/>
      <c r="T102" s="599"/>
      <c r="U102" s="597"/>
      <c r="V102" s="3"/>
    </row>
    <row r="103" spans="1:22" ht="23.25" customHeight="1" thickBot="1">
      <c r="A103" s="549"/>
      <c r="B103" s="551"/>
      <c r="C103" s="648"/>
      <c r="D103" s="564"/>
      <c r="E103" s="562"/>
      <c r="F103" s="589"/>
      <c r="G103" s="64" t="s">
        <v>13</v>
      </c>
      <c r="H103" s="382">
        <f>SUM(H99:H102)</f>
        <v>25949</v>
      </c>
      <c r="I103" s="382">
        <f t="shared" ref="I103:Q103" si="26">SUM(I99:I102)</f>
        <v>5052</v>
      </c>
      <c r="J103" s="382">
        <f t="shared" si="26"/>
        <v>0</v>
      </c>
      <c r="K103" s="382">
        <f t="shared" si="26"/>
        <v>20897</v>
      </c>
      <c r="L103" s="382">
        <f t="shared" si="26"/>
        <v>518683</v>
      </c>
      <c r="M103" s="382">
        <f t="shared" si="26"/>
        <v>5292</v>
      </c>
      <c r="N103" s="382">
        <f t="shared" si="26"/>
        <v>0</v>
      </c>
      <c r="O103" s="382">
        <f t="shared" si="26"/>
        <v>495391</v>
      </c>
      <c r="P103" s="189">
        <f t="shared" si="26"/>
        <v>0</v>
      </c>
      <c r="Q103" s="189">
        <f t="shared" si="26"/>
        <v>0</v>
      </c>
      <c r="R103" s="636"/>
      <c r="S103" s="148"/>
      <c r="T103" s="149"/>
      <c r="U103" s="150"/>
      <c r="V103" s="3"/>
    </row>
    <row r="104" spans="1:22" ht="23.25" customHeight="1">
      <c r="A104" s="154"/>
      <c r="B104" s="269"/>
      <c r="C104" s="183"/>
      <c r="D104" s="565" t="s">
        <v>163</v>
      </c>
      <c r="E104" s="745" t="s">
        <v>52</v>
      </c>
      <c r="F104" s="747" t="s">
        <v>81</v>
      </c>
      <c r="G104" s="151" t="s">
        <v>32</v>
      </c>
      <c r="H104" s="220">
        <v>3417</v>
      </c>
      <c r="I104" s="227">
        <v>0</v>
      </c>
      <c r="J104" s="227">
        <v>0</v>
      </c>
      <c r="K104" s="328">
        <v>3417</v>
      </c>
      <c r="L104" s="220"/>
      <c r="M104" s="227"/>
      <c r="N104" s="227"/>
      <c r="O104" s="328"/>
      <c r="P104" s="220"/>
      <c r="Q104" s="220"/>
      <c r="R104" s="838" t="s">
        <v>74</v>
      </c>
      <c r="S104" s="600"/>
      <c r="T104" s="598"/>
      <c r="U104" s="596"/>
      <c r="V104" s="3"/>
    </row>
    <row r="105" spans="1:22" ht="19.5" customHeight="1">
      <c r="A105" s="530" t="s">
        <v>18</v>
      </c>
      <c r="B105" s="532" t="s">
        <v>20</v>
      </c>
      <c r="C105" s="550" t="s">
        <v>123</v>
      </c>
      <c r="D105" s="566"/>
      <c r="E105" s="700"/>
      <c r="F105" s="650"/>
      <c r="G105" s="152" t="s">
        <v>25</v>
      </c>
      <c r="H105" s="229">
        <v>700</v>
      </c>
      <c r="I105" s="24">
        <v>0</v>
      </c>
      <c r="J105" s="24">
        <v>700</v>
      </c>
      <c r="K105" s="332">
        <v>0</v>
      </c>
      <c r="L105" s="229"/>
      <c r="M105" s="24"/>
      <c r="N105" s="24"/>
      <c r="O105" s="332"/>
      <c r="P105" s="229"/>
      <c r="Q105" s="229"/>
      <c r="R105" s="839"/>
      <c r="S105" s="601"/>
      <c r="T105" s="599"/>
      <c r="U105" s="597"/>
      <c r="V105" s="3"/>
    </row>
    <row r="106" spans="1:22" ht="22.5" customHeight="1">
      <c r="A106" s="530"/>
      <c r="B106" s="532"/>
      <c r="C106" s="550"/>
      <c r="D106" s="566"/>
      <c r="E106" s="700"/>
      <c r="F106" s="650"/>
      <c r="G106" s="152" t="s">
        <v>24</v>
      </c>
      <c r="H106" s="229">
        <v>19665</v>
      </c>
      <c r="I106" s="24">
        <v>0</v>
      </c>
      <c r="J106" s="24">
        <v>0</v>
      </c>
      <c r="K106" s="229">
        <v>19665</v>
      </c>
      <c r="L106" s="229"/>
      <c r="M106" s="24"/>
      <c r="N106" s="24"/>
      <c r="O106" s="332"/>
      <c r="P106" s="229"/>
      <c r="Q106" s="229"/>
      <c r="R106" s="839"/>
      <c r="S106" s="601"/>
      <c r="T106" s="599"/>
      <c r="U106" s="597"/>
      <c r="V106" s="3"/>
    </row>
    <row r="107" spans="1:22" ht="23.25" customHeight="1" thickBot="1">
      <c r="A107" s="530"/>
      <c r="B107" s="532"/>
      <c r="C107" s="550"/>
      <c r="D107" s="566"/>
      <c r="E107" s="700"/>
      <c r="F107" s="650"/>
      <c r="G107" s="153" t="s">
        <v>33</v>
      </c>
      <c r="H107" s="123">
        <v>0</v>
      </c>
      <c r="I107" s="188">
        <v>0</v>
      </c>
      <c r="J107" s="188">
        <v>0</v>
      </c>
      <c r="K107" s="329">
        <v>0</v>
      </c>
      <c r="L107" s="123"/>
      <c r="M107" s="188"/>
      <c r="N107" s="188"/>
      <c r="O107" s="329"/>
      <c r="P107" s="123"/>
      <c r="Q107" s="123"/>
      <c r="R107" s="839"/>
      <c r="S107" s="601"/>
      <c r="T107" s="599"/>
      <c r="U107" s="597"/>
      <c r="V107" s="3"/>
    </row>
    <row r="108" spans="1:22" ht="19.5" customHeight="1" thickBot="1">
      <c r="A108" s="531"/>
      <c r="B108" s="533"/>
      <c r="C108" s="540"/>
      <c r="D108" s="567"/>
      <c r="E108" s="746"/>
      <c r="F108" s="651"/>
      <c r="G108" s="186" t="s">
        <v>13</v>
      </c>
      <c r="H108" s="384">
        <f>SUM(H104+H106)</f>
        <v>23082</v>
      </c>
      <c r="I108" s="385">
        <f>SUM(I104+I106)</f>
        <v>0</v>
      </c>
      <c r="J108" s="385">
        <f>SUM(J104+J106)</f>
        <v>0</v>
      </c>
      <c r="K108" s="386">
        <f>SUM(K103+K106)</f>
        <v>40562</v>
      </c>
      <c r="L108" s="384"/>
      <c r="M108" s="387"/>
      <c r="N108" s="388"/>
      <c r="O108" s="388"/>
      <c r="P108" s="387"/>
      <c r="Q108" s="388"/>
      <c r="R108" s="840"/>
      <c r="S108" s="168"/>
      <c r="T108" s="169"/>
      <c r="U108" s="170"/>
      <c r="V108" s="3"/>
    </row>
    <row r="109" spans="1:22" ht="27.75" customHeight="1">
      <c r="A109" s="549" t="s">
        <v>18</v>
      </c>
      <c r="B109" s="551" t="s">
        <v>20</v>
      </c>
      <c r="C109" s="648" t="s">
        <v>146</v>
      </c>
      <c r="D109" s="566" t="s">
        <v>164</v>
      </c>
      <c r="E109" s="562" t="s">
        <v>69</v>
      </c>
      <c r="F109" s="655" t="s">
        <v>80</v>
      </c>
      <c r="G109" s="151" t="s">
        <v>25</v>
      </c>
      <c r="H109" s="277">
        <v>212015.46</v>
      </c>
      <c r="I109" s="277">
        <v>0</v>
      </c>
      <c r="J109" s="273">
        <v>0</v>
      </c>
      <c r="K109" s="277">
        <v>212015.46</v>
      </c>
      <c r="L109" s="389">
        <v>317300</v>
      </c>
      <c r="M109" s="277">
        <v>0</v>
      </c>
      <c r="N109" s="273">
        <v>0</v>
      </c>
      <c r="O109" s="277">
        <v>317300</v>
      </c>
      <c r="P109" s="277">
        <v>0</v>
      </c>
      <c r="Q109" s="277">
        <v>0</v>
      </c>
      <c r="R109" s="866" t="s">
        <v>70</v>
      </c>
      <c r="S109" s="600">
        <v>5861</v>
      </c>
      <c r="T109" s="598">
        <v>0</v>
      </c>
      <c r="U109" s="596">
        <v>0</v>
      </c>
      <c r="V109" s="3"/>
    </row>
    <row r="110" spans="1:22" ht="28.5" customHeight="1">
      <c r="A110" s="549"/>
      <c r="B110" s="551"/>
      <c r="C110" s="648"/>
      <c r="D110" s="566"/>
      <c r="E110" s="562"/>
      <c r="F110" s="655"/>
      <c r="G110" s="187" t="s">
        <v>130</v>
      </c>
      <c r="H110" s="229">
        <v>114110</v>
      </c>
      <c r="I110" s="229">
        <v>0</v>
      </c>
      <c r="J110" s="24">
        <v>0</v>
      </c>
      <c r="K110" s="229">
        <v>114110</v>
      </c>
      <c r="L110" s="229">
        <v>0</v>
      </c>
      <c r="M110" s="229">
        <v>0</v>
      </c>
      <c r="N110" s="24">
        <v>0</v>
      </c>
      <c r="O110" s="229">
        <v>0</v>
      </c>
      <c r="P110" s="30">
        <v>0</v>
      </c>
      <c r="Q110" s="277">
        <v>0</v>
      </c>
      <c r="R110" s="866"/>
      <c r="S110" s="601"/>
      <c r="T110" s="599"/>
      <c r="U110" s="597"/>
      <c r="V110" s="3"/>
    </row>
    <row r="111" spans="1:22" ht="28.5" customHeight="1">
      <c r="A111" s="549"/>
      <c r="B111" s="551"/>
      <c r="C111" s="648"/>
      <c r="D111" s="566"/>
      <c r="E111" s="562"/>
      <c r="F111" s="655"/>
      <c r="G111" s="152" t="s">
        <v>24</v>
      </c>
      <c r="H111" s="277">
        <v>584987.48</v>
      </c>
      <c r="I111" s="277">
        <v>0</v>
      </c>
      <c r="J111" s="273">
        <v>0</v>
      </c>
      <c r="K111" s="277">
        <v>584987.48</v>
      </c>
      <c r="L111" s="277">
        <v>276632.25</v>
      </c>
      <c r="M111" s="277">
        <v>0</v>
      </c>
      <c r="N111" s="273">
        <v>0</v>
      </c>
      <c r="O111" s="277">
        <v>276632.25</v>
      </c>
      <c r="P111" s="277">
        <v>0</v>
      </c>
      <c r="Q111" s="229">
        <v>0</v>
      </c>
      <c r="R111" s="866"/>
      <c r="S111" s="601"/>
      <c r="T111" s="599"/>
      <c r="U111" s="597"/>
      <c r="V111" s="3"/>
    </row>
    <row r="112" spans="1:22" ht="26.25" customHeight="1" thickBot="1">
      <c r="A112" s="549"/>
      <c r="B112" s="551"/>
      <c r="C112" s="648"/>
      <c r="D112" s="566"/>
      <c r="E112" s="562"/>
      <c r="F112" s="655"/>
      <c r="G112" s="166" t="s">
        <v>33</v>
      </c>
      <c r="H112" s="123">
        <v>51616.54</v>
      </c>
      <c r="I112" s="188">
        <v>0</v>
      </c>
      <c r="J112" s="188">
        <v>0</v>
      </c>
      <c r="K112" s="329">
        <v>51616.54</v>
      </c>
      <c r="L112" s="123">
        <v>24408.73</v>
      </c>
      <c r="M112" s="188">
        <v>0</v>
      </c>
      <c r="N112" s="188">
        <v>0</v>
      </c>
      <c r="O112" s="329">
        <v>24408.73</v>
      </c>
      <c r="P112" s="123">
        <v>0</v>
      </c>
      <c r="Q112" s="123">
        <v>0</v>
      </c>
      <c r="R112" s="866"/>
      <c r="S112" s="601"/>
      <c r="T112" s="599"/>
      <c r="U112" s="597"/>
      <c r="V112" s="3"/>
    </row>
    <row r="113" spans="1:22" ht="30" customHeight="1" thickBot="1">
      <c r="A113" s="744"/>
      <c r="B113" s="538"/>
      <c r="C113" s="649"/>
      <c r="D113" s="567"/>
      <c r="E113" s="544"/>
      <c r="F113" s="656"/>
      <c r="G113" s="167" t="s">
        <v>13</v>
      </c>
      <c r="H113" s="381">
        <f>SUM(H109:H112)</f>
        <v>962729.48</v>
      </c>
      <c r="I113" s="381">
        <f t="shared" ref="I113:Q113" si="27">SUM(I109:I112)</f>
        <v>0</v>
      </c>
      <c r="J113" s="381">
        <f t="shared" si="27"/>
        <v>0</v>
      </c>
      <c r="K113" s="381">
        <f t="shared" si="27"/>
        <v>962729.48</v>
      </c>
      <c r="L113" s="222">
        <f t="shared" si="27"/>
        <v>618340.98</v>
      </c>
      <c r="M113" s="222">
        <f t="shared" si="27"/>
        <v>0</v>
      </c>
      <c r="N113" s="222">
        <f t="shared" si="27"/>
        <v>0</v>
      </c>
      <c r="O113" s="222">
        <f t="shared" si="27"/>
        <v>618340.98</v>
      </c>
      <c r="P113" s="222">
        <f t="shared" si="27"/>
        <v>0</v>
      </c>
      <c r="Q113" s="222">
        <f t="shared" si="27"/>
        <v>0</v>
      </c>
      <c r="R113" s="867"/>
      <c r="S113" s="141"/>
      <c r="T113" s="142"/>
      <c r="U113" s="143"/>
      <c r="V113" s="3"/>
    </row>
    <row r="114" spans="1:22" ht="24.75" customHeight="1">
      <c r="A114" s="259"/>
      <c r="B114" s="261"/>
      <c r="C114" s="184"/>
      <c r="D114" s="566" t="s">
        <v>165</v>
      </c>
      <c r="E114" s="276"/>
      <c r="F114" s="266"/>
      <c r="G114" s="390" t="s">
        <v>32</v>
      </c>
      <c r="H114" s="393">
        <v>0</v>
      </c>
      <c r="I114" s="394">
        <v>0</v>
      </c>
      <c r="J114" s="394">
        <v>0</v>
      </c>
      <c r="K114" s="395">
        <v>0</v>
      </c>
      <c r="L114" s="396"/>
      <c r="M114" s="397"/>
      <c r="N114" s="397"/>
      <c r="O114" s="396"/>
      <c r="P114" s="398"/>
      <c r="Q114" s="398"/>
      <c r="R114" s="667" t="s">
        <v>73</v>
      </c>
      <c r="S114" s="600">
        <v>0</v>
      </c>
      <c r="T114" s="598"/>
      <c r="U114" s="885"/>
      <c r="V114" s="3"/>
    </row>
    <row r="115" spans="1:22" ht="30.75" customHeight="1">
      <c r="A115" s="549" t="s">
        <v>18</v>
      </c>
      <c r="B115" s="551" t="s">
        <v>20</v>
      </c>
      <c r="C115" s="648" t="s">
        <v>147</v>
      </c>
      <c r="D115" s="566"/>
      <c r="E115" s="674" t="s">
        <v>75</v>
      </c>
      <c r="F115" s="655" t="s">
        <v>80</v>
      </c>
      <c r="G115" s="391" t="s">
        <v>25</v>
      </c>
      <c r="H115" s="399">
        <v>28990</v>
      </c>
      <c r="I115" s="400">
        <v>40</v>
      </c>
      <c r="J115" s="400">
        <v>1136.8499999999999</v>
      </c>
      <c r="K115" s="401">
        <v>27813.15</v>
      </c>
      <c r="L115" s="402"/>
      <c r="M115" s="400"/>
      <c r="N115" s="400"/>
      <c r="O115" s="400"/>
      <c r="P115" s="403"/>
      <c r="Q115" s="403"/>
      <c r="R115" s="668"/>
      <c r="S115" s="601"/>
      <c r="T115" s="599"/>
      <c r="U115" s="886"/>
      <c r="V115" s="3"/>
    </row>
    <row r="116" spans="1:22" ht="26.25" customHeight="1">
      <c r="A116" s="549"/>
      <c r="B116" s="551"/>
      <c r="C116" s="648"/>
      <c r="D116" s="566"/>
      <c r="E116" s="674"/>
      <c r="F116" s="655"/>
      <c r="G116" s="391" t="s">
        <v>24</v>
      </c>
      <c r="H116" s="399">
        <v>26784</v>
      </c>
      <c r="I116" s="400">
        <f t="shared" ref="I116:I117" si="28">+H116*0.018645</f>
        <v>499.38767999999993</v>
      </c>
      <c r="J116" s="400">
        <v>499.39</v>
      </c>
      <c r="K116" s="401">
        <f t="shared" ref="K116:K117" si="29">+H116-I116</f>
        <v>26284.61232</v>
      </c>
      <c r="L116" s="402"/>
      <c r="M116" s="400"/>
      <c r="N116" s="404"/>
      <c r="O116" s="400"/>
      <c r="P116" s="403"/>
      <c r="Q116" s="403"/>
      <c r="R116" s="668"/>
      <c r="S116" s="601"/>
      <c r="T116" s="599"/>
      <c r="U116" s="886"/>
      <c r="V116" s="3"/>
    </row>
    <row r="117" spans="1:22" ht="25.5" customHeight="1" thickBot="1">
      <c r="A117" s="549"/>
      <c r="B117" s="551"/>
      <c r="C117" s="648"/>
      <c r="D117" s="566"/>
      <c r="E117" s="674"/>
      <c r="F117" s="655"/>
      <c r="G117" s="392" t="s">
        <v>33</v>
      </c>
      <c r="H117" s="405">
        <v>26784</v>
      </c>
      <c r="I117" s="406">
        <f t="shared" si="28"/>
        <v>499.38767999999993</v>
      </c>
      <c r="J117" s="406">
        <v>499.39</v>
      </c>
      <c r="K117" s="407">
        <f t="shared" si="29"/>
        <v>26284.61232</v>
      </c>
      <c r="L117" s="408"/>
      <c r="M117" s="409"/>
      <c r="N117" s="410"/>
      <c r="O117" s="409"/>
      <c r="P117" s="411"/>
      <c r="Q117" s="411"/>
      <c r="R117" s="668"/>
      <c r="S117" s="601"/>
      <c r="T117" s="599"/>
      <c r="U117" s="886"/>
      <c r="V117" s="3"/>
    </row>
    <row r="118" spans="1:22" ht="31.5" customHeight="1" thickBot="1">
      <c r="A118" s="536"/>
      <c r="B118" s="538"/>
      <c r="C118" s="649"/>
      <c r="D118" s="567"/>
      <c r="E118" s="675"/>
      <c r="F118" s="656"/>
      <c r="G118" s="74" t="s">
        <v>13</v>
      </c>
      <c r="H118" s="412">
        <f>SUM(H114:H117)</f>
        <v>82558</v>
      </c>
      <c r="I118" s="413">
        <f t="shared" ref="I118:Q118" si="30">SUM(I114:I117)</f>
        <v>1038.7753599999999</v>
      </c>
      <c r="J118" s="413">
        <f t="shared" si="30"/>
        <v>2135.6299999999997</v>
      </c>
      <c r="K118" s="414">
        <f t="shared" si="30"/>
        <v>80382.374639999995</v>
      </c>
      <c r="L118" s="415">
        <f t="shared" si="30"/>
        <v>0</v>
      </c>
      <c r="M118" s="416">
        <f t="shared" si="30"/>
        <v>0</v>
      </c>
      <c r="N118" s="416">
        <f t="shared" si="30"/>
        <v>0</v>
      </c>
      <c r="O118" s="416">
        <f t="shared" si="30"/>
        <v>0</v>
      </c>
      <c r="P118" s="416">
        <f t="shared" si="30"/>
        <v>0</v>
      </c>
      <c r="Q118" s="224">
        <f t="shared" si="30"/>
        <v>0</v>
      </c>
      <c r="R118" s="669"/>
      <c r="S118" s="138"/>
      <c r="T118" s="139"/>
      <c r="U118" s="185"/>
      <c r="V118" s="3"/>
    </row>
    <row r="119" spans="1:22" ht="31.5" customHeight="1" thickBot="1">
      <c r="A119" s="535" t="s">
        <v>18</v>
      </c>
      <c r="B119" s="537" t="s">
        <v>20</v>
      </c>
      <c r="C119" s="647" t="s">
        <v>148</v>
      </c>
      <c r="D119" s="563" t="s">
        <v>119</v>
      </c>
      <c r="E119" s="673" t="s">
        <v>69</v>
      </c>
      <c r="F119" s="654" t="s">
        <v>80</v>
      </c>
      <c r="G119" s="144" t="s">
        <v>25</v>
      </c>
      <c r="H119" s="277">
        <v>89000</v>
      </c>
      <c r="I119" s="273">
        <v>5810</v>
      </c>
      <c r="J119" s="274">
        <v>0</v>
      </c>
      <c r="K119" s="417">
        <f>+H119-I119</f>
        <v>83190</v>
      </c>
      <c r="L119" s="418">
        <v>262800</v>
      </c>
      <c r="M119" s="419">
        <v>262800</v>
      </c>
      <c r="N119" s="419">
        <v>750</v>
      </c>
      <c r="O119" s="419">
        <v>262050</v>
      </c>
      <c r="P119" s="277">
        <v>0</v>
      </c>
      <c r="Q119" s="277">
        <v>0</v>
      </c>
      <c r="R119" s="635" t="s">
        <v>70</v>
      </c>
      <c r="S119" s="552">
        <v>3</v>
      </c>
      <c r="T119" s="617">
        <v>0</v>
      </c>
      <c r="U119" s="618">
        <v>0</v>
      </c>
      <c r="V119" s="3"/>
    </row>
    <row r="120" spans="1:22" ht="24.75" customHeight="1" thickBot="1">
      <c r="A120" s="549"/>
      <c r="B120" s="551"/>
      <c r="C120" s="648"/>
      <c r="D120" s="564"/>
      <c r="E120" s="674"/>
      <c r="F120" s="655"/>
      <c r="G120" s="155" t="s">
        <v>130</v>
      </c>
      <c r="H120" s="277">
        <v>127612</v>
      </c>
      <c r="I120" s="273"/>
      <c r="J120" s="274"/>
      <c r="K120" s="420">
        <v>127612</v>
      </c>
      <c r="L120" s="402">
        <v>0</v>
      </c>
      <c r="M120" s="400">
        <v>0</v>
      </c>
      <c r="N120" s="400">
        <v>0</v>
      </c>
      <c r="O120" s="400">
        <v>0</v>
      </c>
      <c r="P120" s="277"/>
      <c r="Q120" s="277"/>
      <c r="R120" s="636"/>
      <c r="S120" s="559"/>
      <c r="T120" s="534"/>
      <c r="U120" s="619"/>
      <c r="V120" s="3"/>
    </row>
    <row r="121" spans="1:22" ht="20.25" customHeight="1" thickBot="1">
      <c r="A121" s="549"/>
      <c r="B121" s="551"/>
      <c r="C121" s="648"/>
      <c r="D121" s="564"/>
      <c r="E121" s="674"/>
      <c r="F121" s="655"/>
      <c r="G121" s="145" t="s">
        <v>24</v>
      </c>
      <c r="H121" s="229">
        <v>951996</v>
      </c>
      <c r="I121" s="24">
        <v>13380</v>
      </c>
      <c r="J121" s="25">
        <v>0</v>
      </c>
      <c r="K121" s="420">
        <f t="shared" ref="K121:K122" si="31">+H121-I121</f>
        <v>938616</v>
      </c>
      <c r="L121" s="402">
        <v>223726.83</v>
      </c>
      <c r="M121" s="400">
        <v>223726.83</v>
      </c>
      <c r="N121" s="404">
        <v>2912</v>
      </c>
      <c r="O121" s="400">
        <v>220814.83</v>
      </c>
      <c r="P121" s="229">
        <v>0</v>
      </c>
      <c r="Q121" s="229">
        <v>0</v>
      </c>
      <c r="R121" s="636"/>
      <c r="S121" s="559"/>
      <c r="T121" s="534"/>
      <c r="U121" s="619"/>
      <c r="V121" s="3"/>
    </row>
    <row r="122" spans="1:22" ht="18.75" customHeight="1" thickBot="1">
      <c r="A122" s="549"/>
      <c r="B122" s="551"/>
      <c r="C122" s="648"/>
      <c r="D122" s="564"/>
      <c r="E122" s="674"/>
      <c r="F122" s="655"/>
      <c r="G122" s="146" t="s">
        <v>33</v>
      </c>
      <c r="H122" s="123">
        <v>84000</v>
      </c>
      <c r="I122" s="188">
        <v>810</v>
      </c>
      <c r="J122" s="173">
        <v>0</v>
      </c>
      <c r="K122" s="421">
        <f t="shared" si="31"/>
        <v>83190</v>
      </c>
      <c r="L122" s="408">
        <v>19740.599999999999</v>
      </c>
      <c r="M122" s="409">
        <v>19740.599999999999</v>
      </c>
      <c r="N122" s="410">
        <v>288</v>
      </c>
      <c r="O122" s="409">
        <v>19452.599999999999</v>
      </c>
      <c r="P122" s="123">
        <v>0</v>
      </c>
      <c r="Q122" s="123">
        <v>0</v>
      </c>
      <c r="R122" s="636"/>
      <c r="S122" s="553"/>
      <c r="T122" s="611"/>
      <c r="U122" s="610"/>
      <c r="V122" s="3"/>
    </row>
    <row r="123" spans="1:22" ht="24.75" customHeight="1" thickBot="1">
      <c r="A123" s="536"/>
      <c r="B123" s="538"/>
      <c r="C123" s="649"/>
      <c r="D123" s="542"/>
      <c r="E123" s="675"/>
      <c r="F123" s="656"/>
      <c r="G123" s="87" t="s">
        <v>13</v>
      </c>
      <c r="H123" s="76">
        <f>SUM(H119:H122)</f>
        <v>1252608</v>
      </c>
      <c r="I123" s="76">
        <f t="shared" ref="I123:Q123" si="32">SUM(I119:I122)</f>
        <v>20000</v>
      </c>
      <c r="J123" s="76">
        <f t="shared" si="32"/>
        <v>0</v>
      </c>
      <c r="K123" s="76">
        <f t="shared" si="32"/>
        <v>1232608</v>
      </c>
      <c r="L123" s="76">
        <f t="shared" si="32"/>
        <v>506267.42999999993</v>
      </c>
      <c r="M123" s="76">
        <f t="shared" si="32"/>
        <v>506267.42999999993</v>
      </c>
      <c r="N123" s="76">
        <f t="shared" si="32"/>
        <v>3950</v>
      </c>
      <c r="O123" s="76">
        <f t="shared" si="32"/>
        <v>502317.42999999993</v>
      </c>
      <c r="P123" s="76">
        <f t="shared" si="32"/>
        <v>0</v>
      </c>
      <c r="Q123" s="76">
        <f t="shared" si="32"/>
        <v>0</v>
      </c>
      <c r="R123" s="663"/>
      <c r="S123" s="141"/>
      <c r="T123" s="142"/>
      <c r="U123" s="143"/>
      <c r="V123" s="3"/>
    </row>
    <row r="124" spans="1:22" ht="19.5" customHeight="1">
      <c r="A124" s="535" t="s">
        <v>18</v>
      </c>
      <c r="B124" s="537" t="s">
        <v>20</v>
      </c>
      <c r="C124" s="539" t="s">
        <v>149</v>
      </c>
      <c r="D124" s="565" t="s">
        <v>53</v>
      </c>
      <c r="E124" s="543" t="s">
        <v>51</v>
      </c>
      <c r="F124" s="560" t="s">
        <v>26</v>
      </c>
      <c r="G124" s="151" t="s">
        <v>24</v>
      </c>
      <c r="H124" s="220">
        <v>0</v>
      </c>
      <c r="I124" s="227">
        <v>0</v>
      </c>
      <c r="J124" s="227">
        <v>0</v>
      </c>
      <c r="K124" s="328">
        <v>0</v>
      </c>
      <c r="L124" s="220">
        <v>0</v>
      </c>
      <c r="M124" s="227">
        <v>0</v>
      </c>
      <c r="N124" s="227">
        <v>0</v>
      </c>
      <c r="O124" s="420">
        <v>0</v>
      </c>
      <c r="P124" s="107">
        <v>0</v>
      </c>
      <c r="Q124" s="471">
        <v>0</v>
      </c>
      <c r="R124" s="857" t="s">
        <v>46</v>
      </c>
      <c r="S124" s="600">
        <v>20</v>
      </c>
      <c r="T124" s="598">
        <v>40</v>
      </c>
      <c r="U124" s="596">
        <v>40</v>
      </c>
      <c r="V124" s="3"/>
    </row>
    <row r="125" spans="1:22" ht="19.5" customHeight="1">
      <c r="A125" s="549"/>
      <c r="B125" s="551"/>
      <c r="C125" s="550"/>
      <c r="D125" s="566"/>
      <c r="E125" s="562"/>
      <c r="F125" s="561"/>
      <c r="G125" s="152" t="s">
        <v>33</v>
      </c>
      <c r="H125" s="229">
        <v>0</v>
      </c>
      <c r="I125" s="24">
        <v>0</v>
      </c>
      <c r="J125" s="24">
        <v>0</v>
      </c>
      <c r="K125" s="332">
        <v>0</v>
      </c>
      <c r="L125" s="229">
        <v>0</v>
      </c>
      <c r="M125" s="24">
        <v>0</v>
      </c>
      <c r="N125" s="24">
        <v>0</v>
      </c>
      <c r="O125" s="422">
        <v>0</v>
      </c>
      <c r="P125" s="30">
        <v>0</v>
      </c>
      <c r="Q125" s="423">
        <v>0</v>
      </c>
      <c r="R125" s="858"/>
      <c r="S125" s="601"/>
      <c r="T125" s="599"/>
      <c r="U125" s="597"/>
      <c r="V125" s="3"/>
    </row>
    <row r="126" spans="1:22" ht="18" customHeight="1" thickBot="1">
      <c r="A126" s="549"/>
      <c r="B126" s="551"/>
      <c r="C126" s="550"/>
      <c r="D126" s="566"/>
      <c r="E126" s="562"/>
      <c r="F126" s="561"/>
      <c r="G126" s="166" t="s">
        <v>25</v>
      </c>
      <c r="H126" s="165">
        <v>0</v>
      </c>
      <c r="I126" s="113">
        <v>0</v>
      </c>
      <c r="J126" s="113">
        <v>0</v>
      </c>
      <c r="K126" s="329">
        <v>0</v>
      </c>
      <c r="L126" s="171">
        <v>0</v>
      </c>
      <c r="M126" s="472">
        <v>0</v>
      </c>
      <c r="N126" s="472">
        <v>0</v>
      </c>
      <c r="O126" s="175">
        <v>0</v>
      </c>
      <c r="P126" s="473">
        <v>10000</v>
      </c>
      <c r="Q126" s="474">
        <v>10000</v>
      </c>
      <c r="R126" s="858"/>
      <c r="S126" s="601"/>
      <c r="T126" s="599"/>
      <c r="U126" s="597"/>
      <c r="V126" s="3"/>
    </row>
    <row r="127" spans="1:22" ht="16.5" customHeight="1" thickBot="1">
      <c r="A127" s="536"/>
      <c r="B127" s="538"/>
      <c r="C127" s="540"/>
      <c r="D127" s="567"/>
      <c r="E127" s="544"/>
      <c r="F127" s="628"/>
      <c r="G127" s="167" t="s">
        <v>13</v>
      </c>
      <c r="H127" s="222">
        <v>0</v>
      </c>
      <c r="I127" s="416">
        <v>0</v>
      </c>
      <c r="J127" s="416">
        <v>0</v>
      </c>
      <c r="K127" s="415">
        <v>0</v>
      </c>
      <c r="L127" s="381">
        <v>0</v>
      </c>
      <c r="M127" s="475">
        <v>0</v>
      </c>
      <c r="N127" s="476">
        <v>0</v>
      </c>
      <c r="O127" s="477">
        <v>0</v>
      </c>
      <c r="P127" s="225">
        <f>SUM(P124:P126)</f>
        <v>10000</v>
      </c>
      <c r="Q127" s="225">
        <f>SUM(Q124:Q126)</f>
        <v>10000</v>
      </c>
      <c r="R127" s="859"/>
      <c r="S127" s="141"/>
      <c r="T127" s="142"/>
      <c r="U127" s="143"/>
      <c r="V127" s="3"/>
    </row>
    <row r="128" spans="1:22" ht="26.25" customHeight="1">
      <c r="A128" s="535" t="s">
        <v>18</v>
      </c>
      <c r="B128" s="537" t="s">
        <v>20</v>
      </c>
      <c r="C128" s="539" t="s">
        <v>150</v>
      </c>
      <c r="D128" s="563" t="s">
        <v>85</v>
      </c>
      <c r="E128" s="543" t="s">
        <v>103</v>
      </c>
      <c r="F128" s="560" t="s">
        <v>94</v>
      </c>
      <c r="G128" s="84" t="s">
        <v>25</v>
      </c>
      <c r="H128" s="88">
        <v>0</v>
      </c>
      <c r="I128" s="73">
        <v>0</v>
      </c>
      <c r="J128" s="73">
        <v>0</v>
      </c>
      <c r="K128" s="319">
        <f>SUM(H128-I128)</f>
        <v>0</v>
      </c>
      <c r="L128" s="88"/>
      <c r="M128" s="73"/>
      <c r="N128" s="73"/>
      <c r="O128" s="89"/>
      <c r="P128" s="232"/>
      <c r="Q128" s="335"/>
      <c r="R128" s="602" t="s">
        <v>98</v>
      </c>
      <c r="S128" s="552">
        <v>0</v>
      </c>
      <c r="T128" s="617">
        <v>0</v>
      </c>
      <c r="U128" s="618">
        <v>0</v>
      </c>
      <c r="V128" s="3"/>
    </row>
    <row r="129" spans="1:30" ht="27.75" customHeight="1" thickBot="1">
      <c r="A129" s="549"/>
      <c r="B129" s="551"/>
      <c r="C129" s="550"/>
      <c r="D129" s="564"/>
      <c r="E129" s="562"/>
      <c r="F129" s="561"/>
      <c r="G129" s="86" t="s">
        <v>24</v>
      </c>
      <c r="H129" s="230">
        <v>19801.400000000001</v>
      </c>
      <c r="I129" s="79">
        <v>0</v>
      </c>
      <c r="J129" s="79">
        <v>0</v>
      </c>
      <c r="K129" s="321">
        <f>SUM(H129-I129)</f>
        <v>19801.400000000001</v>
      </c>
      <c r="L129" s="349"/>
      <c r="M129" s="350"/>
      <c r="N129" s="350"/>
      <c r="O129" s="351"/>
      <c r="P129" s="239"/>
      <c r="Q129" s="336"/>
      <c r="R129" s="632"/>
      <c r="S129" s="553"/>
      <c r="T129" s="611"/>
      <c r="U129" s="610"/>
      <c r="V129" s="3"/>
    </row>
    <row r="130" spans="1:30" ht="24.75" customHeight="1" thickBot="1">
      <c r="A130" s="536"/>
      <c r="B130" s="538"/>
      <c r="C130" s="540"/>
      <c r="D130" s="542"/>
      <c r="E130" s="544"/>
      <c r="F130" s="628"/>
      <c r="G130" s="87" t="s">
        <v>13</v>
      </c>
      <c r="H130" s="77">
        <f>SUM(H128:H129)</f>
        <v>19801.400000000001</v>
      </c>
      <c r="I130" s="283">
        <v>0</v>
      </c>
      <c r="J130" s="283">
        <v>0</v>
      </c>
      <c r="K130" s="284">
        <f>SUM(K128:K129)</f>
        <v>19801.400000000001</v>
      </c>
      <c r="L130" s="304">
        <f>SUM(L128:L129)</f>
        <v>0</v>
      </c>
      <c r="M130" s="308">
        <f>SUM(M128:M129)</f>
        <v>0</v>
      </c>
      <c r="N130" s="308">
        <v>0</v>
      </c>
      <c r="O130" s="424">
        <f>SUM(O128:O129)</f>
        <v>0</v>
      </c>
      <c r="P130" s="78">
        <f>SUM(P128:P129)</f>
        <v>0</v>
      </c>
      <c r="Q130" s="369">
        <v>0</v>
      </c>
      <c r="R130" s="633"/>
      <c r="S130" s="141"/>
      <c r="T130" s="142"/>
      <c r="U130" s="143"/>
      <c r="V130" s="3"/>
    </row>
    <row r="131" spans="1:30" ht="28.5" customHeight="1">
      <c r="A131" s="535" t="s">
        <v>18</v>
      </c>
      <c r="B131" s="537" t="s">
        <v>20</v>
      </c>
      <c r="C131" s="539" t="s">
        <v>151</v>
      </c>
      <c r="D131" s="563" t="s">
        <v>120</v>
      </c>
      <c r="E131" s="543" t="s">
        <v>104</v>
      </c>
      <c r="F131" s="560" t="s">
        <v>93</v>
      </c>
      <c r="G131" s="84" t="s">
        <v>25</v>
      </c>
      <c r="H131" s="88">
        <v>3366</v>
      </c>
      <c r="I131" s="73">
        <v>0</v>
      </c>
      <c r="J131" s="73">
        <v>0</v>
      </c>
      <c r="K131" s="89">
        <v>3366</v>
      </c>
      <c r="L131" s="246">
        <v>4900</v>
      </c>
      <c r="M131" s="73">
        <v>0</v>
      </c>
      <c r="N131" s="73">
        <v>0</v>
      </c>
      <c r="O131" s="89">
        <v>4900</v>
      </c>
      <c r="P131" s="66"/>
      <c r="Q131" s="66"/>
      <c r="R131" s="635" t="s">
        <v>99</v>
      </c>
      <c r="S131" s="552">
        <v>90</v>
      </c>
      <c r="T131" s="617"/>
      <c r="U131" s="618"/>
      <c r="V131" s="3"/>
    </row>
    <row r="132" spans="1:30" ht="24" customHeight="1" thickBot="1">
      <c r="A132" s="549"/>
      <c r="B132" s="551"/>
      <c r="C132" s="550"/>
      <c r="D132" s="564"/>
      <c r="E132" s="562"/>
      <c r="F132" s="561"/>
      <c r="G132" s="86" t="s">
        <v>24</v>
      </c>
      <c r="H132" s="230">
        <v>0</v>
      </c>
      <c r="I132" s="79">
        <v>0</v>
      </c>
      <c r="J132" s="79">
        <v>0</v>
      </c>
      <c r="K132" s="90">
        <v>0</v>
      </c>
      <c r="L132" s="230">
        <v>0</v>
      </c>
      <c r="M132" s="79">
        <v>0</v>
      </c>
      <c r="N132" s="79">
        <v>0</v>
      </c>
      <c r="O132" s="90">
        <v>0</v>
      </c>
      <c r="P132" s="124"/>
      <c r="Q132" s="124"/>
      <c r="R132" s="636"/>
      <c r="S132" s="553"/>
      <c r="T132" s="611"/>
      <c r="U132" s="610"/>
      <c r="V132" s="3"/>
      <c r="X132" s="181"/>
    </row>
    <row r="133" spans="1:30" ht="27.75" customHeight="1" thickBot="1">
      <c r="A133" s="536"/>
      <c r="B133" s="538"/>
      <c r="C133" s="540"/>
      <c r="D133" s="542"/>
      <c r="E133" s="544"/>
      <c r="F133" s="628"/>
      <c r="G133" s="87" t="s">
        <v>13</v>
      </c>
      <c r="H133" s="250">
        <f>SUM(H131:H132)</f>
        <v>3366</v>
      </c>
      <c r="I133" s="250">
        <f t="shared" ref="I133:O133" si="33">SUM(I131:I132)</f>
        <v>0</v>
      </c>
      <c r="J133" s="250">
        <f t="shared" si="33"/>
        <v>0</v>
      </c>
      <c r="K133" s="250">
        <f t="shared" si="33"/>
        <v>3366</v>
      </c>
      <c r="L133" s="250">
        <f t="shared" si="33"/>
        <v>4900</v>
      </c>
      <c r="M133" s="250">
        <f t="shared" si="33"/>
        <v>0</v>
      </c>
      <c r="N133" s="250">
        <f t="shared" si="33"/>
        <v>0</v>
      </c>
      <c r="O133" s="250">
        <f t="shared" si="33"/>
        <v>4900</v>
      </c>
      <c r="P133" s="96"/>
      <c r="Q133" s="97"/>
      <c r="R133" s="663"/>
      <c r="S133" s="141"/>
      <c r="T133" s="142"/>
      <c r="U133" s="143"/>
      <c r="V133" s="3"/>
    </row>
    <row r="134" spans="1:30" ht="16.5" customHeight="1">
      <c r="A134" s="535" t="s">
        <v>18</v>
      </c>
      <c r="B134" s="537" t="s">
        <v>20</v>
      </c>
      <c r="C134" s="539" t="s">
        <v>152</v>
      </c>
      <c r="D134" s="563" t="s">
        <v>86</v>
      </c>
      <c r="E134" s="543" t="s">
        <v>41</v>
      </c>
      <c r="F134" s="560" t="s">
        <v>95</v>
      </c>
      <c r="G134" s="425" t="s">
        <v>25</v>
      </c>
      <c r="H134" s="88">
        <v>48204.87</v>
      </c>
      <c r="I134" s="73">
        <v>1131.7</v>
      </c>
      <c r="J134" s="73">
        <v>0</v>
      </c>
      <c r="K134" s="319">
        <v>47073.17</v>
      </c>
      <c r="L134" s="285">
        <f>M134+O134</f>
        <v>8217.02</v>
      </c>
      <c r="M134" s="73">
        <v>86.62</v>
      </c>
      <c r="N134" s="73">
        <v>0</v>
      </c>
      <c r="O134" s="89">
        <v>8130.4</v>
      </c>
      <c r="P134" s="232">
        <v>0</v>
      </c>
      <c r="Q134" s="231">
        <v>0</v>
      </c>
      <c r="R134" s="742" t="s">
        <v>35</v>
      </c>
      <c r="S134" s="552">
        <v>1</v>
      </c>
      <c r="T134" s="617">
        <v>0</v>
      </c>
      <c r="U134" s="618">
        <v>0</v>
      </c>
      <c r="V134" s="3"/>
    </row>
    <row r="135" spans="1:30" ht="16.5" customHeight="1">
      <c r="A135" s="549"/>
      <c r="B135" s="551"/>
      <c r="C135" s="550"/>
      <c r="D135" s="564"/>
      <c r="E135" s="562"/>
      <c r="F135" s="561"/>
      <c r="G135" s="426" t="s">
        <v>33</v>
      </c>
      <c r="H135" s="233">
        <v>17248.919999999998</v>
      </c>
      <c r="I135" s="234">
        <v>679.02</v>
      </c>
      <c r="J135" s="234">
        <v>0</v>
      </c>
      <c r="K135" s="428">
        <v>16569.900000000001</v>
      </c>
      <c r="L135" s="233">
        <f>M135+O135</f>
        <v>1832.41</v>
      </c>
      <c r="M135" s="234">
        <v>51.97</v>
      </c>
      <c r="N135" s="234">
        <v>0</v>
      </c>
      <c r="O135" s="235">
        <v>1780.44</v>
      </c>
      <c r="P135" s="348">
        <v>0</v>
      </c>
      <c r="Q135" s="338">
        <v>0</v>
      </c>
      <c r="R135" s="743"/>
      <c r="S135" s="559"/>
      <c r="T135" s="534"/>
      <c r="U135" s="619"/>
      <c r="V135" s="3"/>
    </row>
    <row r="136" spans="1:30" ht="16.5" customHeight="1" thickBot="1">
      <c r="A136" s="549"/>
      <c r="B136" s="551"/>
      <c r="C136" s="550"/>
      <c r="D136" s="564"/>
      <c r="E136" s="562"/>
      <c r="F136" s="561"/>
      <c r="G136" s="427" t="s">
        <v>24</v>
      </c>
      <c r="H136" s="349">
        <v>97743.88</v>
      </c>
      <c r="I136" s="350">
        <v>3847.78</v>
      </c>
      <c r="J136" s="350">
        <v>0</v>
      </c>
      <c r="K136" s="429">
        <v>93896.1</v>
      </c>
      <c r="L136" s="349">
        <f>M136+O136</f>
        <v>10383.67</v>
      </c>
      <c r="M136" s="350">
        <v>294.51</v>
      </c>
      <c r="N136" s="350">
        <v>0</v>
      </c>
      <c r="O136" s="351">
        <v>10089.16</v>
      </c>
      <c r="P136" s="239">
        <v>0</v>
      </c>
      <c r="Q136" s="238">
        <v>0</v>
      </c>
      <c r="R136" s="743"/>
      <c r="S136" s="553"/>
      <c r="T136" s="611"/>
      <c r="U136" s="610"/>
      <c r="V136" s="3"/>
    </row>
    <row r="137" spans="1:30" ht="24.75" customHeight="1" thickBot="1">
      <c r="A137" s="549"/>
      <c r="B137" s="551"/>
      <c r="C137" s="550"/>
      <c r="D137" s="564"/>
      <c r="E137" s="562"/>
      <c r="F137" s="561"/>
      <c r="G137" s="110" t="s">
        <v>13</v>
      </c>
      <c r="H137" s="431">
        <f>SUM(H134:H136)</f>
        <v>163197.67000000001</v>
      </c>
      <c r="I137" s="431">
        <f t="shared" ref="I137:Q137" si="34">SUM(I134:I136)</f>
        <v>5658.5</v>
      </c>
      <c r="J137" s="431">
        <f t="shared" si="34"/>
        <v>0</v>
      </c>
      <c r="K137" s="431">
        <f t="shared" si="34"/>
        <v>157539.17000000001</v>
      </c>
      <c r="L137" s="431">
        <f t="shared" si="34"/>
        <v>20433.099999999999</v>
      </c>
      <c r="M137" s="431">
        <f t="shared" si="34"/>
        <v>433.1</v>
      </c>
      <c r="N137" s="431">
        <f t="shared" si="34"/>
        <v>0</v>
      </c>
      <c r="O137" s="431">
        <f t="shared" si="34"/>
        <v>20000</v>
      </c>
      <c r="P137" s="111">
        <f t="shared" si="34"/>
        <v>0</v>
      </c>
      <c r="Q137" s="111">
        <f t="shared" si="34"/>
        <v>0</v>
      </c>
      <c r="R137" s="743"/>
      <c r="S137" s="156"/>
      <c r="T137" s="157"/>
      <c r="U137" s="158"/>
      <c r="V137" s="3"/>
    </row>
    <row r="138" spans="1:30" s="461" customFormat="1" ht="15" customHeight="1">
      <c r="A138" s="535" t="s">
        <v>18</v>
      </c>
      <c r="B138" s="537" t="s">
        <v>20</v>
      </c>
      <c r="C138" s="539" t="s">
        <v>182</v>
      </c>
      <c r="D138" s="563" t="s">
        <v>180</v>
      </c>
      <c r="E138" s="543" t="s">
        <v>41</v>
      </c>
      <c r="F138" s="868" t="s">
        <v>91</v>
      </c>
      <c r="G138" s="484" t="s">
        <v>25</v>
      </c>
      <c r="H138" s="341"/>
      <c r="I138" s="341"/>
      <c r="J138" s="341"/>
      <c r="K138" s="342"/>
      <c r="L138" s="285"/>
      <c r="M138" s="341"/>
      <c r="N138" s="341"/>
      <c r="O138" s="342"/>
      <c r="P138" s="354"/>
      <c r="Q138" s="354"/>
      <c r="R138" s="863" t="s">
        <v>181</v>
      </c>
      <c r="S138" s="488"/>
      <c r="T138" s="480"/>
      <c r="U138" s="481"/>
      <c r="V138" s="3"/>
      <c r="W138" s="3"/>
      <c r="X138" s="3"/>
      <c r="Y138" s="3"/>
      <c r="Z138" s="3"/>
      <c r="AA138" s="3"/>
      <c r="AB138" s="3"/>
      <c r="AC138" s="3"/>
      <c r="AD138" s="479"/>
    </row>
    <row r="139" spans="1:30" s="461" customFormat="1" ht="13.5" customHeight="1">
      <c r="A139" s="549"/>
      <c r="B139" s="551"/>
      <c r="C139" s="550"/>
      <c r="D139" s="564"/>
      <c r="E139" s="562"/>
      <c r="F139" s="869"/>
      <c r="G139" s="485" t="s">
        <v>33</v>
      </c>
      <c r="H139" s="190"/>
      <c r="I139" s="190"/>
      <c r="J139" s="190"/>
      <c r="K139" s="201"/>
      <c r="L139" s="233">
        <v>100000</v>
      </c>
      <c r="M139" s="234"/>
      <c r="N139" s="234"/>
      <c r="O139" s="235">
        <f>+L139</f>
        <v>100000</v>
      </c>
      <c r="P139" s="236">
        <v>400000</v>
      </c>
      <c r="Q139" s="236">
        <v>371603</v>
      </c>
      <c r="R139" s="864"/>
      <c r="S139" s="489">
        <v>0.2</v>
      </c>
      <c r="T139" s="193">
        <v>0.4</v>
      </c>
      <c r="U139" s="482">
        <v>0.4</v>
      </c>
      <c r="V139" s="3"/>
      <c r="W139" s="3"/>
      <c r="X139" s="3"/>
      <c r="Y139" s="3"/>
      <c r="Z139" s="3"/>
      <c r="AA139" s="3"/>
      <c r="AB139" s="3"/>
      <c r="AC139" s="3"/>
      <c r="AD139" s="479"/>
    </row>
    <row r="140" spans="1:30" s="461" customFormat="1" ht="12.75" customHeight="1" thickBot="1">
      <c r="A140" s="536"/>
      <c r="B140" s="538"/>
      <c r="C140" s="540"/>
      <c r="D140" s="542"/>
      <c r="E140" s="544"/>
      <c r="F140" s="870"/>
      <c r="G140" s="486" t="s">
        <v>13</v>
      </c>
      <c r="H140" s="483"/>
      <c r="I140" s="483"/>
      <c r="J140" s="483"/>
      <c r="K140" s="357"/>
      <c r="L140" s="356">
        <f>+L139</f>
        <v>100000</v>
      </c>
      <c r="M140" s="483"/>
      <c r="N140" s="483"/>
      <c r="O140" s="357">
        <f>+L140</f>
        <v>100000</v>
      </c>
      <c r="P140" s="487">
        <f>+P139</f>
        <v>400000</v>
      </c>
      <c r="Q140" s="487">
        <f>+Q139</f>
        <v>371603</v>
      </c>
      <c r="R140" s="865"/>
      <c r="S140" s="135"/>
      <c r="T140" s="136"/>
      <c r="U140" s="137"/>
      <c r="V140" s="3"/>
      <c r="W140" s="3"/>
      <c r="X140" s="3"/>
      <c r="Y140" s="3"/>
      <c r="Z140" s="3"/>
      <c r="AA140" s="3"/>
      <c r="AB140" s="3"/>
      <c r="AC140" s="3"/>
      <c r="AD140" s="479"/>
    </row>
    <row r="141" spans="1:30" ht="16.5" customHeight="1">
      <c r="A141" s="549" t="s">
        <v>18</v>
      </c>
      <c r="B141" s="551" t="s">
        <v>20</v>
      </c>
      <c r="C141" s="831" t="s">
        <v>153</v>
      </c>
      <c r="D141" s="623" t="s">
        <v>87</v>
      </c>
      <c r="E141" s="860" t="s">
        <v>41</v>
      </c>
      <c r="F141" s="561" t="s">
        <v>95</v>
      </c>
      <c r="G141" s="85" t="s">
        <v>25</v>
      </c>
      <c r="H141" s="280">
        <v>40297.548000000003</v>
      </c>
      <c r="I141" s="53">
        <v>2806</v>
      </c>
      <c r="J141" s="53">
        <v>0</v>
      </c>
      <c r="K141" s="320">
        <v>37491.550000000003</v>
      </c>
      <c r="L141" s="460">
        <v>18760.669999999998</v>
      </c>
      <c r="M141" s="53">
        <v>928.43</v>
      </c>
      <c r="N141" s="53">
        <v>0</v>
      </c>
      <c r="O141" s="281">
        <v>17832.240000000002</v>
      </c>
      <c r="P141" s="348">
        <v>0</v>
      </c>
      <c r="Q141" s="372">
        <v>0</v>
      </c>
      <c r="R141" s="632" t="s">
        <v>35</v>
      </c>
      <c r="S141" s="559">
        <v>1</v>
      </c>
      <c r="T141" s="534">
        <v>0</v>
      </c>
      <c r="U141" s="619">
        <v>0</v>
      </c>
      <c r="V141" s="3"/>
      <c r="W141" s="181"/>
    </row>
    <row r="142" spans="1:30" ht="16.5" customHeight="1">
      <c r="A142" s="549"/>
      <c r="B142" s="551"/>
      <c r="C142" s="587"/>
      <c r="D142" s="623"/>
      <c r="E142" s="860"/>
      <c r="F142" s="561"/>
      <c r="G142" s="85" t="s">
        <v>33</v>
      </c>
      <c r="H142" s="280">
        <v>16650.45</v>
      </c>
      <c r="I142" s="53">
        <v>663.6</v>
      </c>
      <c r="J142" s="53">
        <v>0</v>
      </c>
      <c r="K142" s="320">
        <v>15986.85</v>
      </c>
      <c r="L142" s="233">
        <v>346.07</v>
      </c>
      <c r="M142" s="234">
        <v>346.07</v>
      </c>
      <c r="N142" s="234">
        <v>0</v>
      </c>
      <c r="O142" s="235">
        <v>0</v>
      </c>
      <c r="P142" s="348">
        <v>0</v>
      </c>
      <c r="Q142" s="372">
        <v>0</v>
      </c>
      <c r="R142" s="632"/>
      <c r="S142" s="559"/>
      <c r="T142" s="534"/>
      <c r="U142" s="619"/>
      <c r="V142" s="3"/>
    </row>
    <row r="143" spans="1:30" ht="16.5" customHeight="1" thickBot="1">
      <c r="A143" s="549"/>
      <c r="B143" s="551"/>
      <c r="C143" s="587"/>
      <c r="D143" s="623"/>
      <c r="E143" s="860"/>
      <c r="F143" s="561"/>
      <c r="G143" s="86" t="s">
        <v>24</v>
      </c>
      <c r="H143" s="349">
        <v>94352.54</v>
      </c>
      <c r="I143" s="350">
        <v>3760.4</v>
      </c>
      <c r="J143" s="350">
        <v>0</v>
      </c>
      <c r="K143" s="429">
        <v>90592.14</v>
      </c>
      <c r="L143" s="349">
        <v>1961.09</v>
      </c>
      <c r="M143" s="350">
        <v>1961.09</v>
      </c>
      <c r="N143" s="350">
        <v>0</v>
      </c>
      <c r="O143" s="351">
        <v>0</v>
      </c>
      <c r="P143" s="430">
        <v>0</v>
      </c>
      <c r="Q143" s="336">
        <v>0</v>
      </c>
      <c r="R143" s="632"/>
      <c r="S143" s="553"/>
      <c r="T143" s="611"/>
      <c r="U143" s="610"/>
      <c r="V143" s="3"/>
    </row>
    <row r="144" spans="1:30" ht="16.5" customHeight="1" thickBot="1">
      <c r="A144" s="536"/>
      <c r="B144" s="538"/>
      <c r="C144" s="587"/>
      <c r="D144" s="624"/>
      <c r="E144" s="861"/>
      <c r="F144" s="628"/>
      <c r="G144" s="87" t="s">
        <v>13</v>
      </c>
      <c r="H144" s="96">
        <f>SUM(H141:H143)</f>
        <v>151300.538</v>
      </c>
      <c r="I144" s="96">
        <f t="shared" ref="I144:Q144" si="35">SUM(I141:I143)</f>
        <v>7230</v>
      </c>
      <c r="J144" s="96">
        <f t="shared" si="35"/>
        <v>0</v>
      </c>
      <c r="K144" s="96">
        <f t="shared" si="35"/>
        <v>144070.54</v>
      </c>
      <c r="L144" s="432">
        <f t="shared" si="35"/>
        <v>21067.829999999998</v>
      </c>
      <c r="M144" s="432">
        <f t="shared" si="35"/>
        <v>3235.59</v>
      </c>
      <c r="N144" s="432">
        <f t="shared" si="35"/>
        <v>0</v>
      </c>
      <c r="O144" s="432">
        <f t="shared" si="35"/>
        <v>17832.240000000002</v>
      </c>
      <c r="P144" s="96">
        <f t="shared" si="35"/>
        <v>0</v>
      </c>
      <c r="Q144" s="96">
        <f t="shared" si="35"/>
        <v>0</v>
      </c>
      <c r="R144" s="633"/>
      <c r="S144" s="135"/>
      <c r="T144" s="136"/>
      <c r="U144" s="137"/>
      <c r="V144" s="3"/>
    </row>
    <row r="145" spans="1:22" ht="16.5" customHeight="1">
      <c r="A145" s="535" t="s">
        <v>18</v>
      </c>
      <c r="B145" s="537" t="s">
        <v>20</v>
      </c>
      <c r="C145" s="550" t="s">
        <v>154</v>
      </c>
      <c r="D145" s="563" t="s">
        <v>89</v>
      </c>
      <c r="E145" s="543" t="s">
        <v>105</v>
      </c>
      <c r="F145" s="560" t="s">
        <v>26</v>
      </c>
      <c r="G145" s="84" t="s">
        <v>25</v>
      </c>
      <c r="H145" s="88"/>
      <c r="I145" s="73"/>
      <c r="J145" s="73"/>
      <c r="K145" s="89"/>
      <c r="L145" s="246">
        <v>11882</v>
      </c>
      <c r="M145" s="73">
        <f>+L145</f>
        <v>11882</v>
      </c>
      <c r="N145" s="73">
        <v>0</v>
      </c>
      <c r="O145" s="89">
        <v>0</v>
      </c>
      <c r="P145" s="231"/>
      <c r="Q145" s="231"/>
      <c r="R145" s="629" t="s">
        <v>97</v>
      </c>
      <c r="S145" s="552">
        <v>1</v>
      </c>
      <c r="T145" s="617">
        <v>0</v>
      </c>
      <c r="U145" s="618">
        <v>0</v>
      </c>
      <c r="V145" s="3"/>
    </row>
    <row r="146" spans="1:22" ht="16.5" customHeight="1" thickBot="1">
      <c r="A146" s="549"/>
      <c r="B146" s="551"/>
      <c r="C146" s="550"/>
      <c r="D146" s="564"/>
      <c r="E146" s="562"/>
      <c r="F146" s="561"/>
      <c r="G146" s="86"/>
      <c r="H146" s="349"/>
      <c r="I146" s="350"/>
      <c r="J146" s="350"/>
      <c r="K146" s="351"/>
      <c r="L146" s="349"/>
      <c r="M146" s="350"/>
      <c r="N146" s="350"/>
      <c r="O146" s="351"/>
      <c r="P146" s="352"/>
      <c r="Q146" s="352"/>
      <c r="R146" s="630"/>
      <c r="S146" s="553"/>
      <c r="T146" s="611"/>
      <c r="U146" s="610"/>
      <c r="V146" s="3"/>
    </row>
    <row r="147" spans="1:22" ht="16.5" customHeight="1" thickBot="1">
      <c r="A147" s="536"/>
      <c r="B147" s="538"/>
      <c r="C147" s="540"/>
      <c r="D147" s="542"/>
      <c r="E147" s="544"/>
      <c r="F147" s="628"/>
      <c r="G147" s="87" t="s">
        <v>13</v>
      </c>
      <c r="H147" s="83"/>
      <c r="I147" s="83"/>
      <c r="J147" s="83"/>
      <c r="K147" s="83"/>
      <c r="L147" s="83">
        <f t="shared" ref="L147:O147" si="36">SUM(L145:L146)</f>
        <v>11882</v>
      </c>
      <c r="M147" s="83">
        <f t="shared" si="36"/>
        <v>11882</v>
      </c>
      <c r="N147" s="83">
        <f t="shared" si="36"/>
        <v>0</v>
      </c>
      <c r="O147" s="83">
        <f t="shared" si="36"/>
        <v>0</v>
      </c>
      <c r="P147" s="83"/>
      <c r="Q147" s="83"/>
      <c r="R147" s="631"/>
      <c r="S147" s="141"/>
      <c r="T147" s="142"/>
      <c r="U147" s="143"/>
      <c r="V147" s="3"/>
    </row>
    <row r="148" spans="1:22" ht="16.5" customHeight="1">
      <c r="A148" s="535" t="s">
        <v>18</v>
      </c>
      <c r="B148" s="537" t="s">
        <v>20</v>
      </c>
      <c r="C148" s="539" t="s">
        <v>143</v>
      </c>
      <c r="D148" s="563" t="s">
        <v>114</v>
      </c>
      <c r="E148" s="543" t="s">
        <v>105</v>
      </c>
      <c r="F148" s="560" t="s">
        <v>26</v>
      </c>
      <c r="G148" s="84" t="s">
        <v>25</v>
      </c>
      <c r="H148" s="439">
        <f>+I148+K148</f>
        <v>2277</v>
      </c>
      <c r="I148" s="73">
        <v>1115</v>
      </c>
      <c r="J148" s="73">
        <v>0</v>
      </c>
      <c r="K148" s="89">
        <v>1162</v>
      </c>
      <c r="L148" s="246">
        <v>17500</v>
      </c>
      <c r="M148" s="73">
        <v>258</v>
      </c>
      <c r="N148" s="73">
        <v>0</v>
      </c>
      <c r="O148" s="89">
        <v>17242</v>
      </c>
      <c r="P148" s="231"/>
      <c r="Q148" s="231"/>
      <c r="R148" s="590" t="s">
        <v>115</v>
      </c>
      <c r="S148" s="592">
        <v>2.2000000000000002</v>
      </c>
      <c r="T148" s="570"/>
      <c r="U148" s="572">
        <v>0</v>
      </c>
      <c r="V148" s="3"/>
    </row>
    <row r="149" spans="1:22" ht="16.5" customHeight="1" thickBot="1">
      <c r="A149" s="549"/>
      <c r="B149" s="551"/>
      <c r="C149" s="550"/>
      <c r="D149" s="564"/>
      <c r="E149" s="562"/>
      <c r="F149" s="561"/>
      <c r="G149" s="86" t="s">
        <v>24</v>
      </c>
      <c r="H149" s="440">
        <f>+I149+K149</f>
        <v>12901</v>
      </c>
      <c r="I149" s="79">
        <v>6319</v>
      </c>
      <c r="J149" s="79">
        <v>0</v>
      </c>
      <c r="K149" s="90">
        <v>6582</v>
      </c>
      <c r="L149" s="230">
        <f>+M149+O149</f>
        <v>98788</v>
      </c>
      <c r="M149" s="79">
        <v>1466</v>
      </c>
      <c r="N149" s="79">
        <v>0</v>
      </c>
      <c r="O149" s="90">
        <v>97322</v>
      </c>
      <c r="P149" s="238"/>
      <c r="Q149" s="238"/>
      <c r="R149" s="591"/>
      <c r="S149" s="593"/>
      <c r="T149" s="571"/>
      <c r="U149" s="573"/>
      <c r="V149" s="3"/>
    </row>
    <row r="150" spans="1:22" ht="16.5" customHeight="1" thickBot="1">
      <c r="A150" s="536"/>
      <c r="B150" s="538"/>
      <c r="C150" s="540"/>
      <c r="D150" s="542"/>
      <c r="E150" s="544"/>
      <c r="F150" s="628"/>
      <c r="G150" s="87" t="s">
        <v>13</v>
      </c>
      <c r="H150" s="435">
        <f>SUM(H148:H149)</f>
        <v>15178</v>
      </c>
      <c r="I150" s="435">
        <f t="shared" ref="I150:Q150" si="37">SUM(I148:I149)</f>
        <v>7434</v>
      </c>
      <c r="J150" s="435">
        <f t="shared" si="37"/>
        <v>0</v>
      </c>
      <c r="K150" s="435">
        <f t="shared" si="37"/>
        <v>7744</v>
      </c>
      <c r="L150" s="436">
        <f t="shared" si="37"/>
        <v>116288</v>
      </c>
      <c r="M150" s="436">
        <f t="shared" si="37"/>
        <v>1724</v>
      </c>
      <c r="N150" s="436">
        <f t="shared" si="37"/>
        <v>0</v>
      </c>
      <c r="O150" s="436">
        <f t="shared" si="37"/>
        <v>114564</v>
      </c>
      <c r="P150" s="435">
        <f t="shared" si="37"/>
        <v>0</v>
      </c>
      <c r="Q150" s="435">
        <f t="shared" si="37"/>
        <v>0</v>
      </c>
      <c r="R150" s="634"/>
      <c r="S150" s="141"/>
      <c r="T150" s="142"/>
      <c r="U150" s="143"/>
      <c r="V150" s="3"/>
    </row>
    <row r="151" spans="1:22" ht="16.5" customHeight="1">
      <c r="A151" s="535" t="s">
        <v>18</v>
      </c>
      <c r="B151" s="537" t="s">
        <v>20</v>
      </c>
      <c r="C151" s="539" t="s">
        <v>142</v>
      </c>
      <c r="D151" s="563" t="s">
        <v>133</v>
      </c>
      <c r="E151" s="543" t="s">
        <v>105</v>
      </c>
      <c r="F151" s="560" t="s">
        <v>26</v>
      </c>
      <c r="G151" s="84" t="s">
        <v>25</v>
      </c>
      <c r="H151" s="88">
        <f>+I151+K151</f>
        <v>1373</v>
      </c>
      <c r="I151" s="73">
        <v>73</v>
      </c>
      <c r="J151" s="73">
        <v>0</v>
      </c>
      <c r="K151" s="319">
        <v>1300</v>
      </c>
      <c r="L151" s="246">
        <f>+O151</f>
        <v>15340</v>
      </c>
      <c r="M151" s="73">
        <v>0</v>
      </c>
      <c r="N151" s="73">
        <v>0</v>
      </c>
      <c r="O151" s="89">
        <v>15340</v>
      </c>
      <c r="P151" s="232"/>
      <c r="Q151" s="231"/>
      <c r="R151" s="590" t="s">
        <v>115</v>
      </c>
      <c r="S151" s="552">
        <v>2.2000000000000002</v>
      </c>
      <c r="T151" s="617">
        <v>1.2</v>
      </c>
      <c r="U151" s="618">
        <v>0</v>
      </c>
      <c r="V151" s="3"/>
    </row>
    <row r="152" spans="1:22" ht="16.5" customHeight="1" thickBot="1">
      <c r="A152" s="549"/>
      <c r="B152" s="551"/>
      <c r="C152" s="550"/>
      <c r="D152" s="564"/>
      <c r="E152" s="562"/>
      <c r="F152" s="561"/>
      <c r="G152" s="86" t="s">
        <v>24</v>
      </c>
      <c r="H152" s="230">
        <f>+K152+I152</f>
        <v>5200</v>
      </c>
      <c r="I152" s="79">
        <v>0</v>
      </c>
      <c r="J152" s="79">
        <v>0</v>
      </c>
      <c r="K152" s="321">
        <v>5200</v>
      </c>
      <c r="L152" s="349">
        <f>+O152</f>
        <v>61654</v>
      </c>
      <c r="M152" s="350">
        <v>0</v>
      </c>
      <c r="N152" s="350">
        <v>0</v>
      </c>
      <c r="O152" s="351">
        <v>61654</v>
      </c>
      <c r="P152" s="239"/>
      <c r="Q152" s="238"/>
      <c r="R152" s="591"/>
      <c r="S152" s="553"/>
      <c r="T152" s="611"/>
      <c r="U152" s="610"/>
      <c r="V152" s="3"/>
    </row>
    <row r="153" spans="1:22" ht="16.5" customHeight="1" thickBot="1">
      <c r="A153" s="536"/>
      <c r="B153" s="538"/>
      <c r="C153" s="540"/>
      <c r="D153" s="542"/>
      <c r="E153" s="544"/>
      <c r="F153" s="628"/>
      <c r="G153" s="87" t="s">
        <v>13</v>
      </c>
      <c r="H153" s="77">
        <f>SUM(H151:H152)</f>
        <v>6573</v>
      </c>
      <c r="I153" s="77">
        <f t="shared" ref="I153:Q153" si="38">SUM(I151:I152)</f>
        <v>73</v>
      </c>
      <c r="J153" s="77">
        <f t="shared" si="38"/>
        <v>0</v>
      </c>
      <c r="K153" s="77">
        <f t="shared" si="38"/>
        <v>6500</v>
      </c>
      <c r="L153" s="304">
        <f t="shared" si="38"/>
        <v>76994</v>
      </c>
      <c r="M153" s="304">
        <f t="shared" si="38"/>
        <v>0</v>
      </c>
      <c r="N153" s="304">
        <f t="shared" si="38"/>
        <v>0</v>
      </c>
      <c r="O153" s="304">
        <f t="shared" si="38"/>
        <v>76994</v>
      </c>
      <c r="P153" s="77">
        <f t="shared" si="38"/>
        <v>0</v>
      </c>
      <c r="Q153" s="77">
        <f t="shared" si="38"/>
        <v>0</v>
      </c>
      <c r="R153" s="634"/>
      <c r="S153" s="138"/>
      <c r="T153" s="139"/>
      <c r="U153" s="140"/>
      <c r="V153" s="3"/>
    </row>
    <row r="154" spans="1:22" ht="16.5" customHeight="1">
      <c r="A154" s="535" t="s">
        <v>18</v>
      </c>
      <c r="B154" s="537" t="s">
        <v>20</v>
      </c>
      <c r="C154" s="539" t="s">
        <v>144</v>
      </c>
      <c r="D154" s="565" t="s">
        <v>170</v>
      </c>
      <c r="E154" s="543" t="s">
        <v>105</v>
      </c>
      <c r="F154" s="560" t="s">
        <v>26</v>
      </c>
      <c r="G154" s="84" t="s">
        <v>25</v>
      </c>
      <c r="H154" s="88">
        <v>30000</v>
      </c>
      <c r="I154" s="73">
        <v>30000</v>
      </c>
      <c r="J154" s="73"/>
      <c r="K154" s="89"/>
      <c r="L154" s="246">
        <v>5000</v>
      </c>
      <c r="M154" s="73">
        <v>5000</v>
      </c>
      <c r="N154" s="73">
        <v>0</v>
      </c>
      <c r="O154" s="89">
        <v>0</v>
      </c>
      <c r="P154" s="231">
        <v>30000</v>
      </c>
      <c r="Q154" s="231">
        <v>30000</v>
      </c>
      <c r="R154" s="629" t="s">
        <v>97</v>
      </c>
      <c r="S154" s="552">
        <v>1</v>
      </c>
      <c r="T154" s="617">
        <v>5</v>
      </c>
      <c r="U154" s="618">
        <v>5</v>
      </c>
      <c r="V154" s="3"/>
    </row>
    <row r="155" spans="1:22" ht="16.5" customHeight="1" thickBot="1">
      <c r="A155" s="549"/>
      <c r="B155" s="551"/>
      <c r="C155" s="550"/>
      <c r="D155" s="566"/>
      <c r="E155" s="562"/>
      <c r="F155" s="561"/>
      <c r="G155" s="86"/>
      <c r="H155" s="349"/>
      <c r="I155" s="350"/>
      <c r="J155" s="350"/>
      <c r="K155" s="351"/>
      <c r="L155" s="349">
        <v>0</v>
      </c>
      <c r="M155" s="350">
        <v>0</v>
      </c>
      <c r="N155" s="350">
        <v>0</v>
      </c>
      <c r="O155" s="351">
        <v>0</v>
      </c>
      <c r="P155" s="352"/>
      <c r="Q155" s="352"/>
      <c r="R155" s="630"/>
      <c r="S155" s="553"/>
      <c r="T155" s="611"/>
      <c r="U155" s="610"/>
      <c r="V155" s="3"/>
    </row>
    <row r="156" spans="1:22" ht="16.5" customHeight="1" thickBot="1">
      <c r="A156" s="536"/>
      <c r="B156" s="538"/>
      <c r="C156" s="540"/>
      <c r="D156" s="567"/>
      <c r="E156" s="544"/>
      <c r="F156" s="628"/>
      <c r="G156" s="87" t="s">
        <v>13</v>
      </c>
      <c r="H156" s="83">
        <f>SUM(H154:H155)</f>
        <v>30000</v>
      </c>
      <c r="I156" s="83">
        <f t="shared" ref="I156:O156" si="39">SUM(I154:I155)</f>
        <v>30000</v>
      </c>
      <c r="J156" s="83">
        <f t="shared" si="39"/>
        <v>0</v>
      </c>
      <c r="K156" s="83">
        <f t="shared" si="39"/>
        <v>0</v>
      </c>
      <c r="L156" s="83">
        <f t="shared" si="39"/>
        <v>5000</v>
      </c>
      <c r="M156" s="83">
        <f t="shared" si="39"/>
        <v>5000</v>
      </c>
      <c r="N156" s="83">
        <f t="shared" si="39"/>
        <v>0</v>
      </c>
      <c r="O156" s="83">
        <f t="shared" si="39"/>
        <v>0</v>
      </c>
      <c r="P156" s="83">
        <f t="shared" ref="P156" si="40">SUM(P154:P155)</f>
        <v>30000</v>
      </c>
      <c r="Q156" s="83">
        <f t="shared" ref="Q156" si="41">SUM(Q154:Q155)</f>
        <v>30000</v>
      </c>
      <c r="R156" s="631"/>
      <c r="S156" s="141">
        <v>1</v>
      </c>
      <c r="T156" s="142">
        <v>5</v>
      </c>
      <c r="U156" s="143">
        <v>5</v>
      </c>
      <c r="V156" s="3"/>
    </row>
    <row r="157" spans="1:22" ht="16.5" customHeight="1">
      <c r="A157" s="535" t="s">
        <v>18</v>
      </c>
      <c r="B157" s="537" t="s">
        <v>20</v>
      </c>
      <c r="C157" s="539" t="s">
        <v>143</v>
      </c>
      <c r="D157" s="565" t="s">
        <v>179</v>
      </c>
      <c r="E157" s="543" t="s">
        <v>187</v>
      </c>
      <c r="F157" s="560" t="s">
        <v>26</v>
      </c>
      <c r="G157" s="84" t="s">
        <v>25</v>
      </c>
      <c r="H157" s="433"/>
      <c r="I157" s="73"/>
      <c r="J157" s="73"/>
      <c r="K157" s="89"/>
      <c r="L157" s="433"/>
      <c r="M157" s="73"/>
      <c r="N157" s="73"/>
      <c r="O157" s="89"/>
      <c r="P157" s="439">
        <v>9692</v>
      </c>
      <c r="Q157" s="231"/>
      <c r="R157" s="590" t="s">
        <v>115</v>
      </c>
      <c r="S157" s="592"/>
      <c r="T157" s="570"/>
      <c r="U157" s="572">
        <v>0</v>
      </c>
      <c r="V157" s="3"/>
    </row>
    <row r="158" spans="1:22" ht="16.5" customHeight="1" thickBot="1">
      <c r="A158" s="549"/>
      <c r="B158" s="551"/>
      <c r="C158" s="550"/>
      <c r="D158" s="566"/>
      <c r="E158" s="562"/>
      <c r="F158" s="561"/>
      <c r="G158" s="86" t="s">
        <v>24</v>
      </c>
      <c r="H158" s="434"/>
      <c r="I158" s="79"/>
      <c r="J158" s="79"/>
      <c r="K158" s="90"/>
      <c r="L158" s="434"/>
      <c r="M158" s="79"/>
      <c r="N158" s="79"/>
      <c r="O158" s="90"/>
      <c r="P158" s="440">
        <v>64616</v>
      </c>
      <c r="Q158" s="238"/>
      <c r="R158" s="591"/>
      <c r="S158" s="593"/>
      <c r="T158" s="571"/>
      <c r="U158" s="573"/>
      <c r="V158" s="3"/>
    </row>
    <row r="159" spans="1:22" ht="15" customHeight="1" thickBot="1">
      <c r="A159" s="549"/>
      <c r="B159" s="551"/>
      <c r="C159" s="550"/>
      <c r="D159" s="567"/>
      <c r="E159" s="562"/>
      <c r="F159" s="561"/>
      <c r="G159" s="110" t="s">
        <v>13</v>
      </c>
      <c r="H159" s="437"/>
      <c r="I159" s="437"/>
      <c r="J159" s="437"/>
      <c r="K159" s="438"/>
      <c r="L159" s="437"/>
      <c r="M159" s="437"/>
      <c r="N159" s="437"/>
      <c r="O159" s="438"/>
      <c r="P159" s="111">
        <f>SUM(P157:P158)</f>
        <v>74308</v>
      </c>
      <c r="Q159" s="353"/>
      <c r="R159" s="591"/>
      <c r="S159" s="141"/>
      <c r="T159" s="142"/>
      <c r="U159" s="143"/>
    </row>
    <row r="160" spans="1:22" ht="15" customHeight="1">
      <c r="A160" s="535" t="s">
        <v>18</v>
      </c>
      <c r="B160" s="537" t="s">
        <v>20</v>
      </c>
      <c r="C160" s="539" t="s">
        <v>20</v>
      </c>
      <c r="D160" s="563" t="s">
        <v>172</v>
      </c>
      <c r="E160" s="543" t="s">
        <v>41</v>
      </c>
      <c r="F160" s="560" t="s">
        <v>27</v>
      </c>
      <c r="G160" s="255" t="s">
        <v>25</v>
      </c>
      <c r="H160" s="88"/>
      <c r="I160" s="73"/>
      <c r="J160" s="73"/>
      <c r="K160" s="89"/>
      <c r="L160" s="246">
        <v>20000</v>
      </c>
      <c r="M160" s="73">
        <v>20000</v>
      </c>
      <c r="N160" s="73"/>
      <c r="O160" s="89">
        <v>20000</v>
      </c>
      <c r="P160" s="285"/>
      <c r="Q160" s="342"/>
      <c r="R160" s="625" t="s">
        <v>35</v>
      </c>
      <c r="S160" s="552">
        <v>1</v>
      </c>
      <c r="T160" s="252"/>
      <c r="U160" s="253"/>
    </row>
    <row r="161" spans="1:23" ht="15" customHeight="1" thickBot="1">
      <c r="A161" s="549"/>
      <c r="B161" s="551"/>
      <c r="C161" s="550"/>
      <c r="D161" s="564"/>
      <c r="E161" s="562"/>
      <c r="F161" s="561"/>
      <c r="G161" s="256" t="s">
        <v>47</v>
      </c>
      <c r="H161" s="233"/>
      <c r="I161" s="234"/>
      <c r="J161" s="234"/>
      <c r="K161" s="235"/>
      <c r="L161" s="233">
        <v>699000</v>
      </c>
      <c r="M161" s="234">
        <f>+L161</f>
        <v>699000</v>
      </c>
      <c r="N161" s="234"/>
      <c r="O161" s="235">
        <v>699000</v>
      </c>
      <c r="P161" s="200"/>
      <c r="Q161" s="201"/>
      <c r="R161" s="626"/>
      <c r="S161" s="553"/>
      <c r="T161" s="251"/>
      <c r="U161" s="254"/>
    </row>
    <row r="162" spans="1:23" ht="15" customHeight="1" thickBot="1">
      <c r="A162" s="549"/>
      <c r="B162" s="551"/>
      <c r="C162" s="550"/>
      <c r="D162" s="542"/>
      <c r="E162" s="562"/>
      <c r="F162" s="561"/>
      <c r="G162" s="74" t="s">
        <v>13</v>
      </c>
      <c r="H162" s="441"/>
      <c r="I162" s="442"/>
      <c r="J162" s="442"/>
      <c r="K162" s="443"/>
      <c r="L162" s="444">
        <f>SUM(L160:L161)</f>
        <v>719000</v>
      </c>
      <c r="M162" s="444">
        <f t="shared" ref="M162:O162" si="42">SUM(M160:M161)</f>
        <v>719000</v>
      </c>
      <c r="N162" s="444">
        <f t="shared" si="42"/>
        <v>0</v>
      </c>
      <c r="O162" s="444">
        <f t="shared" si="42"/>
        <v>719000</v>
      </c>
      <c r="P162" s="356"/>
      <c r="Q162" s="357"/>
      <c r="R162" s="627"/>
      <c r="S162" s="138"/>
      <c r="T162" s="139"/>
      <c r="U162" s="140"/>
    </row>
    <row r="163" spans="1:23" ht="17.25" customHeight="1">
      <c r="A163" s="580" t="s">
        <v>18</v>
      </c>
      <c r="B163" s="583" t="s">
        <v>20</v>
      </c>
      <c r="C163" s="586" t="s">
        <v>188</v>
      </c>
      <c r="D163" s="563" t="s">
        <v>173</v>
      </c>
      <c r="E163" s="543" t="s">
        <v>51</v>
      </c>
      <c r="F163" s="545" t="s">
        <v>26</v>
      </c>
      <c r="G163" s="84" t="s">
        <v>25</v>
      </c>
      <c r="H163" s="445"/>
      <c r="I163" s="73"/>
      <c r="J163" s="73"/>
      <c r="K163" s="89"/>
      <c r="L163" s="445">
        <v>0</v>
      </c>
      <c r="M163" s="73"/>
      <c r="N163" s="73"/>
      <c r="O163" s="89">
        <v>0</v>
      </c>
      <c r="P163" s="231">
        <v>29797</v>
      </c>
      <c r="Q163" s="231"/>
      <c r="R163" s="590" t="s">
        <v>178</v>
      </c>
      <c r="S163" s="592"/>
      <c r="T163" s="570"/>
      <c r="U163" s="572"/>
      <c r="V163" s="568"/>
      <c r="W163" s="569"/>
    </row>
    <row r="164" spans="1:23" ht="15" customHeight="1" thickBot="1">
      <c r="A164" s="581"/>
      <c r="B164" s="584"/>
      <c r="C164" s="587"/>
      <c r="D164" s="564"/>
      <c r="E164" s="562"/>
      <c r="F164" s="589"/>
      <c r="G164" s="86" t="s">
        <v>24</v>
      </c>
      <c r="H164" s="440"/>
      <c r="I164" s="79"/>
      <c r="J164" s="79"/>
      <c r="K164" s="90"/>
      <c r="L164" s="440">
        <v>98644</v>
      </c>
      <c r="M164" s="79"/>
      <c r="N164" s="79"/>
      <c r="O164" s="90">
        <v>98644</v>
      </c>
      <c r="P164" s="238">
        <v>100000</v>
      </c>
      <c r="Q164" s="238"/>
      <c r="R164" s="591"/>
      <c r="S164" s="593"/>
      <c r="T164" s="571"/>
      <c r="U164" s="573"/>
      <c r="V164" s="568"/>
      <c r="W164" s="569"/>
    </row>
    <row r="165" spans="1:23" ht="19.5" customHeight="1" thickBot="1">
      <c r="A165" s="582"/>
      <c r="B165" s="585"/>
      <c r="C165" s="588"/>
      <c r="D165" s="564"/>
      <c r="E165" s="562"/>
      <c r="F165" s="589"/>
      <c r="G165" s="110" t="s">
        <v>13</v>
      </c>
      <c r="H165" s="437"/>
      <c r="I165" s="437"/>
      <c r="J165" s="437"/>
      <c r="K165" s="438"/>
      <c r="L165" s="436">
        <f>SUM(L163:L164)</f>
        <v>98644</v>
      </c>
      <c r="M165" s="436"/>
      <c r="N165" s="436"/>
      <c r="O165" s="491">
        <f>SUM(O163:O164)</f>
        <v>98644</v>
      </c>
      <c r="P165" s="111">
        <v>10000</v>
      </c>
      <c r="Q165" s="353"/>
      <c r="R165" s="591"/>
      <c r="S165" s="141"/>
      <c r="T165" s="142"/>
      <c r="U165" s="143"/>
      <c r="V165" s="568"/>
      <c r="W165" s="569"/>
    </row>
    <row r="166" spans="1:23" ht="19.5" customHeight="1" thickBot="1">
      <c r="A166" s="535" t="s">
        <v>18</v>
      </c>
      <c r="B166" s="537" t="s">
        <v>20</v>
      </c>
      <c r="C166" s="539" t="s">
        <v>194</v>
      </c>
      <c r="D166" s="541" t="s">
        <v>192</v>
      </c>
      <c r="E166" s="543" t="s">
        <v>195</v>
      </c>
      <c r="F166" s="545" t="s">
        <v>26</v>
      </c>
      <c r="G166" s="86" t="s">
        <v>25</v>
      </c>
      <c r="H166" s="73"/>
      <c r="I166" s="73"/>
      <c r="J166" s="73"/>
      <c r="K166" s="73"/>
      <c r="L166" s="341"/>
      <c r="M166" s="341"/>
      <c r="N166" s="341"/>
      <c r="O166" s="341"/>
      <c r="P166" s="341"/>
      <c r="Q166" s="341"/>
      <c r="R166" s="547" t="s">
        <v>193</v>
      </c>
      <c r="S166" s="252"/>
      <c r="T166" s="252"/>
      <c r="U166" s="253"/>
      <c r="V166" s="497"/>
      <c r="W166" s="490"/>
    </row>
    <row r="167" spans="1:23" ht="19.5" customHeight="1" thickBot="1">
      <c r="A167" s="536"/>
      <c r="B167" s="538"/>
      <c r="C167" s="540"/>
      <c r="D167" s="542"/>
      <c r="E167" s="544"/>
      <c r="F167" s="546"/>
      <c r="G167" s="110" t="s">
        <v>13</v>
      </c>
      <c r="H167" s="442"/>
      <c r="I167" s="442"/>
      <c r="J167" s="442"/>
      <c r="K167" s="442"/>
      <c r="L167" s="492"/>
      <c r="M167" s="492"/>
      <c r="N167" s="492"/>
      <c r="O167" s="492"/>
      <c r="P167" s="483"/>
      <c r="Q167" s="483"/>
      <c r="R167" s="548"/>
      <c r="S167" s="139"/>
      <c r="T167" s="139"/>
      <c r="U167" s="140"/>
      <c r="V167" s="490"/>
      <c r="W167" s="490"/>
    </row>
    <row r="168" spans="1:23" s="462" customFormat="1" ht="15" customHeight="1" thickBot="1">
      <c r="A168" s="463" t="s">
        <v>18</v>
      </c>
      <c r="B168" s="464" t="s">
        <v>20</v>
      </c>
      <c r="C168" s="574" t="s">
        <v>14</v>
      </c>
      <c r="D168" s="575"/>
      <c r="E168" s="575"/>
      <c r="F168" s="576"/>
      <c r="G168" s="465" t="s">
        <v>13</v>
      </c>
      <c r="H168" s="466">
        <f>SUM(H165+H162+H159+H156+H153+H150+H147+H144+H140+H137+H133+H130+H127+H123+H118+H113+H108+H103+H98+H93+H89)</f>
        <v>2781930.4380000001</v>
      </c>
      <c r="I168" s="466">
        <f t="shared" ref="I168:Q168" si="43">SUM(I165+I162+I159+I156+I153+I150+I147+I144+I140+I137+I133+I130+I127+I123+I118+I113+I108+I103+I98+I93+I89)</f>
        <v>76899.465360000002</v>
      </c>
      <c r="J168" s="466">
        <f t="shared" si="43"/>
        <v>2135.6299999999997</v>
      </c>
      <c r="K168" s="466">
        <f t="shared" si="43"/>
        <v>2721374.1246400001</v>
      </c>
      <c r="L168" s="466">
        <f t="shared" si="43"/>
        <v>4089577.04</v>
      </c>
      <c r="M168" s="466">
        <f t="shared" si="43"/>
        <v>2168634.79</v>
      </c>
      <c r="N168" s="466">
        <f t="shared" si="43"/>
        <v>3950</v>
      </c>
      <c r="O168" s="466">
        <f t="shared" si="43"/>
        <v>4036321.1799999997</v>
      </c>
      <c r="P168" s="466">
        <f t="shared" si="43"/>
        <v>524308</v>
      </c>
      <c r="Q168" s="466">
        <f t="shared" si="43"/>
        <v>411603</v>
      </c>
      <c r="R168" s="467" t="s">
        <v>34</v>
      </c>
      <c r="S168" s="468"/>
      <c r="T168" s="469"/>
      <c r="U168" s="470"/>
    </row>
    <row r="169" spans="1:23" ht="15" customHeight="1" thickBot="1">
      <c r="A169" s="159"/>
      <c r="B169" s="160"/>
      <c r="C169" s="161"/>
      <c r="D169" s="161"/>
      <c r="E169" s="161"/>
      <c r="F169" s="161"/>
      <c r="G169" s="12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3"/>
      <c r="S169" s="134"/>
      <c r="T169" s="63"/>
      <c r="U169" s="129"/>
    </row>
    <row r="170" spans="1:23" ht="15" customHeight="1" thickBot="1">
      <c r="A170" s="6" t="s">
        <v>18</v>
      </c>
      <c r="B170" s="7" t="s">
        <v>21</v>
      </c>
      <c r="C170" s="37" t="s">
        <v>36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131" t="s">
        <v>34</v>
      </c>
      <c r="T170" s="132" t="s">
        <v>34</v>
      </c>
      <c r="U170" s="133" t="s">
        <v>34</v>
      </c>
      <c r="V170" s="3"/>
    </row>
    <row r="171" spans="1:23" ht="12" customHeight="1">
      <c r="A171" s="577" t="s">
        <v>18</v>
      </c>
      <c r="B171" s="554" t="s">
        <v>21</v>
      </c>
      <c r="C171" s="554" t="s">
        <v>27</v>
      </c>
      <c r="D171" s="565" t="s">
        <v>134</v>
      </c>
      <c r="E171" s="673" t="s">
        <v>166</v>
      </c>
      <c r="F171" s="889" t="s">
        <v>49</v>
      </c>
      <c r="G171" s="498" t="s">
        <v>24</v>
      </c>
      <c r="H171" s="370"/>
      <c r="I171" s="53">
        <v>3500</v>
      </c>
      <c r="J171" s="53"/>
      <c r="K171" s="81"/>
      <c r="L171" s="499">
        <v>234000</v>
      </c>
      <c r="M171" s="73"/>
      <c r="N171" s="73"/>
      <c r="O171" s="232">
        <v>234000</v>
      </c>
      <c r="P171" s="231"/>
      <c r="Q171" s="81"/>
      <c r="R171" s="620" t="s">
        <v>50</v>
      </c>
      <c r="S171" s="552">
        <v>1241</v>
      </c>
      <c r="T171" s="617"/>
      <c r="U171" s="618"/>
      <c r="V171" s="568"/>
      <c r="W171" s="569"/>
    </row>
    <row r="172" spans="1:23" ht="12" customHeight="1">
      <c r="A172" s="578"/>
      <c r="B172" s="555"/>
      <c r="C172" s="555"/>
      <c r="D172" s="566"/>
      <c r="E172" s="674"/>
      <c r="F172" s="890"/>
      <c r="G172" s="500" t="s">
        <v>25</v>
      </c>
      <c r="H172" s="373"/>
      <c r="I172" s="234">
        <v>2500</v>
      </c>
      <c r="J172" s="234"/>
      <c r="K172" s="243"/>
      <c r="L172" s="373">
        <v>0</v>
      </c>
      <c r="M172" s="234"/>
      <c r="N172" s="234"/>
      <c r="O172" s="237">
        <v>0</v>
      </c>
      <c r="P172" s="236"/>
      <c r="Q172" s="243"/>
      <c r="R172" s="621"/>
      <c r="S172" s="559"/>
      <c r="T172" s="534"/>
      <c r="U172" s="619"/>
      <c r="V172" s="568"/>
      <c r="W172" s="569"/>
    </row>
    <row r="173" spans="1:23" ht="15.75" customHeight="1">
      <c r="A173" s="578"/>
      <c r="B173" s="555"/>
      <c r="C173" s="555"/>
      <c r="D173" s="566"/>
      <c r="E173" s="674"/>
      <c r="F173" s="890"/>
      <c r="G173" s="500" t="s">
        <v>33</v>
      </c>
      <c r="H173" s="373"/>
      <c r="I173" s="234"/>
      <c r="J173" s="234"/>
      <c r="K173" s="243"/>
      <c r="L173" s="373">
        <v>0</v>
      </c>
      <c r="M173" s="234"/>
      <c r="N173" s="234"/>
      <c r="O173" s="237">
        <v>0</v>
      </c>
      <c r="P173" s="236"/>
      <c r="Q173" s="243"/>
      <c r="R173" s="621"/>
      <c r="S173" s="559"/>
      <c r="T173" s="534"/>
      <c r="U173" s="619"/>
      <c r="V173" s="568"/>
      <c r="W173" s="569"/>
    </row>
    <row r="174" spans="1:23" ht="13.5" customHeight="1" thickBot="1">
      <c r="A174" s="578"/>
      <c r="B174" s="555"/>
      <c r="C174" s="555"/>
      <c r="D174" s="566"/>
      <c r="E174" s="674"/>
      <c r="F174" s="890"/>
      <c r="G174" s="501" t="s">
        <v>32</v>
      </c>
      <c r="H174" s="302">
        <v>0</v>
      </c>
      <c r="I174" s="494">
        <v>0</v>
      </c>
      <c r="J174" s="494">
        <v>0</v>
      </c>
      <c r="K174" s="82">
        <v>0</v>
      </c>
      <c r="L174" s="502">
        <v>0</v>
      </c>
      <c r="M174" s="350">
        <v>0</v>
      </c>
      <c r="N174" s="350">
        <v>0</v>
      </c>
      <c r="O174" s="430">
        <v>0</v>
      </c>
      <c r="P174" s="496"/>
      <c r="Q174" s="82"/>
      <c r="R174" s="621"/>
      <c r="S174" s="553"/>
      <c r="T174" s="611"/>
      <c r="U174" s="610"/>
      <c r="V174" s="568"/>
      <c r="W174" s="569"/>
    </row>
    <row r="175" spans="1:23" ht="15.75" customHeight="1" thickBot="1">
      <c r="A175" s="579"/>
      <c r="B175" s="556"/>
      <c r="C175" s="556"/>
      <c r="D175" s="567"/>
      <c r="E175" s="674"/>
      <c r="F175" s="890"/>
      <c r="G175" s="526" t="s">
        <v>13</v>
      </c>
      <c r="H175" s="527">
        <f>SUM(H171:H174)</f>
        <v>0</v>
      </c>
      <c r="I175" s="527">
        <f t="shared" ref="I175:O175" si="44">SUM(I171:I174)</f>
        <v>6000</v>
      </c>
      <c r="J175" s="527">
        <f t="shared" si="44"/>
        <v>0</v>
      </c>
      <c r="K175" s="527">
        <f t="shared" si="44"/>
        <v>0</v>
      </c>
      <c r="L175" s="527">
        <f t="shared" si="44"/>
        <v>234000</v>
      </c>
      <c r="M175" s="527">
        <f t="shared" si="44"/>
        <v>0</v>
      </c>
      <c r="N175" s="527">
        <f t="shared" si="44"/>
        <v>0</v>
      </c>
      <c r="O175" s="527">
        <f t="shared" si="44"/>
        <v>234000</v>
      </c>
      <c r="P175" s="527"/>
      <c r="Q175" s="527"/>
      <c r="R175" s="622"/>
      <c r="S175" s="503"/>
      <c r="T175" s="503"/>
      <c r="U175" s="504"/>
      <c r="V175" s="568"/>
      <c r="W175" s="569"/>
    </row>
    <row r="176" spans="1:23" ht="15.75" customHeight="1" thickBot="1">
      <c r="A176" s="505"/>
      <c r="B176" s="506"/>
      <c r="C176" s="554" t="s">
        <v>26</v>
      </c>
      <c r="D176" s="565" t="s">
        <v>167</v>
      </c>
      <c r="E176" s="557" t="s">
        <v>166</v>
      </c>
      <c r="F176" s="558" t="s">
        <v>49</v>
      </c>
      <c r="G176" s="507" t="s">
        <v>24</v>
      </c>
      <c r="H176" s="88">
        <v>202100</v>
      </c>
      <c r="I176" s="73">
        <v>107700</v>
      </c>
      <c r="J176" s="73"/>
      <c r="K176" s="89">
        <v>94400</v>
      </c>
      <c r="L176" s="88">
        <v>8000</v>
      </c>
      <c r="M176" s="73">
        <v>8000</v>
      </c>
      <c r="N176" s="508"/>
      <c r="O176" s="509"/>
      <c r="P176" s="510"/>
      <c r="Q176" s="510"/>
      <c r="R176" s="620" t="s">
        <v>50</v>
      </c>
      <c r="S176" s="559">
        <v>19.100000000000001</v>
      </c>
      <c r="T176" s="534"/>
      <c r="U176" s="619"/>
      <c r="V176" s="3"/>
    </row>
    <row r="177" spans="1:22" ht="13.5" customHeight="1" thickBot="1">
      <c r="A177" s="505"/>
      <c r="B177" s="506"/>
      <c r="C177" s="555"/>
      <c r="D177" s="566"/>
      <c r="E177" s="557"/>
      <c r="F177" s="558"/>
      <c r="G177" s="507" t="s">
        <v>25</v>
      </c>
      <c r="H177" s="511"/>
      <c r="I177" s="512"/>
      <c r="J177" s="512"/>
      <c r="K177" s="513"/>
      <c r="L177" s="514"/>
      <c r="M177" s="515"/>
      <c r="N177" s="515"/>
      <c r="O177" s="516"/>
      <c r="P177" s="510"/>
      <c r="Q177" s="510"/>
      <c r="R177" s="621"/>
      <c r="S177" s="559"/>
      <c r="T177" s="534"/>
      <c r="U177" s="619"/>
      <c r="V177" s="3"/>
    </row>
    <row r="178" spans="1:22" ht="13.5" customHeight="1" thickBot="1">
      <c r="A178" s="505" t="s">
        <v>18</v>
      </c>
      <c r="B178" s="506" t="s">
        <v>21</v>
      </c>
      <c r="C178" s="555"/>
      <c r="D178" s="566"/>
      <c r="E178" s="557"/>
      <c r="F178" s="558"/>
      <c r="G178" s="517" t="s">
        <v>33</v>
      </c>
      <c r="H178" s="518"/>
      <c r="I178" s="519"/>
      <c r="J178" s="519"/>
      <c r="K178" s="520"/>
      <c r="L178" s="521"/>
      <c r="M178" s="522"/>
      <c r="N178" s="522"/>
      <c r="O178" s="523"/>
      <c r="P178" s="524"/>
      <c r="Q178" s="524"/>
      <c r="R178" s="621"/>
      <c r="S178" s="559"/>
      <c r="T178" s="534"/>
      <c r="U178" s="619"/>
      <c r="V178" s="3"/>
    </row>
    <row r="179" spans="1:22" ht="23.25" customHeight="1" thickBot="1">
      <c r="A179" s="505"/>
      <c r="B179" s="506"/>
      <c r="C179" s="556"/>
      <c r="D179" s="567"/>
      <c r="E179" s="557"/>
      <c r="F179" s="558"/>
      <c r="G179" s="528" t="s">
        <v>110</v>
      </c>
      <c r="H179" s="384">
        <f>SUM(H176:H178)</f>
        <v>202100</v>
      </c>
      <c r="I179" s="384">
        <f t="shared" ref="I179:O179" si="45">SUM(I176:I178)</f>
        <v>107700</v>
      </c>
      <c r="J179" s="384">
        <f t="shared" si="45"/>
        <v>0</v>
      </c>
      <c r="K179" s="384">
        <f t="shared" si="45"/>
        <v>94400</v>
      </c>
      <c r="L179" s="384">
        <f t="shared" si="45"/>
        <v>8000</v>
      </c>
      <c r="M179" s="384">
        <f t="shared" si="45"/>
        <v>8000</v>
      </c>
      <c r="N179" s="384">
        <f t="shared" si="45"/>
        <v>0</v>
      </c>
      <c r="O179" s="384">
        <f t="shared" si="45"/>
        <v>0</v>
      </c>
      <c r="P179" s="384"/>
      <c r="Q179" s="384"/>
      <c r="R179" s="622"/>
      <c r="S179" s="493"/>
      <c r="T179" s="495"/>
      <c r="U179" s="525"/>
      <c r="V179" s="3"/>
    </row>
    <row r="180" spans="1:22" ht="12.75" customHeight="1">
      <c r="A180" s="535" t="s">
        <v>18</v>
      </c>
      <c r="B180" s="537" t="s">
        <v>21</v>
      </c>
      <c r="C180" s="647" t="s">
        <v>126</v>
      </c>
      <c r="D180" s="565" t="s">
        <v>108</v>
      </c>
      <c r="E180" s="650" t="s">
        <v>43</v>
      </c>
      <c r="F180" s="652" t="s">
        <v>91</v>
      </c>
      <c r="G180" s="105" t="s">
        <v>171</v>
      </c>
      <c r="H180" s="275"/>
      <c r="I180" s="273"/>
      <c r="J180" s="273"/>
      <c r="K180" s="274">
        <v>26714</v>
      </c>
      <c r="L180" s="275"/>
      <c r="M180" s="273"/>
      <c r="N180" s="273"/>
      <c r="O180" s="274"/>
      <c r="P180" s="107"/>
      <c r="Q180" s="107"/>
      <c r="R180" s="876" t="s">
        <v>109</v>
      </c>
      <c r="S180" s="600">
        <v>2</v>
      </c>
      <c r="T180" s="598">
        <v>2</v>
      </c>
      <c r="U180" s="596">
        <v>2</v>
      </c>
      <c r="V180" s="3"/>
    </row>
    <row r="181" spans="1:22" ht="12.75" customHeight="1">
      <c r="A181" s="549"/>
      <c r="B181" s="551"/>
      <c r="C181" s="648"/>
      <c r="D181" s="566"/>
      <c r="E181" s="650"/>
      <c r="F181" s="652"/>
      <c r="G181" s="106" t="s">
        <v>111</v>
      </c>
      <c r="H181" s="23">
        <v>274515</v>
      </c>
      <c r="I181" s="24">
        <v>0</v>
      </c>
      <c r="J181" s="24">
        <v>0</v>
      </c>
      <c r="K181" s="25">
        <v>274515</v>
      </c>
      <c r="L181" s="23">
        <v>53593.41</v>
      </c>
      <c r="M181" s="24"/>
      <c r="N181" s="24"/>
      <c r="O181" s="25">
        <v>53593</v>
      </c>
      <c r="P181" s="30"/>
      <c r="Q181" s="30"/>
      <c r="R181" s="877"/>
      <c r="S181" s="601"/>
      <c r="T181" s="599"/>
      <c r="U181" s="597"/>
      <c r="V181" s="3"/>
    </row>
    <row r="182" spans="1:22" ht="12.75" customHeight="1" thickBot="1">
      <c r="A182" s="549"/>
      <c r="B182" s="551"/>
      <c r="C182" s="648"/>
      <c r="D182" s="566"/>
      <c r="E182" s="650"/>
      <c r="F182" s="652"/>
      <c r="G182" s="108" t="s">
        <v>24</v>
      </c>
      <c r="H182" s="171"/>
      <c r="I182" s="172"/>
      <c r="J182" s="172"/>
      <c r="K182" s="173"/>
      <c r="L182" s="171"/>
      <c r="M182" s="172"/>
      <c r="N182" s="172"/>
      <c r="O182" s="173"/>
      <c r="P182" s="109"/>
      <c r="Q182" s="109"/>
      <c r="R182" s="878"/>
      <c r="S182" s="601"/>
      <c r="T182" s="599"/>
      <c r="U182" s="597"/>
      <c r="V182" s="3"/>
    </row>
    <row r="183" spans="1:22" ht="18.75" customHeight="1" thickBot="1">
      <c r="A183" s="536"/>
      <c r="B183" s="538"/>
      <c r="C183" s="649"/>
      <c r="D183" s="567"/>
      <c r="E183" s="651"/>
      <c r="F183" s="653"/>
      <c r="G183" s="87" t="s">
        <v>110</v>
      </c>
      <c r="H183" s="77">
        <f>SUM(H180:H182)</f>
        <v>274515</v>
      </c>
      <c r="I183" s="77">
        <f t="shared" ref="I183:Q183" si="46">SUM(I180:I182)</f>
        <v>0</v>
      </c>
      <c r="J183" s="77">
        <f t="shared" si="46"/>
        <v>0</v>
      </c>
      <c r="K183" s="77">
        <f t="shared" si="46"/>
        <v>301229</v>
      </c>
      <c r="L183" s="77">
        <f t="shared" si="46"/>
        <v>53593.41</v>
      </c>
      <c r="M183" s="77">
        <f t="shared" si="46"/>
        <v>0</v>
      </c>
      <c r="N183" s="77">
        <f t="shared" si="46"/>
        <v>0</v>
      </c>
      <c r="O183" s="77">
        <f t="shared" si="46"/>
        <v>53593</v>
      </c>
      <c r="P183" s="77">
        <f t="shared" si="46"/>
        <v>0</v>
      </c>
      <c r="Q183" s="77">
        <f t="shared" si="46"/>
        <v>0</v>
      </c>
      <c r="R183" s="447"/>
      <c r="S183" s="61"/>
      <c r="T183" s="61"/>
      <c r="U183" s="61"/>
      <c r="V183" s="3"/>
    </row>
    <row r="184" spans="1:22" ht="16.5" customHeight="1" thickBot="1">
      <c r="A184" s="535" t="s">
        <v>18</v>
      </c>
      <c r="B184" s="537" t="s">
        <v>21</v>
      </c>
      <c r="C184" s="539" t="s">
        <v>154</v>
      </c>
      <c r="D184" s="879" t="s">
        <v>88</v>
      </c>
      <c r="E184" s="747" t="s">
        <v>43</v>
      </c>
      <c r="F184" s="848" t="s">
        <v>62</v>
      </c>
      <c r="G184" s="84" t="s">
        <v>25</v>
      </c>
      <c r="H184" s="88">
        <f>+I184+K184</f>
        <v>62991</v>
      </c>
      <c r="I184" s="73"/>
      <c r="J184" s="73"/>
      <c r="K184" s="89">
        <v>62991</v>
      </c>
      <c r="L184" s="88"/>
      <c r="M184" s="73"/>
      <c r="N184" s="73"/>
      <c r="O184" s="446"/>
      <c r="P184" s="231"/>
      <c r="Q184" s="231"/>
      <c r="R184" s="873" t="s">
        <v>100</v>
      </c>
      <c r="S184" s="592">
        <v>169</v>
      </c>
      <c r="T184" s="570"/>
      <c r="U184" s="572">
        <v>0</v>
      </c>
      <c r="V184" s="3"/>
    </row>
    <row r="185" spans="1:22" ht="16.5" customHeight="1" thickBot="1">
      <c r="A185" s="549"/>
      <c r="B185" s="551"/>
      <c r="C185" s="550"/>
      <c r="D185" s="880"/>
      <c r="E185" s="650"/>
      <c r="F185" s="702"/>
      <c r="G185" s="86" t="s">
        <v>24</v>
      </c>
      <c r="H185" s="230">
        <f>+I185+K185</f>
        <v>77771</v>
      </c>
      <c r="I185" s="79">
        <v>5795</v>
      </c>
      <c r="J185" s="79"/>
      <c r="K185" s="90">
        <v>71976</v>
      </c>
      <c r="L185" s="230">
        <f>+O185</f>
        <v>4857</v>
      </c>
      <c r="M185" s="79"/>
      <c r="N185" s="79"/>
      <c r="O185" s="282">
        <v>4857</v>
      </c>
      <c r="P185" s="238"/>
      <c r="Q185" s="238"/>
      <c r="R185" s="874"/>
      <c r="S185" s="593"/>
      <c r="T185" s="571"/>
      <c r="U185" s="573"/>
      <c r="V185" s="3"/>
    </row>
    <row r="186" spans="1:22" ht="21.75" customHeight="1" thickBot="1">
      <c r="A186" s="536"/>
      <c r="B186" s="538"/>
      <c r="C186" s="540"/>
      <c r="D186" s="881"/>
      <c r="E186" s="651"/>
      <c r="F186" s="849"/>
      <c r="G186" s="87" t="s">
        <v>13</v>
      </c>
      <c r="H186" s="77">
        <f>SUM(H184:H185)</f>
        <v>140762</v>
      </c>
      <c r="I186" s="77">
        <f t="shared" ref="I186:Q186" si="47">SUM(I184:I185)</f>
        <v>5795</v>
      </c>
      <c r="J186" s="77">
        <f t="shared" si="47"/>
        <v>0</v>
      </c>
      <c r="K186" s="77">
        <f t="shared" si="47"/>
        <v>134967</v>
      </c>
      <c r="L186" s="77">
        <f t="shared" si="47"/>
        <v>4857</v>
      </c>
      <c r="M186" s="77">
        <f t="shared" si="47"/>
        <v>0</v>
      </c>
      <c r="N186" s="77">
        <f t="shared" si="47"/>
        <v>0</v>
      </c>
      <c r="O186" s="77">
        <f t="shared" si="47"/>
        <v>4857</v>
      </c>
      <c r="P186" s="77">
        <f t="shared" si="47"/>
        <v>0</v>
      </c>
      <c r="Q186" s="77">
        <f t="shared" si="47"/>
        <v>0</v>
      </c>
      <c r="R186" s="875"/>
      <c r="S186" s="176"/>
      <c r="T186" s="177"/>
      <c r="U186" s="178"/>
      <c r="V186" s="3"/>
    </row>
    <row r="187" spans="1:22" ht="21.75" customHeight="1" thickBot="1">
      <c r="A187" s="535" t="s">
        <v>18</v>
      </c>
      <c r="B187" s="537" t="s">
        <v>21</v>
      </c>
      <c r="C187" s="539" t="s">
        <v>150</v>
      </c>
      <c r="D187" s="879" t="s">
        <v>169</v>
      </c>
      <c r="E187" s="747" t="s">
        <v>43</v>
      </c>
      <c r="F187" s="882" t="s">
        <v>62</v>
      </c>
      <c r="G187" s="529" t="s">
        <v>25</v>
      </c>
      <c r="H187" s="285"/>
      <c r="I187" s="341"/>
      <c r="J187" s="341"/>
      <c r="K187" s="342"/>
      <c r="L187" s="285">
        <v>20000</v>
      </c>
      <c r="M187" s="247"/>
      <c r="N187" s="247"/>
      <c r="O187" s="248">
        <v>20000</v>
      </c>
      <c r="P187" s="231">
        <v>166547</v>
      </c>
      <c r="Q187" s="354"/>
      <c r="R187" s="873" t="s">
        <v>100</v>
      </c>
      <c r="S187" s="637"/>
      <c r="T187" s="637">
        <v>52</v>
      </c>
      <c r="U187" s="637"/>
      <c r="V187" s="3"/>
    </row>
    <row r="188" spans="1:22" ht="21.75" customHeight="1" thickBot="1">
      <c r="A188" s="549"/>
      <c r="B188" s="551"/>
      <c r="C188" s="550"/>
      <c r="D188" s="880"/>
      <c r="E188" s="650"/>
      <c r="F188" s="883"/>
      <c r="G188" s="529" t="s">
        <v>24</v>
      </c>
      <c r="H188" s="202"/>
      <c r="I188" s="203"/>
      <c r="J188" s="203"/>
      <c r="K188" s="204"/>
      <c r="L188" s="289">
        <v>100000</v>
      </c>
      <c r="M188" s="290">
        <v>6400</v>
      </c>
      <c r="N188" s="290"/>
      <c r="O188" s="292">
        <v>93600</v>
      </c>
      <c r="P188" s="238">
        <v>80000</v>
      </c>
      <c r="Q188" s="359"/>
      <c r="R188" s="874"/>
      <c r="S188" s="611"/>
      <c r="T188" s="611"/>
      <c r="U188" s="611"/>
      <c r="V188" s="3"/>
    </row>
    <row r="189" spans="1:22" ht="21.75" customHeight="1" thickBot="1">
      <c r="A189" s="536"/>
      <c r="B189" s="538"/>
      <c r="C189" s="540"/>
      <c r="D189" s="881"/>
      <c r="E189" s="651"/>
      <c r="F189" s="884"/>
      <c r="G189" s="75" t="s">
        <v>13</v>
      </c>
      <c r="H189" s="283">
        <f>SUM(H187:H188)</f>
        <v>0</v>
      </c>
      <c r="I189" s="283">
        <f t="shared" ref="I189:Q189" si="48">SUM(I187:I188)</f>
        <v>0</v>
      </c>
      <c r="J189" s="283">
        <f t="shared" si="48"/>
        <v>0</v>
      </c>
      <c r="K189" s="283">
        <f t="shared" si="48"/>
        <v>0</v>
      </c>
      <c r="L189" s="283">
        <f t="shared" si="48"/>
        <v>120000</v>
      </c>
      <c r="M189" s="283">
        <f t="shared" si="48"/>
        <v>6400</v>
      </c>
      <c r="N189" s="283">
        <f t="shared" si="48"/>
        <v>0</v>
      </c>
      <c r="O189" s="283">
        <f t="shared" si="48"/>
        <v>113600</v>
      </c>
      <c r="P189" s="283">
        <f t="shared" si="48"/>
        <v>246547</v>
      </c>
      <c r="Q189" s="283">
        <f t="shared" si="48"/>
        <v>0</v>
      </c>
      <c r="R189" s="875"/>
      <c r="S189" s="193"/>
      <c r="T189" s="193"/>
      <c r="U189" s="193"/>
      <c r="V189" s="3"/>
    </row>
    <row r="190" spans="1:22" ht="12" customHeight="1">
      <c r="A190" s="535" t="s">
        <v>18</v>
      </c>
      <c r="B190" s="537" t="s">
        <v>21</v>
      </c>
      <c r="C190" s="647" t="s">
        <v>155</v>
      </c>
      <c r="D190" s="563" t="s">
        <v>77</v>
      </c>
      <c r="E190" s="543" t="s">
        <v>44</v>
      </c>
      <c r="F190" s="654" t="s">
        <v>80</v>
      </c>
      <c r="G190" s="144" t="s">
        <v>130</v>
      </c>
      <c r="H190" s="220">
        <v>24672</v>
      </c>
      <c r="I190" s="227"/>
      <c r="J190" s="227"/>
      <c r="K190" s="328">
        <v>24672</v>
      </c>
      <c r="L190" s="220">
        <v>13496</v>
      </c>
      <c r="M190" s="220">
        <v>0</v>
      </c>
      <c r="N190" s="227">
        <v>0</v>
      </c>
      <c r="O190" s="328">
        <v>13496</v>
      </c>
      <c r="P190" s="220"/>
      <c r="Q190" s="220"/>
      <c r="R190" s="604" t="s">
        <v>76</v>
      </c>
      <c r="S190" s="592">
        <v>0.3</v>
      </c>
      <c r="T190" s="570">
        <v>0</v>
      </c>
      <c r="U190" s="572">
        <v>0</v>
      </c>
      <c r="V190" s="3"/>
    </row>
    <row r="191" spans="1:22" ht="12" customHeight="1">
      <c r="A191" s="549"/>
      <c r="B191" s="551"/>
      <c r="C191" s="648"/>
      <c r="D191" s="564"/>
      <c r="E191" s="562"/>
      <c r="F191" s="655"/>
      <c r="G191" s="155" t="s">
        <v>25</v>
      </c>
      <c r="H191" s="277">
        <v>0</v>
      </c>
      <c r="I191" s="273">
        <v>0</v>
      </c>
      <c r="J191" s="273">
        <v>0</v>
      </c>
      <c r="K191" s="375">
        <v>0</v>
      </c>
      <c r="L191" s="277">
        <v>2000</v>
      </c>
      <c r="M191" s="277">
        <v>0</v>
      </c>
      <c r="N191" s="273">
        <v>0</v>
      </c>
      <c r="O191" s="375">
        <v>2000</v>
      </c>
      <c r="P191" s="277"/>
      <c r="Q191" s="277"/>
      <c r="R191" s="605"/>
      <c r="S191" s="553"/>
      <c r="T191" s="611"/>
      <c r="U191" s="610"/>
      <c r="V191" s="3"/>
    </row>
    <row r="192" spans="1:22" ht="12" customHeight="1" thickBot="1">
      <c r="A192" s="549"/>
      <c r="B192" s="551"/>
      <c r="C192" s="648"/>
      <c r="D192" s="564"/>
      <c r="E192" s="562"/>
      <c r="F192" s="655"/>
      <c r="G192" s="145" t="s">
        <v>24</v>
      </c>
      <c r="H192" s="229">
        <v>144381</v>
      </c>
      <c r="I192" s="24"/>
      <c r="J192" s="24"/>
      <c r="K192" s="332">
        <v>144381</v>
      </c>
      <c r="L192" s="229">
        <v>72000</v>
      </c>
      <c r="M192" s="229">
        <v>0</v>
      </c>
      <c r="N192" s="24">
        <v>0</v>
      </c>
      <c r="O192" s="332">
        <v>72000</v>
      </c>
      <c r="P192" s="229"/>
      <c r="Q192" s="229"/>
      <c r="R192" s="605"/>
      <c r="S192" s="593"/>
      <c r="T192" s="571"/>
      <c r="U192" s="573"/>
      <c r="V192" s="3"/>
    </row>
    <row r="193" spans="1:23" ht="24" customHeight="1" thickBot="1">
      <c r="A193" s="536"/>
      <c r="B193" s="538"/>
      <c r="C193" s="649"/>
      <c r="D193" s="542"/>
      <c r="E193" s="544"/>
      <c r="F193" s="656"/>
      <c r="G193" s="87" t="s">
        <v>13</v>
      </c>
      <c r="H193" s="76">
        <f>SUM(H190:H192)</f>
        <v>169053</v>
      </c>
      <c r="I193" s="76">
        <f t="shared" ref="I193:Q193" si="49">SUM(I190:I192)</f>
        <v>0</v>
      </c>
      <c r="J193" s="76">
        <f t="shared" si="49"/>
        <v>0</v>
      </c>
      <c r="K193" s="76">
        <f t="shared" si="49"/>
        <v>169053</v>
      </c>
      <c r="L193" s="76">
        <f t="shared" si="49"/>
        <v>87496</v>
      </c>
      <c r="M193" s="76">
        <f t="shared" si="49"/>
        <v>0</v>
      </c>
      <c r="N193" s="76">
        <f t="shared" si="49"/>
        <v>0</v>
      </c>
      <c r="O193" s="76">
        <f t="shared" si="49"/>
        <v>87496</v>
      </c>
      <c r="P193" s="76">
        <f t="shared" si="49"/>
        <v>0</v>
      </c>
      <c r="Q193" s="76">
        <f t="shared" si="49"/>
        <v>0</v>
      </c>
      <c r="R193" s="606"/>
      <c r="S193" s="179"/>
      <c r="T193" s="55"/>
      <c r="U193" s="112"/>
      <c r="V193" s="3"/>
    </row>
    <row r="194" spans="1:23" ht="12" customHeight="1">
      <c r="A194" s="535" t="s">
        <v>18</v>
      </c>
      <c r="B194" s="537" t="s">
        <v>21</v>
      </c>
      <c r="C194" s="647" t="s">
        <v>156</v>
      </c>
      <c r="D194" s="563" t="s">
        <v>78</v>
      </c>
      <c r="E194" s="543" t="s">
        <v>44</v>
      </c>
      <c r="F194" s="654" t="s">
        <v>80</v>
      </c>
      <c r="G194" s="144" t="s">
        <v>130</v>
      </c>
      <c r="H194" s="220"/>
      <c r="I194" s="227"/>
      <c r="J194" s="227"/>
      <c r="K194" s="328"/>
      <c r="L194" s="220">
        <v>23000</v>
      </c>
      <c r="M194" s="227">
        <v>23000</v>
      </c>
      <c r="N194" s="227">
        <v>0</v>
      </c>
      <c r="O194" s="220">
        <v>23000</v>
      </c>
      <c r="P194" s="220"/>
      <c r="Q194" s="220"/>
      <c r="R194" s="604" t="s">
        <v>76</v>
      </c>
      <c r="S194" s="615">
        <v>0.15</v>
      </c>
      <c r="T194" s="570">
        <v>0</v>
      </c>
      <c r="U194" s="572">
        <v>0</v>
      </c>
      <c r="V194" s="3"/>
    </row>
    <row r="195" spans="1:23" ht="12" customHeight="1">
      <c r="A195" s="549"/>
      <c r="B195" s="551"/>
      <c r="C195" s="648"/>
      <c r="D195" s="564"/>
      <c r="E195" s="562"/>
      <c r="F195" s="655"/>
      <c r="G195" s="145" t="s">
        <v>24</v>
      </c>
      <c r="H195" s="229"/>
      <c r="I195" s="24"/>
      <c r="J195" s="24"/>
      <c r="K195" s="332"/>
      <c r="L195" s="229">
        <v>188700</v>
      </c>
      <c r="M195" s="24">
        <v>18700</v>
      </c>
      <c r="N195" s="24">
        <v>0</v>
      </c>
      <c r="O195" s="229">
        <v>188700</v>
      </c>
      <c r="P195" s="229"/>
      <c r="Q195" s="229"/>
      <c r="R195" s="605"/>
      <c r="S195" s="616"/>
      <c r="T195" s="571"/>
      <c r="U195" s="573"/>
      <c r="V195" s="3"/>
    </row>
    <row r="196" spans="1:23" ht="12" customHeight="1" thickBot="1">
      <c r="A196" s="549"/>
      <c r="B196" s="551"/>
      <c r="C196" s="648"/>
      <c r="D196" s="564"/>
      <c r="E196" s="562"/>
      <c r="F196" s="655"/>
      <c r="G196" s="146" t="s">
        <v>25</v>
      </c>
      <c r="H196" s="123"/>
      <c r="I196" s="188"/>
      <c r="J196" s="188"/>
      <c r="K196" s="329"/>
      <c r="L196" s="123">
        <v>0</v>
      </c>
      <c r="M196" s="188">
        <v>0</v>
      </c>
      <c r="N196" s="188">
        <v>0</v>
      </c>
      <c r="O196" s="329">
        <v>0</v>
      </c>
      <c r="P196" s="123"/>
      <c r="Q196" s="123"/>
      <c r="R196" s="605"/>
      <c r="S196" s="616"/>
      <c r="T196" s="571"/>
      <c r="U196" s="573"/>
      <c r="V196" s="3"/>
    </row>
    <row r="197" spans="1:23" ht="28.5" customHeight="1" thickBot="1">
      <c r="A197" s="536"/>
      <c r="B197" s="538"/>
      <c r="C197" s="649"/>
      <c r="D197" s="542"/>
      <c r="E197" s="544"/>
      <c r="F197" s="656"/>
      <c r="G197" s="87" t="s">
        <v>13</v>
      </c>
      <c r="H197" s="76"/>
      <c r="I197" s="283"/>
      <c r="J197" s="283"/>
      <c r="K197" s="369"/>
      <c r="L197" s="76">
        <f>SUM(L194:L196)</f>
        <v>211700</v>
      </c>
      <c r="M197" s="76">
        <f t="shared" ref="M197:Q197" si="50">SUM(M194:M196)</f>
        <v>41700</v>
      </c>
      <c r="N197" s="76">
        <f t="shared" si="50"/>
        <v>0</v>
      </c>
      <c r="O197" s="76">
        <f t="shared" si="50"/>
        <v>211700</v>
      </c>
      <c r="P197" s="76">
        <f t="shared" si="50"/>
        <v>0</v>
      </c>
      <c r="Q197" s="76">
        <f t="shared" si="50"/>
        <v>0</v>
      </c>
      <c r="R197" s="606"/>
      <c r="S197" s="180"/>
      <c r="T197" s="55"/>
      <c r="U197" s="112"/>
      <c r="V197" s="3"/>
    </row>
    <row r="198" spans="1:23" ht="12" customHeight="1">
      <c r="A198" s="535" t="s">
        <v>18</v>
      </c>
      <c r="B198" s="537" t="s">
        <v>21</v>
      </c>
      <c r="C198" s="647" t="s">
        <v>157</v>
      </c>
      <c r="D198" s="563" t="s">
        <v>79</v>
      </c>
      <c r="E198" s="543" t="s">
        <v>44</v>
      </c>
      <c r="F198" s="654" t="s">
        <v>80</v>
      </c>
      <c r="G198" s="144" t="s">
        <v>25</v>
      </c>
      <c r="H198" s="220">
        <v>0</v>
      </c>
      <c r="I198" s="227">
        <v>0</v>
      </c>
      <c r="J198" s="227">
        <v>0</v>
      </c>
      <c r="K198" s="328">
        <v>0</v>
      </c>
      <c r="L198" s="376">
        <v>43000</v>
      </c>
      <c r="M198" s="227">
        <v>43000</v>
      </c>
      <c r="N198" s="227"/>
      <c r="O198" s="328">
        <v>43000</v>
      </c>
      <c r="P198" s="220"/>
      <c r="Q198" s="220"/>
      <c r="R198" s="604" t="s">
        <v>76</v>
      </c>
      <c r="S198" s="592">
        <v>1</v>
      </c>
      <c r="T198" s="570"/>
      <c r="U198" s="572">
        <v>0</v>
      </c>
      <c r="V198" s="3"/>
    </row>
    <row r="199" spans="1:23" ht="12" customHeight="1">
      <c r="A199" s="549"/>
      <c r="B199" s="551"/>
      <c r="C199" s="648"/>
      <c r="D199" s="564"/>
      <c r="E199" s="562"/>
      <c r="F199" s="655"/>
      <c r="G199" s="145" t="s">
        <v>24</v>
      </c>
      <c r="H199" s="229">
        <v>136168</v>
      </c>
      <c r="I199" s="24">
        <v>136168</v>
      </c>
      <c r="J199" s="24"/>
      <c r="K199" s="332">
        <v>136168</v>
      </c>
      <c r="L199" s="229">
        <v>2326</v>
      </c>
      <c r="M199" s="24">
        <v>2326</v>
      </c>
      <c r="N199" s="24"/>
      <c r="O199" s="332">
        <v>2326</v>
      </c>
      <c r="P199" s="229"/>
      <c r="Q199" s="229"/>
      <c r="R199" s="605"/>
      <c r="S199" s="593"/>
      <c r="T199" s="571"/>
      <c r="U199" s="573"/>
      <c r="V199" s="3"/>
    </row>
    <row r="200" spans="1:23" ht="12" customHeight="1" thickBot="1">
      <c r="A200" s="549"/>
      <c r="B200" s="551"/>
      <c r="C200" s="648"/>
      <c r="D200" s="564"/>
      <c r="E200" s="562"/>
      <c r="F200" s="655"/>
      <c r="G200" s="146" t="s">
        <v>130</v>
      </c>
      <c r="H200" s="123">
        <v>17202</v>
      </c>
      <c r="I200" s="188">
        <v>17202</v>
      </c>
      <c r="J200" s="188"/>
      <c r="K200" s="329">
        <v>17202</v>
      </c>
      <c r="L200" s="123">
        <v>7238</v>
      </c>
      <c r="M200" s="188">
        <v>7238</v>
      </c>
      <c r="N200" s="188"/>
      <c r="O200" s="329">
        <v>7238</v>
      </c>
      <c r="P200" s="123"/>
      <c r="Q200" s="123"/>
      <c r="R200" s="605"/>
      <c r="S200" s="593"/>
      <c r="T200" s="571"/>
      <c r="U200" s="573"/>
      <c r="V200" s="3"/>
    </row>
    <row r="201" spans="1:23" ht="24.75" customHeight="1" thickBot="1">
      <c r="A201" s="536"/>
      <c r="B201" s="538"/>
      <c r="C201" s="649"/>
      <c r="D201" s="542"/>
      <c r="E201" s="544"/>
      <c r="F201" s="656"/>
      <c r="G201" s="191" t="s">
        <v>13</v>
      </c>
      <c r="H201" s="76">
        <f>SUM(H198:H200)</f>
        <v>153370</v>
      </c>
      <c r="I201" s="76">
        <f t="shared" ref="I201:Q201" si="51">SUM(I198:I200)</f>
        <v>153370</v>
      </c>
      <c r="J201" s="76">
        <f t="shared" si="51"/>
        <v>0</v>
      </c>
      <c r="K201" s="76">
        <f t="shared" si="51"/>
        <v>153370</v>
      </c>
      <c r="L201" s="76">
        <f t="shared" si="51"/>
        <v>52564</v>
      </c>
      <c r="M201" s="76">
        <f t="shared" si="51"/>
        <v>52564</v>
      </c>
      <c r="N201" s="76">
        <f t="shared" si="51"/>
        <v>0</v>
      </c>
      <c r="O201" s="76">
        <f t="shared" si="51"/>
        <v>52564</v>
      </c>
      <c r="P201" s="76">
        <f t="shared" si="51"/>
        <v>0</v>
      </c>
      <c r="Q201" s="76">
        <f t="shared" si="51"/>
        <v>0</v>
      </c>
      <c r="R201" s="606"/>
      <c r="S201" s="135"/>
      <c r="T201" s="136"/>
      <c r="U201" s="137"/>
      <c r="V201" s="3"/>
    </row>
    <row r="202" spans="1:23" ht="24.75" customHeight="1">
      <c r="A202" s="535" t="s">
        <v>18</v>
      </c>
      <c r="B202" s="537" t="s">
        <v>21</v>
      </c>
      <c r="C202" s="647" t="s">
        <v>49</v>
      </c>
      <c r="D202" s="563" t="s">
        <v>168</v>
      </c>
      <c r="E202" s="543" t="s">
        <v>44</v>
      </c>
      <c r="F202" s="654" t="s">
        <v>80</v>
      </c>
      <c r="G202" s="84" t="s">
        <v>25</v>
      </c>
      <c r="H202" s="246">
        <f>+I202</f>
        <v>3600</v>
      </c>
      <c r="I202" s="247">
        <v>3600</v>
      </c>
      <c r="J202" s="341"/>
      <c r="K202" s="342"/>
      <c r="L202" s="88">
        <v>40000</v>
      </c>
      <c r="M202" s="247"/>
      <c r="N202" s="247"/>
      <c r="O202" s="248">
        <v>40000</v>
      </c>
      <c r="P202" s="354">
        <v>22948</v>
      </c>
      <c r="Q202" s="453"/>
      <c r="R202" s="602" t="s">
        <v>76</v>
      </c>
      <c r="S202" s="552">
        <v>0.4</v>
      </c>
      <c r="T202" s="617"/>
      <c r="U202" s="618"/>
      <c r="V202" s="569"/>
      <c r="W202" s="569"/>
    </row>
    <row r="203" spans="1:23" ht="11.25" customHeight="1" thickBot="1">
      <c r="A203" s="549"/>
      <c r="B203" s="551"/>
      <c r="C203" s="648"/>
      <c r="D203" s="564"/>
      <c r="E203" s="562"/>
      <c r="F203" s="655"/>
      <c r="G203" s="94" t="s">
        <v>24</v>
      </c>
      <c r="H203" s="200"/>
      <c r="I203" s="190"/>
      <c r="J203" s="190"/>
      <c r="K203" s="201"/>
      <c r="L203" s="309">
        <v>131792</v>
      </c>
      <c r="M203" s="305"/>
      <c r="N203" s="305"/>
      <c r="O203" s="309">
        <v>131792</v>
      </c>
      <c r="P203" s="355"/>
      <c r="Q203" s="454"/>
      <c r="R203" s="603"/>
      <c r="S203" s="559"/>
      <c r="T203" s="534"/>
      <c r="U203" s="619"/>
      <c r="V203" s="569"/>
      <c r="W203" s="569"/>
    </row>
    <row r="204" spans="1:23" ht="24.75" customHeight="1" thickBot="1">
      <c r="A204" s="536"/>
      <c r="B204" s="538"/>
      <c r="C204" s="649"/>
      <c r="D204" s="542"/>
      <c r="E204" s="544"/>
      <c r="F204" s="656"/>
      <c r="G204" s="192" t="s">
        <v>13</v>
      </c>
      <c r="H204" s="76">
        <f>SUM(H202:H203)</f>
        <v>3600</v>
      </c>
      <c r="I204" s="76">
        <f t="shared" ref="I204:Q204" si="52">SUM(I202:I203)</f>
        <v>3600</v>
      </c>
      <c r="J204" s="76">
        <f t="shared" si="52"/>
        <v>0</v>
      </c>
      <c r="K204" s="76">
        <f t="shared" si="52"/>
        <v>0</v>
      </c>
      <c r="L204" s="189">
        <f t="shared" si="52"/>
        <v>171792</v>
      </c>
      <c r="M204" s="189">
        <f t="shared" si="52"/>
        <v>0</v>
      </c>
      <c r="N204" s="189">
        <f t="shared" si="52"/>
        <v>0</v>
      </c>
      <c r="O204" s="189">
        <f t="shared" si="52"/>
        <v>171792</v>
      </c>
      <c r="P204" s="76">
        <f t="shared" si="52"/>
        <v>22948</v>
      </c>
      <c r="Q204" s="76">
        <f t="shared" si="52"/>
        <v>0</v>
      </c>
      <c r="R204" s="211"/>
      <c r="S204" s="193"/>
      <c r="T204" s="193"/>
      <c r="U204" s="193"/>
      <c r="V204" s="569"/>
      <c r="W204" s="569"/>
    </row>
    <row r="205" spans="1:23" s="40" customFormat="1" ht="12" customHeight="1">
      <c r="A205" s="535" t="s">
        <v>18</v>
      </c>
      <c r="B205" s="537" t="s">
        <v>21</v>
      </c>
      <c r="C205" s="647" t="s">
        <v>150</v>
      </c>
      <c r="D205" s="563" t="s">
        <v>121</v>
      </c>
      <c r="E205" s="543" t="s">
        <v>44</v>
      </c>
      <c r="F205" s="654" t="s">
        <v>80</v>
      </c>
      <c r="G205" s="144" t="s">
        <v>25</v>
      </c>
      <c r="H205" s="220">
        <v>17820</v>
      </c>
      <c r="I205" s="227">
        <v>3500</v>
      </c>
      <c r="J205" s="227">
        <v>0</v>
      </c>
      <c r="K205" s="328">
        <f>+H205-I205</f>
        <v>14320</v>
      </c>
      <c r="L205" s="458">
        <v>100000</v>
      </c>
      <c r="M205" s="227">
        <v>200</v>
      </c>
      <c r="N205" s="227">
        <v>0</v>
      </c>
      <c r="O205" s="228">
        <v>99800</v>
      </c>
      <c r="P205" s="328">
        <v>311155</v>
      </c>
      <c r="Q205" s="220"/>
      <c r="R205" s="636" t="s">
        <v>135</v>
      </c>
      <c r="S205" s="607">
        <v>2</v>
      </c>
      <c r="T205" s="608">
        <v>2</v>
      </c>
      <c r="U205" s="609">
        <v>2</v>
      </c>
      <c r="V205" s="58"/>
    </row>
    <row r="206" spans="1:23" s="40" customFormat="1" ht="12" customHeight="1">
      <c r="A206" s="549"/>
      <c r="B206" s="551"/>
      <c r="C206" s="648"/>
      <c r="D206" s="564"/>
      <c r="E206" s="562"/>
      <c r="F206" s="655"/>
      <c r="G206" s="145" t="s">
        <v>24</v>
      </c>
      <c r="H206" s="229">
        <v>0</v>
      </c>
      <c r="I206" s="24">
        <v>0</v>
      </c>
      <c r="J206" s="24">
        <v>0</v>
      </c>
      <c r="K206" s="332">
        <v>0</v>
      </c>
      <c r="L206" s="23">
        <f t="shared" ref="L206" si="53">+M206+O206</f>
        <v>604765</v>
      </c>
      <c r="M206" s="24">
        <v>2466</v>
      </c>
      <c r="N206" s="24"/>
      <c r="O206" s="25">
        <v>602299</v>
      </c>
      <c r="P206" s="332"/>
      <c r="Q206" s="229"/>
      <c r="R206" s="636"/>
      <c r="S206" s="601"/>
      <c r="T206" s="599"/>
      <c r="U206" s="597"/>
      <c r="V206" s="58"/>
    </row>
    <row r="207" spans="1:23" s="40" customFormat="1" ht="12" customHeight="1">
      <c r="A207" s="549"/>
      <c r="B207" s="551"/>
      <c r="C207" s="648"/>
      <c r="D207" s="564"/>
      <c r="E207" s="562"/>
      <c r="F207" s="655"/>
      <c r="G207" s="146" t="s">
        <v>190</v>
      </c>
      <c r="H207" s="123"/>
      <c r="I207" s="188"/>
      <c r="J207" s="188"/>
      <c r="K207" s="329"/>
      <c r="L207" s="165">
        <v>206000</v>
      </c>
      <c r="M207" s="188"/>
      <c r="N207" s="188"/>
      <c r="O207" s="164">
        <v>206000</v>
      </c>
      <c r="P207" s="329"/>
      <c r="Q207" s="123"/>
      <c r="R207" s="636"/>
      <c r="S207" s="601"/>
      <c r="T207" s="599"/>
      <c r="U207" s="597"/>
      <c r="V207" s="58"/>
    </row>
    <row r="208" spans="1:23" s="40" customFormat="1" ht="12" customHeight="1" thickBot="1">
      <c r="A208" s="549"/>
      <c r="B208" s="551"/>
      <c r="C208" s="648"/>
      <c r="D208" s="564"/>
      <c r="E208" s="562"/>
      <c r="F208" s="655"/>
      <c r="G208" s="146" t="s">
        <v>130</v>
      </c>
      <c r="H208" s="123">
        <v>0</v>
      </c>
      <c r="I208" s="188">
        <v>0</v>
      </c>
      <c r="J208" s="188">
        <v>0</v>
      </c>
      <c r="K208" s="329">
        <v>0</v>
      </c>
      <c r="L208" s="171">
        <v>144566</v>
      </c>
      <c r="M208" s="172"/>
      <c r="N208" s="172">
        <v>0</v>
      </c>
      <c r="O208" s="173">
        <v>144566</v>
      </c>
      <c r="P208" s="329"/>
      <c r="Q208" s="123"/>
      <c r="R208" s="636"/>
      <c r="S208" s="601"/>
      <c r="T208" s="599"/>
      <c r="U208" s="597"/>
      <c r="V208" s="58"/>
    </row>
    <row r="209" spans="1:35" s="40" customFormat="1" ht="28.5" customHeight="1" thickBot="1">
      <c r="A209" s="536"/>
      <c r="B209" s="538"/>
      <c r="C209" s="649"/>
      <c r="D209" s="542"/>
      <c r="E209" s="544"/>
      <c r="F209" s="656"/>
      <c r="G209" s="87" t="s">
        <v>13</v>
      </c>
      <c r="H209" s="76">
        <f>SUM(H205:H208)</f>
        <v>17820</v>
      </c>
      <c r="I209" s="76">
        <f t="shared" ref="I209:Q209" si="54">SUM(I205:I208)</f>
        <v>3500</v>
      </c>
      <c r="J209" s="76">
        <f t="shared" si="54"/>
        <v>0</v>
      </c>
      <c r="K209" s="76">
        <f t="shared" si="54"/>
        <v>14320</v>
      </c>
      <c r="L209" s="326">
        <f t="shared" si="54"/>
        <v>1055331</v>
      </c>
      <c r="M209" s="326">
        <f t="shared" si="54"/>
        <v>2666</v>
      </c>
      <c r="N209" s="326">
        <f t="shared" si="54"/>
        <v>0</v>
      </c>
      <c r="O209" s="326">
        <f t="shared" si="54"/>
        <v>1052665</v>
      </c>
      <c r="P209" s="76">
        <f t="shared" si="54"/>
        <v>311155</v>
      </c>
      <c r="Q209" s="76">
        <f t="shared" si="54"/>
        <v>0</v>
      </c>
      <c r="R209" s="663"/>
      <c r="S209" s="141"/>
      <c r="T209" s="142"/>
      <c r="U209" s="143"/>
      <c r="V209" s="58"/>
    </row>
    <row r="210" spans="1:35" ht="22.5" customHeight="1" thickBot="1">
      <c r="A210" s="6" t="s">
        <v>18</v>
      </c>
      <c r="B210" s="7" t="s">
        <v>21</v>
      </c>
      <c r="C210" s="657" t="s">
        <v>14</v>
      </c>
      <c r="D210" s="658"/>
      <c r="E210" s="658"/>
      <c r="F210" s="659"/>
      <c r="G210" s="8" t="s">
        <v>13</v>
      </c>
      <c r="H210" s="26">
        <f>SUM(H209+H204+H201+H197+H193+H189+H186+H183+H179+H175)</f>
        <v>961220</v>
      </c>
      <c r="I210" s="26">
        <f t="shared" ref="I210:Q210" si="55">SUM(I209+I204+I201+I197+I193+I189+I186+I183+I179+I175)</f>
        <v>279965</v>
      </c>
      <c r="J210" s="26">
        <f t="shared" si="55"/>
        <v>0</v>
      </c>
      <c r="K210" s="26">
        <f t="shared" si="55"/>
        <v>867339</v>
      </c>
      <c r="L210" s="26">
        <f t="shared" si="55"/>
        <v>1999333.41</v>
      </c>
      <c r="M210" s="26">
        <f t="shared" si="55"/>
        <v>111330</v>
      </c>
      <c r="N210" s="26">
        <f t="shared" si="55"/>
        <v>0</v>
      </c>
      <c r="O210" s="26">
        <f t="shared" si="55"/>
        <v>1982267</v>
      </c>
      <c r="P210" s="26">
        <f t="shared" si="55"/>
        <v>580650</v>
      </c>
      <c r="Q210" s="26">
        <f t="shared" si="55"/>
        <v>0</v>
      </c>
      <c r="R210" s="19"/>
      <c r="S210" s="59"/>
      <c r="T210" s="59"/>
      <c r="U210" s="60"/>
      <c r="V210" s="3"/>
    </row>
    <row r="211" spans="1:35" ht="15" hidden="1" customHeight="1" thickBot="1">
      <c r="A211" s="5" t="s">
        <v>19</v>
      </c>
      <c r="B211" s="33" t="s">
        <v>38</v>
      </c>
      <c r="C211" s="33"/>
      <c r="D211" s="33"/>
      <c r="E211" s="33"/>
      <c r="F211" s="33"/>
      <c r="G211" s="33"/>
      <c r="H211" s="455"/>
      <c r="I211" s="455"/>
      <c r="J211" s="455"/>
      <c r="K211" s="455"/>
      <c r="L211" s="455"/>
      <c r="M211" s="455"/>
      <c r="N211" s="455"/>
      <c r="O211" s="455"/>
      <c r="P211" s="455"/>
      <c r="Q211" s="455"/>
      <c r="R211" s="33"/>
      <c r="S211" s="33"/>
      <c r="T211" s="33"/>
      <c r="U211" s="34"/>
      <c r="V211" s="3"/>
    </row>
    <row r="212" spans="1:35" ht="15" hidden="1" customHeight="1" thickBot="1">
      <c r="A212" s="216"/>
      <c r="B212" s="217"/>
      <c r="C212" s="217"/>
      <c r="D212" s="217"/>
      <c r="E212" s="217"/>
      <c r="F212" s="217"/>
      <c r="G212" s="217"/>
      <c r="H212" s="456"/>
      <c r="I212" s="456"/>
      <c r="J212" s="456"/>
      <c r="K212" s="456"/>
      <c r="L212" s="456"/>
      <c r="M212" s="456"/>
      <c r="N212" s="456"/>
      <c r="O212" s="456"/>
      <c r="P212" s="456"/>
      <c r="Q212" s="456"/>
      <c r="R212" s="217"/>
      <c r="S212" s="217"/>
      <c r="T212" s="217"/>
      <c r="U212" s="218"/>
      <c r="V212" s="3"/>
    </row>
    <row r="213" spans="1:35" ht="15" hidden="1" customHeight="1" thickBot="1">
      <c r="A213" s="216"/>
      <c r="B213" s="217"/>
      <c r="C213" s="217"/>
      <c r="D213" s="217"/>
      <c r="E213" s="217"/>
      <c r="F213" s="217"/>
      <c r="G213" s="217"/>
      <c r="H213" s="456"/>
      <c r="I213" s="456"/>
      <c r="J213" s="456"/>
      <c r="K213" s="456"/>
      <c r="L213" s="456"/>
      <c r="M213" s="456"/>
      <c r="N213" s="456"/>
      <c r="O213" s="456"/>
      <c r="P213" s="456"/>
      <c r="Q213" s="456"/>
      <c r="R213" s="217"/>
      <c r="S213" s="217"/>
      <c r="T213" s="217"/>
      <c r="U213" s="218"/>
      <c r="V213" s="3"/>
    </row>
    <row r="214" spans="1:35" ht="13.5" hidden="1" customHeight="1" thickBot="1">
      <c r="A214" s="6"/>
      <c r="B214" s="7"/>
      <c r="C214" s="38"/>
      <c r="D214" s="35"/>
      <c r="E214" s="35"/>
      <c r="F214" s="35"/>
      <c r="G214" s="35"/>
      <c r="H214" s="457"/>
      <c r="I214" s="457"/>
      <c r="J214" s="457"/>
      <c r="K214" s="457"/>
      <c r="L214" s="457"/>
      <c r="M214" s="457"/>
      <c r="N214" s="457"/>
      <c r="O214" s="457"/>
      <c r="P214" s="457"/>
      <c r="Q214" s="457"/>
      <c r="R214" s="35"/>
      <c r="S214" s="35"/>
      <c r="T214" s="35"/>
      <c r="U214" s="36"/>
      <c r="V214" s="3"/>
    </row>
    <row r="215" spans="1:35" s="48" customFormat="1" ht="23.25" customHeight="1" thickBot="1">
      <c r="A215" s="5" t="s">
        <v>18</v>
      </c>
      <c r="B215" s="644" t="s">
        <v>15</v>
      </c>
      <c r="C215" s="645"/>
      <c r="D215" s="645"/>
      <c r="E215" s="645"/>
      <c r="F215" s="646"/>
      <c r="G215" s="41"/>
      <c r="H215" s="42">
        <f>SUM(H210+H168+H83+H50)</f>
        <v>6972408.1179999998</v>
      </c>
      <c r="I215" s="42">
        <f t="shared" ref="I215:Q215" si="56">SUM(I210+I168+I83+I50)</f>
        <v>688600.34536000004</v>
      </c>
      <c r="J215" s="42">
        <f t="shared" si="56"/>
        <v>24438.030000000002</v>
      </c>
      <c r="K215" s="42">
        <f t="shared" si="56"/>
        <v>6526759.9246399999</v>
      </c>
      <c r="L215" s="42">
        <f t="shared" si="56"/>
        <v>10237883.4</v>
      </c>
      <c r="M215" s="42">
        <f t="shared" si="56"/>
        <v>2437862.5</v>
      </c>
      <c r="N215" s="42">
        <f t="shared" si="56"/>
        <v>57105.59</v>
      </c>
      <c r="O215" s="42">
        <f t="shared" si="56"/>
        <v>10012636.83</v>
      </c>
      <c r="P215" s="42">
        <f t="shared" si="56"/>
        <v>1488925.96</v>
      </c>
      <c r="Q215" s="42">
        <f t="shared" si="56"/>
        <v>565270.96</v>
      </c>
      <c r="R215" s="43" t="s">
        <v>34</v>
      </c>
      <c r="S215" s="44" t="s">
        <v>34</v>
      </c>
      <c r="T215" s="45" t="s">
        <v>34</v>
      </c>
      <c r="U215" s="46" t="s">
        <v>34</v>
      </c>
      <c r="V215" s="47"/>
    </row>
    <row r="216" spans="1:35" ht="15.75" customHeight="1" thickBot="1">
      <c r="A216" s="612" t="s">
        <v>16</v>
      </c>
      <c r="B216" s="613"/>
      <c r="C216" s="613"/>
      <c r="D216" s="613"/>
      <c r="E216" s="613"/>
      <c r="F216" s="614"/>
      <c r="G216" s="459"/>
      <c r="H216" s="448">
        <f>SUM(H210+H168+H83+H50)</f>
        <v>6972408.1179999998</v>
      </c>
      <c r="I216" s="448">
        <f t="shared" ref="I216:Q216" si="57">SUM(I210+I168+I83+I50)</f>
        <v>688600.34536000004</v>
      </c>
      <c r="J216" s="448">
        <f t="shared" si="57"/>
        <v>24438.030000000002</v>
      </c>
      <c r="K216" s="448">
        <f t="shared" si="57"/>
        <v>6526759.9246399999</v>
      </c>
      <c r="L216" s="448">
        <f t="shared" si="57"/>
        <v>10237883.4</v>
      </c>
      <c r="M216" s="448">
        <f t="shared" si="57"/>
        <v>2437862.5</v>
      </c>
      <c r="N216" s="448">
        <f t="shared" si="57"/>
        <v>57105.59</v>
      </c>
      <c r="O216" s="448">
        <f t="shared" si="57"/>
        <v>10012636.83</v>
      </c>
      <c r="P216" s="448">
        <f t="shared" si="57"/>
        <v>1488925.96</v>
      </c>
      <c r="Q216" s="448">
        <f t="shared" si="57"/>
        <v>565270.96</v>
      </c>
      <c r="R216" s="449" t="s">
        <v>34</v>
      </c>
      <c r="S216" s="450" t="s">
        <v>34</v>
      </c>
      <c r="T216" s="451" t="s">
        <v>34</v>
      </c>
      <c r="U216" s="452" t="s">
        <v>34</v>
      </c>
      <c r="V216" s="20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s="40" customFormat="1" ht="15.75" customHeight="1">
      <c r="A217" s="212"/>
      <c r="B217" s="212"/>
      <c r="C217" s="212"/>
      <c r="D217" s="594"/>
      <c r="E217" s="595"/>
      <c r="F217" s="595"/>
      <c r="G217" s="595"/>
      <c r="H217" s="212"/>
      <c r="I217" s="212"/>
      <c r="J217" s="212"/>
      <c r="K217" s="212"/>
      <c r="L217" s="212"/>
      <c r="M217" s="212"/>
      <c r="N217" s="212"/>
      <c r="O217" s="212"/>
      <c r="P217" s="212"/>
      <c r="Q217" s="212"/>
      <c r="R217" s="39"/>
      <c r="S217" s="213"/>
      <c r="T217" s="213"/>
      <c r="U217" s="213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</row>
    <row r="218" spans="1:35" s="40" customFormat="1" ht="18.75" customHeight="1">
      <c r="A218" s="212"/>
      <c r="B218" s="212"/>
      <c r="C218" s="212"/>
      <c r="D218" s="594"/>
      <c r="E218" s="595"/>
      <c r="F218" s="595"/>
      <c r="G218" s="595"/>
      <c r="H218" s="212"/>
      <c r="I218" s="212"/>
      <c r="J218" s="212"/>
      <c r="K218" s="212"/>
      <c r="L218" s="212"/>
      <c r="M218" s="212"/>
      <c r="N218" s="212"/>
      <c r="O218" s="212"/>
      <c r="P218" s="212"/>
      <c r="Q218" s="212"/>
      <c r="R218" s="39"/>
      <c r="S218" s="39"/>
      <c r="T218" s="39"/>
      <c r="U218" s="39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</row>
    <row r="219" spans="1:35" ht="17.25" customHeight="1">
      <c r="A219" s="3"/>
      <c r="B219" s="3"/>
      <c r="C219" s="3"/>
      <c r="D219" s="594"/>
      <c r="E219" s="595"/>
      <c r="F219" s="595"/>
      <c r="G219" s="59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9"/>
      <c r="T219" s="39"/>
      <c r="U219" s="39"/>
    </row>
    <row r="220" spans="1:35">
      <c r="A220" s="3"/>
      <c r="B220" s="3"/>
      <c r="C220" s="3"/>
      <c r="D220" s="214"/>
      <c r="E220" s="3"/>
      <c r="F220" s="3"/>
      <c r="G220" s="3"/>
      <c r="H220" s="215"/>
      <c r="I220" s="3"/>
      <c r="J220" s="215"/>
      <c r="K220" s="215"/>
      <c r="L220" s="215"/>
      <c r="M220" s="215"/>
      <c r="N220" s="215"/>
      <c r="O220" s="215"/>
      <c r="P220" s="215"/>
      <c r="Q220" s="215"/>
      <c r="R220" s="3"/>
      <c r="S220" s="3"/>
      <c r="T220" s="3"/>
      <c r="U220" s="3"/>
    </row>
    <row r="221" spans="1:35">
      <c r="D221" s="9"/>
      <c r="G221" s="10"/>
      <c r="H221" s="10"/>
      <c r="L221" s="10"/>
    </row>
    <row r="222" spans="1:35" ht="15.6" customHeight="1">
      <c r="D222" s="888"/>
      <c r="E222" s="888"/>
      <c r="F222" s="888"/>
      <c r="G222" s="888"/>
      <c r="H222" s="888"/>
      <c r="I222" s="888"/>
      <c r="J222" s="888"/>
      <c r="K222" s="888"/>
      <c r="L222" s="888"/>
      <c r="M222" s="888"/>
      <c r="N222" s="888"/>
      <c r="O222" s="888"/>
      <c r="P222" s="888"/>
      <c r="Q222" s="888"/>
      <c r="R222" s="888"/>
      <c r="S222" s="888"/>
      <c r="T222" s="888"/>
      <c r="U222" s="888"/>
    </row>
    <row r="223" spans="1:35" ht="15.6" customHeight="1">
      <c r="D223" s="888"/>
      <c r="E223" s="888"/>
      <c r="F223" s="888"/>
      <c r="G223" s="888"/>
      <c r="H223" s="888"/>
      <c r="I223" s="888"/>
      <c r="J223" s="888"/>
      <c r="K223" s="888"/>
      <c r="L223" s="888"/>
      <c r="M223" s="888"/>
      <c r="N223" s="888"/>
      <c r="O223" s="888"/>
      <c r="P223" s="888"/>
      <c r="Q223" s="888"/>
      <c r="R223" s="888"/>
      <c r="S223" s="888"/>
      <c r="T223" s="888"/>
      <c r="U223" s="888"/>
    </row>
  </sheetData>
  <mergeCells count="557">
    <mergeCell ref="U44:U45"/>
    <mergeCell ref="U37:U39"/>
    <mergeCell ref="C37:C40"/>
    <mergeCell ref="A44:A46"/>
    <mergeCell ref="U47:U48"/>
    <mergeCell ref="U41:U42"/>
    <mergeCell ref="A33:A36"/>
    <mergeCell ref="B33:B36"/>
    <mergeCell ref="C33:C36"/>
    <mergeCell ref="D33:D36"/>
    <mergeCell ref="E33:E36"/>
    <mergeCell ref="F33:F36"/>
    <mergeCell ref="R33:R36"/>
    <mergeCell ref="S33:S35"/>
    <mergeCell ref="T33:T35"/>
    <mergeCell ref="U33:U35"/>
    <mergeCell ref="D222:U223"/>
    <mergeCell ref="U157:U158"/>
    <mergeCell ref="A157:A159"/>
    <mergeCell ref="B157:B159"/>
    <mergeCell ref="C157:C159"/>
    <mergeCell ref="D157:D159"/>
    <mergeCell ref="E157:E159"/>
    <mergeCell ref="F157:F159"/>
    <mergeCell ref="R157:R159"/>
    <mergeCell ref="S157:S158"/>
    <mergeCell ref="T157:T158"/>
    <mergeCell ref="A205:A209"/>
    <mergeCell ref="B205:B209"/>
    <mergeCell ref="C205:C209"/>
    <mergeCell ref="D205:D209"/>
    <mergeCell ref="E205:E209"/>
    <mergeCell ref="F205:F209"/>
    <mergeCell ref="R205:R209"/>
    <mergeCell ref="E171:E175"/>
    <mergeCell ref="F171:F175"/>
    <mergeCell ref="B171:B175"/>
    <mergeCell ref="C171:C175"/>
    <mergeCell ref="D171:D175"/>
    <mergeCell ref="E187:E189"/>
    <mergeCell ref="W57:Z57"/>
    <mergeCell ref="U69:U70"/>
    <mergeCell ref="T128:T129"/>
    <mergeCell ref="U128:U129"/>
    <mergeCell ref="S119:S122"/>
    <mergeCell ref="T119:T122"/>
    <mergeCell ref="S148:S149"/>
    <mergeCell ref="T148:T149"/>
    <mergeCell ref="U148:U149"/>
    <mergeCell ref="S145:S146"/>
    <mergeCell ref="T145:T146"/>
    <mergeCell ref="U145:U146"/>
    <mergeCell ref="T72:T73"/>
    <mergeCell ref="U104:U107"/>
    <mergeCell ref="T104:T107"/>
    <mergeCell ref="S104:S107"/>
    <mergeCell ref="S109:S112"/>
    <mergeCell ref="T109:T112"/>
    <mergeCell ref="U109:U112"/>
    <mergeCell ref="S114:S117"/>
    <mergeCell ref="T141:T143"/>
    <mergeCell ref="U141:U143"/>
    <mergeCell ref="U119:U122"/>
    <mergeCell ref="S124:S126"/>
    <mergeCell ref="F187:F189"/>
    <mergeCell ref="A190:A193"/>
    <mergeCell ref="T124:T126"/>
    <mergeCell ref="U124:U126"/>
    <mergeCell ref="T151:T152"/>
    <mergeCell ref="U151:U152"/>
    <mergeCell ref="T94:T97"/>
    <mergeCell ref="U94:U97"/>
    <mergeCell ref="U99:U102"/>
    <mergeCell ref="T99:T102"/>
    <mergeCell ref="S99:S102"/>
    <mergeCell ref="U131:U132"/>
    <mergeCell ref="S134:S136"/>
    <mergeCell ref="T134:T136"/>
    <mergeCell ref="U134:U136"/>
    <mergeCell ref="T114:T117"/>
    <mergeCell ref="U114:U117"/>
    <mergeCell ref="S131:S132"/>
    <mergeCell ref="T131:T132"/>
    <mergeCell ref="S128:S129"/>
    <mergeCell ref="S151:S152"/>
    <mergeCell ref="S141:S143"/>
    <mergeCell ref="A124:A127"/>
    <mergeCell ref="A119:A123"/>
    <mergeCell ref="M77:M78"/>
    <mergeCell ref="L77:L78"/>
    <mergeCell ref="K77:K78"/>
    <mergeCell ref="A187:A189"/>
    <mergeCell ref="B187:B189"/>
    <mergeCell ref="R184:R186"/>
    <mergeCell ref="R187:R189"/>
    <mergeCell ref="R180:R182"/>
    <mergeCell ref="R194:R197"/>
    <mergeCell ref="D190:D193"/>
    <mergeCell ref="E190:E193"/>
    <mergeCell ref="A184:A186"/>
    <mergeCell ref="B184:B186"/>
    <mergeCell ref="A194:A197"/>
    <mergeCell ref="B194:B197"/>
    <mergeCell ref="C194:C197"/>
    <mergeCell ref="D194:D197"/>
    <mergeCell ref="R190:R193"/>
    <mergeCell ref="D184:D186"/>
    <mergeCell ref="E184:E186"/>
    <mergeCell ref="F184:F186"/>
    <mergeCell ref="C184:C186"/>
    <mergeCell ref="C187:C189"/>
    <mergeCell ref="D187:D189"/>
    <mergeCell ref="G77:G78"/>
    <mergeCell ref="H77:H78"/>
    <mergeCell ref="Q77:Q78"/>
    <mergeCell ref="P77:P78"/>
    <mergeCell ref="R128:R130"/>
    <mergeCell ref="E131:E133"/>
    <mergeCell ref="F131:F133"/>
    <mergeCell ref="R131:R133"/>
    <mergeCell ref="E148:E150"/>
    <mergeCell ref="R124:R127"/>
    <mergeCell ref="E141:E144"/>
    <mergeCell ref="F141:F144"/>
    <mergeCell ref="E124:E127"/>
    <mergeCell ref="E85:E89"/>
    <mergeCell ref="F85:F89"/>
    <mergeCell ref="R138:R140"/>
    <mergeCell ref="R109:R113"/>
    <mergeCell ref="F99:F103"/>
    <mergeCell ref="F109:F113"/>
    <mergeCell ref="F115:F118"/>
    <mergeCell ref="E138:E140"/>
    <mergeCell ref="F138:F140"/>
    <mergeCell ref="O77:O78"/>
    <mergeCell ref="N77:N78"/>
    <mergeCell ref="D85:D89"/>
    <mergeCell ref="C83:F83"/>
    <mergeCell ref="C80:C82"/>
    <mergeCell ref="A85:A89"/>
    <mergeCell ref="B85:B89"/>
    <mergeCell ref="E69:E71"/>
    <mergeCell ref="F69:F71"/>
    <mergeCell ref="C85:C89"/>
    <mergeCell ref="B80:B82"/>
    <mergeCell ref="A80:A82"/>
    <mergeCell ref="A72:A75"/>
    <mergeCell ref="C72:C75"/>
    <mergeCell ref="D72:D75"/>
    <mergeCell ref="E72:E75"/>
    <mergeCell ref="F72:F75"/>
    <mergeCell ref="A76:A79"/>
    <mergeCell ref="B76:B79"/>
    <mergeCell ref="C76:C79"/>
    <mergeCell ref="D76:D79"/>
    <mergeCell ref="B72:B75"/>
    <mergeCell ref="S76:S77"/>
    <mergeCell ref="B44:B46"/>
    <mergeCell ref="A65:A68"/>
    <mergeCell ref="A41:A43"/>
    <mergeCell ref="B41:B43"/>
    <mergeCell ref="C41:C43"/>
    <mergeCell ref="D41:D43"/>
    <mergeCell ref="C50:F50"/>
    <mergeCell ref="A47:A49"/>
    <mergeCell ref="B47:B49"/>
    <mergeCell ref="C47:C49"/>
    <mergeCell ref="D47:D49"/>
    <mergeCell ref="E47:E49"/>
    <mergeCell ref="F47:F49"/>
    <mergeCell ref="B65:B68"/>
    <mergeCell ref="A61:A64"/>
    <mergeCell ref="B61:B64"/>
    <mergeCell ref="C53:C56"/>
    <mergeCell ref="D53:D56"/>
    <mergeCell ref="B53:B56"/>
    <mergeCell ref="D57:D60"/>
    <mergeCell ref="A57:A60"/>
    <mergeCell ref="B57:B60"/>
    <mergeCell ref="A69:A71"/>
    <mergeCell ref="B119:B123"/>
    <mergeCell ref="C119:C123"/>
    <mergeCell ref="D119:D123"/>
    <mergeCell ref="T90:T92"/>
    <mergeCell ref="S90:S92"/>
    <mergeCell ref="S94:S97"/>
    <mergeCell ref="F94:F98"/>
    <mergeCell ref="R90:R93"/>
    <mergeCell ref="R94:R98"/>
    <mergeCell ref="R104:R108"/>
    <mergeCell ref="B115:B118"/>
    <mergeCell ref="D114:D118"/>
    <mergeCell ref="F119:F123"/>
    <mergeCell ref="A115:A118"/>
    <mergeCell ref="R119:R123"/>
    <mergeCell ref="B99:B103"/>
    <mergeCell ref="B94:B98"/>
    <mergeCell ref="D131:D133"/>
    <mergeCell ref="A145:A147"/>
    <mergeCell ref="B145:B147"/>
    <mergeCell ref="A141:A144"/>
    <mergeCell ref="B141:B144"/>
    <mergeCell ref="B124:B127"/>
    <mergeCell ref="A134:A137"/>
    <mergeCell ref="C141:C144"/>
    <mergeCell ref="A128:A130"/>
    <mergeCell ref="B128:B130"/>
    <mergeCell ref="C128:C130"/>
    <mergeCell ref="D138:D140"/>
    <mergeCell ref="A138:A140"/>
    <mergeCell ref="B138:B140"/>
    <mergeCell ref="C138:C140"/>
    <mergeCell ref="F124:F127"/>
    <mergeCell ref="D124:D127"/>
    <mergeCell ref="C134:C137"/>
    <mergeCell ref="D134:D137"/>
    <mergeCell ref="E134:E137"/>
    <mergeCell ref="E8:E10"/>
    <mergeCell ref="B15:B17"/>
    <mergeCell ref="E18:E21"/>
    <mergeCell ref="G18:G19"/>
    <mergeCell ref="C14:U14"/>
    <mergeCell ref="L8:O8"/>
    <mergeCell ref="A12:U12"/>
    <mergeCell ref="D15:D17"/>
    <mergeCell ref="I18:I19"/>
    <mergeCell ref="J18:J19"/>
    <mergeCell ref="K18:K19"/>
    <mergeCell ref="Q8:Q10"/>
    <mergeCell ref="U18:U20"/>
    <mergeCell ref="O9:O10"/>
    <mergeCell ref="L18:L19"/>
    <mergeCell ref="M18:M19"/>
    <mergeCell ref="F15:F17"/>
    <mergeCell ref="A18:A21"/>
    <mergeCell ref="H9:H10"/>
    <mergeCell ref="L9:L10"/>
    <mergeCell ref="S9:U9"/>
    <mergeCell ref="P8:P10"/>
    <mergeCell ref="A11:U11"/>
    <mergeCell ref="B13:U13"/>
    <mergeCell ref="R1:U1"/>
    <mergeCell ref="R22:R25"/>
    <mergeCell ref="S22:S24"/>
    <mergeCell ref="A2:U2"/>
    <mergeCell ref="A3:U3"/>
    <mergeCell ref="A4:U4"/>
    <mergeCell ref="A5:U5"/>
    <mergeCell ref="R8:U8"/>
    <mergeCell ref="H8:K8"/>
    <mergeCell ref="A6:U6"/>
    <mergeCell ref="A7:U7"/>
    <mergeCell ref="A8:A10"/>
    <mergeCell ref="F8:F10"/>
    <mergeCell ref="C15:C17"/>
    <mergeCell ref="F18:F21"/>
    <mergeCell ref="R9:R10"/>
    <mergeCell ref="K9:K10"/>
    <mergeCell ref="M9:N9"/>
    <mergeCell ref="C8:C10"/>
    <mergeCell ref="D8:D10"/>
    <mergeCell ref="I9:J9"/>
    <mergeCell ref="B8:B10"/>
    <mergeCell ref="G8:G10"/>
    <mergeCell ref="F22:F25"/>
    <mergeCell ref="A30:A32"/>
    <mergeCell ref="B30:B32"/>
    <mergeCell ref="A37:A40"/>
    <mergeCell ref="B37:B40"/>
    <mergeCell ref="C90:C93"/>
    <mergeCell ref="R57:R60"/>
    <mergeCell ref="D37:D40"/>
    <mergeCell ref="E37:E40"/>
    <mergeCell ref="R37:R40"/>
    <mergeCell ref="E44:E46"/>
    <mergeCell ref="F44:F46"/>
    <mergeCell ref="E53:E56"/>
    <mergeCell ref="F53:F56"/>
    <mergeCell ref="E57:E60"/>
    <mergeCell ref="D80:D82"/>
    <mergeCell ref="R76:R79"/>
    <mergeCell ref="D65:D68"/>
    <mergeCell ref="F37:F40"/>
    <mergeCell ref="F57:F60"/>
    <mergeCell ref="D61:D64"/>
    <mergeCell ref="E61:E64"/>
    <mergeCell ref="B69:B71"/>
    <mergeCell ref="C69:C71"/>
    <mergeCell ref="D69:D71"/>
    <mergeCell ref="A26:A29"/>
    <mergeCell ref="B26:B29"/>
    <mergeCell ref="C26:C29"/>
    <mergeCell ref="D26:D29"/>
    <mergeCell ref="D30:D32"/>
    <mergeCell ref="T15:T16"/>
    <mergeCell ref="U15:U16"/>
    <mergeCell ref="R30:R32"/>
    <mergeCell ref="S30:S31"/>
    <mergeCell ref="T30:T31"/>
    <mergeCell ref="S15:S16"/>
    <mergeCell ref="B18:B21"/>
    <mergeCell ref="C18:C21"/>
    <mergeCell ref="D18:D21"/>
    <mergeCell ref="H18:H19"/>
    <mergeCell ref="E15:E17"/>
    <mergeCell ref="R15:R17"/>
    <mergeCell ref="R26:R29"/>
    <mergeCell ref="C22:C25"/>
    <mergeCell ref="E22:E25"/>
    <mergeCell ref="A15:A17"/>
    <mergeCell ref="A22:A25"/>
    <mergeCell ref="D22:D25"/>
    <mergeCell ref="B22:B25"/>
    <mergeCell ref="U72:U73"/>
    <mergeCell ref="T44:T45"/>
    <mergeCell ref="R134:R137"/>
    <mergeCell ref="R114:R118"/>
    <mergeCell ref="E99:E103"/>
    <mergeCell ref="E94:E98"/>
    <mergeCell ref="D94:D98"/>
    <mergeCell ref="A94:A98"/>
    <mergeCell ref="A109:A113"/>
    <mergeCell ref="B109:B113"/>
    <mergeCell ref="E109:E113"/>
    <mergeCell ref="C109:C113"/>
    <mergeCell ref="C115:C118"/>
    <mergeCell ref="E115:E118"/>
    <mergeCell ref="D104:D108"/>
    <mergeCell ref="E104:E108"/>
    <mergeCell ref="F104:F108"/>
    <mergeCell ref="D109:D113"/>
    <mergeCell ref="A99:A103"/>
    <mergeCell ref="B90:B93"/>
    <mergeCell ref="A90:A93"/>
    <mergeCell ref="F90:F93"/>
    <mergeCell ref="A53:A56"/>
    <mergeCell ref="D90:D93"/>
    <mergeCell ref="U30:U31"/>
    <mergeCell ref="F30:F32"/>
    <mergeCell ref="N18:N19"/>
    <mergeCell ref="T26:T28"/>
    <mergeCell ref="U26:U28"/>
    <mergeCell ref="S26:S28"/>
    <mergeCell ref="E26:E29"/>
    <mergeCell ref="E30:E32"/>
    <mergeCell ref="Q18:Q19"/>
    <mergeCell ref="S18:S20"/>
    <mergeCell ref="O18:O19"/>
    <mergeCell ref="P18:P19"/>
    <mergeCell ref="U22:U24"/>
    <mergeCell ref="T18:T20"/>
    <mergeCell ref="T22:T24"/>
    <mergeCell ref="C57:C60"/>
    <mergeCell ref="R69:R71"/>
    <mergeCell ref="E65:E68"/>
    <mergeCell ref="T69:T70"/>
    <mergeCell ref="S69:S70"/>
    <mergeCell ref="C30:C32"/>
    <mergeCell ref="F26:F29"/>
    <mergeCell ref="R18:R21"/>
    <mergeCell ref="R44:R46"/>
    <mergeCell ref="R47:R49"/>
    <mergeCell ref="S37:S39"/>
    <mergeCell ref="T37:T39"/>
    <mergeCell ref="S41:S42"/>
    <mergeCell ref="C44:C46"/>
    <mergeCell ref="E41:E43"/>
    <mergeCell ref="F41:F43"/>
    <mergeCell ref="R41:R43"/>
    <mergeCell ref="C65:C68"/>
    <mergeCell ref="C61:C64"/>
    <mergeCell ref="S72:S73"/>
    <mergeCell ref="E80:E82"/>
    <mergeCell ref="U57:U59"/>
    <mergeCell ref="T53:T55"/>
    <mergeCell ref="R53:R56"/>
    <mergeCell ref="U53:U55"/>
    <mergeCell ref="T41:T42"/>
    <mergeCell ref="F61:F64"/>
    <mergeCell ref="T76:T77"/>
    <mergeCell ref="U65:U67"/>
    <mergeCell ref="F65:F68"/>
    <mergeCell ref="R65:R68"/>
    <mergeCell ref="S65:S67"/>
    <mergeCell ref="U76:U77"/>
    <mergeCell ref="T65:T67"/>
    <mergeCell ref="T61:T63"/>
    <mergeCell ref="U61:U63"/>
    <mergeCell ref="E76:E79"/>
    <mergeCell ref="F76:F79"/>
    <mergeCell ref="R80:R82"/>
    <mergeCell ref="F80:F82"/>
    <mergeCell ref="J77:J78"/>
    <mergeCell ref="I77:I78"/>
    <mergeCell ref="S61:S63"/>
    <mergeCell ref="C190:C193"/>
    <mergeCell ref="S44:S45"/>
    <mergeCell ref="S53:S55"/>
    <mergeCell ref="R85:R89"/>
    <mergeCell ref="R61:R64"/>
    <mergeCell ref="R72:R75"/>
    <mergeCell ref="C105:C108"/>
    <mergeCell ref="C94:C98"/>
    <mergeCell ref="C99:C103"/>
    <mergeCell ref="D99:D103"/>
    <mergeCell ref="E90:E93"/>
    <mergeCell ref="C151:C153"/>
    <mergeCell ref="D151:D153"/>
    <mergeCell ref="E151:E153"/>
    <mergeCell ref="F151:F153"/>
    <mergeCell ref="R145:R147"/>
    <mergeCell ref="C124:C127"/>
    <mergeCell ref="E119:E123"/>
    <mergeCell ref="C52:T52"/>
    <mergeCell ref="D44:D46"/>
    <mergeCell ref="S47:S48"/>
    <mergeCell ref="T47:T48"/>
    <mergeCell ref="S57:S59"/>
    <mergeCell ref="T57:T59"/>
    <mergeCell ref="B215:F215"/>
    <mergeCell ref="A180:A183"/>
    <mergeCell ref="B180:B183"/>
    <mergeCell ref="C180:C183"/>
    <mergeCell ref="D180:D183"/>
    <mergeCell ref="E180:E183"/>
    <mergeCell ref="F180:F183"/>
    <mergeCell ref="B198:B201"/>
    <mergeCell ref="C198:C201"/>
    <mergeCell ref="D198:D201"/>
    <mergeCell ref="E198:E201"/>
    <mergeCell ref="F198:F201"/>
    <mergeCell ref="E202:E204"/>
    <mergeCell ref="F202:F204"/>
    <mergeCell ref="F190:F193"/>
    <mergeCell ref="E194:E197"/>
    <mergeCell ref="F194:F197"/>
    <mergeCell ref="A202:A204"/>
    <mergeCell ref="B202:B204"/>
    <mergeCell ref="C202:C204"/>
    <mergeCell ref="D202:D204"/>
    <mergeCell ref="A198:A201"/>
    <mergeCell ref="C210:F210"/>
    <mergeCell ref="B190:B193"/>
    <mergeCell ref="S187:S188"/>
    <mergeCell ref="T187:T188"/>
    <mergeCell ref="U187:U188"/>
    <mergeCell ref="U198:U200"/>
    <mergeCell ref="T198:T200"/>
    <mergeCell ref="S198:S200"/>
    <mergeCell ref="U80:U81"/>
    <mergeCell ref="T80:T81"/>
    <mergeCell ref="S80:S81"/>
    <mergeCell ref="U85:U88"/>
    <mergeCell ref="T85:T88"/>
    <mergeCell ref="S85:S88"/>
    <mergeCell ref="U90:U92"/>
    <mergeCell ref="U176:U178"/>
    <mergeCell ref="U171:U174"/>
    <mergeCell ref="T171:T174"/>
    <mergeCell ref="R154:R156"/>
    <mergeCell ref="S154:S155"/>
    <mergeCell ref="T154:T155"/>
    <mergeCell ref="U154:U155"/>
    <mergeCell ref="R141:R144"/>
    <mergeCell ref="R151:R153"/>
    <mergeCell ref="R99:R103"/>
    <mergeCell ref="F148:F150"/>
    <mergeCell ref="R148:R150"/>
    <mergeCell ref="F145:F147"/>
    <mergeCell ref="F128:F130"/>
    <mergeCell ref="F134:F137"/>
    <mergeCell ref="R176:R179"/>
    <mergeCell ref="S171:S174"/>
    <mergeCell ref="R171:R175"/>
    <mergeCell ref="D128:D130"/>
    <mergeCell ref="E128:E130"/>
    <mergeCell ref="A154:A156"/>
    <mergeCell ref="E154:E156"/>
    <mergeCell ref="D154:D156"/>
    <mergeCell ref="C145:C147"/>
    <mergeCell ref="A148:A150"/>
    <mergeCell ref="B148:B150"/>
    <mergeCell ref="C148:C150"/>
    <mergeCell ref="D148:D150"/>
    <mergeCell ref="B134:B137"/>
    <mergeCell ref="D141:D144"/>
    <mergeCell ref="A151:A153"/>
    <mergeCell ref="B151:B153"/>
    <mergeCell ref="D145:D147"/>
    <mergeCell ref="E145:E147"/>
    <mergeCell ref="A131:A133"/>
    <mergeCell ref="B131:B133"/>
    <mergeCell ref="C131:C133"/>
    <mergeCell ref="R160:R162"/>
    <mergeCell ref="F154:F156"/>
    <mergeCell ref="V202:W204"/>
    <mergeCell ref="D217:D219"/>
    <mergeCell ref="E217:G219"/>
    <mergeCell ref="U180:U182"/>
    <mergeCell ref="T180:T182"/>
    <mergeCell ref="S180:S182"/>
    <mergeCell ref="R202:R203"/>
    <mergeCell ref="S202:S203"/>
    <mergeCell ref="R198:R201"/>
    <mergeCell ref="S205:S208"/>
    <mergeCell ref="T205:T208"/>
    <mergeCell ref="U205:U208"/>
    <mergeCell ref="U184:U185"/>
    <mergeCell ref="T184:T185"/>
    <mergeCell ref="S184:S185"/>
    <mergeCell ref="U190:U192"/>
    <mergeCell ref="T190:T192"/>
    <mergeCell ref="A216:F216"/>
    <mergeCell ref="S190:S192"/>
    <mergeCell ref="U194:U196"/>
    <mergeCell ref="T194:T196"/>
    <mergeCell ref="S194:S196"/>
    <mergeCell ref="T202:T203"/>
    <mergeCell ref="U202:U203"/>
    <mergeCell ref="V171:W175"/>
    <mergeCell ref="V163:W165"/>
    <mergeCell ref="T163:T164"/>
    <mergeCell ref="U163:U164"/>
    <mergeCell ref="C168:F168"/>
    <mergeCell ref="A171:A175"/>
    <mergeCell ref="A163:A165"/>
    <mergeCell ref="B163:B165"/>
    <mergeCell ref="D163:D165"/>
    <mergeCell ref="C163:C165"/>
    <mergeCell ref="F163:F165"/>
    <mergeCell ref="R163:R165"/>
    <mergeCell ref="S163:S164"/>
    <mergeCell ref="E163:E165"/>
    <mergeCell ref="A105:A108"/>
    <mergeCell ref="B105:B108"/>
    <mergeCell ref="T176:T178"/>
    <mergeCell ref="A166:A167"/>
    <mergeCell ref="B166:B167"/>
    <mergeCell ref="C166:C167"/>
    <mergeCell ref="D166:D167"/>
    <mergeCell ref="E166:E167"/>
    <mergeCell ref="F166:F167"/>
    <mergeCell ref="R166:R167"/>
    <mergeCell ref="A160:A162"/>
    <mergeCell ref="C160:C162"/>
    <mergeCell ref="B160:B162"/>
    <mergeCell ref="S160:S161"/>
    <mergeCell ref="C176:C179"/>
    <mergeCell ref="C154:C156"/>
    <mergeCell ref="B154:B156"/>
    <mergeCell ref="E176:E179"/>
    <mergeCell ref="F176:F179"/>
    <mergeCell ref="S176:S178"/>
    <mergeCell ref="F160:F162"/>
    <mergeCell ref="E160:E162"/>
    <mergeCell ref="D160:D162"/>
    <mergeCell ref="D176:D179"/>
  </mergeCells>
  <phoneticPr fontId="0" type="noConversion"/>
  <conditionalFormatting sqref="A3:U3">
    <cfRule type="cellIs" dxfId="0" priority="1" stopIfTrue="1" operator="equal">
      <formula>0</formula>
    </cfRule>
  </conditionalFormatting>
  <printOptions horizontalCentered="1"/>
  <pageMargins left="0.35433070866141736" right="0.15748031496062992" top="0.86614173228346458" bottom="0.51181102362204722" header="0.59055118110236227" footer="0.51181102362204722"/>
  <pageSetup paperSize="9" scale="68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 pr.</vt:lpstr>
      <vt:lpstr>'7 pr.'!Print_Titles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VaidaSta</cp:lastModifiedBy>
  <cp:lastPrinted>2020-05-20T10:19:20Z</cp:lastPrinted>
  <dcterms:created xsi:type="dcterms:W3CDTF">1996-10-14T23:33:28Z</dcterms:created>
  <dcterms:modified xsi:type="dcterms:W3CDTF">2020-12-11T13:14:13Z</dcterms:modified>
</cp:coreProperties>
</file>