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.Maciene\Desktop\SVP_2025_2027\2025_2027_SVP_projektas\2025_2027_SVP_tarybai\2025_2027_SVP_sprendimas_02_06\2025_2027_SVP_NR\"/>
    </mc:Choice>
  </mc:AlternateContent>
  <xr:revisionPtr revIDLastSave="0" documentId="13_ncr:1_{30CE1237-F4F4-4034-BD28-57B29D4AC95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F15" i="2" l="1"/>
  <c r="G15" i="2"/>
  <c r="H15" i="2"/>
  <c r="F19" i="2"/>
  <c r="G19" i="2"/>
  <c r="H19" i="2"/>
  <c r="F22" i="2"/>
  <c r="G22" i="2"/>
  <c r="H22" i="2"/>
  <c r="F25" i="2"/>
  <c r="G25" i="2"/>
  <c r="H25" i="2"/>
  <c r="F28" i="2"/>
  <c r="G28" i="2"/>
  <c r="H28" i="2"/>
  <c r="F40" i="2"/>
  <c r="G40" i="2"/>
  <c r="H40" i="2"/>
  <c r="H32" i="2" s="1"/>
  <c r="F45" i="2"/>
  <c r="G45" i="2"/>
  <c r="H45" i="2"/>
  <c r="F49" i="2"/>
  <c r="G49" i="2"/>
  <c r="H49" i="2"/>
  <c r="F53" i="2"/>
  <c r="G53" i="2"/>
  <c r="H53" i="2"/>
  <c r="F58" i="2"/>
  <c r="G58" i="2"/>
  <c r="H58" i="2"/>
  <c r="F67" i="2"/>
  <c r="G67" i="2"/>
  <c r="H67" i="2"/>
  <c r="F71" i="2"/>
  <c r="G71" i="2"/>
  <c r="H71" i="2"/>
  <c r="H62" i="2" s="1"/>
  <c r="F75" i="2"/>
  <c r="G75" i="2"/>
  <c r="H75" i="2"/>
  <c r="F82" i="2"/>
  <c r="F79" i="2" s="1"/>
  <c r="G82" i="2"/>
  <c r="G79" i="2" s="1"/>
  <c r="H82" i="2"/>
  <c r="H79" i="2" s="1"/>
  <c r="H78" i="2" s="1"/>
  <c r="F87" i="2"/>
  <c r="G87" i="2"/>
  <c r="H87" i="2"/>
  <c r="F95" i="2"/>
  <c r="G95" i="2"/>
  <c r="H95" i="2"/>
  <c r="F98" i="2"/>
  <c r="G98" i="2"/>
  <c r="H98" i="2"/>
  <c r="F100" i="2"/>
  <c r="G100" i="2"/>
  <c r="H100" i="2"/>
  <c r="F110" i="2"/>
  <c r="G110" i="2"/>
  <c r="H110" i="2"/>
  <c r="F118" i="2"/>
  <c r="G118" i="2"/>
  <c r="G107" i="2" s="1"/>
  <c r="G106" i="2" s="1"/>
  <c r="H118" i="2"/>
  <c r="H107" i="2" s="1"/>
  <c r="H106" i="2" s="1"/>
  <c r="F120" i="2"/>
  <c r="G120" i="2"/>
  <c r="H120" i="2"/>
  <c r="F132" i="2"/>
  <c r="G132" i="2"/>
  <c r="H132" i="2"/>
  <c r="F139" i="2"/>
  <c r="G139" i="2"/>
  <c r="H139" i="2"/>
  <c r="F143" i="2"/>
  <c r="G143" i="2"/>
  <c r="H143" i="2"/>
  <c r="F146" i="2"/>
  <c r="G146" i="2"/>
  <c r="H146" i="2"/>
  <c r="F150" i="2"/>
  <c r="G150" i="2"/>
  <c r="H150" i="2"/>
  <c r="F153" i="2"/>
  <c r="G153" i="2"/>
  <c r="H153" i="2"/>
  <c r="F156" i="2"/>
  <c r="G156" i="2"/>
  <c r="H156" i="2"/>
  <c r="F159" i="2"/>
  <c r="G159" i="2"/>
  <c r="H159" i="2"/>
  <c r="F165" i="2"/>
  <c r="G165" i="2"/>
  <c r="H165" i="2"/>
  <c r="F169" i="2"/>
  <c r="G169" i="2"/>
  <c r="H169" i="2"/>
  <c r="F173" i="2"/>
  <c r="G173" i="2"/>
  <c r="H173" i="2"/>
  <c r="F179" i="2"/>
  <c r="G179" i="2"/>
  <c r="H179" i="2"/>
  <c r="F183" i="2"/>
  <c r="G183" i="2"/>
  <c r="H183" i="2"/>
  <c r="F187" i="2"/>
  <c r="G187" i="2"/>
  <c r="H187" i="2"/>
  <c r="F192" i="2"/>
  <c r="G192" i="2"/>
  <c r="H192" i="2"/>
  <c r="F195" i="2"/>
  <c r="G195" i="2"/>
  <c r="H195" i="2"/>
  <c r="H200" i="2"/>
  <c r="F203" i="2"/>
  <c r="F200" i="2" s="1"/>
  <c r="G203" i="2"/>
  <c r="G200" i="2" s="1"/>
  <c r="H203" i="2"/>
  <c r="F208" i="2"/>
  <c r="G208" i="2"/>
  <c r="H208" i="2"/>
  <c r="F211" i="2"/>
  <c r="G211" i="2"/>
  <c r="H211" i="2"/>
  <c r="F214" i="2"/>
  <c r="G214" i="2"/>
  <c r="H214" i="2"/>
  <c r="F218" i="2"/>
  <c r="G218" i="2"/>
  <c r="H218" i="2"/>
  <c r="F221" i="2"/>
  <c r="G221" i="2"/>
  <c r="H221" i="2"/>
  <c r="C235" i="2"/>
  <c r="C242" i="2" s="1"/>
  <c r="D235" i="2"/>
  <c r="D242" i="2" s="1"/>
  <c r="E235" i="2"/>
  <c r="E242" i="2"/>
  <c r="H206" i="2" l="1"/>
  <c r="H205" i="2" s="1"/>
  <c r="F206" i="2"/>
  <c r="F205" i="2" s="1"/>
  <c r="F107" i="2"/>
  <c r="F106" i="2" s="1"/>
  <c r="G78" i="2"/>
  <c r="F92" i="2"/>
  <c r="F91" i="2" s="1"/>
  <c r="F78" i="2"/>
  <c r="F62" i="2"/>
  <c r="F126" i="2"/>
  <c r="F125" i="2" s="1"/>
  <c r="G92" i="2"/>
  <c r="G91" i="2" s="1"/>
  <c r="G62" i="2"/>
  <c r="G32" i="2"/>
  <c r="G31" i="2" s="1"/>
  <c r="H14" i="2"/>
  <c r="H13" i="2" s="1"/>
  <c r="H126" i="2"/>
  <c r="H125" i="2" s="1"/>
  <c r="F32" i="2"/>
  <c r="F31" i="2" s="1"/>
  <c r="G14" i="2"/>
  <c r="G13" i="2" s="1"/>
  <c r="G206" i="2"/>
  <c r="G205" i="2" s="1"/>
  <c r="G126" i="2"/>
  <c r="G125" i="2" s="1"/>
  <c r="H92" i="2"/>
  <c r="H91" i="2" s="1"/>
  <c r="F14" i="2"/>
  <c r="F13" i="2" s="1"/>
  <c r="H31" i="2"/>
</calcChain>
</file>

<file path=xl/sharedStrings.xml><?xml version="1.0" encoding="utf-8"?>
<sst xmlns="http://schemas.openxmlformats.org/spreadsheetml/2006/main" count="733" uniqueCount="366">
  <si>
    <t>Kodas</t>
  </si>
  <si>
    <t>Pavadinimas</t>
  </si>
  <si>
    <t>Vykdytojas</t>
  </si>
  <si>
    <t>SP lėšos</t>
  </si>
  <si>
    <t>Papildomas (-i) požymis (-iai)</t>
  </si>
  <si>
    <t>2025 metų lėšų projektas</t>
  </si>
  <si>
    <t>2026 metų lėšų projektas</t>
  </si>
  <si>
    <t>2027 metų lėšų projektas</t>
  </si>
  <si>
    <t>Poveikio /Rezultato /Produkto /Indėlio</t>
  </si>
  <si>
    <t>Rodiklis</t>
  </si>
  <si>
    <t>Mato vnt.</t>
  </si>
  <si>
    <t>Planas</t>
  </si>
  <si>
    <t>2025</t>
  </si>
  <si>
    <t>2026</t>
  </si>
  <si>
    <t>2027</t>
  </si>
  <si>
    <t>02</t>
  </si>
  <si>
    <t>Kultūros programa</t>
  </si>
  <si>
    <t>Kultūros skyrius</t>
  </si>
  <si>
    <t>02-02</t>
  </si>
  <si>
    <t>Išvystyti gyventojų poreikius atitinkančią kultūros įstaigų infrastruktūrą</t>
  </si>
  <si>
    <t>Kultūros įstaigų pastatų, kurie yra geros būklės, skaičius nuo visų kultūros įstaigų pastatų</t>
  </si>
  <si>
    <t>vnt.</t>
  </si>
  <si>
    <t>02-02-01</t>
  </si>
  <si>
    <t>Atnaujinti (modernizuoti) Šiaulių miesto koncertinę įstaigą „Saulė" (Tilžės g. 140), rekonstruoti pastatą</t>
  </si>
  <si>
    <t>Kultūros skyrius; Šiaulių miesto koncertinė įstaiga „Saulė“</t>
  </si>
  <si>
    <t>Infr. PP</t>
  </si>
  <si>
    <t>Parengta techninė dokumentacija</t>
  </si>
  <si>
    <t>1.01.</t>
  </si>
  <si>
    <t>Atlikta senosios pastato dalies administracinių ir techninių patalpų remonto darbų dalis</t>
  </si>
  <si>
    <t>proc.</t>
  </si>
  <si>
    <t>1.10.</t>
  </si>
  <si>
    <t>Atlikta pastato fasado (nuo Tilžės g.) ir laiptų remonto dalis</t>
  </si>
  <si>
    <t>1.08.</t>
  </si>
  <si>
    <t>02-02-03</t>
  </si>
  <si>
    <t>Didinti Šiaulių miesto kultūros centro „Laiptų galerija“ pastato (Žemaitės g. 83) funkcionalumą“</t>
  </si>
  <si>
    <t>Statybos ir renovacijos skyrius; Kultūros skyrius; Miesto plėtros ir paveldosaugos skyrius</t>
  </si>
  <si>
    <t>Atlikta planuotų darbų dalis</t>
  </si>
  <si>
    <t>02-02-04</t>
  </si>
  <si>
    <t>Atnaujinti (modernizuoti) Šiaulių dailės galerijos pastatą / patalpas (Vilniaus g. 245)</t>
  </si>
  <si>
    <t>Kultūros skyrius; Šiaulių dailės galerija</t>
  </si>
  <si>
    <t>Atlikta ekspozicinių salių rekonstrukcijos, remonto ir pritaikymo multifunkciniams tikslams darbų dalis</t>
  </si>
  <si>
    <t>Atlikta kasos, holo ir informacinio centro rekonstrukcijos, remonto ir rūbinės įrengimo darbų dalis</t>
  </si>
  <si>
    <t>02-02-05</t>
  </si>
  <si>
    <t>Didinti Šiaulių kultūros centro Rėkyvos kultūros namų funkcionalumą</t>
  </si>
  <si>
    <t>Statybos ir renovacijos skyrius; Kultūros skyrius; Viešųjų investicijų skyrius; Šiaulių kultūros centras</t>
  </si>
  <si>
    <t>Atlikta teritorijos sutvarkymo darbų dalis</t>
  </si>
  <si>
    <t>Atlikta daugiafunkcės erdvės įkūrimo darbų dalis</t>
  </si>
  <si>
    <t>Atlikta energinio efektyvumo didinimo rangos darbų dalis</t>
  </si>
  <si>
    <t>02-02-06</t>
  </si>
  <si>
    <t>Modernizuoti kultūros įstaigų pastatus / statinius / patalpas</t>
  </si>
  <si>
    <t>Kultūros skyrius; Šiaulių miesto savivaldybės viešoji biblioteka; Šiaulių kultūros centras</t>
  </si>
  <si>
    <t>Įrengtas neįgaliųjų pandusas Šiaulių miesto savivaldybės viešosios bibliotekos Lieporių filiale (Tilžės g. 36 Šiauliai)</t>
  </si>
  <si>
    <t>Įkurta išmanioji erdvė Šiaulių miesto savivaldybės viešosios bibliotekos Lieporių filiale (Tilžės g. 36 Šiauliai)</t>
  </si>
  <si>
    <t>Įsigytas lauko įgarsinimo ir apšvietimo įrangos komplektas</t>
  </si>
  <si>
    <t>04</t>
  </si>
  <si>
    <t>Urbanistinės plėtros ir infrastruktūros programa</t>
  </si>
  <si>
    <t>Miesto ūkio ir aplinkos skyrius; Architektūros skyrius</t>
  </si>
  <si>
    <t>04-02</t>
  </si>
  <si>
    <t>Formuoti darnias miesto jungtis, užtikrinančias tvarų ir saugų judėjimą mieste</t>
  </si>
  <si>
    <t>Neasfaltuotų gatvių dalis nuo viso gatvių tinklo</t>
  </si>
  <si>
    <t>Atnaujintų pėsčiųjų takų dalis nuo bendro takų ilgio</t>
  </si>
  <si>
    <t>Dviračių takų ilgis metų pabaigoje, tenkantis 1 tūkst. gyventojų</t>
  </si>
  <si>
    <t>km</t>
  </si>
  <si>
    <t>Modalinis kelionių pasiskirstymas (automobiliu)</t>
  </si>
  <si>
    <t>Modalinis kelionių pasiskirstymas (viešuoju transportu)</t>
  </si>
  <si>
    <t>Modalinis kelionių pasiskirstymas (dviračiais)</t>
  </si>
  <si>
    <t>Modalinis kelionių pasiskirstymas (pėsčiomis)</t>
  </si>
  <si>
    <t>Vidutiniškai vienam gyventojui tenkančių kelionių autobusais skaičius</t>
  </si>
  <si>
    <t>04-02-02</t>
  </si>
  <si>
    <t>Vykdyti naujų magistralinių gatvių suprojektavimo ir nutiesimo, susisiekimo komunikacijų įrengimo, rekonstravimo ir remonto darbus</t>
  </si>
  <si>
    <t>Statybos ir renovacijos skyrius; Miesto plėtros ir paveldosaugos skyrius</t>
  </si>
  <si>
    <t>Atlikti miesto gatvių remonto darbai pagal 2025-2027 m. reitingo eilę</t>
  </si>
  <si>
    <t>1.02.</t>
  </si>
  <si>
    <t>1.06.</t>
  </si>
  <si>
    <t>04-02-03</t>
  </si>
  <si>
    <t>Įgyvendinti projektą „Eismo saugos gerinimas Šiaulių mieste, šalinant juodąsias dėmes“</t>
  </si>
  <si>
    <t>Miesto ūkio ir aplinkos skyrius; Viešųjų investicijų skyrius</t>
  </si>
  <si>
    <t>Įdiegtų saugų eismą gerinančių priemonių skaičius</t>
  </si>
  <si>
    <t>04-02-04</t>
  </si>
  <si>
    <t>Įgyvendinti darnaus judumo projektus Šiaulių mieste</t>
  </si>
  <si>
    <t>Įrengtų / rekonstruotų dviračių takų ilgis</t>
  </si>
  <si>
    <t>Atnaujintų / nutiestų pėsčiųjų takų ir šaligatvių ilgis</t>
  </si>
  <si>
    <t>Atlikta „Statyk ir važiuok“ aikštelių įrengimo darbų</t>
  </si>
  <si>
    <t>Įrengta „Statyk ir važiuok“ aikštelių</t>
  </si>
  <si>
    <t>04-02-07</t>
  </si>
  <si>
    <t>Suprojektuoti, nutiesti, išasfaltuoti ar rekonstruoti žvyruotas gatves</t>
  </si>
  <si>
    <t>Miesto ūkio ir aplinkos skyrius</t>
  </si>
  <si>
    <t>Išasfaltuotų ir įrengtų žvyruotų gatvių skaičius</t>
  </si>
  <si>
    <t>Išasfaltuotų žvyruotų gatvių ilgis</t>
  </si>
  <si>
    <t>Įrengtų naujų gatvių su patobulinta danga ilgis</t>
  </si>
  <si>
    <t>Privažiavimo nuo Bačiūnų g. iki Poilsio g. 58F asfaltavimas</t>
  </si>
  <si>
    <t>04-02-08</t>
  </si>
  <si>
    <t>Rekonstruoti Tilžės g. viaduką per geležinkelį</t>
  </si>
  <si>
    <t>Atlikta Tilžės g. viaduko rekonstravimo darbų</t>
  </si>
  <si>
    <t>04-02-10</t>
  </si>
  <si>
    <t>Plėtoti elektromobilių pakrovimo stotelių tinklą</t>
  </si>
  <si>
    <t>Viešų elektromobilių pakrovimo stotelių skaičius</t>
  </si>
  <si>
    <t>04-03</t>
  </si>
  <si>
    <t>Užtikrinti tvarią, kokybišką miesto infrastruktūros plėtrą</t>
  </si>
  <si>
    <t>Renovuotų daugiabučių dalis nuo visų renovuotinų daugiabučių</t>
  </si>
  <si>
    <t>Naujai suplanuotų / atnaujintų viešųjų erdvių plotas 1 gyventojui</t>
  </si>
  <si>
    <t>m2</t>
  </si>
  <si>
    <t>04-03-05</t>
  </si>
  <si>
    <t>Įgyvendinti projektą „Vilniaus gatvės pėsčiųjų bulvaro ir amfiteatro rekonstrukcija“</t>
  </si>
  <si>
    <t>Miesto plėtros ir paveldosaugos skyrius; Viešųjų investicijų skyrius</t>
  </si>
  <si>
    <t>Baigta tvarkyti projekto dokumentacija ir finansiniai srautai</t>
  </si>
  <si>
    <t>04-03-06</t>
  </si>
  <si>
    <t>Įgyvendinti projektą „Viešųjų erdvių ir gyvenamosios aplinkos gerinimas teritorijoje, besiribojančioje su Draugystės prospektu, Vytauto gatve, P. Višinskio gatve ir Dubijos gatve"</t>
  </si>
  <si>
    <t>Miesto ūkio ir aplinkos skyrius; Miesto plėtros ir paveldosaugos skyrius; Viešųjų investicijų skyrius</t>
  </si>
  <si>
    <t>04-03-07</t>
  </si>
  <si>
    <t>Įgyvendinti projektą „P. Višinskio gatvės viešųjų erdvių pritaikymas jaunimo poreikiams“</t>
  </si>
  <si>
    <t>04-03-08</t>
  </si>
  <si>
    <t>Įgyvendinti projektą „Lieporių parko atgaivinimas ir pritaikymas bendruomenės veiklai“</t>
  </si>
  <si>
    <t>Atlikta kompleksinio parko sutvarkymo rangos darbų dalis</t>
  </si>
  <si>
    <t>04-03-09</t>
  </si>
  <si>
    <t>Įgyvendinti projektą „Tankiai apgyvendintos Šiaulių miesto urbanizuotos teritorijos atgaivinimas, žalinimas ir funkcionalumo didinimas“</t>
  </si>
  <si>
    <t>Atlikta rangos darbų dalis</t>
  </si>
  <si>
    <t>Parengta teritorijų planavimo dokumentų</t>
  </si>
  <si>
    <t>04-03-10</t>
  </si>
  <si>
    <t>Kompleksiškai atnaujinti mikrorajonų (laisvo planavimo daugiabučių teritorijos) teritorijas, suplanuojant nuoseklų žalių erdvių ir pėsčiųjų takų tinklą, užtikrinant tvarų judėjimą, monofunkciškumo mažinimą ir skatinti naujų būsto tipologijų atsiradimą</t>
  </si>
  <si>
    <t>Atnaujintų mikrorajonų bendrojo naudojimo erdvių ir kiemų plotas</t>
  </si>
  <si>
    <t>ha</t>
  </si>
  <si>
    <t>Renovuotų daugiabučių skaičius</t>
  </si>
  <si>
    <t>Naujų statybos leidimų mikrorajonuose skaičius</t>
  </si>
  <si>
    <t>05</t>
  </si>
  <si>
    <t>Ekonominės plėtros programa</t>
  </si>
  <si>
    <t>Ekonomikos skyrius; Kultūros skyrius</t>
  </si>
  <si>
    <t>05-01</t>
  </si>
  <si>
    <t>Pagerinti investicijų pritraukimo ir verslo plėtros sąlygas</t>
  </si>
  <si>
    <t>Tiesioginės užsienio investicijos (TUI), tenkančios 1 gyv.</t>
  </si>
  <si>
    <t>eur</t>
  </si>
  <si>
    <t>Registruotų bedarbių ir darbingo amžiaus gyventojų santykis</t>
  </si>
  <si>
    <t>Veikiančių įmonių metų pradžioje skaičius, tenkantis 1 tūkst. gyv.</t>
  </si>
  <si>
    <t>05-01-07</t>
  </si>
  <si>
    <t>Vystyti Šiaulių pramoninio parko ir Šiaulių laisvosios ekonominės zonos infrastruktūrą</t>
  </si>
  <si>
    <t>Miesto ūkio ir aplinkos skyrius; Ekonomikos skyrius; Viešųjų investicijų skyrius</t>
  </si>
  <si>
    <t>Išvalytų sklypų skaičius</t>
  </si>
  <si>
    <t>Krovos aikštelių teritorija pritaikyta muitinės veiklai</t>
  </si>
  <si>
    <t>Baigta tvarkyti geležinkelio turto įvedimo į eksploataciją dokumentacija ir finansiniai srautai</t>
  </si>
  <si>
    <t>Įsigytos krovos aikštelių veiklai reikalingos įrangos skaičius</t>
  </si>
  <si>
    <t>kompl.</t>
  </si>
  <si>
    <t>Įgyvendintas elektros galios padidinimo projektas</t>
  </si>
  <si>
    <t>05-02</t>
  </si>
  <si>
    <t>Stiprinti miesto patrauklumą plėtojant turizmo sektorių</t>
  </si>
  <si>
    <t>Turistų informacijos centro lankytojų ir interneto svetainių, socialinių tinklų vartotojų skaičius</t>
  </si>
  <si>
    <t>asm.</t>
  </si>
  <si>
    <t>Vietų skaičius apgyvendinimo įstaigose</t>
  </si>
  <si>
    <t>Teigiamai Šiaulių miesto įvaizdį vertinančių miesto svečių dalis (apklausa vykdoma kas 2 m.)</t>
  </si>
  <si>
    <t>05-02-03</t>
  </si>
  <si>
    <t>Gerinti turizmo informacinę infrastruktūrą</t>
  </si>
  <si>
    <t>Miesto ūkio ir aplinkos skyrius; Kultūros skyrius; Architektūros skyrius; Šiaulių turizmo informacijos centras</t>
  </si>
  <si>
    <t>Informacinių ženklų, stendų, stulpų, nuorodų, infoterminalų ir kt. atnaujinimas</t>
  </si>
  <si>
    <t>06</t>
  </si>
  <si>
    <t>Socialinės apsaugos programa</t>
  </si>
  <si>
    <t>Socialinių paslaugų skyrius; Socialinių išmokų ir kompensacijų skyrius</t>
  </si>
  <si>
    <t>06-02</t>
  </si>
  <si>
    <t>Užtikrinti socialinių paslaugų prieinamumą ir kokybę, plečiant, atnaujinant ir modernizuojant socialinių paslaugų infrastruktūrą</t>
  </si>
  <si>
    <t>Socialinių įstaigų pastatų skaičius</t>
  </si>
  <si>
    <t>Asmenų ir šeimų, laukiančių socialinio būsto nuomos, laukimo laikas</t>
  </si>
  <si>
    <t>metai</t>
  </si>
  <si>
    <t>Socialinių įstaigų pastatų, kurie yra geros būklės, skaičius</t>
  </si>
  <si>
    <t>06-02-02</t>
  </si>
  <si>
    <t>Šeimoje ir bendruomenėje teikiamų paslaugų, asmenims su proto ir intelekto negalia, plėtra</t>
  </si>
  <si>
    <t>Statybos ir renovacijos skyrius; Socialinių paslaugų skyrius; Viešųjų investicijų skyrius</t>
  </si>
  <si>
    <t>Įsigytų apsaugotų būstų skaičius</t>
  </si>
  <si>
    <t>Socialinių dirbtuvių skaičius</t>
  </si>
  <si>
    <t>Pastatytų grupinio gyvenimo namų skaičius</t>
  </si>
  <si>
    <t>06-02-04</t>
  </si>
  <si>
    <t>Didinti socialinio būsto prieinamumą</t>
  </si>
  <si>
    <t>Turto valdymo skyrius</t>
  </si>
  <si>
    <t>Naujai įsigyto socialinio būsto apimtys</t>
  </si>
  <si>
    <t>Asmenų (šeimų), laukiančių socialinio būsto, skaičius metų pabaigoje</t>
  </si>
  <si>
    <t>06-02-05</t>
  </si>
  <si>
    <t>Įgyvendinti projektą „Socialinio būsto fondo plėtra Šiaulių miesto savivaldybėje"</t>
  </si>
  <si>
    <t>Turto valdymo skyrius; Viešųjų investicijų skyrius</t>
  </si>
  <si>
    <t>Nupirktų būstų</t>
  </si>
  <si>
    <t>sk.</t>
  </si>
  <si>
    <t>06-02-06</t>
  </si>
  <si>
    <t>Rekonstruoti Šiaulių miesto savivaldybės socialinių paslaugų centro Paramos tarnybos pastatą (Stoties g.)</t>
  </si>
  <si>
    <t>Statybos ir renovacijos skyrius; Viešųjų investicijų skyrius</t>
  </si>
  <si>
    <t>06-02-07</t>
  </si>
  <si>
    <t>Pastatyti (pritaikyti pastatą) nakvynės namų ir apgyvendinimo paslaugoms teikti</t>
  </si>
  <si>
    <t>07</t>
  </si>
  <si>
    <t>Sporto programa</t>
  </si>
  <si>
    <t>Sporto skyrius</t>
  </si>
  <si>
    <t>07-02</t>
  </si>
  <si>
    <t>Išvystyti gyventojų poreikius atitinkančią sporto ir fizinio aktyvumo infrastruktūrą</t>
  </si>
  <si>
    <t>Savivaldybės sporto įstaigų pastatų / statinių, bazių skaičiaus</t>
  </si>
  <si>
    <t>Savivaldybės sporto įstaigų pastatų / statinių, bazių, kurios yra geros būklės, skaičius</t>
  </si>
  <si>
    <t>Savivaldybės sporto įstaigų pastatų / statinių, bazių, pritaikytų fizinę negalią turintiems asmenims, dalis</t>
  </si>
  <si>
    <t>07-02-01</t>
  </si>
  <si>
    <t>Įgyvendinti projektą „Bendrojo ugdymo, neformaliojo ugdymo ir kitų viešųjų paslaugų teikimui trūkstamos infrastruktūros sukūrimas, adresu J. Jablonskio g. 14, Šiauliai“</t>
  </si>
  <si>
    <t>Statybos ir renovacijos skyrius; Sporto skyrius; Viešųjų investicijų skyrius; Architektūros skyrius</t>
  </si>
  <si>
    <t>Atlikta darbų</t>
  </si>
  <si>
    <t>Įsigytas baldų ir kitas inventorius</t>
  </si>
  <si>
    <t>1.05.</t>
  </si>
  <si>
    <t>07-02-02</t>
  </si>
  <si>
    <t>Pastatyti irklavimo sporto bazę (Žvyro g. 34)</t>
  </si>
  <si>
    <t>Statybos ir renovacijos skyrius; Sporto skyrius</t>
  </si>
  <si>
    <t>Atlikta II etapo statybos darbų</t>
  </si>
  <si>
    <t>07-02-03</t>
  </si>
  <si>
    <t>Suprojektuoti ir pastatyti buriavimo elingą prie Rėkyvos ežero (Poilsio g. 10A)</t>
  </si>
  <si>
    <t>Statybos ir renovacijos skyrius; Sporto skyrius; Architektūros skyrius</t>
  </si>
  <si>
    <t>07-02-05</t>
  </si>
  <si>
    <t>Didinti Šiaulių teniso akademijos pastato funkcionalumą</t>
  </si>
  <si>
    <t>Sporto skyrius; Šiaulių teniso akademija</t>
  </si>
  <si>
    <t>Parengtas statybos projektas</t>
  </si>
  <si>
    <t>07-02-06</t>
  </si>
  <si>
    <t>Modernizuoti/pastatyti sporto įstaigų pastatus, statinius, bazes</t>
  </si>
  <si>
    <t>Atlikta Šiaulių m. stadiono komplekso (S. Daukanto g. 23) renovacijos darbų</t>
  </si>
  <si>
    <t>Parengtas VŠĮ Šiaulių krepšinio akademijos „Saulė“ pastato statybos projektas</t>
  </si>
  <si>
    <t>07-02-07</t>
  </si>
  <si>
    <t>Atlikti Šiaulių regbio ir žolės riedulio akademijos aikštyno rekonstrukciją</t>
  </si>
  <si>
    <t>Mobilių žiūrovų tribūnų įsigijimas</t>
  </si>
  <si>
    <t>08</t>
  </si>
  <si>
    <t>Švietimo programa</t>
  </si>
  <si>
    <t>Švietimo skyrius</t>
  </si>
  <si>
    <t>08-02</t>
  </si>
  <si>
    <t>Užtikrinti švietimo paslaugų prieinamumą ir kokybę, gerinant ugdymo (-si) aplinką</t>
  </si>
  <si>
    <t>Ikimokyklinio ugdymo įstaigų pastatų, kurie yra geros būklės, skaičius</t>
  </si>
  <si>
    <t>Ikimokyklinio ugdymo įstaigų pastatų skaičius</t>
  </si>
  <si>
    <t>Bendrojo ugdymo mokyklų pastatų, kurie yra geros būklės, skaičius</t>
  </si>
  <si>
    <t>Bendrojo ugdymo mokyklų pastatų skaičius</t>
  </si>
  <si>
    <t>Neformaliojo švietimo įstaigų pastatų, kurie yra geros būklės, skaičius</t>
  </si>
  <si>
    <t>Neformaliojo švietimo įstaigų pastatų skaičius</t>
  </si>
  <si>
    <t>08-02-01</t>
  </si>
  <si>
    <t>Atnaujinti švietimo įstaigų pastatus, patalpas, įrangą ir komunikacijas</t>
  </si>
  <si>
    <t>Statybos ir renovacijos skyrius; Švietimo skyrius</t>
  </si>
  <si>
    <t>Švietimo įstaigų, atnaujinusių  virtuves ir įrangą, preliminarus skaičius, iš jų: 2025 m. - Medelyno, 2026 m. - V. Kudirkos, „Rasos" progimnazijos, 2027 m. - „Santarvės" gimnazija</t>
  </si>
  <si>
    <t>Įstaigų, kurių pastatams apšiltintos sienos, skaičius, iš jų: 2025 m. - „Dagilėlio" dainavimo mokykla, l/d „Vaikystė", 2026 m. - Jovaro progimnazija, 2027 m. - „Rasos" progimnazijos ikim. ugd. skyrius, „Saulės" pradinė mokykla</t>
  </si>
  <si>
    <t>Kapitalinis  „Sandoros" ir „Juventos" progimnazijų langų remontas</t>
  </si>
  <si>
    <t>Įstaigų, kuriose atliktas vamzdynų ir patalpų remontas, įsigyta įranga, skaičius, iš jų: 2025 m. - lopšeliai-darželiai „Ežerėlis", „Dainelė", „Berželis", „Gluosnis", J. Janonio, Didždvario gimnazijos , 2026 m. l/d „Gluosnis (tęstinis),  „Drugelis" , 2027 m.  -  l/d „Bitė", „Eglutė"</t>
  </si>
  <si>
    <t>Įstaigų, kuriose atliktas elektros instaliacijos remontas, skaičius, iš jų:  2025 m. - l/d ,,Drugelis“, „Berželis", 2026 m. - Lieporių gimnazija, 2027 m. Lieporių gimnazija (tęstinis)</t>
  </si>
  <si>
    <t>Įstaigų, kuriose atnaujinti arba suremontuoti stogai, skaičius, iš jų: 2025 m. - „Dagilėlio“ dainavimo mokykla, J. Janonio gimnazija, 2026 m. - Jovaro progimnazija, 2027 m. -  „Rasos" progimnazija</t>
  </si>
  <si>
    <t>Įstaigų, kuriose atnaujinti arba suremontuoti fasadai ir nuogrindos, skiačius, iš jų: 2025 m. - l/d „Vaikystė", Lieporių gimnazija, Salduvės progimnazija, 2026 m. - Jovaro progimnazija, 2027 m. - „Rasos" progimnazija</t>
  </si>
  <si>
    <t>08-02-02</t>
  </si>
  <si>
    <t>Atnaujinti švietimo įstaigų lauko teritorijas ir įrenginius</t>
  </si>
  <si>
    <t>Miesto ūkio ir aplinkos skyrius; Švietimo skyrius</t>
  </si>
  <si>
    <t>Švietimo įstaigų, kuriose atnaujintos teritorijų dangos ir įvažiavimai, skaičius pagal 2024 m. kovo 27 d. Administracijos direktoriaus įsakymu Nr. A-150  sudarytą eilę.</t>
  </si>
  <si>
    <t>Ikimokyklinio ugdymo įstaigų, kuriose atnaujinta lauko infrastruktūra, įkurtos lauko edukacinės erdvės, skaičius  pagal sutvarkytas teritorijas.</t>
  </si>
  <si>
    <t>Švietimo įstaigų, kuriose atnaujinti lauko įrenginiai ir aptvertos teritorijos, skaičius, iš jų: 2025 m. - Dailės mokykla, 2026 m. - S. Daukanto gimnazija , 2027 m. -  "Romuvos" gimnazija</t>
  </si>
  <si>
    <t>Švietimo įstaigų, kuriose atnaujintas lauko apšvietimas, skaičius, iš jų: 2025 m. - Ragainės, V. Kudirkos progimnazijos, 2026 m. - S. Daukanto inž. gimnazija , 2027 m. - Pabalių l/d</t>
  </si>
  <si>
    <t>08-02-03</t>
  </si>
  <si>
    <t>Atnaujinti švietimo įstaigų sporto infrastruktūrą</t>
  </si>
  <si>
    <t>Įrengta Sporto gimnazijos sporto aikštelė</t>
  </si>
  <si>
    <t>Atliktų St. Šalkauskio gimnazijos sporto aikštyno atnaujinimo rangos darbų dalis</t>
  </si>
  <si>
    <t>Suremontuotų  sporto salių (ir pagalbinių patalpų) švietimo įstaigose skaičius, iš jų: 2025 m. - "Romuvos", "Santarvės" gimnazijos, 2026 m. - l/d "Berželis, 2027 m. - Jaunųjų turistų centras</t>
  </si>
  <si>
    <t>08-02-04</t>
  </si>
  <si>
    <t>Modernizuoti švietimo įstaigų pastatus / statinius</t>
  </si>
  <si>
    <t>Įrengti liftai ir kitas pritaikymas neįgaliesiems švietimo įstaigose (Dailės mokykla, Salduvės, Romuvos, Gytarių, Zoknių progimnazijos)</t>
  </si>
  <si>
    <t>Įdiegta kondicionavimo įranga švietimo įstaigose (J. Janonio , Lieporių , St. Šalkauskio , ŠUG, Santarvės gimn., Gegužių ,  Dainų, Gytarių , „Sandoros", Medelyno prog., Centro pradinė ir kt.)</t>
  </si>
  <si>
    <t>Bendrojo ugdymo įstaigos, kurių patalpoms taikoma „saugios mokyklos"  aplinka („Juventos", Salduvės, „Rasos", Zoknių progimnazijos ir  kt.)</t>
  </si>
  <si>
    <t>08-02-05</t>
  </si>
  <si>
    <t>Užtikrinti švietimo įstaigų pastatų ir vidaus patalpų avarinių situacijų šalinimą</t>
  </si>
  <si>
    <t>Pašalintos vidaus ir išorės pastatų, lauko aplinkos avarinės situacijos švietimo įstaigose</t>
  </si>
  <si>
    <t>08-02-06</t>
  </si>
  <si>
    <t>Įgyvendinti projektą „Šiaulių Sporto gimnazijos (Vilniaus g. 297) modernizavimas“</t>
  </si>
  <si>
    <t>Statybos ir renovacijos skyrius; Švietimo skyrius; Viešųjų investicijų skyrius</t>
  </si>
  <si>
    <t>Atliktų Sporto gimnazijos bendrabučio remonto darbų dalis</t>
  </si>
  <si>
    <t>Atliktų I etapo (vidaus įrengimas) rangos darbų dalis</t>
  </si>
  <si>
    <t>08-02-07</t>
  </si>
  <si>
    <t>Įgyvendinti projektą „Santarvės gimnazijos rekonstravimas“</t>
  </si>
  <si>
    <t>Atliktų planuotų pastato remonto darbų dalis</t>
  </si>
  <si>
    <t>08-02-08</t>
  </si>
  <si>
    <t>Įgyvendinti projektą „Savivaldybės viešųjų pastatų atnaujinimui teikiamų subsidijų panaudojimas“</t>
  </si>
  <si>
    <t>Atnaujintų (modernizuotų) savivaldybės viešųjų pastatų skaičius</t>
  </si>
  <si>
    <t>08-02-09</t>
  </si>
  <si>
    <t>Įgyvendinti projektą „Šiaulių jaunųjų gamtininkų centro jojimo skyriaus modernizavimas, sukuriant tinkamas sąlygas visuomenės sveikatos stiprinimo, neformaliojo švietimo viešųjų paslaugų teikimui, gyventojų poilsio organizavimui“</t>
  </si>
  <si>
    <t>Statybos ir renovacijos skyrius; Švietimo skyrius; Šiaulių jaunųjų gamtininkų centras; Viešųjų investicijų skyrius</t>
  </si>
  <si>
    <t>Atliktų rangos darbų dalis</t>
  </si>
  <si>
    <t>Įsigyta baldų ir kito inventoriaus</t>
  </si>
  <si>
    <t>08-02-10</t>
  </si>
  <si>
    <t>Įgyvendinti projektą „Edukacinių erdvių įrengimas Šiaulių miesto ugdymo įstaigose, plėtojant visos dienos mokyklos veiklas“</t>
  </si>
  <si>
    <t>Mokinių, dalyvaujančių visos dienos mokyklos veiklose, dalis nuo visų pradinių klasių mokinių</t>
  </si>
  <si>
    <t>Įsigytos įrangos ir baldų skaičius</t>
  </si>
  <si>
    <t>Įrengtų edukacinių erdvių</t>
  </si>
  <si>
    <t>08-02-11</t>
  </si>
  <si>
    <t>Įgyvendinti projektą „Ikimokyklinio ugdymo paslaugų prieinamumo didinimas Šiaulių miesto savivaldybėje“</t>
  </si>
  <si>
    <t>Sukurtų naujų ikimokyklinio ugdymo vietų skaičius</t>
  </si>
  <si>
    <t>08-02-12</t>
  </si>
  <si>
    <t>Įgyvendinti bendrojo ugdymo mokyklų projektą ,,Tūkstantmečio mokyklos I“</t>
  </si>
  <si>
    <t>Statybos ir renovacijos skyrius; Švietimo skyrius; Šiaulių S. Šalkauskio gimnazija; Šiaulių Salduvės progimnazija; Šiaulių Ragainės progimnazija; Šiaulių Gytarių progimnazija; Šiaulių universitetinė gimnazija; Viešųjų investicijų skyrius</t>
  </si>
  <si>
    <t>Atnaujinta infrastruktūra Šiaulių universitetinėje ir S. Šalkauskio gimnazijose, Gytarių, Ragainės ir Salduvės progimnazijose</t>
  </si>
  <si>
    <t>Įgyvendintų ugdymo kokybę gerinančių priemonių Šiaulių universitetinėje ir S. Šalkauskio gimnazijose, Gytarių, Ragainės ir Salduvės progimnazijose, dalis</t>
  </si>
  <si>
    <t>Įsigyti baldai, įranga ir mokymo priemonės Šiaulių universitetinėje ir S. Šalkauskio gimnazijose, Gytarių, Ragainės ir Salduvės progimnazijose</t>
  </si>
  <si>
    <t>Švietimo pagalbą gaunančių mokinių dalis nuo visų mokinių, kuriems nustatytas tokios pagalbos poreikis, skaičiaus</t>
  </si>
  <si>
    <t>Neformaliojo švietimo veikloje dalyvaujančių mokinių dalis nuo bendrojo ugdymo mokyklų mokinių skaičiaus</t>
  </si>
  <si>
    <t>STEAM: 7-12 kl. TŪM mokyklų mokinių, kurie turi galimybes dalyvauti praktinėse pamokose laboratorijose ne rečiau kaip 1 kartą per mėnesį, dalis nuo bendro TŪM mokyklų 7-12 klasių mokinių skaičiaus</t>
  </si>
  <si>
    <t>08-02-13</t>
  </si>
  <si>
    <t>Įgyvendinti projektą „S. Daukanto inžinerijos gimnazijos  infrastruktūros modernizavimas, pritaikant specializuotų inžinerinio ugdymo programų vykdymui“</t>
  </si>
  <si>
    <t>08-02-14</t>
  </si>
  <si>
    <t>Įgyvendinti projektą „Bendrojo ugdymo paslaugų kokybės gerinimas ir prieinamumo didinimas Šiaulių mieste, modernizuojant Vinco Kudirkos progimnaziją“</t>
  </si>
  <si>
    <t>08-02-15</t>
  </si>
  <si>
    <t>Įgyvendinti projektą „Bendrojo ugdymo paslaugų kokybės gerinimas ir prieinamumo didinimas Šiaulių mieste, modernizuojant Šiaulių Ragainės progimnaziją“</t>
  </si>
  <si>
    <t>08-02-16</t>
  </si>
  <si>
    <t>Įgyvendinti projektą „Šiaulių miesto ,,Romuvos“, Dainų ir Salduvės progimnazijų bei Didždvario ir Lieporių gimnazijų lauko infrastruktūros atnaujinimas, pritaikymas ugdymo poreikiams ir funkcionalumo didinimas“</t>
  </si>
  <si>
    <t>08-02-17</t>
  </si>
  <si>
    <t>Įgyvendinti projektą „Didždvario gimnazijos pastato remontas“</t>
  </si>
  <si>
    <t>Atlikta pastato remonto darbų</t>
  </si>
  <si>
    <t>08-02-18</t>
  </si>
  <si>
    <t>Renovuoti švietimo įstaigų baseinus</t>
  </si>
  <si>
    <t>Atlikta baseino remonto darbų</t>
  </si>
  <si>
    <t>08-02-19</t>
  </si>
  <si>
    <t>Įgyvendinti projektą „Rėkyvos progimnazijos rekonstrukcija ir aplinkos gerinimas“</t>
  </si>
  <si>
    <t>Valstybinės statybos darbų užbaigimo komisijos privalomųjų reikalavimų įgyvendinimas</t>
  </si>
  <si>
    <t>08-03</t>
  </si>
  <si>
    <t>Sudaryti sąlygas jaunimo savirealizacijai jų poreikiams pritaikytoje aplinkoje</t>
  </si>
  <si>
    <t>Nepilnamečių, įtariamų padarius nusikalstamas veikas, skaičius, tenkantis 100 tūkst. 1417 metų amžiaus vaikų</t>
  </si>
  <si>
    <t>Mokinių vasaros užimtumas nuo bendro mokinių skaičiaus</t>
  </si>
  <si>
    <t>Jaunimo organizacijose dalyvaujančių asmenų skaičius</t>
  </si>
  <si>
    <t>08-03-03</t>
  </si>
  <si>
    <t>Pritaikyti erdves  jaunimo poreikiams ir veiklai</t>
  </si>
  <si>
    <t>Jaunimo reikalų koordinatorius (patarėjas)</t>
  </si>
  <si>
    <t>Atnaujinta atviro jaunimo centro infrastruktūra</t>
  </si>
  <si>
    <t>Įkurtų naujų atvirų jaunimo erdvių, centrų skaičius</t>
  </si>
  <si>
    <t>09</t>
  </si>
  <si>
    <t>Sveikatos programa</t>
  </si>
  <si>
    <t>Sveikatos skyrius</t>
  </si>
  <si>
    <t>09-02</t>
  </si>
  <si>
    <t>Užtikrinti asmens sveikatos priežiūros paslaugų prieinamumą ir kokybę, atnaujinant esamą bei įrengiant naują infrastruktūrą</t>
  </si>
  <si>
    <t>Savivaldybės sveikatos įstaigų pastatų, kurie yra geros būklės, skaičius</t>
  </si>
  <si>
    <t>Sveikatos įstaigų pastatų skaičius</t>
  </si>
  <si>
    <t>09-02-03</t>
  </si>
  <si>
    <t>Įgyvendinti projektą „VšĮ Šiaulių ilgalaikio gydymo ir geriatrijos centro pastatų rekonstravimas, aktyvios ventiliacijos įrengimas, kiemo gerbūvio sutvarkymas ir maisto gamybos skyriaus modernizavimas"</t>
  </si>
  <si>
    <t>Sveikatos skyrius; VšĮ Šiaulių ilgalaikio gydymo ir geriatrijos centras</t>
  </si>
  <si>
    <t>Atlikta naujojo korpuso dalies rekuperavimo ir kondicionavimo sistemos įrengimo darbų dalis</t>
  </si>
  <si>
    <t>Atlikta fasado šiltinimo ir atnaujinimo darbų dalis</t>
  </si>
  <si>
    <t>Atlikta gerbūvio, cokolio šiltinimo darbų dalis</t>
  </si>
  <si>
    <t>09-02-04</t>
  </si>
  <si>
    <t>Modernizuoti VšĮ Šiaulių centro polikliniką</t>
  </si>
  <si>
    <t>Sveikatos skyrius; VšĮ Šiaulių centro poliklinika</t>
  </si>
  <si>
    <t>Atlikta rekuperavimo ir kondicionavimo sistemos pagrindiniame poliklinikos korpuse įrengimo darbų dalis</t>
  </si>
  <si>
    <t>Parengtas pastato Vytauto g. 101 šiltinimo ir atnaujinimo darbų statybos projektas</t>
  </si>
  <si>
    <t>Atlikta pastato Vytauto g. 101 šiltinimo ir atnaujinimo darbų dalis</t>
  </si>
  <si>
    <t>09-02-05</t>
  </si>
  <si>
    <t>Didinti VšĮ Dainų pirminės sveikatos priežiūros centro funkcionalumą</t>
  </si>
  <si>
    <t>Sveikatos skyrius; VšĮ Dainų pirminės sveikatos priežiūros centras</t>
  </si>
  <si>
    <t>Modernizuota pastato Aido g. 16 A dalis</t>
  </si>
  <si>
    <t>Sutvarkytos viešo naudojimo šaligatvių dangos plotas</t>
  </si>
  <si>
    <t>Sutvarkytas aplinkos aptvarų plotas</t>
  </si>
  <si>
    <t>kv.m.</t>
  </si>
  <si>
    <t>09-02-06</t>
  </si>
  <si>
    <t>Įgyvendinti projektą „Sveikatos centrų sudėtyje teikiamų sveikatos priežiūros paslaugų infrastruktūros modernizavimas Šiaulių miesto savivaldybėje“</t>
  </si>
  <si>
    <t>Sveikatos skyrius; Viešųjų investicijų skyrius</t>
  </si>
  <si>
    <t>Įsigytos įrangos ir baldų dalis</t>
  </si>
  <si>
    <t>Įsigytų automobilių skaičius</t>
  </si>
  <si>
    <t>09-02-07</t>
  </si>
  <si>
    <t>Įgyvendinti projektą „Ilgalaikės priežiūros dienos centrų įrengimas, mobilių komandų aprūpinimas įranga ir transporto priemonėmis“</t>
  </si>
  <si>
    <t>Įkurtų specializuotų dienos priežiūros centrų skaičius</t>
  </si>
  <si>
    <t>Sukurtų mobilių komandų skaičius</t>
  </si>
  <si>
    <t>Įsigyta įrangos</t>
  </si>
  <si>
    <t>Modernizuoto ilgalaikės priežiūros dienos centro talpumas dienai</t>
  </si>
  <si>
    <t>1.</t>
  </si>
  <si>
    <t>SAVIVALDYBĖS BIUDŽETAS IŠ VISO, IŠ JO:</t>
  </si>
  <si>
    <t>Savivaldybės biudžeto lėšos (SB)</t>
  </si>
  <si>
    <t>Skolintos lėšos (PS)</t>
  </si>
  <si>
    <t>Valstybės biudžeto lėšos (VB)</t>
  </si>
  <si>
    <t>Kelių priežiūros ir plėtros programos lėšos VB (KPPP)</t>
  </si>
  <si>
    <t>Europos Sąjungos lėšos (ES)</t>
  </si>
  <si>
    <t>Lėšų likutis ataskaitinio laikotarpio pabaigoje (LIK)</t>
  </si>
  <si>
    <t>IŠ VISO programai finansuoti pagal finansavimo šaltinius:</t>
  </si>
  <si>
    <t>Sporto skyrius; Šiaulių regbio ir žolės riedulio akademija</t>
  </si>
  <si>
    <t>Šiaulių miesto savivaldybės 2025-2027 metų</t>
  </si>
  <si>
    <t xml:space="preserve">strateginio veiklos plano </t>
  </si>
  <si>
    <t>2 priedas</t>
  </si>
  <si>
    <t>ŠIAULIŲ MIESTO SAVIVALDYBĖS 2025–2027 METŲ INFRASTRUKTŪROS PLĖTROS PRIEMONIŲ PLANAS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</si>
</sst>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D8FAD4"/>
        <bgColor rgb="FFD8FAD4"/>
      </patternFill>
    </fill>
    <fill>
      <patternFill patternType="solid">
        <fgColor rgb="FFFAEE80"/>
        <bgColor rgb="FFFAEE80"/>
      </patternFill>
    </fill>
    <fill>
      <patternFill patternType="solid">
        <fgColor rgb="FFEBEBEB"/>
        <bgColor rgb="FFEBEBEB"/>
      </patternFill>
    </fill>
    <fill>
      <patternFill patternType="solid">
        <fgColor rgb="FFD8FAD4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</borders>
  <cellStyleXfs count="1">
    <xf numFmtId="0" fontId="0" fillId="0" borderId="0" applyBorder="0"/>
  </cellStyleXfs>
  <cellXfs count="9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0" xfId="0" applyFont="1" applyFill="1" applyAlignment="1">
      <alignment horizontal="center"/>
    </xf>
    <xf numFmtId="0" fontId="1" fillId="2" borderId="0" xfId="0" applyFont="1" applyFill="1"/>
    <xf numFmtId="0" fontId="1" fillId="4" borderId="7" xfId="0" applyFont="1" applyFill="1" applyBorder="1" applyAlignment="1" applyProtection="1">
      <alignment vertical="top" wrapText="1" readingOrder="1"/>
      <protection locked="0"/>
    </xf>
    <xf numFmtId="0" fontId="1" fillId="4" borderId="8" xfId="0" applyFont="1" applyFill="1" applyBorder="1" applyAlignment="1" applyProtection="1">
      <alignment vertical="top" wrapText="1" readingOrder="1"/>
      <protection locked="0"/>
    </xf>
    <xf numFmtId="164" fontId="1" fillId="4" borderId="8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vertical="top" wrapText="1" readingOrder="1"/>
      <protection locked="0"/>
    </xf>
    <xf numFmtId="0" fontId="1" fillId="3" borderId="8" xfId="0" applyFont="1" applyFill="1" applyBorder="1" applyAlignment="1" applyProtection="1">
      <alignment horizontal="left" vertical="top" wrapText="1" readingOrder="1"/>
      <protection locked="0"/>
    </xf>
    <xf numFmtId="164" fontId="1" fillId="3" borderId="8" xfId="0" applyNumberFormat="1" applyFont="1" applyFill="1" applyBorder="1" applyAlignment="1">
      <alignment horizontal="right" vertical="top" wrapText="1" readingOrder="1"/>
    </xf>
    <xf numFmtId="0" fontId="1" fillId="3" borderId="8" xfId="0" applyFont="1" applyFill="1" applyBorder="1" applyAlignment="1" applyProtection="1">
      <alignment horizontal="center" vertical="top" wrapText="1" readingOrder="1"/>
      <protection locked="0"/>
    </xf>
    <xf numFmtId="0" fontId="1" fillId="0" borderId="7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vertical="top" wrapText="1" readingOrder="1"/>
      <protection locked="0"/>
    </xf>
    <xf numFmtId="0" fontId="1" fillId="0" borderId="8" xfId="0" applyFont="1" applyBorder="1" applyAlignment="1" applyProtection="1">
      <alignment horizontal="left" vertical="top" wrapText="1" readingOrder="1"/>
      <protection locked="0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 applyProtection="1">
      <alignment horizontal="center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0" borderId="1" xfId="0" applyFont="1" applyBorder="1" applyAlignment="1" applyProtection="1">
      <alignment horizontal="left" vertical="top" wrapText="1" readingOrder="1"/>
      <protection locked="0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horizontal="center" vertical="top" wrapText="1" readingOrder="1"/>
      <protection locked="0"/>
    </xf>
    <xf numFmtId="164" fontId="1" fillId="0" borderId="8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3" xfId="0" applyFont="1" applyBorder="1" applyAlignment="1" applyProtection="1">
      <alignment horizontal="left"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vertical="top" wrapText="1" readingOrder="1"/>
      <protection locked="0"/>
    </xf>
    <xf numFmtId="0" fontId="1" fillId="2" borderId="0" xfId="0" applyFont="1" applyFill="1" applyAlignment="1" applyProtection="1">
      <alignment horizontal="left" vertical="top" wrapText="1" readingOrder="1"/>
      <protection locked="0"/>
    </xf>
    <xf numFmtId="164" fontId="1" fillId="2" borderId="0" xfId="0" applyNumberFormat="1" applyFont="1" applyFill="1" applyAlignment="1" applyProtection="1">
      <alignment horizontal="right" vertical="top" wrapText="1" readingOrder="1"/>
      <protection locked="0"/>
    </xf>
    <xf numFmtId="0" fontId="1" fillId="2" borderId="0" xfId="0" applyFont="1" applyFill="1" applyAlignment="1" applyProtection="1">
      <alignment horizontal="center"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0" fontId="2" fillId="5" borderId="1" xfId="0" applyFont="1" applyFill="1" applyBorder="1" applyAlignment="1" applyProtection="1">
      <alignment vertical="top" wrapText="1" readingOrder="1"/>
      <protection locked="0"/>
    </xf>
    <xf numFmtId="0" fontId="2" fillId="5" borderId="1" xfId="0" applyFont="1" applyFill="1" applyBorder="1" applyAlignment="1" applyProtection="1">
      <alignment horizontal="right" vertical="top" wrapText="1" readingOrder="1"/>
      <protection locked="0"/>
    </xf>
    <xf numFmtId="164" fontId="2" fillId="5" borderId="1" xfId="0" applyNumberFormat="1" applyFont="1" applyFill="1" applyBorder="1" applyAlignment="1">
      <alignment horizontal="right" vertical="top" wrapText="1" readingOrder="1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center" wrapText="1" readingOrder="1"/>
    </xf>
    <xf numFmtId="0" fontId="1" fillId="0" borderId="6" xfId="0" applyFont="1" applyBorder="1" applyAlignment="1" applyProtection="1">
      <alignment horizontal="center" vertical="top" wrapText="1" readingOrder="1"/>
      <protection locked="0"/>
    </xf>
    <xf numFmtId="0" fontId="1" fillId="0" borderId="0" xfId="0" applyFont="1" applyAlignment="1">
      <alignment horizontal="center" wrapText="1"/>
    </xf>
    <xf numFmtId="0" fontId="1" fillId="3" borderId="9" xfId="0" applyFont="1" applyFill="1" applyBorder="1" applyAlignment="1" applyProtection="1">
      <alignment horizontal="center" vertical="top" wrapText="1" readingOrder="1"/>
      <protection locked="0"/>
    </xf>
    <xf numFmtId="0" fontId="1" fillId="0" borderId="9" xfId="0" applyFont="1" applyBorder="1" applyAlignment="1" applyProtection="1">
      <alignment horizontal="center" vertical="top" wrapText="1" readingOrder="1"/>
      <protection locked="0"/>
    </xf>
    <xf numFmtId="3" fontId="1" fillId="3" borderId="8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3" borderId="9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0" borderId="1" xfId="0" applyNumberFormat="1" applyFont="1" applyBorder="1" applyAlignment="1" applyProtection="1">
      <alignment horizontal="center" vertical="top" wrapText="1" readingOrder="1"/>
      <protection locked="0"/>
    </xf>
    <xf numFmtId="164" fontId="1" fillId="6" borderId="1" xfId="0" applyNumberFormat="1" applyFont="1" applyFill="1" applyBorder="1" applyAlignment="1" applyProtection="1">
      <alignment horizontal="right" vertical="top" wrapText="1" readingOrder="1"/>
      <protection locked="0"/>
    </xf>
    <xf numFmtId="0" fontId="1" fillId="6" borderId="1" xfId="0" applyFont="1" applyFill="1" applyBorder="1" applyAlignment="1" applyProtection="1">
      <alignment horizontal="left" vertical="top" wrapText="1" readingOrder="1"/>
      <protection locked="0"/>
    </xf>
    <xf numFmtId="0" fontId="1" fillId="6" borderId="1" xfId="0" applyFont="1" applyFill="1" applyBorder="1" applyAlignment="1" applyProtection="1">
      <alignment horizontal="center" vertical="top" wrapText="1" readingOrder="1"/>
      <protection locked="0"/>
    </xf>
    <xf numFmtId="0" fontId="1" fillId="6" borderId="6" xfId="0" applyFont="1" applyFill="1" applyBorder="1" applyAlignment="1" applyProtection="1">
      <alignment horizontal="center" vertical="top" wrapText="1" readingOrder="1"/>
      <protection locked="0"/>
    </xf>
    <xf numFmtId="3" fontId="1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3" fontId="1" fillId="6" borderId="6" xfId="0" applyNumberFormat="1" applyFont="1" applyFill="1" applyBorder="1" applyAlignment="1" applyProtection="1">
      <alignment horizontal="center" vertical="top" wrapText="1" readingOrder="1"/>
      <protection locked="0"/>
    </xf>
    <xf numFmtId="165" fontId="1" fillId="6" borderId="1" xfId="0" applyNumberFormat="1" applyFont="1" applyFill="1" applyBorder="1" applyAlignment="1" applyProtection="1">
      <alignment horizontal="center" vertical="top" wrapText="1" readingOrder="1"/>
      <protection locked="0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4" borderId="10" xfId="0" applyFont="1" applyFill="1" applyBorder="1" applyAlignment="1" applyProtection="1">
      <alignment horizontal="center" vertical="top" wrapText="1" readingOrder="1"/>
      <protection locked="0"/>
    </xf>
    <xf numFmtId="0" fontId="1" fillId="4" borderId="11" xfId="0" applyFont="1" applyFill="1" applyBorder="1" applyAlignment="1" applyProtection="1">
      <alignment horizontal="center" vertical="top" wrapText="1" readingOrder="1"/>
      <protection locked="0"/>
    </xf>
    <xf numFmtId="0" fontId="1" fillId="4" borderId="30" xfId="0" applyFont="1" applyFill="1" applyBorder="1" applyAlignment="1" applyProtection="1">
      <alignment horizontal="center" vertical="top" wrapText="1" readingOrder="1"/>
      <protection locked="0"/>
    </xf>
    <xf numFmtId="0" fontId="1" fillId="0" borderId="19" xfId="0" applyFont="1" applyBorder="1" applyAlignment="1" applyProtection="1">
      <alignment horizontal="left" vertical="top" wrapText="1" readingOrder="1"/>
      <protection locked="0"/>
    </xf>
    <xf numFmtId="0" fontId="1" fillId="0" borderId="17" xfId="0" applyFont="1" applyBorder="1" applyAlignment="1" applyProtection="1">
      <alignment horizontal="left" vertical="top" wrapText="1" readingOrder="1"/>
      <protection locked="0"/>
    </xf>
    <xf numFmtId="0" fontId="1" fillId="0" borderId="18" xfId="0" applyFont="1" applyBorder="1" applyAlignment="1" applyProtection="1">
      <alignment horizontal="left" vertical="top" wrapText="1" readingOrder="1"/>
      <protection locked="0"/>
    </xf>
    <xf numFmtId="0" fontId="1" fillId="0" borderId="19" xfId="0" applyFont="1" applyBorder="1" applyAlignment="1" applyProtection="1">
      <alignment horizontal="center" vertical="top" wrapText="1" readingOrder="1"/>
      <protection locked="0"/>
    </xf>
    <xf numFmtId="0" fontId="1" fillId="0" borderId="17" xfId="0" applyFont="1" applyBorder="1" applyAlignment="1" applyProtection="1">
      <alignment horizontal="center" vertical="top" wrapText="1" readingOrder="1"/>
      <protection locked="0"/>
    </xf>
    <xf numFmtId="0" fontId="1" fillId="0" borderId="18" xfId="0" applyFont="1" applyBorder="1" applyAlignment="1" applyProtection="1">
      <alignment horizontal="center" vertical="top" wrapText="1" readingOrder="1"/>
      <protection locked="0"/>
    </xf>
    <xf numFmtId="0" fontId="1" fillId="0" borderId="20" xfId="0" applyFont="1" applyBorder="1" applyAlignment="1" applyProtection="1">
      <alignment horizontal="center" vertical="top" wrapText="1" readingOrder="1"/>
      <protection locked="0"/>
    </xf>
    <xf numFmtId="0" fontId="1" fillId="0" borderId="32" xfId="0" applyFont="1" applyBorder="1" applyAlignment="1" applyProtection="1">
      <alignment horizontal="center" vertical="top" wrapText="1" readingOrder="1"/>
      <protection locked="0"/>
    </xf>
    <xf numFmtId="0" fontId="1" fillId="0" borderId="21" xfId="0" applyFont="1" applyBorder="1" applyAlignment="1" applyProtection="1">
      <alignment horizontal="center" vertical="top" wrapText="1" readingOrder="1"/>
      <protection locked="0"/>
    </xf>
    <xf numFmtId="0" fontId="1" fillId="0" borderId="16" xfId="0" applyFont="1" applyBorder="1" applyAlignment="1" applyProtection="1">
      <alignment horizontal="left" vertical="top" wrapText="1" readingOrder="1"/>
      <protection locked="0"/>
    </xf>
    <xf numFmtId="0" fontId="1" fillId="0" borderId="16" xfId="0" applyFont="1" applyBorder="1" applyAlignment="1" applyProtection="1">
      <alignment horizontal="center" vertical="top" wrapText="1" readingOrder="1"/>
      <protection locked="0"/>
    </xf>
    <xf numFmtId="0" fontId="1" fillId="0" borderId="31" xfId="0" applyFont="1" applyBorder="1" applyAlignment="1" applyProtection="1">
      <alignment horizontal="center" vertical="top" wrapText="1" readingOrder="1"/>
      <protection locked="0"/>
    </xf>
    <xf numFmtId="0" fontId="1" fillId="0" borderId="13" xfId="0" applyFont="1" applyBorder="1" applyAlignment="1" applyProtection="1">
      <alignment horizontal="left" vertical="top" wrapText="1" readingOrder="1"/>
      <protection locked="0"/>
    </xf>
    <xf numFmtId="0" fontId="1" fillId="0" borderId="14" xfId="0" applyFont="1" applyBorder="1" applyAlignment="1" applyProtection="1">
      <alignment horizontal="left" vertical="top" wrapText="1" readingOrder="1"/>
      <protection locked="0"/>
    </xf>
    <xf numFmtId="0" fontId="1" fillId="0" borderId="15" xfId="0" applyFont="1" applyBorder="1" applyAlignment="1" applyProtection="1">
      <alignment horizontal="left" vertical="top" wrapText="1" readingOrder="1"/>
      <protection locked="0"/>
    </xf>
    <xf numFmtId="0" fontId="1" fillId="4" borderId="10" xfId="0" applyFont="1" applyFill="1" applyBorder="1" applyAlignment="1" applyProtection="1">
      <alignment horizontal="left" vertical="top" wrapText="1" readingOrder="1"/>
      <protection locked="0"/>
    </xf>
    <xf numFmtId="0" fontId="1" fillId="4" borderId="11" xfId="0" applyFont="1" applyFill="1" applyBorder="1" applyAlignment="1" applyProtection="1">
      <alignment horizontal="left" vertical="top" wrapText="1" readingOrder="1"/>
      <protection locked="0"/>
    </xf>
    <xf numFmtId="0" fontId="1" fillId="4" borderId="12" xfId="0" applyFont="1" applyFill="1" applyBorder="1" applyAlignment="1" applyProtection="1">
      <alignment horizontal="left" vertical="top" wrapText="1" readingOrder="1"/>
      <protection locked="0"/>
    </xf>
    <xf numFmtId="0" fontId="1" fillId="3" borderId="13" xfId="0" applyFont="1" applyFill="1" applyBorder="1" applyAlignment="1" applyProtection="1">
      <alignment horizontal="left" vertical="top" wrapText="1" readingOrder="1"/>
      <protection locked="0"/>
    </xf>
    <xf numFmtId="0" fontId="1" fillId="3" borderId="15" xfId="0" applyFont="1" applyFill="1" applyBorder="1" applyAlignment="1" applyProtection="1">
      <alignment horizontal="left" vertical="top" wrapText="1" readingOrder="1"/>
      <protection locked="0"/>
    </xf>
    <xf numFmtId="0" fontId="1" fillId="3" borderId="22" xfId="0" applyFont="1" applyFill="1" applyBorder="1" applyAlignment="1" applyProtection="1">
      <alignment horizontal="left" vertical="top" wrapText="1" readingOrder="1"/>
      <protection locked="0"/>
    </xf>
    <xf numFmtId="0" fontId="1" fillId="3" borderId="23" xfId="0" applyFont="1" applyFill="1" applyBorder="1" applyAlignment="1" applyProtection="1">
      <alignment horizontal="left" vertical="top" wrapText="1" readingOrder="1"/>
      <protection locked="0"/>
    </xf>
    <xf numFmtId="0" fontId="1" fillId="3" borderId="24" xfId="0" applyFont="1" applyFill="1" applyBorder="1" applyAlignment="1" applyProtection="1">
      <alignment horizontal="left" vertical="top" wrapText="1" readingOrder="1"/>
      <protection locked="0"/>
    </xf>
    <xf numFmtId="0" fontId="1" fillId="3" borderId="27" xfId="0" applyFont="1" applyFill="1" applyBorder="1" applyAlignment="1" applyProtection="1">
      <alignment horizontal="left" vertical="top" wrapText="1" readingOrder="1"/>
      <protection locked="0"/>
    </xf>
    <xf numFmtId="0" fontId="1" fillId="3" borderId="28" xfId="0" applyFont="1" applyFill="1" applyBorder="1" applyAlignment="1" applyProtection="1">
      <alignment horizontal="left" vertical="top" wrapText="1" readingOrder="1"/>
      <protection locked="0"/>
    </xf>
    <xf numFmtId="0" fontId="1" fillId="3" borderId="29" xfId="0" applyFont="1" applyFill="1" applyBorder="1" applyAlignment="1" applyProtection="1">
      <alignment horizontal="left" vertical="top" wrapText="1" readingOrder="1"/>
      <protection locked="0"/>
    </xf>
    <xf numFmtId="0" fontId="1" fillId="3" borderId="14" xfId="0" applyFont="1" applyFill="1" applyBorder="1" applyAlignment="1" applyProtection="1">
      <alignment horizontal="left" vertical="top" wrapText="1" readingOrder="1"/>
      <protection locked="0"/>
    </xf>
    <xf numFmtId="0" fontId="1" fillId="3" borderId="25" xfId="0" applyFont="1" applyFill="1" applyBorder="1" applyAlignment="1" applyProtection="1">
      <alignment horizontal="left" vertical="top" wrapText="1" readingOrder="1"/>
      <protection locked="0"/>
    </xf>
    <xf numFmtId="0" fontId="1" fillId="3" borderId="0" xfId="0" applyFont="1" applyFill="1" applyBorder="1" applyAlignment="1" applyProtection="1">
      <alignment horizontal="left" vertical="top" wrapText="1" readingOrder="1"/>
      <protection locked="0"/>
    </xf>
    <xf numFmtId="0" fontId="1" fillId="3" borderId="26" xfId="0" applyFont="1" applyFill="1" applyBorder="1" applyAlignment="1" applyProtection="1">
      <alignment horizontal="left" vertical="top" wrapText="1" readingOrder="1"/>
      <protection locked="0"/>
    </xf>
    <xf numFmtId="0" fontId="1" fillId="3" borderId="10" xfId="0" applyFont="1" applyFill="1" applyBorder="1" applyAlignment="1" applyProtection="1">
      <alignment horizontal="left" vertical="top" wrapText="1" readingOrder="1"/>
      <protection locked="0"/>
    </xf>
    <xf numFmtId="0" fontId="1" fillId="3" borderId="11" xfId="0" applyFont="1" applyFill="1" applyBorder="1" applyAlignment="1" applyProtection="1">
      <alignment horizontal="left" vertical="top" wrapText="1" readingOrder="1"/>
      <protection locked="0"/>
    </xf>
    <xf numFmtId="0" fontId="1" fillId="3" borderId="12" xfId="0" applyFont="1" applyFill="1" applyBorder="1" applyAlignment="1" applyProtection="1">
      <alignment horizontal="left" vertical="top" wrapText="1" readingOrder="1"/>
      <protection locked="0"/>
    </xf>
    <xf numFmtId="0" fontId="2" fillId="0" borderId="0" xfId="0" applyFont="1" applyAlignment="1">
      <alignment horizontal="center" wrapText="1"/>
    </xf>
    <xf numFmtId="0" fontId="2" fillId="0" borderId="7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0" borderId="3" xfId="0" applyFont="1" applyBorder="1" applyAlignment="1">
      <alignment horizontal="center" vertical="center" wrapText="1" readingOrder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D8FA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242"/>
  <sheetViews>
    <sheetView showZeros="0" tabSelected="1" topLeftCell="D1" workbookViewId="0">
      <selection activeCell="M224" sqref="M224:M228"/>
    </sheetView>
  </sheetViews>
  <sheetFormatPr defaultRowHeight="15" x14ac:dyDescent="0.25"/>
  <cols>
    <col min="1" max="1" width="9.42578125" style="1" customWidth="1"/>
    <col min="2" max="2" width="31" style="1" customWidth="1"/>
    <col min="3" max="3" width="30" style="1" customWidth="1"/>
    <col min="4" max="4" width="11.28515625" style="1" customWidth="1"/>
    <col min="5" max="5" width="15.28515625" style="1" customWidth="1"/>
    <col min="6" max="6" width="13.5703125" style="1" customWidth="1"/>
    <col min="7" max="7" width="12.28515625" style="1" customWidth="1"/>
    <col min="8" max="8" width="13" style="1" customWidth="1"/>
    <col min="9" max="9" width="41.140625" style="1" customWidth="1"/>
    <col min="10" max="10" width="7.42578125" style="1" customWidth="1"/>
    <col min="11" max="13" width="11.42578125" style="37" customWidth="1"/>
    <col min="14" max="16384" width="9.140625" style="2"/>
  </cols>
  <sheetData>
    <row r="2" spans="1:13" x14ac:dyDescent="0.25">
      <c r="I2" s="1" t="s">
        <v>362</v>
      </c>
    </row>
    <row r="3" spans="1:13" x14ac:dyDescent="0.25">
      <c r="I3" s="1" t="s">
        <v>363</v>
      </c>
    </row>
    <row r="4" spans="1:13" x14ac:dyDescent="0.25">
      <c r="I4" s="1" t="s">
        <v>364</v>
      </c>
    </row>
    <row r="7" spans="1:13" s="3" customFormat="1" ht="14.25" x14ac:dyDescent="0.2">
      <c r="A7" s="88" t="s">
        <v>365</v>
      </c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</row>
    <row r="10" spans="1:13" s="32" customFormat="1" x14ac:dyDescent="0.25">
      <c r="A10" s="89" t="s">
        <v>0</v>
      </c>
      <c r="B10" s="92" t="s">
        <v>1</v>
      </c>
      <c r="C10" s="92" t="s">
        <v>2</v>
      </c>
      <c r="D10" s="92" t="s">
        <v>3</v>
      </c>
      <c r="E10" s="92" t="s">
        <v>4</v>
      </c>
      <c r="F10" s="92" t="s">
        <v>5</v>
      </c>
      <c r="G10" s="92" t="s">
        <v>6</v>
      </c>
      <c r="H10" s="92" t="s">
        <v>7</v>
      </c>
      <c r="I10" s="92" t="s">
        <v>8</v>
      </c>
      <c r="J10" s="95"/>
      <c r="K10" s="95"/>
      <c r="L10" s="95"/>
      <c r="M10" s="96"/>
    </row>
    <row r="11" spans="1:13" s="32" customFormat="1" x14ac:dyDescent="0.25">
      <c r="A11" s="90"/>
      <c r="B11" s="93"/>
      <c r="C11" s="93"/>
      <c r="D11" s="93"/>
      <c r="E11" s="93"/>
      <c r="F11" s="93"/>
      <c r="G11" s="93"/>
      <c r="H11" s="93"/>
      <c r="I11" s="93" t="s">
        <v>9</v>
      </c>
      <c r="J11" s="93" t="s">
        <v>10</v>
      </c>
      <c r="K11" s="93" t="s">
        <v>11</v>
      </c>
      <c r="L11" s="97"/>
      <c r="M11" s="98"/>
    </row>
    <row r="12" spans="1:13" s="32" customFormat="1" ht="15.75" thickBot="1" x14ac:dyDescent="0.3">
      <c r="A12" s="91"/>
      <c r="B12" s="94"/>
      <c r="C12" s="94"/>
      <c r="D12" s="94"/>
      <c r="E12" s="94"/>
      <c r="F12" s="94"/>
      <c r="G12" s="94"/>
      <c r="H12" s="94"/>
      <c r="I12" s="94"/>
      <c r="J12" s="94"/>
      <c r="K12" s="34" t="s">
        <v>12</v>
      </c>
      <c r="L12" s="34" t="s">
        <v>13</v>
      </c>
      <c r="M12" s="35" t="s">
        <v>14</v>
      </c>
    </row>
    <row r="13" spans="1:13" ht="27" customHeight="1" thickBot="1" x14ac:dyDescent="0.3">
      <c r="A13" s="5" t="s">
        <v>15</v>
      </c>
      <c r="B13" s="6" t="s">
        <v>16</v>
      </c>
      <c r="C13" s="70" t="s">
        <v>17</v>
      </c>
      <c r="D13" s="71"/>
      <c r="E13" s="72"/>
      <c r="F13" s="7">
        <f>SUM(F14:F14)</f>
        <v>1537.6000000000001</v>
      </c>
      <c r="G13" s="7">
        <f>SUM(G14:G14)</f>
        <v>1139.5999999999999</v>
      </c>
      <c r="H13" s="7">
        <f>SUM(H14:H14)</f>
        <v>253.6</v>
      </c>
      <c r="I13" s="52"/>
      <c r="J13" s="53"/>
      <c r="K13" s="53"/>
      <c r="L13" s="53"/>
      <c r="M13" s="54"/>
    </row>
    <row r="14" spans="1:13" ht="45.75" thickBot="1" x14ac:dyDescent="0.3">
      <c r="A14" s="8" t="s">
        <v>18</v>
      </c>
      <c r="B14" s="85" t="s">
        <v>19</v>
      </c>
      <c r="C14" s="86"/>
      <c r="D14" s="86"/>
      <c r="E14" s="87"/>
      <c r="F14" s="10">
        <f>F15+F19+F22+F25+F28</f>
        <v>1537.6000000000001</v>
      </c>
      <c r="G14" s="10">
        <f>G15+G19+G22+G25+G28</f>
        <v>1139.5999999999999</v>
      </c>
      <c r="H14" s="10">
        <f>H15+H19+H22+H25+H28</f>
        <v>253.6</v>
      </c>
      <c r="I14" s="9" t="s">
        <v>20</v>
      </c>
      <c r="J14" s="11" t="s">
        <v>21</v>
      </c>
      <c r="K14" s="11">
        <v>8</v>
      </c>
      <c r="L14" s="11">
        <v>9</v>
      </c>
      <c r="M14" s="38">
        <v>10</v>
      </c>
    </row>
    <row r="15" spans="1:13" x14ac:dyDescent="0.25">
      <c r="A15" s="67" t="s">
        <v>22</v>
      </c>
      <c r="B15" s="64" t="s">
        <v>23</v>
      </c>
      <c r="C15" s="64" t="s">
        <v>24</v>
      </c>
      <c r="D15" s="14"/>
      <c r="E15" s="14" t="s">
        <v>25</v>
      </c>
      <c r="F15" s="15">
        <f>SUM(F16:F18)</f>
        <v>673.2</v>
      </c>
      <c r="G15" s="15">
        <f>SUM(G16:G18)</f>
        <v>786</v>
      </c>
      <c r="H15" s="15">
        <f>SUM(H16:H18)</f>
        <v>0</v>
      </c>
      <c r="I15" s="14" t="s">
        <v>26</v>
      </c>
      <c r="J15" s="16" t="s">
        <v>21</v>
      </c>
      <c r="K15" s="16">
        <v>1</v>
      </c>
      <c r="L15" s="16">
        <v>0</v>
      </c>
      <c r="M15" s="39">
        <v>0</v>
      </c>
    </row>
    <row r="16" spans="1:13" ht="30" x14ac:dyDescent="0.25">
      <c r="A16" s="68"/>
      <c r="B16" s="56"/>
      <c r="C16" s="56"/>
      <c r="D16" s="18" t="s">
        <v>27</v>
      </c>
      <c r="E16" s="18"/>
      <c r="F16" s="19">
        <v>301.3</v>
      </c>
      <c r="G16" s="19">
        <v>607.9</v>
      </c>
      <c r="H16" s="19">
        <v>0</v>
      </c>
      <c r="I16" s="18" t="s">
        <v>28</v>
      </c>
      <c r="J16" s="20" t="s">
        <v>29</v>
      </c>
      <c r="K16" s="20">
        <v>100</v>
      </c>
      <c r="L16" s="20">
        <v>0</v>
      </c>
      <c r="M16" s="36">
        <v>0</v>
      </c>
    </row>
    <row r="17" spans="1:13" ht="30" customHeight="1" x14ac:dyDescent="0.25">
      <c r="A17" s="68"/>
      <c r="B17" s="56"/>
      <c r="C17" s="56"/>
      <c r="D17" s="18" t="s">
        <v>30</v>
      </c>
      <c r="E17" s="18"/>
      <c r="F17" s="19">
        <v>188.7</v>
      </c>
      <c r="G17" s="19">
        <v>0</v>
      </c>
      <c r="H17" s="19">
        <v>0</v>
      </c>
      <c r="I17" s="55" t="s">
        <v>31</v>
      </c>
      <c r="J17" s="55" t="s">
        <v>29</v>
      </c>
      <c r="K17" s="58">
        <v>20</v>
      </c>
      <c r="L17" s="58">
        <v>100</v>
      </c>
      <c r="M17" s="61">
        <v>0</v>
      </c>
    </row>
    <row r="18" spans="1:13" ht="15.75" thickBot="1" x14ac:dyDescent="0.3">
      <c r="A18" s="69"/>
      <c r="B18" s="57"/>
      <c r="C18" s="57"/>
      <c r="D18" s="18" t="s">
        <v>32</v>
      </c>
      <c r="E18" s="18"/>
      <c r="F18" s="19">
        <v>183.2</v>
      </c>
      <c r="G18" s="19">
        <v>178.1</v>
      </c>
      <c r="H18" s="19"/>
      <c r="I18" s="57"/>
      <c r="J18" s="57"/>
      <c r="K18" s="60"/>
      <c r="L18" s="60"/>
      <c r="M18" s="63"/>
    </row>
    <row r="19" spans="1:13" x14ac:dyDescent="0.25">
      <c r="A19" s="67" t="s">
        <v>33</v>
      </c>
      <c r="B19" s="64" t="s">
        <v>34</v>
      </c>
      <c r="C19" s="64" t="s">
        <v>35</v>
      </c>
      <c r="D19" s="14"/>
      <c r="E19" s="14" t="s">
        <v>25</v>
      </c>
      <c r="F19" s="15">
        <f>SUM(F20:F21)</f>
        <v>258.60000000000002</v>
      </c>
      <c r="G19" s="15">
        <f>SUM(G20:G21)</f>
        <v>0</v>
      </c>
      <c r="H19" s="15">
        <f>SUM(H20:H21)</f>
        <v>0</v>
      </c>
      <c r="I19" s="64" t="s">
        <v>36</v>
      </c>
      <c r="J19" s="65" t="s">
        <v>29</v>
      </c>
      <c r="K19" s="65">
        <v>100</v>
      </c>
      <c r="L19" s="65">
        <v>0</v>
      </c>
      <c r="M19" s="66">
        <v>0</v>
      </c>
    </row>
    <row r="20" spans="1:13" x14ac:dyDescent="0.25">
      <c r="A20" s="68"/>
      <c r="B20" s="56"/>
      <c r="C20" s="56"/>
      <c r="D20" s="18" t="s">
        <v>27</v>
      </c>
      <c r="E20" s="18"/>
      <c r="F20" s="19">
        <v>255.1</v>
      </c>
      <c r="G20" s="19">
        <v>0</v>
      </c>
      <c r="H20" s="19">
        <v>0</v>
      </c>
      <c r="I20" s="56"/>
      <c r="J20" s="59"/>
      <c r="K20" s="59"/>
      <c r="L20" s="59"/>
      <c r="M20" s="62"/>
    </row>
    <row r="21" spans="1:13" ht="15.75" thickBot="1" x14ac:dyDescent="0.3">
      <c r="A21" s="69"/>
      <c r="B21" s="57"/>
      <c r="C21" s="57"/>
      <c r="D21" s="18" t="s">
        <v>30</v>
      </c>
      <c r="E21" s="18"/>
      <c r="F21" s="19">
        <v>3.5</v>
      </c>
      <c r="G21" s="19">
        <v>0</v>
      </c>
      <c r="H21" s="19">
        <v>0</v>
      </c>
      <c r="I21" s="57"/>
      <c r="J21" s="60"/>
      <c r="K21" s="60"/>
      <c r="L21" s="60"/>
      <c r="M21" s="63"/>
    </row>
    <row r="22" spans="1:13" x14ac:dyDescent="0.25">
      <c r="A22" s="67" t="s">
        <v>37</v>
      </c>
      <c r="B22" s="64" t="s">
        <v>38</v>
      </c>
      <c r="C22" s="64" t="s">
        <v>39</v>
      </c>
      <c r="D22" s="14" t="s">
        <v>27</v>
      </c>
      <c r="E22" s="14" t="s">
        <v>25</v>
      </c>
      <c r="F22" s="15">
        <f>SUM(F23:F24)+50</f>
        <v>50</v>
      </c>
      <c r="G22" s="15">
        <f>SUM(G23:G24)+250</f>
        <v>250</v>
      </c>
      <c r="H22" s="15">
        <f>SUM(H23:H24)+250</f>
        <v>250</v>
      </c>
      <c r="I22" s="14" t="s">
        <v>26</v>
      </c>
      <c r="J22" s="16" t="s">
        <v>21</v>
      </c>
      <c r="K22" s="16">
        <v>1</v>
      </c>
      <c r="L22" s="16">
        <v>0</v>
      </c>
      <c r="M22" s="39">
        <v>0</v>
      </c>
    </row>
    <row r="23" spans="1:13" ht="45" x14ac:dyDescent="0.25">
      <c r="A23" s="68"/>
      <c r="B23" s="56"/>
      <c r="C23" s="56"/>
      <c r="D23" s="18"/>
      <c r="E23" s="18"/>
      <c r="F23" s="19">
        <v>0</v>
      </c>
      <c r="G23" s="19">
        <v>0</v>
      </c>
      <c r="H23" s="19">
        <v>0</v>
      </c>
      <c r="I23" s="18" t="s">
        <v>40</v>
      </c>
      <c r="J23" s="20" t="s">
        <v>29</v>
      </c>
      <c r="K23" s="20">
        <v>0</v>
      </c>
      <c r="L23" s="20">
        <v>20</v>
      </c>
      <c r="M23" s="36">
        <v>100</v>
      </c>
    </row>
    <row r="24" spans="1:13" ht="45.75" thickBot="1" x14ac:dyDescent="0.3">
      <c r="A24" s="69"/>
      <c r="B24" s="57"/>
      <c r="C24" s="57"/>
      <c r="D24" s="18"/>
      <c r="E24" s="18"/>
      <c r="F24" s="19">
        <v>0</v>
      </c>
      <c r="G24" s="19">
        <v>0</v>
      </c>
      <c r="H24" s="19">
        <v>0</v>
      </c>
      <c r="I24" s="18" t="s">
        <v>41</v>
      </c>
      <c r="J24" s="20" t="s">
        <v>21</v>
      </c>
      <c r="K24" s="20">
        <v>0</v>
      </c>
      <c r="L24" s="20">
        <v>20</v>
      </c>
      <c r="M24" s="36">
        <v>100</v>
      </c>
    </row>
    <row r="25" spans="1:13" ht="16.5" customHeight="1" x14ac:dyDescent="0.25">
      <c r="A25" s="67" t="s">
        <v>42</v>
      </c>
      <c r="B25" s="64" t="s">
        <v>43</v>
      </c>
      <c r="C25" s="64" t="s">
        <v>44</v>
      </c>
      <c r="D25" s="14"/>
      <c r="E25" s="14" t="s">
        <v>25</v>
      </c>
      <c r="F25" s="15">
        <f>SUM(F26:F27)</f>
        <v>277.10000000000002</v>
      </c>
      <c r="G25" s="15">
        <f>SUM(G26:G27)</f>
        <v>0</v>
      </c>
      <c r="H25" s="15">
        <f>SUM(H26:H27)</f>
        <v>0</v>
      </c>
      <c r="I25" s="14" t="s">
        <v>45</v>
      </c>
      <c r="J25" s="16" t="s">
        <v>29</v>
      </c>
      <c r="K25" s="16">
        <v>100</v>
      </c>
      <c r="L25" s="16">
        <v>0</v>
      </c>
      <c r="M25" s="39">
        <v>0</v>
      </c>
    </row>
    <row r="26" spans="1:13" ht="30" x14ac:dyDescent="0.25">
      <c r="A26" s="68"/>
      <c r="B26" s="56"/>
      <c r="C26" s="56"/>
      <c r="D26" s="18" t="s">
        <v>27</v>
      </c>
      <c r="E26" s="18"/>
      <c r="F26" s="19">
        <v>254</v>
      </c>
      <c r="G26" s="19">
        <v>0</v>
      </c>
      <c r="H26" s="19">
        <v>0</v>
      </c>
      <c r="I26" s="18" t="s">
        <v>46</v>
      </c>
      <c r="J26" s="20" t="s">
        <v>29</v>
      </c>
      <c r="K26" s="20">
        <v>100</v>
      </c>
      <c r="L26" s="20">
        <v>0</v>
      </c>
      <c r="M26" s="36">
        <v>0</v>
      </c>
    </row>
    <row r="27" spans="1:13" ht="30.75" thickBot="1" x14ac:dyDescent="0.3">
      <c r="A27" s="69"/>
      <c r="B27" s="57"/>
      <c r="C27" s="57"/>
      <c r="D27" s="18" t="s">
        <v>30</v>
      </c>
      <c r="E27" s="18"/>
      <c r="F27" s="19">
        <v>23.1</v>
      </c>
      <c r="G27" s="19">
        <v>0</v>
      </c>
      <c r="H27" s="19">
        <v>0</v>
      </c>
      <c r="I27" s="18" t="s">
        <v>47</v>
      </c>
      <c r="J27" s="20" t="s">
        <v>29</v>
      </c>
      <c r="K27" s="20">
        <v>100</v>
      </c>
      <c r="L27" s="20"/>
      <c r="M27" s="36"/>
    </row>
    <row r="28" spans="1:13" ht="45" x14ac:dyDescent="0.25">
      <c r="A28" s="67" t="s">
        <v>48</v>
      </c>
      <c r="B28" s="64" t="s">
        <v>49</v>
      </c>
      <c r="C28" s="64" t="s">
        <v>50</v>
      </c>
      <c r="D28" s="14"/>
      <c r="E28" s="14" t="s">
        <v>25</v>
      </c>
      <c r="F28" s="15">
        <f>SUM(F29:F30)</f>
        <v>278.7</v>
      </c>
      <c r="G28" s="15">
        <f>SUM(G29:G30)</f>
        <v>103.6</v>
      </c>
      <c r="H28" s="15">
        <f>SUM(H29:H30)</f>
        <v>3.5999999999999996</v>
      </c>
      <c r="I28" s="14" t="s">
        <v>51</v>
      </c>
      <c r="J28" s="16" t="s">
        <v>21</v>
      </c>
      <c r="K28" s="16">
        <v>1</v>
      </c>
      <c r="L28" s="16">
        <v>0</v>
      </c>
      <c r="M28" s="39">
        <v>0</v>
      </c>
    </row>
    <row r="29" spans="1:13" ht="45" x14ac:dyDescent="0.25">
      <c r="A29" s="68"/>
      <c r="B29" s="56"/>
      <c r="C29" s="56"/>
      <c r="D29" s="18" t="s">
        <v>27</v>
      </c>
      <c r="E29" s="18"/>
      <c r="F29" s="19">
        <v>188.4</v>
      </c>
      <c r="G29" s="19">
        <v>94.6</v>
      </c>
      <c r="H29" s="19">
        <v>0.7</v>
      </c>
      <c r="I29" s="18" t="s">
        <v>52</v>
      </c>
      <c r="J29" s="20" t="s">
        <v>21</v>
      </c>
      <c r="K29" s="20">
        <v>0</v>
      </c>
      <c r="L29" s="20">
        <v>0</v>
      </c>
      <c r="M29" s="36">
        <v>1</v>
      </c>
    </row>
    <row r="30" spans="1:13" ht="30.75" thickBot="1" x14ac:dyDescent="0.3">
      <c r="A30" s="69"/>
      <c r="B30" s="57"/>
      <c r="C30" s="57"/>
      <c r="D30" s="18" t="s">
        <v>32</v>
      </c>
      <c r="E30" s="18"/>
      <c r="F30" s="19">
        <v>90.3</v>
      </c>
      <c r="G30" s="19">
        <v>9</v>
      </c>
      <c r="H30" s="19">
        <v>2.9</v>
      </c>
      <c r="I30" s="18" t="s">
        <v>53</v>
      </c>
      <c r="J30" s="20" t="s">
        <v>21</v>
      </c>
      <c r="K30" s="20">
        <v>0</v>
      </c>
      <c r="L30" s="20">
        <v>1</v>
      </c>
      <c r="M30" s="36">
        <v>0</v>
      </c>
    </row>
    <row r="31" spans="1:13" ht="30.75" thickBot="1" x14ac:dyDescent="0.3">
      <c r="A31" s="5" t="s">
        <v>54</v>
      </c>
      <c r="B31" s="6" t="s">
        <v>55</v>
      </c>
      <c r="C31" s="70" t="s">
        <v>56</v>
      </c>
      <c r="D31" s="71"/>
      <c r="E31" s="72"/>
      <c r="F31" s="7">
        <f>F32+F62</f>
        <v>34464.399999999994</v>
      </c>
      <c r="G31" s="7">
        <f>G32+G62</f>
        <v>40100.5</v>
      </c>
      <c r="H31" s="7">
        <f>H32+H62</f>
        <v>35654.899999999994</v>
      </c>
      <c r="I31" s="52"/>
      <c r="J31" s="53"/>
      <c r="K31" s="53"/>
      <c r="L31" s="53"/>
      <c r="M31" s="54"/>
    </row>
    <row r="32" spans="1:13" x14ac:dyDescent="0.25">
      <c r="A32" s="73" t="s">
        <v>57</v>
      </c>
      <c r="B32" s="75" t="s">
        <v>58</v>
      </c>
      <c r="C32" s="76"/>
      <c r="D32" s="76"/>
      <c r="E32" s="77"/>
      <c r="F32" s="10">
        <f>F33+F34+F35+F36+F37+F38+F39+F40+F45+F49+F53+F58+F61</f>
        <v>26616.199999999997</v>
      </c>
      <c r="G32" s="10">
        <f>G33+G34+G35+G36+G37+G38+G39+G40+G45+G49+G53+G58+G61</f>
        <v>37408.5</v>
      </c>
      <c r="H32" s="10">
        <f>H33+H34+H35+H36+H37+H38+H39+H40+H45+H49+H53+H58+H61</f>
        <v>33469.699999999997</v>
      </c>
      <c r="I32" s="9" t="s">
        <v>59</v>
      </c>
      <c r="J32" s="11" t="s">
        <v>29</v>
      </c>
      <c r="K32" s="11">
        <v>29</v>
      </c>
      <c r="L32" s="11">
        <v>27</v>
      </c>
      <c r="M32" s="38">
        <v>25</v>
      </c>
    </row>
    <row r="33" spans="1:13" ht="30" x14ac:dyDescent="0.25">
      <c r="A33" s="81"/>
      <c r="B33" s="82"/>
      <c r="C33" s="83"/>
      <c r="D33" s="83"/>
      <c r="E33" s="84"/>
      <c r="F33" s="43">
        <v>0</v>
      </c>
      <c r="G33" s="43">
        <v>0</v>
      </c>
      <c r="H33" s="43">
        <v>0</v>
      </c>
      <c r="I33" s="44" t="s">
        <v>60</v>
      </c>
      <c r="J33" s="45" t="s">
        <v>29</v>
      </c>
      <c r="K33" s="45">
        <v>2</v>
      </c>
      <c r="L33" s="45">
        <v>4</v>
      </c>
      <c r="M33" s="46">
        <v>7</v>
      </c>
    </row>
    <row r="34" spans="1:13" ht="30" x14ac:dyDescent="0.25">
      <c r="A34" s="81"/>
      <c r="B34" s="82"/>
      <c r="C34" s="83"/>
      <c r="D34" s="83"/>
      <c r="E34" s="84"/>
      <c r="F34" s="43">
        <v>0</v>
      </c>
      <c r="G34" s="43">
        <v>0</v>
      </c>
      <c r="H34" s="43">
        <v>0</v>
      </c>
      <c r="I34" s="44" t="s">
        <v>61</v>
      </c>
      <c r="J34" s="45" t="s">
        <v>62</v>
      </c>
      <c r="K34" s="45">
        <v>1</v>
      </c>
      <c r="L34" s="45">
        <v>1</v>
      </c>
      <c r="M34" s="46">
        <v>1</v>
      </c>
    </row>
    <row r="35" spans="1:13" x14ac:dyDescent="0.25">
      <c r="A35" s="81"/>
      <c r="B35" s="82"/>
      <c r="C35" s="83"/>
      <c r="D35" s="83"/>
      <c r="E35" s="84"/>
      <c r="F35" s="43">
        <v>0</v>
      </c>
      <c r="G35" s="43">
        <v>0</v>
      </c>
      <c r="H35" s="43">
        <v>0</v>
      </c>
      <c r="I35" s="44" t="s">
        <v>63</v>
      </c>
      <c r="J35" s="45" t="s">
        <v>29</v>
      </c>
      <c r="K35" s="45">
        <v>33</v>
      </c>
      <c r="L35" s="45">
        <v>33</v>
      </c>
      <c r="M35" s="46">
        <v>33</v>
      </c>
    </row>
    <row r="36" spans="1:13" ht="30" x14ac:dyDescent="0.25">
      <c r="A36" s="81"/>
      <c r="B36" s="82"/>
      <c r="C36" s="83"/>
      <c r="D36" s="83"/>
      <c r="E36" s="84"/>
      <c r="F36" s="43">
        <v>0</v>
      </c>
      <c r="G36" s="43">
        <v>0</v>
      </c>
      <c r="H36" s="43">
        <v>0</v>
      </c>
      <c r="I36" s="44" t="s">
        <v>64</v>
      </c>
      <c r="J36" s="45" t="s">
        <v>29</v>
      </c>
      <c r="K36" s="45">
        <v>33</v>
      </c>
      <c r="L36" s="45">
        <v>33</v>
      </c>
      <c r="M36" s="46">
        <v>33</v>
      </c>
    </row>
    <row r="37" spans="1:13" x14ac:dyDescent="0.25">
      <c r="A37" s="81"/>
      <c r="B37" s="82"/>
      <c r="C37" s="83"/>
      <c r="D37" s="83"/>
      <c r="E37" s="84"/>
      <c r="F37" s="43">
        <v>0</v>
      </c>
      <c r="G37" s="43">
        <v>0</v>
      </c>
      <c r="H37" s="43">
        <v>0</v>
      </c>
      <c r="I37" s="44" t="s">
        <v>65</v>
      </c>
      <c r="J37" s="45" t="s">
        <v>29</v>
      </c>
      <c r="K37" s="45">
        <v>10</v>
      </c>
      <c r="L37" s="45">
        <v>10</v>
      </c>
      <c r="M37" s="46">
        <v>10</v>
      </c>
    </row>
    <row r="38" spans="1:13" x14ac:dyDescent="0.25">
      <c r="A38" s="81"/>
      <c r="B38" s="82"/>
      <c r="C38" s="83"/>
      <c r="D38" s="83"/>
      <c r="E38" s="84"/>
      <c r="F38" s="43">
        <v>0</v>
      </c>
      <c r="G38" s="43">
        <v>0</v>
      </c>
      <c r="H38" s="43">
        <v>0</v>
      </c>
      <c r="I38" s="44" t="s">
        <v>66</v>
      </c>
      <c r="J38" s="45" t="s">
        <v>29</v>
      </c>
      <c r="K38" s="45">
        <v>24</v>
      </c>
      <c r="L38" s="45">
        <v>24</v>
      </c>
      <c r="M38" s="46">
        <v>24</v>
      </c>
    </row>
    <row r="39" spans="1:13" ht="30.75" thickBot="1" x14ac:dyDescent="0.3">
      <c r="A39" s="74"/>
      <c r="B39" s="78"/>
      <c r="C39" s="79"/>
      <c r="D39" s="79"/>
      <c r="E39" s="80"/>
      <c r="F39" s="43">
        <v>0</v>
      </c>
      <c r="G39" s="43">
        <v>0</v>
      </c>
      <c r="H39" s="43">
        <v>0</v>
      </c>
      <c r="I39" s="44" t="s">
        <v>67</v>
      </c>
      <c r="J39" s="45" t="s">
        <v>21</v>
      </c>
      <c r="K39" s="45">
        <v>97</v>
      </c>
      <c r="L39" s="45">
        <v>98</v>
      </c>
      <c r="M39" s="46">
        <v>100</v>
      </c>
    </row>
    <row r="40" spans="1:13" ht="30" customHeight="1" x14ac:dyDescent="0.25">
      <c r="A40" s="67" t="s">
        <v>68</v>
      </c>
      <c r="B40" s="64" t="s">
        <v>69</v>
      </c>
      <c r="C40" s="64" t="s">
        <v>70</v>
      </c>
      <c r="D40" s="14"/>
      <c r="E40" s="14" t="s">
        <v>25</v>
      </c>
      <c r="F40" s="15">
        <f>SUM(F41:F44)</f>
        <v>18000.099999999999</v>
      </c>
      <c r="G40" s="15">
        <f>SUM(G41:G44)</f>
        <v>15500</v>
      </c>
      <c r="H40" s="15">
        <f>SUM(H41:H44)</f>
        <v>15500</v>
      </c>
      <c r="I40" s="64" t="s">
        <v>71</v>
      </c>
      <c r="J40" s="65" t="s">
        <v>29</v>
      </c>
      <c r="K40" s="65">
        <v>100</v>
      </c>
      <c r="L40" s="65">
        <v>100</v>
      </c>
      <c r="M40" s="66">
        <v>100</v>
      </c>
    </row>
    <row r="41" spans="1:13" x14ac:dyDescent="0.25">
      <c r="A41" s="68"/>
      <c r="B41" s="56"/>
      <c r="C41" s="56"/>
      <c r="D41" s="18" t="s">
        <v>72</v>
      </c>
      <c r="E41" s="18"/>
      <c r="F41" s="19">
        <v>7000</v>
      </c>
      <c r="G41" s="19">
        <v>6400</v>
      </c>
      <c r="H41" s="19">
        <v>6700</v>
      </c>
      <c r="I41" s="56"/>
      <c r="J41" s="59"/>
      <c r="K41" s="59"/>
      <c r="L41" s="59"/>
      <c r="M41" s="62"/>
    </row>
    <row r="42" spans="1:13" x14ac:dyDescent="0.25">
      <c r="A42" s="68"/>
      <c r="B42" s="56"/>
      <c r="C42" s="56"/>
      <c r="D42" s="18" t="s">
        <v>73</v>
      </c>
      <c r="E42" s="18"/>
      <c r="F42" s="19">
        <v>6800</v>
      </c>
      <c r="G42" s="19">
        <v>6800</v>
      </c>
      <c r="H42" s="19">
        <v>6800</v>
      </c>
      <c r="I42" s="56"/>
      <c r="J42" s="59"/>
      <c r="K42" s="59"/>
      <c r="L42" s="59"/>
      <c r="M42" s="62"/>
    </row>
    <row r="43" spans="1:13" x14ac:dyDescent="0.25">
      <c r="A43" s="68"/>
      <c r="B43" s="56"/>
      <c r="C43" s="56"/>
      <c r="D43" s="18" t="s">
        <v>27</v>
      </c>
      <c r="E43" s="18"/>
      <c r="F43" s="19">
        <v>3606.5</v>
      </c>
      <c r="G43" s="19">
        <v>2300</v>
      </c>
      <c r="H43" s="19">
        <v>2000</v>
      </c>
      <c r="I43" s="56"/>
      <c r="J43" s="59"/>
      <c r="K43" s="59"/>
      <c r="L43" s="59"/>
      <c r="M43" s="62"/>
    </row>
    <row r="44" spans="1:13" ht="15.75" thickBot="1" x14ac:dyDescent="0.3">
      <c r="A44" s="69"/>
      <c r="B44" s="57"/>
      <c r="C44" s="57"/>
      <c r="D44" s="18" t="s">
        <v>30</v>
      </c>
      <c r="E44" s="18"/>
      <c r="F44" s="19">
        <v>593.6</v>
      </c>
      <c r="G44" s="19">
        <v>0</v>
      </c>
      <c r="H44" s="19">
        <v>0</v>
      </c>
      <c r="I44" s="57"/>
      <c r="J44" s="60"/>
      <c r="K44" s="60"/>
      <c r="L44" s="60"/>
      <c r="M44" s="63"/>
    </row>
    <row r="45" spans="1:13" ht="30" customHeight="1" x14ac:dyDescent="0.25">
      <c r="A45" s="67" t="s">
        <v>74</v>
      </c>
      <c r="B45" s="64" t="s">
        <v>75</v>
      </c>
      <c r="C45" s="64" t="s">
        <v>76</v>
      </c>
      <c r="D45" s="14"/>
      <c r="E45" s="14" t="s">
        <v>25</v>
      </c>
      <c r="F45" s="15">
        <f>SUM(F46:F48)</f>
        <v>552</v>
      </c>
      <c r="G45" s="15">
        <f>SUM(G46:G48)</f>
        <v>553</v>
      </c>
      <c r="H45" s="15">
        <f>SUM(H46:H48)</f>
        <v>245</v>
      </c>
      <c r="I45" s="64" t="s">
        <v>77</v>
      </c>
      <c r="J45" s="65" t="s">
        <v>21</v>
      </c>
      <c r="K45" s="65">
        <v>1</v>
      </c>
      <c r="L45" s="65">
        <v>1</v>
      </c>
      <c r="M45" s="66">
        <v>1</v>
      </c>
    </row>
    <row r="46" spans="1:13" x14ac:dyDescent="0.25">
      <c r="A46" s="68"/>
      <c r="B46" s="56"/>
      <c r="C46" s="56"/>
      <c r="D46" s="18" t="s">
        <v>30</v>
      </c>
      <c r="E46" s="18"/>
      <c r="F46" s="19">
        <v>255</v>
      </c>
      <c r="G46" s="19">
        <v>0</v>
      </c>
      <c r="H46" s="19">
        <v>0</v>
      </c>
      <c r="I46" s="56"/>
      <c r="J46" s="59"/>
      <c r="K46" s="59"/>
      <c r="L46" s="59"/>
      <c r="M46" s="62"/>
    </row>
    <row r="47" spans="1:13" x14ac:dyDescent="0.25">
      <c r="A47" s="68"/>
      <c r="B47" s="56"/>
      <c r="C47" s="56"/>
      <c r="D47" s="18" t="s">
        <v>27</v>
      </c>
      <c r="E47" s="18"/>
      <c r="F47" s="19">
        <v>150</v>
      </c>
      <c r="G47" s="19">
        <v>250</v>
      </c>
      <c r="H47" s="19">
        <v>100</v>
      </c>
      <c r="I47" s="56"/>
      <c r="J47" s="59"/>
      <c r="K47" s="59"/>
      <c r="L47" s="59"/>
      <c r="M47" s="62"/>
    </row>
    <row r="48" spans="1:13" ht="15.75" thickBot="1" x14ac:dyDescent="0.3">
      <c r="A48" s="69"/>
      <c r="B48" s="57"/>
      <c r="C48" s="57"/>
      <c r="D48" s="18" t="s">
        <v>32</v>
      </c>
      <c r="E48" s="18"/>
      <c r="F48" s="19">
        <v>147</v>
      </c>
      <c r="G48" s="19">
        <v>303</v>
      </c>
      <c r="H48" s="19">
        <v>145</v>
      </c>
      <c r="I48" s="57"/>
      <c r="J48" s="60"/>
      <c r="K48" s="60"/>
      <c r="L48" s="60"/>
      <c r="M48" s="63"/>
    </row>
    <row r="49" spans="1:13" ht="16.5" customHeight="1" x14ac:dyDescent="0.25">
      <c r="A49" s="67" t="s">
        <v>78</v>
      </c>
      <c r="B49" s="64" t="s">
        <v>79</v>
      </c>
      <c r="C49" s="64" t="s">
        <v>76</v>
      </c>
      <c r="D49" s="14"/>
      <c r="E49" s="14" t="s">
        <v>25</v>
      </c>
      <c r="F49" s="15">
        <f>SUM(F50:F52)</f>
        <v>5044.1000000000004</v>
      </c>
      <c r="G49" s="15">
        <f>SUM(G50:G52)</f>
        <v>6000.1</v>
      </c>
      <c r="H49" s="15">
        <f>SUM(H50:H52)</f>
        <v>7000.1</v>
      </c>
      <c r="I49" s="14" t="s">
        <v>80</v>
      </c>
      <c r="J49" s="16" t="s">
        <v>62</v>
      </c>
      <c r="K49" s="16">
        <v>6</v>
      </c>
      <c r="L49" s="16">
        <v>7</v>
      </c>
      <c r="M49" s="39">
        <v>8</v>
      </c>
    </row>
    <row r="50" spans="1:13" ht="30" x14ac:dyDescent="0.25">
      <c r="A50" s="68"/>
      <c r="B50" s="56"/>
      <c r="C50" s="56"/>
      <c r="D50" s="18" t="s">
        <v>30</v>
      </c>
      <c r="E50" s="18"/>
      <c r="F50" s="19">
        <v>1594.1</v>
      </c>
      <c r="G50" s="19">
        <v>0</v>
      </c>
      <c r="H50" s="19">
        <v>0</v>
      </c>
      <c r="I50" s="18" t="s">
        <v>81</v>
      </c>
      <c r="J50" s="20" t="s">
        <v>62</v>
      </c>
      <c r="K50" s="20">
        <v>5.8</v>
      </c>
      <c r="L50" s="20">
        <v>7</v>
      </c>
      <c r="M50" s="36">
        <v>8</v>
      </c>
    </row>
    <row r="51" spans="1:13" ht="30" x14ac:dyDescent="0.25">
      <c r="A51" s="68"/>
      <c r="B51" s="56"/>
      <c r="C51" s="56"/>
      <c r="D51" s="18" t="s">
        <v>32</v>
      </c>
      <c r="E51" s="18"/>
      <c r="F51" s="19">
        <v>2792.5</v>
      </c>
      <c r="G51" s="19">
        <v>5078.8</v>
      </c>
      <c r="H51" s="19">
        <v>5828.8</v>
      </c>
      <c r="I51" s="18" t="s">
        <v>82</v>
      </c>
      <c r="J51" s="20" t="s">
        <v>29</v>
      </c>
      <c r="K51" s="20">
        <v>2</v>
      </c>
      <c r="L51" s="20">
        <v>45</v>
      </c>
      <c r="M51" s="36">
        <v>100</v>
      </c>
    </row>
    <row r="52" spans="1:13" ht="15.75" thickBot="1" x14ac:dyDescent="0.3">
      <c r="A52" s="69"/>
      <c r="B52" s="57"/>
      <c r="C52" s="57"/>
      <c r="D52" s="18" t="s">
        <v>27</v>
      </c>
      <c r="E52" s="18"/>
      <c r="F52" s="19">
        <v>657.5</v>
      </c>
      <c r="G52" s="19">
        <v>921.3</v>
      </c>
      <c r="H52" s="19">
        <v>1171.3</v>
      </c>
      <c r="I52" s="18" t="s">
        <v>83</v>
      </c>
      <c r="J52" s="20" t="s">
        <v>21</v>
      </c>
      <c r="K52" s="20"/>
      <c r="L52" s="20"/>
      <c r="M52" s="36">
        <v>3</v>
      </c>
    </row>
    <row r="53" spans="1:13" x14ac:dyDescent="0.25">
      <c r="A53" s="67" t="s">
        <v>84</v>
      </c>
      <c r="B53" s="64" t="s">
        <v>85</v>
      </c>
      <c r="C53" s="64" t="s">
        <v>86</v>
      </c>
      <c r="D53" s="14"/>
      <c r="E53" s="14" t="s">
        <v>25</v>
      </c>
      <c r="F53" s="15">
        <f>SUM(F54:F57)</f>
        <v>3020</v>
      </c>
      <c r="G53" s="15">
        <f>SUM(G54:G57)</f>
        <v>3080</v>
      </c>
      <c r="H53" s="15">
        <f>SUM(H54:H57)</f>
        <v>3000</v>
      </c>
      <c r="I53" s="14" t="s">
        <v>87</v>
      </c>
      <c r="J53" s="16" t="s">
        <v>21</v>
      </c>
      <c r="K53" s="16">
        <v>13</v>
      </c>
      <c r="L53" s="16">
        <v>8</v>
      </c>
      <c r="M53" s="39">
        <v>8</v>
      </c>
    </row>
    <row r="54" spans="1:13" x14ac:dyDescent="0.25">
      <c r="A54" s="68"/>
      <c r="B54" s="56"/>
      <c r="C54" s="56"/>
      <c r="D54" s="18" t="s">
        <v>72</v>
      </c>
      <c r="E54" s="18"/>
      <c r="F54" s="19">
        <v>535</v>
      </c>
      <c r="G54" s="19">
        <v>1000</v>
      </c>
      <c r="H54" s="19">
        <v>1000</v>
      </c>
      <c r="I54" s="18" t="s">
        <v>88</v>
      </c>
      <c r="J54" s="20" t="s">
        <v>62</v>
      </c>
      <c r="K54" s="20">
        <v>4</v>
      </c>
      <c r="L54" s="20">
        <v>3</v>
      </c>
      <c r="M54" s="36">
        <v>3</v>
      </c>
    </row>
    <row r="55" spans="1:13" x14ac:dyDescent="0.25">
      <c r="A55" s="68"/>
      <c r="B55" s="56"/>
      <c r="C55" s="56"/>
      <c r="D55" s="18" t="s">
        <v>27</v>
      </c>
      <c r="E55" s="18"/>
      <c r="F55" s="19">
        <v>965</v>
      </c>
      <c r="G55" s="19">
        <v>580</v>
      </c>
      <c r="H55" s="19">
        <v>500</v>
      </c>
      <c r="I55" s="18" t="s">
        <v>89</v>
      </c>
      <c r="J55" s="20" t="s">
        <v>62</v>
      </c>
      <c r="K55" s="20">
        <v>0</v>
      </c>
      <c r="L55" s="20">
        <v>0.5</v>
      </c>
      <c r="M55" s="36">
        <v>0.5</v>
      </c>
    </row>
    <row r="56" spans="1:13" ht="30" customHeight="1" x14ac:dyDescent="0.25">
      <c r="A56" s="68"/>
      <c r="B56" s="56"/>
      <c r="C56" s="56"/>
      <c r="D56" s="18" t="s">
        <v>73</v>
      </c>
      <c r="E56" s="18"/>
      <c r="F56" s="19">
        <v>1500</v>
      </c>
      <c r="G56" s="19">
        <v>1500</v>
      </c>
      <c r="H56" s="19">
        <v>1500</v>
      </c>
      <c r="I56" s="55" t="s">
        <v>90</v>
      </c>
      <c r="J56" s="58" t="s">
        <v>29</v>
      </c>
      <c r="K56" s="58">
        <v>10</v>
      </c>
      <c r="L56" s="58">
        <v>90</v>
      </c>
      <c r="M56" s="61">
        <v>0</v>
      </c>
    </row>
    <row r="57" spans="1:13" ht="15.75" thickBot="1" x14ac:dyDescent="0.3">
      <c r="A57" s="69"/>
      <c r="B57" s="57"/>
      <c r="C57" s="57"/>
      <c r="D57" s="18" t="s">
        <v>30</v>
      </c>
      <c r="E57" s="18"/>
      <c r="F57" s="19">
        <v>20</v>
      </c>
      <c r="G57" s="19"/>
      <c r="H57" s="19"/>
      <c r="I57" s="57"/>
      <c r="J57" s="60"/>
      <c r="K57" s="60"/>
      <c r="L57" s="60"/>
      <c r="M57" s="63"/>
    </row>
    <row r="58" spans="1:13" ht="30" customHeight="1" x14ac:dyDescent="0.25">
      <c r="A58" s="67" t="s">
        <v>91</v>
      </c>
      <c r="B58" s="64" t="s">
        <v>92</v>
      </c>
      <c r="C58" s="64" t="s">
        <v>86</v>
      </c>
      <c r="D58" s="14"/>
      <c r="E58" s="14" t="s">
        <v>25</v>
      </c>
      <c r="F58" s="15">
        <f>SUM(F59:F60)</f>
        <v>0</v>
      </c>
      <c r="G58" s="15">
        <f>SUM(G59:G60)</f>
        <v>12275.4</v>
      </c>
      <c r="H58" s="15">
        <f>SUM(H59:H60)</f>
        <v>7724.6</v>
      </c>
      <c r="I58" s="64" t="s">
        <v>93</v>
      </c>
      <c r="J58" s="65" t="s">
        <v>29</v>
      </c>
      <c r="K58" s="65">
        <v>0</v>
      </c>
      <c r="L58" s="65">
        <v>70</v>
      </c>
      <c r="M58" s="66">
        <v>30</v>
      </c>
    </row>
    <row r="59" spans="1:13" x14ac:dyDescent="0.25">
      <c r="A59" s="68"/>
      <c r="B59" s="56"/>
      <c r="C59" s="56"/>
      <c r="D59" s="18" t="s">
        <v>72</v>
      </c>
      <c r="E59" s="18"/>
      <c r="F59" s="19">
        <v>0</v>
      </c>
      <c r="G59" s="19">
        <v>4000</v>
      </c>
      <c r="H59" s="19">
        <v>0</v>
      </c>
      <c r="I59" s="56"/>
      <c r="J59" s="59"/>
      <c r="K59" s="59"/>
      <c r="L59" s="59"/>
      <c r="M59" s="62"/>
    </row>
    <row r="60" spans="1:13" ht="15" customHeight="1" thickBot="1" x14ac:dyDescent="0.3">
      <c r="A60" s="69"/>
      <c r="B60" s="57"/>
      <c r="C60" s="57"/>
      <c r="D60" s="18" t="s">
        <v>27</v>
      </c>
      <c r="E60" s="18"/>
      <c r="F60" s="19">
        <v>0</v>
      </c>
      <c r="G60" s="19">
        <v>8275.4</v>
      </c>
      <c r="H60" s="19">
        <v>7724.6</v>
      </c>
      <c r="I60" s="57"/>
      <c r="J60" s="60"/>
      <c r="K60" s="60"/>
      <c r="L60" s="60"/>
      <c r="M60" s="63"/>
    </row>
    <row r="61" spans="1:13" ht="30.75" hidden="1" thickBot="1" x14ac:dyDescent="0.3">
      <c r="A61" s="12" t="s">
        <v>94</v>
      </c>
      <c r="B61" s="13" t="s">
        <v>95</v>
      </c>
      <c r="C61" s="14" t="s">
        <v>86</v>
      </c>
      <c r="D61" s="14"/>
      <c r="E61" s="14" t="s">
        <v>25</v>
      </c>
      <c r="F61" s="21">
        <v>0</v>
      </c>
      <c r="G61" s="21">
        <v>0</v>
      </c>
      <c r="H61" s="21">
        <v>0</v>
      </c>
      <c r="I61" s="14" t="s">
        <v>96</v>
      </c>
      <c r="J61" s="16" t="s">
        <v>21</v>
      </c>
      <c r="K61" s="16">
        <v>11</v>
      </c>
      <c r="L61" s="16">
        <v>5</v>
      </c>
      <c r="M61" s="39">
        <v>6</v>
      </c>
    </row>
    <row r="62" spans="1:13" ht="30" x14ac:dyDescent="0.25">
      <c r="A62" s="73" t="s">
        <v>97</v>
      </c>
      <c r="B62" s="75" t="s">
        <v>98</v>
      </c>
      <c r="C62" s="76"/>
      <c r="D62" s="76"/>
      <c r="E62" s="77"/>
      <c r="F62" s="10">
        <f>F63+F64+F65+F66+F67+F71+F75</f>
        <v>7848.2</v>
      </c>
      <c r="G62" s="10">
        <f>G63+G64+G65+G66+G67+G71+G75</f>
        <v>2692</v>
      </c>
      <c r="H62" s="10">
        <f>H63+H64+H65+H66+H67+H71+H75</f>
        <v>2185.1999999999998</v>
      </c>
      <c r="I62" s="9" t="s">
        <v>99</v>
      </c>
      <c r="J62" s="11" t="s">
        <v>29</v>
      </c>
      <c r="K62" s="11">
        <v>7</v>
      </c>
      <c r="L62" s="11">
        <v>8</v>
      </c>
      <c r="M62" s="38">
        <v>9</v>
      </c>
    </row>
    <row r="63" spans="1:13" ht="30.75" thickBot="1" x14ac:dyDescent="0.3">
      <c r="A63" s="74"/>
      <c r="B63" s="78"/>
      <c r="C63" s="79"/>
      <c r="D63" s="79"/>
      <c r="E63" s="80"/>
      <c r="F63" s="43">
        <v>0</v>
      </c>
      <c r="G63" s="43">
        <v>0</v>
      </c>
      <c r="H63" s="43">
        <v>0</v>
      </c>
      <c r="I63" s="44" t="s">
        <v>100</v>
      </c>
      <c r="J63" s="45" t="s">
        <v>101</v>
      </c>
      <c r="K63" s="45">
        <v>1.3</v>
      </c>
      <c r="L63" s="45">
        <v>1.3</v>
      </c>
      <c r="M63" s="46">
        <v>1.3</v>
      </c>
    </row>
    <row r="64" spans="1:13" ht="45.75" thickBot="1" x14ac:dyDescent="0.3">
      <c r="A64" s="12" t="s">
        <v>102</v>
      </c>
      <c r="B64" s="13" t="s">
        <v>103</v>
      </c>
      <c r="C64" s="14" t="s">
        <v>104</v>
      </c>
      <c r="D64" s="14" t="s">
        <v>30</v>
      </c>
      <c r="E64" s="14" t="s">
        <v>25</v>
      </c>
      <c r="F64" s="21">
        <v>692.3</v>
      </c>
      <c r="G64" s="21">
        <v>0</v>
      </c>
      <c r="H64" s="21">
        <v>0</v>
      </c>
      <c r="I64" s="14" t="s">
        <v>105</v>
      </c>
      <c r="J64" s="16" t="s">
        <v>21</v>
      </c>
      <c r="K64" s="16">
        <v>1</v>
      </c>
      <c r="L64" s="16"/>
      <c r="M64" s="39"/>
    </row>
    <row r="65" spans="1:13" ht="90" x14ac:dyDescent="0.25">
      <c r="A65" s="12" t="s">
        <v>106</v>
      </c>
      <c r="B65" s="13" t="s">
        <v>107</v>
      </c>
      <c r="C65" s="14" t="s">
        <v>108</v>
      </c>
      <c r="D65" s="14" t="s">
        <v>30</v>
      </c>
      <c r="E65" s="14" t="s">
        <v>25</v>
      </c>
      <c r="F65" s="21">
        <v>166.4</v>
      </c>
      <c r="G65" s="21">
        <v>0</v>
      </c>
      <c r="H65" s="21">
        <v>0</v>
      </c>
      <c r="I65" s="14" t="s">
        <v>105</v>
      </c>
      <c r="J65" s="16" t="s">
        <v>21</v>
      </c>
      <c r="K65" s="16">
        <v>1</v>
      </c>
      <c r="L65" s="16"/>
      <c r="M65" s="39"/>
    </row>
    <row r="66" spans="1:13" ht="45.75" thickBot="1" x14ac:dyDescent="0.3">
      <c r="A66" s="12" t="s">
        <v>109</v>
      </c>
      <c r="B66" s="13" t="s">
        <v>110</v>
      </c>
      <c r="C66" s="14" t="s">
        <v>104</v>
      </c>
      <c r="D66" s="14" t="s">
        <v>30</v>
      </c>
      <c r="E66" s="14" t="s">
        <v>25</v>
      </c>
      <c r="F66" s="21">
        <v>45.5</v>
      </c>
      <c r="G66" s="21">
        <v>0</v>
      </c>
      <c r="H66" s="21">
        <v>0</v>
      </c>
      <c r="I66" s="14" t="s">
        <v>105</v>
      </c>
      <c r="J66" s="16" t="s">
        <v>21</v>
      </c>
      <c r="K66" s="16">
        <v>1</v>
      </c>
      <c r="L66" s="16"/>
      <c r="M66" s="39"/>
    </row>
    <row r="67" spans="1:13" ht="32.25" customHeight="1" x14ac:dyDescent="0.25">
      <c r="A67" s="67" t="s">
        <v>111</v>
      </c>
      <c r="B67" s="64" t="s">
        <v>112</v>
      </c>
      <c r="C67" s="64" t="s">
        <v>76</v>
      </c>
      <c r="D67" s="14"/>
      <c r="E67" s="14" t="s">
        <v>25</v>
      </c>
      <c r="F67" s="15">
        <f>SUM(F68:F70)</f>
        <v>1020</v>
      </c>
      <c r="G67" s="15">
        <f>SUM(G68:G70)</f>
        <v>1360.1</v>
      </c>
      <c r="H67" s="15">
        <f>SUM(H68:H70)</f>
        <v>1135.2</v>
      </c>
      <c r="I67" s="64" t="s">
        <v>113</v>
      </c>
      <c r="J67" s="65" t="s">
        <v>29</v>
      </c>
      <c r="K67" s="65">
        <v>25</v>
      </c>
      <c r="L67" s="65">
        <v>65</v>
      </c>
      <c r="M67" s="66">
        <v>100</v>
      </c>
    </row>
    <row r="68" spans="1:13" x14ac:dyDescent="0.25">
      <c r="A68" s="68"/>
      <c r="B68" s="56"/>
      <c r="C68" s="56"/>
      <c r="D68" s="18" t="s">
        <v>27</v>
      </c>
      <c r="E68" s="18"/>
      <c r="F68" s="19">
        <v>225.1</v>
      </c>
      <c r="G68" s="19">
        <v>275.10000000000002</v>
      </c>
      <c r="H68" s="19">
        <v>450.1</v>
      </c>
      <c r="I68" s="56"/>
      <c r="J68" s="59"/>
      <c r="K68" s="59"/>
      <c r="L68" s="59"/>
      <c r="M68" s="62"/>
    </row>
    <row r="69" spans="1:13" x14ac:dyDescent="0.25">
      <c r="A69" s="68"/>
      <c r="B69" s="56"/>
      <c r="C69" s="56"/>
      <c r="D69" s="18" t="s">
        <v>32</v>
      </c>
      <c r="E69" s="18"/>
      <c r="F69" s="19">
        <v>779.9</v>
      </c>
      <c r="G69" s="19">
        <v>1085</v>
      </c>
      <c r="H69" s="19">
        <v>685.1</v>
      </c>
      <c r="I69" s="56"/>
      <c r="J69" s="59"/>
      <c r="K69" s="59"/>
      <c r="L69" s="59"/>
      <c r="M69" s="62"/>
    </row>
    <row r="70" spans="1:13" ht="15.75" thickBot="1" x14ac:dyDescent="0.3">
      <c r="A70" s="69"/>
      <c r="B70" s="57"/>
      <c r="C70" s="57"/>
      <c r="D70" s="18" t="s">
        <v>30</v>
      </c>
      <c r="E70" s="18"/>
      <c r="F70" s="19">
        <v>15</v>
      </c>
      <c r="G70" s="19">
        <v>0</v>
      </c>
      <c r="H70" s="19">
        <v>0</v>
      </c>
      <c r="I70" s="57"/>
      <c r="J70" s="60"/>
      <c r="K70" s="60"/>
      <c r="L70" s="60"/>
      <c r="M70" s="63"/>
    </row>
    <row r="71" spans="1:13" x14ac:dyDescent="0.25">
      <c r="A71" s="67" t="s">
        <v>114</v>
      </c>
      <c r="B71" s="64" t="s">
        <v>115</v>
      </c>
      <c r="C71" s="64" t="s">
        <v>76</v>
      </c>
      <c r="D71" s="14"/>
      <c r="E71" s="14" t="s">
        <v>25</v>
      </c>
      <c r="F71" s="15">
        <f>SUM(F72:F74)</f>
        <v>3624</v>
      </c>
      <c r="G71" s="15">
        <f>SUM(G72:G74)</f>
        <v>131.9</v>
      </c>
      <c r="H71" s="15">
        <f>SUM(H72:H74)</f>
        <v>50</v>
      </c>
      <c r="I71" s="14" t="s">
        <v>116</v>
      </c>
      <c r="J71" s="16" t="s">
        <v>29</v>
      </c>
      <c r="K71" s="16">
        <v>90</v>
      </c>
      <c r="L71" s="16">
        <v>100</v>
      </c>
      <c r="M71" s="39"/>
    </row>
    <row r="72" spans="1:13" ht="30" customHeight="1" x14ac:dyDescent="0.25">
      <c r="A72" s="68"/>
      <c r="B72" s="56"/>
      <c r="C72" s="56"/>
      <c r="D72" s="18" t="s">
        <v>30</v>
      </c>
      <c r="E72" s="18"/>
      <c r="F72" s="19">
        <v>501.6</v>
      </c>
      <c r="G72" s="19">
        <v>0</v>
      </c>
      <c r="H72" s="19">
        <v>0</v>
      </c>
      <c r="I72" s="55" t="s">
        <v>117</v>
      </c>
      <c r="J72" s="58" t="s">
        <v>21</v>
      </c>
      <c r="K72" s="58"/>
      <c r="L72" s="58"/>
      <c r="M72" s="61">
        <v>1</v>
      </c>
    </row>
    <row r="73" spans="1:13" x14ac:dyDescent="0.25">
      <c r="A73" s="68"/>
      <c r="B73" s="56"/>
      <c r="C73" s="56"/>
      <c r="D73" s="18" t="s">
        <v>27</v>
      </c>
      <c r="E73" s="18"/>
      <c r="F73" s="19">
        <v>497.3</v>
      </c>
      <c r="G73" s="19">
        <v>32.700000000000003</v>
      </c>
      <c r="H73" s="19">
        <v>7.5</v>
      </c>
      <c r="I73" s="56"/>
      <c r="J73" s="59"/>
      <c r="K73" s="59"/>
      <c r="L73" s="59"/>
      <c r="M73" s="62"/>
    </row>
    <row r="74" spans="1:13" ht="15.75" thickBot="1" x14ac:dyDescent="0.3">
      <c r="A74" s="69"/>
      <c r="B74" s="57"/>
      <c r="C74" s="57"/>
      <c r="D74" s="18" t="s">
        <v>32</v>
      </c>
      <c r="E74" s="18"/>
      <c r="F74" s="19">
        <v>2625.1</v>
      </c>
      <c r="G74" s="19">
        <v>99.2</v>
      </c>
      <c r="H74" s="19">
        <v>42.5</v>
      </c>
      <c r="I74" s="57"/>
      <c r="J74" s="60"/>
      <c r="K74" s="60"/>
      <c r="L74" s="60"/>
      <c r="M74" s="63"/>
    </row>
    <row r="75" spans="1:13" ht="77.25" customHeight="1" x14ac:dyDescent="0.25">
      <c r="A75" s="67" t="s">
        <v>118</v>
      </c>
      <c r="B75" s="64" t="s">
        <v>119</v>
      </c>
      <c r="C75" s="64" t="s">
        <v>86</v>
      </c>
      <c r="D75" s="14" t="s">
        <v>27</v>
      </c>
      <c r="E75" s="14" t="s">
        <v>25</v>
      </c>
      <c r="F75" s="15">
        <f>SUM(F76:F77)+2300</f>
        <v>2300</v>
      </c>
      <c r="G75" s="15">
        <f>SUM(G76:G77)+1200</f>
        <v>1200</v>
      </c>
      <c r="H75" s="15">
        <f>SUM(H76:H77)+1000</f>
        <v>1000</v>
      </c>
      <c r="I75" s="14" t="s">
        <v>120</v>
      </c>
      <c r="J75" s="16" t="s">
        <v>121</v>
      </c>
      <c r="K75" s="16">
        <v>5.2</v>
      </c>
      <c r="L75" s="16">
        <v>2.7</v>
      </c>
      <c r="M75" s="39">
        <v>2.2000000000000002</v>
      </c>
    </row>
    <row r="76" spans="1:13" x14ac:dyDescent="0.25">
      <c r="A76" s="68"/>
      <c r="B76" s="56"/>
      <c r="C76" s="56"/>
      <c r="D76" s="18"/>
      <c r="E76" s="18"/>
      <c r="F76" s="19">
        <v>0</v>
      </c>
      <c r="G76" s="19">
        <v>0</v>
      </c>
      <c r="H76" s="19">
        <v>0</v>
      </c>
      <c r="I76" s="18" t="s">
        <v>122</v>
      </c>
      <c r="J76" s="20" t="s">
        <v>21</v>
      </c>
      <c r="K76" s="20">
        <v>12</v>
      </c>
      <c r="L76" s="20">
        <v>8</v>
      </c>
      <c r="M76" s="36">
        <v>8</v>
      </c>
    </row>
    <row r="77" spans="1:13" ht="30.75" thickBot="1" x14ac:dyDescent="0.3">
      <c r="A77" s="69"/>
      <c r="B77" s="57"/>
      <c r="C77" s="57"/>
      <c r="D77" s="18"/>
      <c r="E77" s="18"/>
      <c r="F77" s="19">
        <v>0</v>
      </c>
      <c r="G77" s="19">
        <v>0</v>
      </c>
      <c r="H77" s="19">
        <v>0</v>
      </c>
      <c r="I77" s="18" t="s">
        <v>123</v>
      </c>
      <c r="J77" s="20" t="s">
        <v>21</v>
      </c>
      <c r="K77" s="20">
        <v>300</v>
      </c>
      <c r="L77" s="20">
        <v>300</v>
      </c>
      <c r="M77" s="36">
        <v>300</v>
      </c>
    </row>
    <row r="78" spans="1:13" ht="30.75" customHeight="1" thickBot="1" x14ac:dyDescent="0.3">
      <c r="A78" s="5" t="s">
        <v>124</v>
      </c>
      <c r="B78" s="6" t="s">
        <v>125</v>
      </c>
      <c r="C78" s="70" t="s">
        <v>126</v>
      </c>
      <c r="D78" s="71"/>
      <c r="E78" s="72"/>
      <c r="F78" s="7">
        <f>F79+F87</f>
        <v>942.4</v>
      </c>
      <c r="G78" s="7">
        <f>G79+G87</f>
        <v>500</v>
      </c>
      <c r="H78" s="7">
        <f>H79+H87</f>
        <v>0</v>
      </c>
      <c r="I78" s="52"/>
      <c r="J78" s="53"/>
      <c r="K78" s="53"/>
      <c r="L78" s="53"/>
      <c r="M78" s="54"/>
    </row>
    <row r="79" spans="1:13" ht="30" x14ac:dyDescent="0.25">
      <c r="A79" s="73" t="s">
        <v>127</v>
      </c>
      <c r="B79" s="75" t="s">
        <v>128</v>
      </c>
      <c r="C79" s="76"/>
      <c r="D79" s="76"/>
      <c r="E79" s="77"/>
      <c r="F79" s="10">
        <f>SUM(F80:F82)</f>
        <v>938.5</v>
      </c>
      <c r="G79" s="10">
        <f>SUM(G80:G82)</f>
        <v>500</v>
      </c>
      <c r="H79" s="10">
        <f>SUM(H80:H82)</f>
        <v>0</v>
      </c>
      <c r="I79" s="9" t="s">
        <v>129</v>
      </c>
      <c r="J79" s="11" t="s">
        <v>130</v>
      </c>
      <c r="K79" s="11">
        <v>3400</v>
      </c>
      <c r="L79" s="11">
        <v>3400</v>
      </c>
      <c r="M79" s="38">
        <v>3400</v>
      </c>
    </row>
    <row r="80" spans="1:13" ht="30" x14ac:dyDescent="0.25">
      <c r="A80" s="81"/>
      <c r="B80" s="82"/>
      <c r="C80" s="83"/>
      <c r="D80" s="83"/>
      <c r="E80" s="84"/>
      <c r="F80" s="43">
        <v>0</v>
      </c>
      <c r="G80" s="43">
        <v>0</v>
      </c>
      <c r="H80" s="43">
        <v>0</v>
      </c>
      <c r="I80" s="44" t="s">
        <v>131</v>
      </c>
      <c r="J80" s="45" t="s">
        <v>29</v>
      </c>
      <c r="K80" s="45">
        <v>6.7</v>
      </c>
      <c r="L80" s="45">
        <v>6.5</v>
      </c>
      <c r="M80" s="46">
        <v>6.4</v>
      </c>
    </row>
    <row r="81" spans="1:13" ht="30.75" thickBot="1" x14ac:dyDescent="0.3">
      <c r="A81" s="74"/>
      <c r="B81" s="78"/>
      <c r="C81" s="79"/>
      <c r="D81" s="79"/>
      <c r="E81" s="80"/>
      <c r="F81" s="43">
        <v>0</v>
      </c>
      <c r="G81" s="43">
        <v>0</v>
      </c>
      <c r="H81" s="43">
        <v>0</v>
      </c>
      <c r="I81" s="44" t="s">
        <v>132</v>
      </c>
      <c r="J81" s="45" t="s">
        <v>21</v>
      </c>
      <c r="K81" s="45">
        <v>0.88</v>
      </c>
      <c r="L81" s="45">
        <v>0.9</v>
      </c>
      <c r="M81" s="46">
        <v>0.91</v>
      </c>
    </row>
    <row r="82" spans="1:13" x14ac:dyDescent="0.25">
      <c r="A82" s="67" t="s">
        <v>133</v>
      </c>
      <c r="B82" s="64" t="s">
        <v>134</v>
      </c>
      <c r="C82" s="64" t="s">
        <v>135</v>
      </c>
      <c r="D82" s="14"/>
      <c r="E82" s="14" t="s">
        <v>25</v>
      </c>
      <c r="F82" s="15">
        <f>SUM(F83:F86)</f>
        <v>938.5</v>
      </c>
      <c r="G82" s="15">
        <f>SUM(G83:G86)</f>
        <v>500</v>
      </c>
      <c r="H82" s="15">
        <f>SUM(H83:H86)</f>
        <v>0</v>
      </c>
      <c r="I82" s="14" t="s">
        <v>136</v>
      </c>
      <c r="J82" s="16" t="s">
        <v>21</v>
      </c>
      <c r="K82" s="16">
        <v>1</v>
      </c>
      <c r="L82" s="16"/>
      <c r="M82" s="39"/>
    </row>
    <row r="83" spans="1:13" ht="30" x14ac:dyDescent="0.25">
      <c r="A83" s="68"/>
      <c r="B83" s="56"/>
      <c r="C83" s="56"/>
      <c r="D83" s="18" t="s">
        <v>27</v>
      </c>
      <c r="E83" s="18"/>
      <c r="F83" s="19">
        <v>230</v>
      </c>
      <c r="G83" s="19">
        <v>500</v>
      </c>
      <c r="H83" s="19">
        <v>0</v>
      </c>
      <c r="I83" s="18" t="s">
        <v>137</v>
      </c>
      <c r="J83" s="20" t="s">
        <v>21</v>
      </c>
      <c r="K83" s="20">
        <v>1</v>
      </c>
      <c r="L83" s="20"/>
      <c r="M83" s="36"/>
    </row>
    <row r="84" spans="1:13" ht="45" x14ac:dyDescent="0.25">
      <c r="A84" s="68"/>
      <c r="B84" s="56"/>
      <c r="C84" s="56"/>
      <c r="D84" s="18" t="s">
        <v>30</v>
      </c>
      <c r="E84" s="18"/>
      <c r="F84" s="19">
        <v>708.5</v>
      </c>
      <c r="G84" s="19">
        <v>0</v>
      </c>
      <c r="H84" s="19">
        <v>0</v>
      </c>
      <c r="I84" s="18" t="s">
        <v>138</v>
      </c>
      <c r="J84" s="20" t="s">
        <v>21</v>
      </c>
      <c r="K84" s="20">
        <v>1</v>
      </c>
      <c r="L84" s="20"/>
      <c r="M84" s="36"/>
    </row>
    <row r="85" spans="1:13" ht="30" x14ac:dyDescent="0.25">
      <c r="A85" s="68"/>
      <c r="B85" s="56"/>
      <c r="C85" s="56"/>
      <c r="D85" s="18"/>
      <c r="E85" s="18"/>
      <c r="F85" s="19">
        <v>0</v>
      </c>
      <c r="G85" s="19">
        <v>0</v>
      </c>
      <c r="H85" s="19">
        <v>0</v>
      </c>
      <c r="I85" s="18" t="s">
        <v>139</v>
      </c>
      <c r="J85" s="20" t="s">
        <v>140</v>
      </c>
      <c r="K85" s="20"/>
      <c r="L85" s="20">
        <v>1</v>
      </c>
      <c r="M85" s="36"/>
    </row>
    <row r="86" spans="1:13" ht="30.75" thickBot="1" x14ac:dyDescent="0.3">
      <c r="A86" s="69"/>
      <c r="B86" s="57"/>
      <c r="C86" s="57"/>
      <c r="D86" s="18"/>
      <c r="E86" s="18"/>
      <c r="F86" s="19">
        <v>0</v>
      </c>
      <c r="G86" s="19">
        <v>0</v>
      </c>
      <c r="H86" s="19">
        <v>0</v>
      </c>
      <c r="I86" s="18" t="s">
        <v>141</v>
      </c>
      <c r="J86" s="20" t="s">
        <v>29</v>
      </c>
      <c r="K86" s="20"/>
      <c r="L86" s="20"/>
      <c r="M86" s="36">
        <v>100</v>
      </c>
    </row>
    <row r="87" spans="1:13" ht="45" x14ac:dyDescent="0.25">
      <c r="A87" s="73" t="s">
        <v>142</v>
      </c>
      <c r="B87" s="75" t="s">
        <v>143</v>
      </c>
      <c r="C87" s="76"/>
      <c r="D87" s="76"/>
      <c r="E87" s="77"/>
      <c r="F87" s="10">
        <f>SUM(F88:F90)</f>
        <v>3.9</v>
      </c>
      <c r="G87" s="10">
        <f>SUM(G88:G90)</f>
        <v>0</v>
      </c>
      <c r="H87" s="10">
        <f>SUM(H88:H90)</f>
        <v>0</v>
      </c>
      <c r="I87" s="9" t="s">
        <v>144</v>
      </c>
      <c r="J87" s="11" t="s">
        <v>145</v>
      </c>
      <c r="K87" s="40">
        <v>301000</v>
      </c>
      <c r="L87" s="40">
        <v>317000</v>
      </c>
      <c r="M87" s="41">
        <v>334000</v>
      </c>
    </row>
    <row r="88" spans="1:13" x14ac:dyDescent="0.25">
      <c r="A88" s="81"/>
      <c r="B88" s="82"/>
      <c r="C88" s="83"/>
      <c r="D88" s="83"/>
      <c r="E88" s="84"/>
      <c r="F88" s="43">
        <v>0</v>
      </c>
      <c r="G88" s="43">
        <v>0</v>
      </c>
      <c r="H88" s="43">
        <v>0</v>
      </c>
      <c r="I88" s="44" t="s">
        <v>146</v>
      </c>
      <c r="J88" s="45" t="s">
        <v>21</v>
      </c>
      <c r="K88" s="47">
        <v>1400</v>
      </c>
      <c r="L88" s="47">
        <v>1450</v>
      </c>
      <c r="M88" s="48">
        <v>1500</v>
      </c>
    </row>
    <row r="89" spans="1:13" ht="45.75" thickBot="1" x14ac:dyDescent="0.3">
      <c r="A89" s="74"/>
      <c r="B89" s="78"/>
      <c r="C89" s="79"/>
      <c r="D89" s="79"/>
      <c r="E89" s="80"/>
      <c r="F89" s="43">
        <v>0</v>
      </c>
      <c r="G89" s="43">
        <v>0</v>
      </c>
      <c r="H89" s="43">
        <v>0</v>
      </c>
      <c r="I89" s="44" t="s">
        <v>147</v>
      </c>
      <c r="J89" s="45" t="s">
        <v>29</v>
      </c>
      <c r="K89" s="45"/>
      <c r="L89" s="45">
        <v>45</v>
      </c>
      <c r="M89" s="46"/>
    </row>
    <row r="90" spans="1:13" ht="60.75" thickBot="1" x14ac:dyDescent="0.3">
      <c r="A90" s="12" t="s">
        <v>148</v>
      </c>
      <c r="B90" s="13" t="s">
        <v>149</v>
      </c>
      <c r="C90" s="14" t="s">
        <v>150</v>
      </c>
      <c r="D90" s="14" t="s">
        <v>27</v>
      </c>
      <c r="E90" s="14" t="s">
        <v>25</v>
      </c>
      <c r="F90" s="21">
        <v>3.9</v>
      </c>
      <c r="G90" s="21">
        <v>0</v>
      </c>
      <c r="H90" s="21">
        <v>0</v>
      </c>
      <c r="I90" s="14" t="s">
        <v>151</v>
      </c>
      <c r="J90" s="16" t="s">
        <v>21</v>
      </c>
      <c r="K90" s="16">
        <v>15</v>
      </c>
      <c r="L90" s="16"/>
      <c r="M90" s="39"/>
    </row>
    <row r="91" spans="1:13" ht="45.75" customHeight="1" thickBot="1" x14ac:dyDescent="0.3">
      <c r="A91" s="5" t="s">
        <v>152</v>
      </c>
      <c r="B91" s="6" t="s">
        <v>153</v>
      </c>
      <c r="C91" s="70" t="s">
        <v>154</v>
      </c>
      <c r="D91" s="71"/>
      <c r="E91" s="72"/>
      <c r="F91" s="7">
        <f>SUM(F92:F92)</f>
        <v>1467.7</v>
      </c>
      <c r="G91" s="7">
        <f>SUM(G92:G92)</f>
        <v>1491.7</v>
      </c>
      <c r="H91" s="7">
        <f>SUM(H92:H92)</f>
        <v>2181</v>
      </c>
      <c r="I91" s="52"/>
      <c r="J91" s="53"/>
      <c r="K91" s="53"/>
      <c r="L91" s="53"/>
      <c r="M91" s="54"/>
    </row>
    <row r="92" spans="1:13" x14ac:dyDescent="0.25">
      <c r="A92" s="73" t="s">
        <v>155</v>
      </c>
      <c r="B92" s="75" t="s">
        <v>156</v>
      </c>
      <c r="C92" s="76"/>
      <c r="D92" s="76"/>
      <c r="E92" s="77"/>
      <c r="F92" s="10">
        <f>F93+F94+F95+F98+F100+F104+F105</f>
        <v>1467.7</v>
      </c>
      <c r="G92" s="10">
        <f>G93+G94+G95+G98+G100+G104+G105</f>
        <v>1491.7</v>
      </c>
      <c r="H92" s="10">
        <f>H93+H94+H95+H98+H100+H104+H105</f>
        <v>2181</v>
      </c>
      <c r="I92" s="9" t="s">
        <v>157</v>
      </c>
      <c r="J92" s="11" t="s">
        <v>21</v>
      </c>
      <c r="K92" s="11">
        <v>13</v>
      </c>
      <c r="L92" s="11">
        <v>13</v>
      </c>
      <c r="M92" s="38">
        <v>13</v>
      </c>
    </row>
    <row r="93" spans="1:13" ht="30" x14ac:dyDescent="0.25">
      <c r="A93" s="81"/>
      <c r="B93" s="82"/>
      <c r="C93" s="83"/>
      <c r="D93" s="83"/>
      <c r="E93" s="84"/>
      <c r="F93" s="43">
        <v>0</v>
      </c>
      <c r="G93" s="43">
        <v>0</v>
      </c>
      <c r="H93" s="43">
        <v>0</v>
      </c>
      <c r="I93" s="44" t="s">
        <v>158</v>
      </c>
      <c r="J93" s="45" t="s">
        <v>159</v>
      </c>
      <c r="K93" s="45">
        <v>7</v>
      </c>
      <c r="L93" s="45">
        <v>6.5</v>
      </c>
      <c r="M93" s="46">
        <v>6.5</v>
      </c>
    </row>
    <row r="94" spans="1:13" ht="30.75" thickBot="1" x14ac:dyDescent="0.3">
      <c r="A94" s="74"/>
      <c r="B94" s="78"/>
      <c r="C94" s="79"/>
      <c r="D94" s="79"/>
      <c r="E94" s="80"/>
      <c r="F94" s="43">
        <v>0</v>
      </c>
      <c r="G94" s="43">
        <v>0</v>
      </c>
      <c r="H94" s="43">
        <v>0</v>
      </c>
      <c r="I94" s="44" t="s">
        <v>160</v>
      </c>
      <c r="J94" s="45" t="s">
        <v>21</v>
      </c>
      <c r="K94" s="45">
        <v>11</v>
      </c>
      <c r="L94" s="45">
        <v>12</v>
      </c>
      <c r="M94" s="46">
        <v>12</v>
      </c>
    </row>
    <row r="95" spans="1:13" x14ac:dyDescent="0.25">
      <c r="A95" s="67" t="s">
        <v>161</v>
      </c>
      <c r="B95" s="64" t="s">
        <v>162</v>
      </c>
      <c r="C95" s="64" t="s">
        <v>163</v>
      </c>
      <c r="D95" s="14"/>
      <c r="E95" s="14" t="s">
        <v>25</v>
      </c>
      <c r="F95" s="15">
        <f>SUM(F96:F97)</f>
        <v>653.6</v>
      </c>
      <c r="G95" s="15">
        <f>SUM(G96:G97)</f>
        <v>1056.5</v>
      </c>
      <c r="H95" s="15">
        <f>SUM(H96:H97)</f>
        <v>1455.8</v>
      </c>
      <c r="I95" s="14" t="s">
        <v>164</v>
      </c>
      <c r="J95" s="16" t="s">
        <v>21</v>
      </c>
      <c r="K95" s="16">
        <v>3</v>
      </c>
      <c r="L95" s="16">
        <v>6</v>
      </c>
      <c r="M95" s="39">
        <v>4</v>
      </c>
    </row>
    <row r="96" spans="1:13" x14ac:dyDescent="0.25">
      <c r="A96" s="68"/>
      <c r="B96" s="56"/>
      <c r="C96" s="56"/>
      <c r="D96" s="18" t="s">
        <v>27</v>
      </c>
      <c r="E96" s="18"/>
      <c r="F96" s="19">
        <v>118.9</v>
      </c>
      <c r="G96" s="19">
        <v>225</v>
      </c>
      <c r="H96" s="19">
        <v>449.5</v>
      </c>
      <c r="I96" s="18" t="s">
        <v>165</v>
      </c>
      <c r="J96" s="20" t="s">
        <v>21</v>
      </c>
      <c r="K96" s="20"/>
      <c r="L96" s="20">
        <v>1</v>
      </c>
      <c r="M96" s="36"/>
    </row>
    <row r="97" spans="1:13" ht="15.75" thickBot="1" x14ac:dyDescent="0.3">
      <c r="A97" s="69"/>
      <c r="B97" s="57"/>
      <c r="C97" s="57"/>
      <c r="D97" s="18" t="s">
        <v>32</v>
      </c>
      <c r="E97" s="18"/>
      <c r="F97" s="19">
        <v>534.70000000000005</v>
      </c>
      <c r="G97" s="19">
        <v>831.5</v>
      </c>
      <c r="H97" s="19">
        <v>1006.3</v>
      </c>
      <c r="I97" s="18" t="s">
        <v>166</v>
      </c>
      <c r="J97" s="20" t="s">
        <v>21</v>
      </c>
      <c r="K97" s="20"/>
      <c r="L97" s="20"/>
      <c r="M97" s="36">
        <v>2</v>
      </c>
    </row>
    <row r="98" spans="1:13" x14ac:dyDescent="0.25">
      <c r="A98" s="67" t="s">
        <v>167</v>
      </c>
      <c r="B98" s="64" t="s">
        <v>168</v>
      </c>
      <c r="C98" s="64" t="s">
        <v>169</v>
      </c>
      <c r="D98" s="14" t="s">
        <v>30</v>
      </c>
      <c r="E98" s="14" t="s">
        <v>25</v>
      </c>
      <c r="F98" s="15">
        <f>SUM(F99:F99)+265.9</f>
        <v>265.89999999999998</v>
      </c>
      <c r="G98" s="15">
        <f>SUM(G99:G99)</f>
        <v>0</v>
      </c>
      <c r="H98" s="15">
        <f>SUM(H99:H99)</f>
        <v>0</v>
      </c>
      <c r="I98" s="14" t="s">
        <v>170</v>
      </c>
      <c r="J98" s="16" t="s">
        <v>21</v>
      </c>
      <c r="K98" s="16">
        <v>3</v>
      </c>
      <c r="L98" s="16">
        <v>0</v>
      </c>
      <c r="M98" s="39">
        <v>0</v>
      </c>
    </row>
    <row r="99" spans="1:13" ht="30.75" thickBot="1" x14ac:dyDescent="0.3">
      <c r="A99" s="69"/>
      <c r="B99" s="57"/>
      <c r="C99" s="57"/>
      <c r="D99" s="18"/>
      <c r="E99" s="18"/>
      <c r="F99" s="19">
        <v>0</v>
      </c>
      <c r="G99" s="19">
        <v>0</v>
      </c>
      <c r="H99" s="19">
        <v>0</v>
      </c>
      <c r="I99" s="18" t="s">
        <v>171</v>
      </c>
      <c r="J99" s="20" t="s">
        <v>145</v>
      </c>
      <c r="K99" s="20">
        <v>440</v>
      </c>
      <c r="L99" s="20">
        <v>450</v>
      </c>
      <c r="M99" s="36">
        <v>450</v>
      </c>
    </row>
    <row r="100" spans="1:13" x14ac:dyDescent="0.25">
      <c r="A100" s="67" t="s">
        <v>172</v>
      </c>
      <c r="B100" s="64" t="s">
        <v>173</v>
      </c>
      <c r="C100" s="64" t="s">
        <v>174</v>
      </c>
      <c r="D100" s="14"/>
      <c r="E100" s="14" t="s">
        <v>25</v>
      </c>
      <c r="F100" s="15">
        <f>SUM(F101:F103)</f>
        <v>540.90000000000009</v>
      </c>
      <c r="G100" s="15">
        <f>SUM(G101:G103)</f>
        <v>435.2</v>
      </c>
      <c r="H100" s="15">
        <f>SUM(H101:H103)</f>
        <v>725.19999999999993</v>
      </c>
      <c r="I100" s="64" t="s">
        <v>175</v>
      </c>
      <c r="J100" s="65" t="s">
        <v>176</v>
      </c>
      <c r="K100" s="65">
        <v>6</v>
      </c>
      <c r="L100" s="65">
        <v>6</v>
      </c>
      <c r="M100" s="66">
        <v>9</v>
      </c>
    </row>
    <row r="101" spans="1:13" x14ac:dyDescent="0.25">
      <c r="A101" s="68"/>
      <c r="B101" s="56"/>
      <c r="C101" s="56"/>
      <c r="D101" s="18" t="s">
        <v>27</v>
      </c>
      <c r="E101" s="18"/>
      <c r="F101" s="19">
        <v>53.6</v>
      </c>
      <c r="G101" s="19">
        <v>65.3</v>
      </c>
      <c r="H101" s="19">
        <v>95.3</v>
      </c>
      <c r="I101" s="56"/>
      <c r="J101" s="59"/>
      <c r="K101" s="59"/>
      <c r="L101" s="59"/>
      <c r="M101" s="62"/>
    </row>
    <row r="102" spans="1:13" x14ac:dyDescent="0.25">
      <c r="A102" s="68"/>
      <c r="B102" s="56"/>
      <c r="C102" s="56"/>
      <c r="D102" s="18" t="s">
        <v>32</v>
      </c>
      <c r="E102" s="18"/>
      <c r="F102" s="19">
        <v>303</v>
      </c>
      <c r="G102" s="19">
        <v>369.9</v>
      </c>
      <c r="H102" s="19">
        <v>629.9</v>
      </c>
      <c r="I102" s="56"/>
      <c r="J102" s="59"/>
      <c r="K102" s="59"/>
      <c r="L102" s="59"/>
      <c r="M102" s="62"/>
    </row>
    <row r="103" spans="1:13" ht="15.75" thickBot="1" x14ac:dyDescent="0.3">
      <c r="A103" s="69"/>
      <c r="B103" s="57"/>
      <c r="C103" s="57"/>
      <c r="D103" s="18" t="s">
        <v>30</v>
      </c>
      <c r="E103" s="18"/>
      <c r="F103" s="19">
        <v>184.3</v>
      </c>
      <c r="G103" s="19">
        <v>0</v>
      </c>
      <c r="H103" s="19">
        <v>0</v>
      </c>
      <c r="I103" s="57"/>
      <c r="J103" s="60"/>
      <c r="K103" s="60"/>
      <c r="L103" s="60"/>
      <c r="M103" s="63"/>
    </row>
    <row r="104" spans="1:13" ht="60.75" thickBot="1" x14ac:dyDescent="0.3">
      <c r="A104" s="12" t="s">
        <v>177</v>
      </c>
      <c r="B104" s="13" t="s">
        <v>178</v>
      </c>
      <c r="C104" s="14" t="s">
        <v>179</v>
      </c>
      <c r="D104" s="14" t="s">
        <v>30</v>
      </c>
      <c r="E104" s="14" t="s">
        <v>25</v>
      </c>
      <c r="F104" s="21">
        <v>4.3</v>
      </c>
      <c r="G104" s="21">
        <v>0</v>
      </c>
      <c r="H104" s="21">
        <v>0</v>
      </c>
      <c r="I104" s="14" t="s">
        <v>105</v>
      </c>
      <c r="J104" s="16" t="s">
        <v>21</v>
      </c>
      <c r="K104" s="16">
        <v>1</v>
      </c>
      <c r="L104" s="16"/>
      <c r="M104" s="39"/>
    </row>
    <row r="105" spans="1:13" ht="45.75" thickBot="1" x14ac:dyDescent="0.3">
      <c r="A105" s="12" t="s">
        <v>180</v>
      </c>
      <c r="B105" s="13" t="s">
        <v>181</v>
      </c>
      <c r="C105" s="14"/>
      <c r="D105" s="14" t="s">
        <v>30</v>
      </c>
      <c r="E105" s="14" t="s">
        <v>25</v>
      </c>
      <c r="F105" s="21">
        <v>3</v>
      </c>
      <c r="G105" s="21">
        <v>0</v>
      </c>
      <c r="H105" s="21">
        <v>0</v>
      </c>
      <c r="I105" s="14" t="s">
        <v>105</v>
      </c>
      <c r="J105" s="16" t="s">
        <v>21</v>
      </c>
      <c r="K105" s="16">
        <v>1</v>
      </c>
      <c r="L105" s="16"/>
      <c r="M105" s="39"/>
    </row>
    <row r="106" spans="1:13" ht="27" customHeight="1" thickBot="1" x14ac:dyDescent="0.3">
      <c r="A106" s="5" t="s">
        <v>182</v>
      </c>
      <c r="B106" s="6" t="s">
        <v>183</v>
      </c>
      <c r="C106" s="70" t="s">
        <v>184</v>
      </c>
      <c r="D106" s="71"/>
      <c r="E106" s="72"/>
      <c r="F106" s="7">
        <f>SUM(F107:F107)</f>
        <v>11578.1</v>
      </c>
      <c r="G106" s="7">
        <f>SUM(G107:G107)</f>
        <v>5998</v>
      </c>
      <c r="H106" s="7">
        <f>SUM(H107:H107)</f>
        <v>3478.8</v>
      </c>
      <c r="I106" s="52"/>
      <c r="J106" s="53"/>
      <c r="K106" s="53"/>
      <c r="L106" s="53"/>
      <c r="M106" s="54"/>
    </row>
    <row r="107" spans="1:13" ht="30" x14ac:dyDescent="0.25">
      <c r="A107" s="73" t="s">
        <v>185</v>
      </c>
      <c r="B107" s="75" t="s">
        <v>186</v>
      </c>
      <c r="C107" s="76"/>
      <c r="D107" s="76"/>
      <c r="E107" s="77"/>
      <c r="F107" s="10">
        <f>F108+F109+F110+F116+F117+F118+F120+F124</f>
        <v>11578.1</v>
      </c>
      <c r="G107" s="10">
        <f>G108+G109+G110+G116+G117+G118+G120+G124</f>
        <v>5998</v>
      </c>
      <c r="H107" s="10">
        <f>H108+H109+H110+H116+H117+H118+H120+H124</f>
        <v>3478.8</v>
      </c>
      <c r="I107" s="9" t="s">
        <v>187</v>
      </c>
      <c r="J107" s="11" t="s">
        <v>21</v>
      </c>
      <c r="K107" s="11">
        <v>12</v>
      </c>
      <c r="L107" s="11">
        <v>13</v>
      </c>
      <c r="M107" s="38">
        <v>15</v>
      </c>
    </row>
    <row r="108" spans="1:13" ht="30" x14ac:dyDescent="0.25">
      <c r="A108" s="81"/>
      <c r="B108" s="82"/>
      <c r="C108" s="83"/>
      <c r="D108" s="83"/>
      <c r="E108" s="84"/>
      <c r="F108" s="43">
        <v>0</v>
      </c>
      <c r="G108" s="43">
        <v>0</v>
      </c>
      <c r="H108" s="43">
        <v>0</v>
      </c>
      <c r="I108" s="44" t="s">
        <v>188</v>
      </c>
      <c r="J108" s="45" t="s">
        <v>21</v>
      </c>
      <c r="K108" s="45">
        <v>20</v>
      </c>
      <c r="L108" s="45">
        <v>20</v>
      </c>
      <c r="M108" s="46">
        <v>21</v>
      </c>
    </row>
    <row r="109" spans="1:13" ht="45.75" thickBot="1" x14ac:dyDescent="0.3">
      <c r="A109" s="74"/>
      <c r="B109" s="78"/>
      <c r="C109" s="79"/>
      <c r="D109" s="79"/>
      <c r="E109" s="80"/>
      <c r="F109" s="43">
        <v>0</v>
      </c>
      <c r="G109" s="43">
        <v>0</v>
      </c>
      <c r="H109" s="43">
        <v>0</v>
      </c>
      <c r="I109" s="44" t="s">
        <v>189</v>
      </c>
      <c r="J109" s="45" t="s">
        <v>29</v>
      </c>
      <c r="K109" s="49">
        <v>68.75</v>
      </c>
      <c r="L109" s="45">
        <v>75</v>
      </c>
      <c r="M109" s="46">
        <v>75</v>
      </c>
    </row>
    <row r="110" spans="1:13" x14ac:dyDescent="0.25">
      <c r="A110" s="67" t="s">
        <v>190</v>
      </c>
      <c r="B110" s="64" t="s">
        <v>191</v>
      </c>
      <c r="C110" s="64" t="s">
        <v>192</v>
      </c>
      <c r="D110" s="14"/>
      <c r="E110" s="14" t="s">
        <v>25</v>
      </c>
      <c r="F110" s="15">
        <f>SUM(F111:F115)</f>
        <v>10908.1</v>
      </c>
      <c r="G110" s="15">
        <f>SUM(G111:G115)</f>
        <v>5998</v>
      </c>
      <c r="H110" s="15">
        <f>SUM(H111:H115)</f>
        <v>2678.8</v>
      </c>
      <c r="I110" s="14" t="s">
        <v>193</v>
      </c>
      <c r="J110" s="16" t="s">
        <v>29</v>
      </c>
      <c r="K110" s="16">
        <v>40</v>
      </c>
      <c r="L110" s="16">
        <v>80</v>
      </c>
      <c r="M110" s="39">
        <v>100</v>
      </c>
    </row>
    <row r="111" spans="1:13" x14ac:dyDescent="0.25">
      <c r="A111" s="68"/>
      <c r="B111" s="56"/>
      <c r="C111" s="56"/>
      <c r="D111" s="18" t="s">
        <v>72</v>
      </c>
      <c r="E111" s="18"/>
      <c r="F111" s="19">
        <v>4965</v>
      </c>
      <c r="G111" s="19">
        <v>0</v>
      </c>
      <c r="H111" s="19">
        <v>0</v>
      </c>
      <c r="I111" s="55" t="s">
        <v>194</v>
      </c>
      <c r="J111" s="58" t="s">
        <v>29</v>
      </c>
      <c r="K111" s="58"/>
      <c r="L111" s="58"/>
      <c r="M111" s="61">
        <v>100</v>
      </c>
    </row>
    <row r="112" spans="1:13" x14ac:dyDescent="0.25">
      <c r="A112" s="68"/>
      <c r="B112" s="56"/>
      <c r="C112" s="56"/>
      <c r="D112" s="18" t="s">
        <v>30</v>
      </c>
      <c r="E112" s="18"/>
      <c r="F112" s="19">
        <v>2282.6</v>
      </c>
      <c r="G112" s="19"/>
      <c r="H112" s="19"/>
      <c r="I112" s="56"/>
      <c r="J112" s="59"/>
      <c r="K112" s="59"/>
      <c r="L112" s="59"/>
      <c r="M112" s="62"/>
    </row>
    <row r="113" spans="1:13" x14ac:dyDescent="0.25">
      <c r="A113" s="68"/>
      <c r="B113" s="56"/>
      <c r="C113" s="56"/>
      <c r="D113" s="18" t="s">
        <v>27</v>
      </c>
      <c r="E113" s="18"/>
      <c r="F113" s="19">
        <v>30.5</v>
      </c>
      <c r="G113" s="19">
        <v>1230.5</v>
      </c>
      <c r="H113" s="19">
        <v>1273.4000000000001</v>
      </c>
      <c r="I113" s="56"/>
      <c r="J113" s="59"/>
      <c r="K113" s="59"/>
      <c r="L113" s="59"/>
      <c r="M113" s="62"/>
    </row>
    <row r="114" spans="1:13" x14ac:dyDescent="0.25">
      <c r="A114" s="68"/>
      <c r="B114" s="56"/>
      <c r="C114" s="56"/>
      <c r="D114" s="18" t="s">
        <v>195</v>
      </c>
      <c r="E114" s="18"/>
      <c r="F114" s="19">
        <v>630</v>
      </c>
      <c r="G114" s="19">
        <v>1050</v>
      </c>
      <c r="H114" s="19">
        <v>416</v>
      </c>
      <c r="I114" s="56"/>
      <c r="J114" s="59"/>
      <c r="K114" s="59"/>
      <c r="L114" s="59"/>
      <c r="M114" s="62"/>
    </row>
    <row r="115" spans="1:13" ht="15.75" thickBot="1" x14ac:dyDescent="0.3">
      <c r="A115" s="69"/>
      <c r="B115" s="57"/>
      <c r="C115" s="57"/>
      <c r="D115" s="18" t="s">
        <v>32</v>
      </c>
      <c r="E115" s="18"/>
      <c r="F115" s="19">
        <v>3000</v>
      </c>
      <c r="G115" s="19">
        <v>3717.5</v>
      </c>
      <c r="H115" s="19">
        <v>989.4</v>
      </c>
      <c r="I115" s="57"/>
      <c r="J115" s="60"/>
      <c r="K115" s="60"/>
      <c r="L115" s="60"/>
      <c r="M115" s="63"/>
    </row>
    <row r="116" spans="1:13" ht="30.75" thickBot="1" x14ac:dyDescent="0.3">
      <c r="A116" s="12" t="s">
        <v>196</v>
      </c>
      <c r="B116" s="13" t="s">
        <v>197</v>
      </c>
      <c r="C116" s="14" t="s">
        <v>198</v>
      </c>
      <c r="D116" s="14" t="s">
        <v>27</v>
      </c>
      <c r="E116" s="14" t="s">
        <v>25</v>
      </c>
      <c r="F116" s="21">
        <v>0</v>
      </c>
      <c r="G116" s="21">
        <v>0</v>
      </c>
      <c r="H116" s="21">
        <v>500</v>
      </c>
      <c r="I116" s="14" t="s">
        <v>199</v>
      </c>
      <c r="J116" s="16" t="s">
        <v>29</v>
      </c>
      <c r="K116" s="16">
        <v>20</v>
      </c>
      <c r="L116" s="16">
        <v>60</v>
      </c>
      <c r="M116" s="39">
        <v>100</v>
      </c>
    </row>
    <row r="117" spans="1:13" ht="45.75" thickBot="1" x14ac:dyDescent="0.3">
      <c r="A117" s="12" t="s">
        <v>200</v>
      </c>
      <c r="B117" s="13" t="s">
        <v>201</v>
      </c>
      <c r="C117" s="14" t="s">
        <v>202</v>
      </c>
      <c r="D117" s="14" t="s">
        <v>27</v>
      </c>
      <c r="E117" s="14" t="s">
        <v>25</v>
      </c>
      <c r="F117" s="21">
        <v>70</v>
      </c>
      <c r="G117" s="21">
        <v>0</v>
      </c>
      <c r="H117" s="21">
        <v>0</v>
      </c>
      <c r="I117" s="14" t="s">
        <v>26</v>
      </c>
      <c r="J117" s="16" t="s">
        <v>21</v>
      </c>
      <c r="K117" s="16">
        <v>1</v>
      </c>
      <c r="L117" s="16"/>
      <c r="M117" s="39"/>
    </row>
    <row r="118" spans="1:13" x14ac:dyDescent="0.25">
      <c r="A118" s="67" t="s">
        <v>203</v>
      </c>
      <c r="B118" s="64" t="s">
        <v>204</v>
      </c>
      <c r="C118" s="64" t="s">
        <v>205</v>
      </c>
      <c r="D118" s="14"/>
      <c r="E118" s="14" t="s">
        <v>25</v>
      </c>
      <c r="F118" s="15">
        <f>SUM(F119:F119)</f>
        <v>50</v>
      </c>
      <c r="G118" s="15">
        <f>SUM(G119:G119)</f>
        <v>0</v>
      </c>
      <c r="H118" s="15">
        <f>SUM(H119:H119)</f>
        <v>0</v>
      </c>
      <c r="I118" s="64" t="s">
        <v>206</v>
      </c>
      <c r="J118" s="65" t="s">
        <v>21</v>
      </c>
      <c r="K118" s="65">
        <v>1</v>
      </c>
      <c r="L118" s="65"/>
      <c r="M118" s="66"/>
    </row>
    <row r="119" spans="1:13" ht="15.75" thickBot="1" x14ac:dyDescent="0.3">
      <c r="A119" s="69"/>
      <c r="B119" s="57"/>
      <c r="C119" s="57"/>
      <c r="D119" s="18" t="s">
        <v>30</v>
      </c>
      <c r="E119" s="18"/>
      <c r="F119" s="19">
        <v>50</v>
      </c>
      <c r="G119" s="19">
        <v>0</v>
      </c>
      <c r="H119" s="19">
        <v>0</v>
      </c>
      <c r="I119" s="57"/>
      <c r="J119" s="60"/>
      <c r="K119" s="60"/>
      <c r="L119" s="60"/>
      <c r="M119" s="63"/>
    </row>
    <row r="120" spans="1:13" ht="30" x14ac:dyDescent="0.25">
      <c r="A120" s="67" t="s">
        <v>207</v>
      </c>
      <c r="B120" s="64" t="s">
        <v>208</v>
      </c>
      <c r="C120" s="64" t="s">
        <v>198</v>
      </c>
      <c r="D120" s="14"/>
      <c r="E120" s="14" t="s">
        <v>25</v>
      </c>
      <c r="F120" s="15">
        <f>SUM(F121:F123)</f>
        <v>510</v>
      </c>
      <c r="G120" s="15">
        <f>SUM(G121:G123)</f>
        <v>0</v>
      </c>
      <c r="H120" s="15">
        <f>SUM(H121:H123)</f>
        <v>300</v>
      </c>
      <c r="I120" s="14" t="s">
        <v>209</v>
      </c>
      <c r="J120" s="16" t="s">
        <v>29</v>
      </c>
      <c r="K120" s="16">
        <v>100</v>
      </c>
      <c r="L120" s="16"/>
      <c r="M120" s="39"/>
    </row>
    <row r="121" spans="1:13" ht="45" customHeight="1" x14ac:dyDescent="0.25">
      <c r="A121" s="68"/>
      <c r="B121" s="56"/>
      <c r="C121" s="56"/>
      <c r="D121" s="18" t="s">
        <v>30</v>
      </c>
      <c r="E121" s="18"/>
      <c r="F121" s="19">
        <v>10</v>
      </c>
      <c r="G121" s="19">
        <v>0</v>
      </c>
      <c r="H121" s="19">
        <v>0</v>
      </c>
      <c r="I121" s="55" t="s">
        <v>210</v>
      </c>
      <c r="J121" s="58" t="s">
        <v>21</v>
      </c>
      <c r="K121" s="58"/>
      <c r="L121" s="58"/>
      <c r="M121" s="61">
        <v>1</v>
      </c>
    </row>
    <row r="122" spans="1:13" x14ac:dyDescent="0.25">
      <c r="A122" s="68"/>
      <c r="B122" s="56"/>
      <c r="C122" s="56"/>
      <c r="D122" s="18" t="s">
        <v>27</v>
      </c>
      <c r="E122" s="18"/>
      <c r="F122" s="19">
        <v>221</v>
      </c>
      <c r="G122" s="19"/>
      <c r="H122" s="19">
        <v>300</v>
      </c>
      <c r="I122" s="56"/>
      <c r="J122" s="59"/>
      <c r="K122" s="59"/>
      <c r="L122" s="59"/>
      <c r="M122" s="62"/>
    </row>
    <row r="123" spans="1:13" ht="15.75" thickBot="1" x14ac:dyDescent="0.3">
      <c r="A123" s="69"/>
      <c r="B123" s="57"/>
      <c r="C123" s="57"/>
      <c r="D123" s="18" t="s">
        <v>195</v>
      </c>
      <c r="E123" s="18"/>
      <c r="F123" s="19">
        <v>279</v>
      </c>
      <c r="G123" s="19"/>
      <c r="H123" s="19"/>
      <c r="I123" s="57"/>
      <c r="J123" s="60"/>
      <c r="K123" s="60"/>
      <c r="L123" s="60"/>
      <c r="M123" s="63"/>
    </row>
    <row r="124" spans="1:13" ht="36" customHeight="1" thickBot="1" x14ac:dyDescent="0.3">
      <c r="A124" s="12" t="s">
        <v>211</v>
      </c>
      <c r="B124" s="13" t="s">
        <v>212</v>
      </c>
      <c r="C124" s="14" t="s">
        <v>361</v>
      </c>
      <c r="D124" s="14" t="s">
        <v>30</v>
      </c>
      <c r="E124" s="14" t="s">
        <v>25</v>
      </c>
      <c r="F124" s="21">
        <v>40</v>
      </c>
      <c r="G124" s="21">
        <v>0</v>
      </c>
      <c r="H124" s="21">
        <v>0</v>
      </c>
      <c r="I124" s="14" t="s">
        <v>213</v>
      </c>
      <c r="J124" s="16" t="s">
        <v>29</v>
      </c>
      <c r="K124" s="16">
        <v>100</v>
      </c>
      <c r="L124" s="16"/>
      <c r="M124" s="39"/>
    </row>
    <row r="125" spans="1:13" ht="24.75" customHeight="1" thickBot="1" x14ac:dyDescent="0.3">
      <c r="A125" s="5" t="s">
        <v>214</v>
      </c>
      <c r="B125" s="6" t="s">
        <v>215</v>
      </c>
      <c r="C125" s="70" t="s">
        <v>216</v>
      </c>
      <c r="D125" s="71"/>
      <c r="E125" s="72"/>
      <c r="F125" s="7">
        <f>F126+F200</f>
        <v>28473.800000000007</v>
      </c>
      <c r="G125" s="7">
        <f>G126+G200</f>
        <v>25581.8</v>
      </c>
      <c r="H125" s="7">
        <f>H126+H200</f>
        <v>23574.899999999998</v>
      </c>
      <c r="I125" s="52"/>
      <c r="J125" s="53"/>
      <c r="K125" s="53"/>
      <c r="L125" s="53"/>
      <c r="M125" s="54"/>
    </row>
    <row r="126" spans="1:13" ht="32.25" customHeight="1" x14ac:dyDescent="0.25">
      <c r="A126" s="73" t="s">
        <v>217</v>
      </c>
      <c r="B126" s="75" t="s">
        <v>218</v>
      </c>
      <c r="C126" s="76"/>
      <c r="D126" s="76"/>
      <c r="E126" s="77"/>
      <c r="F126" s="10">
        <f>F127+F128+F129+F130+F131+F132+F139+F143+F146+F149+F150+F153+F156+F159+F165+F169+F173+F179+F183+F187+F192+F195+F198+F199-0.1</f>
        <v>28473.800000000007</v>
      </c>
      <c r="G126" s="10">
        <f>G127+G128+G129+G130+G131+G132+G139+G143+G146+G149+G150+G153+G156+G159+G165+G169+G173+G179+G183+G187+G192+G195+G198+G199</f>
        <v>25581.8</v>
      </c>
      <c r="H126" s="10">
        <f>H127+H128+H129+H130+H131+H132+H139+H143+H146+H149+H150+H153+H156+H159+H165+H169+H173+H179+H183+H187+H192+H195+H198+H199</f>
        <v>23224.899999999998</v>
      </c>
      <c r="I126" s="9" t="s">
        <v>219</v>
      </c>
      <c r="J126" s="11" t="s">
        <v>21</v>
      </c>
      <c r="K126" s="11">
        <v>19</v>
      </c>
      <c r="L126" s="11">
        <v>20</v>
      </c>
      <c r="M126" s="38">
        <v>21</v>
      </c>
    </row>
    <row r="127" spans="1:13" x14ac:dyDescent="0.25">
      <c r="A127" s="81"/>
      <c r="B127" s="82"/>
      <c r="C127" s="83"/>
      <c r="D127" s="83"/>
      <c r="E127" s="84"/>
      <c r="F127" s="43">
        <v>0</v>
      </c>
      <c r="G127" s="43">
        <v>0</v>
      </c>
      <c r="H127" s="43">
        <v>0</v>
      </c>
      <c r="I127" s="44" t="s">
        <v>220</v>
      </c>
      <c r="J127" s="45" t="s">
        <v>21</v>
      </c>
      <c r="K127" s="45">
        <v>30</v>
      </c>
      <c r="L127" s="45">
        <v>31</v>
      </c>
      <c r="M127" s="46">
        <v>31</v>
      </c>
    </row>
    <row r="128" spans="1:13" ht="30" x14ac:dyDescent="0.25">
      <c r="A128" s="81"/>
      <c r="B128" s="82"/>
      <c r="C128" s="83"/>
      <c r="D128" s="83"/>
      <c r="E128" s="84"/>
      <c r="F128" s="43">
        <v>0</v>
      </c>
      <c r="G128" s="43">
        <v>0</v>
      </c>
      <c r="H128" s="43">
        <v>0</v>
      </c>
      <c r="I128" s="44" t="s">
        <v>221</v>
      </c>
      <c r="J128" s="45" t="s">
        <v>21</v>
      </c>
      <c r="K128" s="45">
        <v>15</v>
      </c>
      <c r="L128" s="45">
        <v>16</v>
      </c>
      <c r="M128" s="46">
        <v>17</v>
      </c>
    </row>
    <row r="129" spans="1:13" x14ac:dyDescent="0.25">
      <c r="A129" s="81"/>
      <c r="B129" s="82"/>
      <c r="C129" s="83"/>
      <c r="D129" s="83"/>
      <c r="E129" s="84"/>
      <c r="F129" s="43">
        <v>0</v>
      </c>
      <c r="G129" s="43">
        <v>0</v>
      </c>
      <c r="H129" s="43">
        <v>0</v>
      </c>
      <c r="I129" s="44" t="s">
        <v>222</v>
      </c>
      <c r="J129" s="45" t="s">
        <v>21</v>
      </c>
      <c r="K129" s="45">
        <v>30</v>
      </c>
      <c r="L129" s="45">
        <v>30</v>
      </c>
      <c r="M129" s="46">
        <v>30</v>
      </c>
    </row>
    <row r="130" spans="1:13" ht="30" x14ac:dyDescent="0.25">
      <c r="A130" s="81"/>
      <c r="B130" s="82"/>
      <c r="C130" s="83"/>
      <c r="D130" s="83"/>
      <c r="E130" s="84"/>
      <c r="F130" s="43">
        <v>0</v>
      </c>
      <c r="G130" s="43">
        <v>0</v>
      </c>
      <c r="H130" s="43">
        <v>0</v>
      </c>
      <c r="I130" s="44" t="s">
        <v>223</v>
      </c>
      <c r="J130" s="45" t="s">
        <v>21</v>
      </c>
      <c r="K130" s="45">
        <v>1</v>
      </c>
      <c r="L130" s="45">
        <v>2</v>
      </c>
      <c r="M130" s="46">
        <v>3</v>
      </c>
    </row>
    <row r="131" spans="1:13" ht="15.75" thickBot="1" x14ac:dyDescent="0.3">
      <c r="A131" s="74"/>
      <c r="B131" s="78"/>
      <c r="C131" s="79"/>
      <c r="D131" s="79"/>
      <c r="E131" s="80"/>
      <c r="F131" s="43">
        <v>0</v>
      </c>
      <c r="G131" s="43">
        <v>0</v>
      </c>
      <c r="H131" s="43">
        <v>0</v>
      </c>
      <c r="I131" s="44" t="s">
        <v>224</v>
      </c>
      <c r="J131" s="45" t="s">
        <v>21</v>
      </c>
      <c r="K131" s="45">
        <v>9</v>
      </c>
      <c r="L131" s="45">
        <v>9</v>
      </c>
      <c r="M131" s="46">
        <v>9</v>
      </c>
    </row>
    <row r="132" spans="1:13" ht="60" x14ac:dyDescent="0.25">
      <c r="A132" s="67" t="s">
        <v>225</v>
      </c>
      <c r="B132" s="64" t="s">
        <v>226</v>
      </c>
      <c r="C132" s="64" t="s">
        <v>227</v>
      </c>
      <c r="D132" s="14"/>
      <c r="E132" s="14" t="s">
        <v>25</v>
      </c>
      <c r="F132" s="15">
        <f>SUM(F133:F138)</f>
        <v>3499.8</v>
      </c>
      <c r="G132" s="15">
        <f>SUM(G133:G138)</f>
        <v>5200</v>
      </c>
      <c r="H132" s="15">
        <f>SUM(H133:H138)</f>
        <v>4000</v>
      </c>
      <c r="I132" s="14" t="s">
        <v>228</v>
      </c>
      <c r="J132" s="16" t="s">
        <v>21</v>
      </c>
      <c r="K132" s="16">
        <v>1</v>
      </c>
      <c r="L132" s="16">
        <v>2</v>
      </c>
      <c r="M132" s="39">
        <v>1</v>
      </c>
    </row>
    <row r="133" spans="1:13" ht="75" x14ac:dyDescent="0.25">
      <c r="A133" s="68"/>
      <c r="B133" s="56"/>
      <c r="C133" s="56"/>
      <c r="D133" s="18" t="s">
        <v>27</v>
      </c>
      <c r="E133" s="18"/>
      <c r="F133" s="19">
        <v>2481</v>
      </c>
      <c r="G133" s="19">
        <v>5200</v>
      </c>
      <c r="H133" s="19">
        <v>4000</v>
      </c>
      <c r="I133" s="18" t="s">
        <v>229</v>
      </c>
      <c r="J133" s="20" t="s">
        <v>21</v>
      </c>
      <c r="K133" s="20">
        <v>2</v>
      </c>
      <c r="L133" s="20">
        <v>1</v>
      </c>
      <c r="M133" s="36">
        <v>2</v>
      </c>
    </row>
    <row r="134" spans="1:13" ht="30" x14ac:dyDescent="0.25">
      <c r="A134" s="68"/>
      <c r="B134" s="56"/>
      <c r="C134" s="56"/>
      <c r="D134" s="18" t="s">
        <v>30</v>
      </c>
      <c r="E134" s="18"/>
      <c r="F134" s="19">
        <v>1018.8</v>
      </c>
      <c r="G134" s="19">
        <v>0</v>
      </c>
      <c r="H134" s="19">
        <v>0</v>
      </c>
      <c r="I134" s="18" t="s">
        <v>230</v>
      </c>
      <c r="J134" s="20" t="s">
        <v>21</v>
      </c>
      <c r="K134" s="20">
        <v>2</v>
      </c>
      <c r="L134" s="20">
        <v>0</v>
      </c>
      <c r="M134" s="36">
        <v>0</v>
      </c>
    </row>
    <row r="135" spans="1:13" ht="90" x14ac:dyDescent="0.25">
      <c r="A135" s="68"/>
      <c r="B135" s="56"/>
      <c r="C135" s="56"/>
      <c r="D135" s="18"/>
      <c r="E135" s="18"/>
      <c r="F135" s="19">
        <v>0</v>
      </c>
      <c r="G135" s="19">
        <v>0</v>
      </c>
      <c r="H135" s="19">
        <v>0</v>
      </c>
      <c r="I135" s="18" t="s">
        <v>231</v>
      </c>
      <c r="J135" s="20" t="s">
        <v>21</v>
      </c>
      <c r="K135" s="20">
        <v>6</v>
      </c>
      <c r="L135" s="20">
        <v>2</v>
      </c>
      <c r="M135" s="36">
        <v>2</v>
      </c>
    </row>
    <row r="136" spans="1:13" ht="60" x14ac:dyDescent="0.25">
      <c r="A136" s="68"/>
      <c r="B136" s="56"/>
      <c r="C136" s="56"/>
      <c r="D136" s="18"/>
      <c r="E136" s="18"/>
      <c r="F136" s="19">
        <v>0</v>
      </c>
      <c r="G136" s="19">
        <v>0</v>
      </c>
      <c r="H136" s="19">
        <v>0</v>
      </c>
      <c r="I136" s="18" t="s">
        <v>232</v>
      </c>
      <c r="J136" s="20" t="s">
        <v>21</v>
      </c>
      <c r="K136" s="20">
        <v>2</v>
      </c>
      <c r="L136" s="20">
        <v>1</v>
      </c>
      <c r="M136" s="36">
        <v>1</v>
      </c>
    </row>
    <row r="137" spans="1:13" ht="75" x14ac:dyDescent="0.25">
      <c r="A137" s="68"/>
      <c r="B137" s="56"/>
      <c r="C137" s="56"/>
      <c r="D137" s="18"/>
      <c r="E137" s="18"/>
      <c r="F137" s="19">
        <v>0</v>
      </c>
      <c r="G137" s="19">
        <v>0</v>
      </c>
      <c r="H137" s="19">
        <v>0</v>
      </c>
      <c r="I137" s="18" t="s">
        <v>233</v>
      </c>
      <c r="J137" s="20" t="s">
        <v>21</v>
      </c>
      <c r="K137" s="20">
        <v>2</v>
      </c>
      <c r="L137" s="20">
        <v>1</v>
      </c>
      <c r="M137" s="36">
        <v>1</v>
      </c>
    </row>
    <row r="138" spans="1:13" ht="75.75" thickBot="1" x14ac:dyDescent="0.3">
      <c r="A138" s="69"/>
      <c r="B138" s="57"/>
      <c r="C138" s="57"/>
      <c r="D138" s="18"/>
      <c r="E138" s="18"/>
      <c r="F138" s="19">
        <v>0</v>
      </c>
      <c r="G138" s="19">
        <v>0</v>
      </c>
      <c r="H138" s="19">
        <v>0</v>
      </c>
      <c r="I138" s="18" t="s">
        <v>234</v>
      </c>
      <c r="J138" s="20" t="s">
        <v>21</v>
      </c>
      <c r="K138" s="20">
        <v>3</v>
      </c>
      <c r="L138" s="20">
        <v>1</v>
      </c>
      <c r="M138" s="36">
        <v>1</v>
      </c>
    </row>
    <row r="139" spans="1:13" ht="60" x14ac:dyDescent="0.25">
      <c r="A139" s="67" t="s">
        <v>235</v>
      </c>
      <c r="B139" s="64" t="s">
        <v>236</v>
      </c>
      <c r="C139" s="64" t="s">
        <v>237</v>
      </c>
      <c r="D139" s="14"/>
      <c r="E139" s="14" t="s">
        <v>25</v>
      </c>
      <c r="F139" s="15">
        <f>SUM(F140:F142)</f>
        <v>1685.2</v>
      </c>
      <c r="G139" s="15">
        <f>SUM(G140:G142)</f>
        <v>1471</v>
      </c>
      <c r="H139" s="15">
        <f>SUM(H140:H142)</f>
        <v>1471</v>
      </c>
      <c r="I139" s="14" t="s">
        <v>238</v>
      </c>
      <c r="J139" s="16" t="s">
        <v>21</v>
      </c>
      <c r="K139" s="16">
        <v>6</v>
      </c>
      <c r="L139" s="16">
        <v>6</v>
      </c>
      <c r="M139" s="39">
        <v>6</v>
      </c>
    </row>
    <row r="140" spans="1:13" ht="60" x14ac:dyDescent="0.25">
      <c r="A140" s="68"/>
      <c r="B140" s="56"/>
      <c r="C140" s="56"/>
      <c r="D140" s="18" t="s">
        <v>27</v>
      </c>
      <c r="E140" s="18"/>
      <c r="F140" s="19">
        <v>1471</v>
      </c>
      <c r="G140" s="19">
        <v>1471</v>
      </c>
      <c r="H140" s="19">
        <v>1471</v>
      </c>
      <c r="I140" s="18" t="s">
        <v>239</v>
      </c>
      <c r="J140" s="20" t="s">
        <v>21</v>
      </c>
      <c r="K140" s="20">
        <v>3</v>
      </c>
      <c r="L140" s="20">
        <v>3</v>
      </c>
      <c r="M140" s="36">
        <v>3</v>
      </c>
    </row>
    <row r="141" spans="1:13" ht="75" x14ac:dyDescent="0.25">
      <c r="A141" s="68"/>
      <c r="B141" s="56"/>
      <c r="C141" s="56"/>
      <c r="D141" s="18" t="s">
        <v>30</v>
      </c>
      <c r="E141" s="18"/>
      <c r="F141" s="19">
        <v>214.2</v>
      </c>
      <c r="G141" s="19">
        <v>0</v>
      </c>
      <c r="H141" s="19">
        <v>0</v>
      </c>
      <c r="I141" s="18" t="s">
        <v>240</v>
      </c>
      <c r="J141" s="20" t="s">
        <v>21</v>
      </c>
      <c r="K141" s="20">
        <v>1</v>
      </c>
      <c r="L141" s="20">
        <v>1</v>
      </c>
      <c r="M141" s="36">
        <v>1</v>
      </c>
    </row>
    <row r="142" spans="1:13" ht="75.75" thickBot="1" x14ac:dyDescent="0.3">
      <c r="A142" s="69"/>
      <c r="B142" s="57"/>
      <c r="C142" s="57"/>
      <c r="D142" s="18"/>
      <c r="E142" s="18"/>
      <c r="F142" s="19">
        <v>0</v>
      </c>
      <c r="G142" s="19">
        <v>0</v>
      </c>
      <c r="H142" s="19">
        <v>0</v>
      </c>
      <c r="I142" s="18" t="s">
        <v>241</v>
      </c>
      <c r="J142" s="20" t="s">
        <v>21</v>
      </c>
      <c r="K142" s="20">
        <v>2</v>
      </c>
      <c r="L142" s="20">
        <v>1</v>
      </c>
      <c r="M142" s="36">
        <v>1</v>
      </c>
    </row>
    <row r="143" spans="1:13" ht="17.25" customHeight="1" x14ac:dyDescent="0.25">
      <c r="A143" s="67" t="s">
        <v>242</v>
      </c>
      <c r="B143" s="64" t="s">
        <v>243</v>
      </c>
      <c r="C143" s="64" t="s">
        <v>227</v>
      </c>
      <c r="D143" s="14"/>
      <c r="E143" s="14" t="s">
        <v>25</v>
      </c>
      <c r="F143" s="15">
        <f>SUM(F144:F145)</f>
        <v>678.9</v>
      </c>
      <c r="G143" s="15">
        <f>SUM(G144:G145)</f>
        <v>1600</v>
      </c>
      <c r="H143" s="15">
        <f>SUM(H144:H145)</f>
        <v>1600</v>
      </c>
      <c r="I143" s="14" t="s">
        <v>244</v>
      </c>
      <c r="J143" s="16" t="s">
        <v>29</v>
      </c>
      <c r="K143" s="16">
        <v>10</v>
      </c>
      <c r="L143" s="16">
        <v>50</v>
      </c>
      <c r="M143" s="39">
        <v>100</v>
      </c>
    </row>
    <row r="144" spans="1:13" ht="32.25" customHeight="1" x14ac:dyDescent="0.25">
      <c r="A144" s="68"/>
      <c r="B144" s="56"/>
      <c r="C144" s="56"/>
      <c r="D144" s="18" t="s">
        <v>27</v>
      </c>
      <c r="E144" s="18"/>
      <c r="F144" s="19">
        <v>400</v>
      </c>
      <c r="G144" s="19">
        <v>1600</v>
      </c>
      <c r="H144" s="19">
        <v>1600</v>
      </c>
      <c r="I144" s="18" t="s">
        <v>245</v>
      </c>
      <c r="J144" s="20" t="s">
        <v>29</v>
      </c>
      <c r="K144" s="20">
        <v>0</v>
      </c>
      <c r="L144" s="20">
        <v>10</v>
      </c>
      <c r="M144" s="36">
        <v>100</v>
      </c>
    </row>
    <row r="145" spans="1:13" ht="76.5" customHeight="1" thickBot="1" x14ac:dyDescent="0.3">
      <c r="A145" s="69"/>
      <c r="B145" s="57"/>
      <c r="C145" s="57"/>
      <c r="D145" s="18" t="s">
        <v>30</v>
      </c>
      <c r="E145" s="18"/>
      <c r="F145" s="19">
        <v>278.89999999999998</v>
      </c>
      <c r="G145" s="19">
        <v>0</v>
      </c>
      <c r="H145" s="19">
        <v>0</v>
      </c>
      <c r="I145" s="18" t="s">
        <v>246</v>
      </c>
      <c r="J145" s="20" t="s">
        <v>21</v>
      </c>
      <c r="K145" s="20">
        <v>2</v>
      </c>
      <c r="L145" s="20">
        <v>1</v>
      </c>
      <c r="M145" s="36">
        <v>1</v>
      </c>
    </row>
    <row r="146" spans="1:13" ht="45" x14ac:dyDescent="0.25">
      <c r="A146" s="67" t="s">
        <v>247</v>
      </c>
      <c r="B146" s="64" t="s">
        <v>248</v>
      </c>
      <c r="C146" s="64" t="s">
        <v>227</v>
      </c>
      <c r="D146" s="14" t="s">
        <v>27</v>
      </c>
      <c r="E146" s="14" t="s">
        <v>25</v>
      </c>
      <c r="F146" s="15">
        <f>SUM(F147:F148)+1300</f>
        <v>1300</v>
      </c>
      <c r="G146" s="15">
        <f>SUM(G147:G148)+1300</f>
        <v>1300</v>
      </c>
      <c r="H146" s="15">
        <f>SUM(H147:H148)+1300</f>
        <v>1300</v>
      </c>
      <c r="I146" s="14" t="s">
        <v>249</v>
      </c>
      <c r="J146" s="16" t="s">
        <v>21</v>
      </c>
      <c r="K146" s="16">
        <v>4</v>
      </c>
      <c r="L146" s="16">
        <v>1</v>
      </c>
      <c r="M146" s="39">
        <v>1</v>
      </c>
    </row>
    <row r="147" spans="1:13" ht="75" x14ac:dyDescent="0.25">
      <c r="A147" s="68"/>
      <c r="B147" s="56"/>
      <c r="C147" s="56"/>
      <c r="D147" s="18"/>
      <c r="E147" s="18"/>
      <c r="F147" s="19">
        <v>0</v>
      </c>
      <c r="G147" s="19">
        <v>0</v>
      </c>
      <c r="H147" s="19">
        <v>0</v>
      </c>
      <c r="I147" s="18" t="s">
        <v>250</v>
      </c>
      <c r="J147" s="20" t="s">
        <v>21</v>
      </c>
      <c r="K147" s="20">
        <v>11</v>
      </c>
      <c r="L147" s="20">
        <v>5</v>
      </c>
      <c r="M147" s="36">
        <v>5</v>
      </c>
    </row>
    <row r="148" spans="1:13" ht="60.75" thickBot="1" x14ac:dyDescent="0.3">
      <c r="A148" s="69"/>
      <c r="B148" s="57"/>
      <c r="C148" s="57"/>
      <c r="D148" s="18"/>
      <c r="E148" s="18"/>
      <c r="F148" s="19">
        <v>0</v>
      </c>
      <c r="G148" s="19">
        <v>0</v>
      </c>
      <c r="H148" s="19">
        <v>0</v>
      </c>
      <c r="I148" s="18" t="s">
        <v>251</v>
      </c>
      <c r="J148" s="20" t="s">
        <v>21</v>
      </c>
      <c r="K148" s="20">
        <v>4</v>
      </c>
      <c r="L148" s="20">
        <v>1</v>
      </c>
      <c r="M148" s="36">
        <v>1</v>
      </c>
    </row>
    <row r="149" spans="1:13" ht="45.75" thickBot="1" x14ac:dyDescent="0.3">
      <c r="A149" s="12" t="s">
        <v>252</v>
      </c>
      <c r="B149" s="13" t="s">
        <v>253</v>
      </c>
      <c r="C149" s="14" t="s">
        <v>216</v>
      </c>
      <c r="D149" s="14" t="s">
        <v>27</v>
      </c>
      <c r="E149" s="14" t="s">
        <v>25</v>
      </c>
      <c r="F149" s="21">
        <v>100</v>
      </c>
      <c r="G149" s="21">
        <v>100</v>
      </c>
      <c r="H149" s="21">
        <v>100</v>
      </c>
      <c r="I149" s="14" t="s">
        <v>254</v>
      </c>
      <c r="J149" s="16" t="s">
        <v>29</v>
      </c>
      <c r="K149" s="16">
        <v>100</v>
      </c>
      <c r="L149" s="16">
        <v>100</v>
      </c>
      <c r="M149" s="39">
        <v>100</v>
      </c>
    </row>
    <row r="150" spans="1:13" ht="30" customHeight="1" x14ac:dyDescent="0.25">
      <c r="A150" s="67" t="s">
        <v>255</v>
      </c>
      <c r="B150" s="64" t="s">
        <v>256</v>
      </c>
      <c r="C150" s="64" t="s">
        <v>257</v>
      </c>
      <c r="D150" s="14"/>
      <c r="E150" s="14" t="s">
        <v>25</v>
      </c>
      <c r="F150" s="15">
        <f>SUM(F151:F152)</f>
        <v>607.29999999999995</v>
      </c>
      <c r="G150" s="15">
        <f>SUM(G151:G152)</f>
        <v>2150</v>
      </c>
      <c r="H150" s="15">
        <f>SUM(H151:H152)</f>
        <v>2150</v>
      </c>
      <c r="I150" s="14" t="s">
        <v>258</v>
      </c>
      <c r="J150" s="16" t="s">
        <v>29</v>
      </c>
      <c r="K150" s="16">
        <v>2</v>
      </c>
      <c r="L150" s="16">
        <v>48</v>
      </c>
      <c r="M150" s="39">
        <v>100</v>
      </c>
    </row>
    <row r="151" spans="1:13" ht="30" customHeight="1" x14ac:dyDescent="0.25">
      <c r="A151" s="68"/>
      <c r="B151" s="56"/>
      <c r="C151" s="56"/>
      <c r="D151" s="18" t="s">
        <v>27</v>
      </c>
      <c r="E151" s="18"/>
      <c r="F151" s="19">
        <v>563.79999999999995</v>
      </c>
      <c r="G151" s="19">
        <v>2150</v>
      </c>
      <c r="H151" s="19">
        <v>2150</v>
      </c>
      <c r="I151" s="55" t="s">
        <v>259</v>
      </c>
      <c r="J151" s="58" t="s">
        <v>29</v>
      </c>
      <c r="K151" s="58">
        <v>100</v>
      </c>
      <c r="L151" s="58">
        <v>0</v>
      </c>
      <c r="M151" s="61">
        <v>0</v>
      </c>
    </row>
    <row r="152" spans="1:13" ht="15.75" thickBot="1" x14ac:dyDescent="0.3">
      <c r="A152" s="69"/>
      <c r="B152" s="57"/>
      <c r="C152" s="57"/>
      <c r="D152" s="18" t="s">
        <v>30</v>
      </c>
      <c r="E152" s="18"/>
      <c r="F152" s="19">
        <v>43.5</v>
      </c>
      <c r="G152" s="19"/>
      <c r="H152" s="19"/>
      <c r="I152" s="57"/>
      <c r="J152" s="60"/>
      <c r="K152" s="60"/>
      <c r="L152" s="60"/>
      <c r="M152" s="63"/>
    </row>
    <row r="153" spans="1:13" ht="30" customHeight="1" x14ac:dyDescent="0.25">
      <c r="A153" s="67" t="s">
        <v>260</v>
      </c>
      <c r="B153" s="64" t="s">
        <v>261</v>
      </c>
      <c r="C153" s="64" t="s">
        <v>227</v>
      </c>
      <c r="D153" s="14"/>
      <c r="E153" s="14" t="s">
        <v>25</v>
      </c>
      <c r="F153" s="15">
        <f>SUM(F154:F155)</f>
        <v>1905</v>
      </c>
      <c r="G153" s="15">
        <f>SUM(G154:G155)</f>
        <v>0</v>
      </c>
      <c r="H153" s="15">
        <f>SUM(H154:H155)</f>
        <v>0</v>
      </c>
      <c r="I153" s="64" t="s">
        <v>262</v>
      </c>
      <c r="J153" s="65" t="s">
        <v>29</v>
      </c>
      <c r="K153" s="65">
        <v>100</v>
      </c>
      <c r="L153" s="65"/>
      <c r="M153" s="66"/>
    </row>
    <row r="154" spans="1:13" x14ac:dyDescent="0.25">
      <c r="A154" s="68"/>
      <c r="B154" s="56"/>
      <c r="C154" s="56"/>
      <c r="D154" s="18" t="s">
        <v>27</v>
      </c>
      <c r="E154" s="18"/>
      <c r="F154" s="19">
        <v>943</v>
      </c>
      <c r="G154" s="19">
        <v>0</v>
      </c>
      <c r="H154" s="19">
        <v>0</v>
      </c>
      <c r="I154" s="56"/>
      <c r="J154" s="59"/>
      <c r="K154" s="59"/>
      <c r="L154" s="59"/>
      <c r="M154" s="62"/>
    </row>
    <row r="155" spans="1:13" ht="15.75" thickBot="1" x14ac:dyDescent="0.3">
      <c r="A155" s="69"/>
      <c r="B155" s="57"/>
      <c r="C155" s="57"/>
      <c r="D155" s="18" t="s">
        <v>30</v>
      </c>
      <c r="E155" s="18"/>
      <c r="F155" s="19">
        <v>962</v>
      </c>
      <c r="G155" s="19">
        <v>0</v>
      </c>
      <c r="H155" s="19">
        <v>0</v>
      </c>
      <c r="I155" s="57"/>
      <c r="J155" s="60"/>
      <c r="K155" s="60"/>
      <c r="L155" s="60"/>
      <c r="M155" s="63"/>
    </row>
    <row r="156" spans="1:13" ht="32.25" customHeight="1" x14ac:dyDescent="0.25">
      <c r="A156" s="67" t="s">
        <v>263</v>
      </c>
      <c r="B156" s="64" t="s">
        <v>264</v>
      </c>
      <c r="C156" s="64" t="s">
        <v>257</v>
      </c>
      <c r="D156" s="14"/>
      <c r="E156" s="14" t="s">
        <v>25</v>
      </c>
      <c r="F156" s="15">
        <f>SUM(F157:F158)</f>
        <v>633.79999999999995</v>
      </c>
      <c r="G156" s="15">
        <f>SUM(G157:G158)</f>
        <v>0</v>
      </c>
      <c r="H156" s="15">
        <f>SUM(H157:H158)</f>
        <v>0</v>
      </c>
      <c r="I156" s="64" t="s">
        <v>265</v>
      </c>
      <c r="J156" s="65" t="s">
        <v>21</v>
      </c>
      <c r="K156" s="65">
        <v>1</v>
      </c>
      <c r="L156" s="65"/>
      <c r="M156" s="66"/>
    </row>
    <row r="157" spans="1:13" x14ac:dyDescent="0.25">
      <c r="A157" s="68"/>
      <c r="B157" s="56"/>
      <c r="C157" s="56"/>
      <c r="D157" s="18" t="s">
        <v>27</v>
      </c>
      <c r="E157" s="18"/>
      <c r="F157" s="19">
        <v>435.4</v>
      </c>
      <c r="G157" s="19">
        <v>0</v>
      </c>
      <c r="H157" s="19">
        <v>0</v>
      </c>
      <c r="I157" s="56"/>
      <c r="J157" s="59"/>
      <c r="K157" s="59"/>
      <c r="L157" s="59"/>
      <c r="M157" s="62"/>
    </row>
    <row r="158" spans="1:13" ht="15.75" thickBot="1" x14ac:dyDescent="0.3">
      <c r="A158" s="69"/>
      <c r="B158" s="57"/>
      <c r="C158" s="57"/>
      <c r="D158" s="18" t="s">
        <v>30</v>
      </c>
      <c r="E158" s="18"/>
      <c r="F158" s="19">
        <v>198.4</v>
      </c>
      <c r="G158" s="19">
        <v>0</v>
      </c>
      <c r="H158" s="19">
        <v>0</v>
      </c>
      <c r="I158" s="57"/>
      <c r="J158" s="60"/>
      <c r="K158" s="60"/>
      <c r="L158" s="60"/>
      <c r="M158" s="63"/>
    </row>
    <row r="159" spans="1:13" ht="32.25" customHeight="1" x14ac:dyDescent="0.25">
      <c r="A159" s="67" t="s">
        <v>266</v>
      </c>
      <c r="B159" s="64" t="s">
        <v>267</v>
      </c>
      <c r="C159" s="64" t="s">
        <v>268</v>
      </c>
      <c r="D159" s="14"/>
      <c r="E159" s="14" t="s">
        <v>25</v>
      </c>
      <c r="F159" s="15">
        <f>SUM(F160:F164)</f>
        <v>4538.1000000000004</v>
      </c>
      <c r="G159" s="15">
        <f>SUM(G160:G164)</f>
        <v>4230.3</v>
      </c>
      <c r="H159" s="15">
        <f>SUM(H160:H164)</f>
        <v>3808.6000000000004</v>
      </c>
      <c r="I159" s="14" t="s">
        <v>269</v>
      </c>
      <c r="J159" s="16" t="s">
        <v>29</v>
      </c>
      <c r="K159" s="16">
        <v>40</v>
      </c>
      <c r="L159" s="16">
        <v>80</v>
      </c>
      <c r="M159" s="39">
        <v>100</v>
      </c>
    </row>
    <row r="160" spans="1:13" x14ac:dyDescent="0.25">
      <c r="A160" s="68"/>
      <c r="B160" s="56"/>
      <c r="C160" s="56"/>
      <c r="D160" s="18" t="s">
        <v>72</v>
      </c>
      <c r="E160" s="18"/>
      <c r="F160" s="19">
        <v>0</v>
      </c>
      <c r="G160" s="19">
        <v>0</v>
      </c>
      <c r="H160" s="19">
        <v>2000</v>
      </c>
      <c r="I160" s="55" t="s">
        <v>270</v>
      </c>
      <c r="J160" s="58" t="s">
        <v>29</v>
      </c>
      <c r="K160" s="58"/>
      <c r="L160" s="58">
        <v>60</v>
      </c>
      <c r="M160" s="61">
        <v>100</v>
      </c>
    </row>
    <row r="161" spans="1:13" x14ac:dyDescent="0.25">
      <c r="A161" s="68"/>
      <c r="B161" s="56"/>
      <c r="C161" s="56"/>
      <c r="D161" s="18" t="s">
        <v>27</v>
      </c>
      <c r="E161" s="18"/>
      <c r="F161" s="19">
        <v>721.1</v>
      </c>
      <c r="G161" s="19">
        <v>203.9</v>
      </c>
      <c r="H161" s="19">
        <v>311.3</v>
      </c>
      <c r="I161" s="56"/>
      <c r="J161" s="59"/>
      <c r="K161" s="59"/>
      <c r="L161" s="59"/>
      <c r="M161" s="62"/>
    </row>
    <row r="162" spans="1:13" x14ac:dyDescent="0.25">
      <c r="A162" s="68"/>
      <c r="B162" s="56"/>
      <c r="C162" s="56"/>
      <c r="D162" s="18" t="s">
        <v>195</v>
      </c>
      <c r="E162" s="18"/>
      <c r="F162" s="19">
        <v>653.29999999999995</v>
      </c>
      <c r="G162" s="19">
        <v>698.8</v>
      </c>
      <c r="H162" s="19">
        <v>259.8</v>
      </c>
      <c r="I162" s="56"/>
      <c r="J162" s="59"/>
      <c r="K162" s="59"/>
      <c r="L162" s="59"/>
      <c r="M162" s="62"/>
    </row>
    <row r="163" spans="1:13" x14ac:dyDescent="0.25">
      <c r="A163" s="68"/>
      <c r="B163" s="56"/>
      <c r="C163" s="56"/>
      <c r="D163" s="18" t="s">
        <v>32</v>
      </c>
      <c r="E163" s="18"/>
      <c r="F163" s="19">
        <v>3110.6</v>
      </c>
      <c r="G163" s="19">
        <v>3327.6</v>
      </c>
      <c r="H163" s="19">
        <v>1237.5</v>
      </c>
      <c r="I163" s="56"/>
      <c r="J163" s="59"/>
      <c r="K163" s="59"/>
      <c r="L163" s="59"/>
      <c r="M163" s="62"/>
    </row>
    <row r="164" spans="1:13" ht="15.75" thickBot="1" x14ac:dyDescent="0.3">
      <c r="A164" s="69"/>
      <c r="B164" s="57"/>
      <c r="C164" s="57"/>
      <c r="D164" s="18" t="s">
        <v>30</v>
      </c>
      <c r="E164" s="18"/>
      <c r="F164" s="19">
        <v>53.1</v>
      </c>
      <c r="G164" s="19"/>
      <c r="H164" s="19"/>
      <c r="I164" s="57"/>
      <c r="J164" s="60"/>
      <c r="K164" s="60"/>
      <c r="L164" s="60"/>
      <c r="M164" s="63"/>
    </row>
    <row r="165" spans="1:13" x14ac:dyDescent="0.25">
      <c r="A165" s="67" t="s">
        <v>271</v>
      </c>
      <c r="B165" s="64" t="s">
        <v>272</v>
      </c>
      <c r="C165" s="64" t="s">
        <v>257</v>
      </c>
      <c r="D165" s="14"/>
      <c r="E165" s="14" t="s">
        <v>25</v>
      </c>
      <c r="F165" s="15">
        <f>SUM(F166:F168)</f>
        <v>1054.4000000000001</v>
      </c>
      <c r="G165" s="15">
        <f>SUM(G166:G168)</f>
        <v>650</v>
      </c>
      <c r="H165" s="15">
        <f>SUM(H166:H168)</f>
        <v>0</v>
      </c>
      <c r="I165" s="14" t="s">
        <v>269</v>
      </c>
      <c r="J165" s="16" t="s">
        <v>29</v>
      </c>
      <c r="K165" s="16">
        <v>50</v>
      </c>
      <c r="L165" s="16">
        <v>100</v>
      </c>
      <c r="M165" s="39"/>
    </row>
    <row r="166" spans="1:13" ht="30" x14ac:dyDescent="0.25">
      <c r="A166" s="68"/>
      <c r="B166" s="56"/>
      <c r="C166" s="56"/>
      <c r="D166" s="18" t="s">
        <v>30</v>
      </c>
      <c r="E166" s="18"/>
      <c r="F166" s="19">
        <v>249.4</v>
      </c>
      <c r="G166" s="19">
        <v>0</v>
      </c>
      <c r="H166" s="19">
        <v>0</v>
      </c>
      <c r="I166" s="18" t="s">
        <v>273</v>
      </c>
      <c r="J166" s="20" t="s">
        <v>29</v>
      </c>
      <c r="K166" s="20">
        <v>40</v>
      </c>
      <c r="L166" s="20">
        <v>41</v>
      </c>
      <c r="M166" s="36"/>
    </row>
    <row r="167" spans="1:13" x14ac:dyDescent="0.25">
      <c r="A167" s="68"/>
      <c r="B167" s="56"/>
      <c r="C167" s="56"/>
      <c r="D167" s="18" t="s">
        <v>27</v>
      </c>
      <c r="E167" s="18"/>
      <c r="F167" s="19">
        <v>105</v>
      </c>
      <c r="G167" s="19">
        <v>150</v>
      </c>
      <c r="H167" s="19">
        <v>0</v>
      </c>
      <c r="I167" s="18" t="s">
        <v>274</v>
      </c>
      <c r="J167" s="20" t="s">
        <v>140</v>
      </c>
      <c r="K167" s="20"/>
      <c r="L167" s="20">
        <v>10</v>
      </c>
      <c r="M167" s="36"/>
    </row>
    <row r="168" spans="1:13" ht="15.75" thickBot="1" x14ac:dyDescent="0.3">
      <c r="A168" s="69"/>
      <c r="B168" s="57"/>
      <c r="C168" s="57"/>
      <c r="D168" s="18" t="s">
        <v>32</v>
      </c>
      <c r="E168" s="18"/>
      <c r="F168" s="19">
        <v>700</v>
      </c>
      <c r="G168" s="19">
        <v>500</v>
      </c>
      <c r="H168" s="19">
        <v>0</v>
      </c>
      <c r="I168" s="18" t="s">
        <v>275</v>
      </c>
      <c r="J168" s="20" t="s">
        <v>176</v>
      </c>
      <c r="K168" s="20"/>
      <c r="L168" s="20">
        <v>10</v>
      </c>
      <c r="M168" s="36"/>
    </row>
    <row r="169" spans="1:13" x14ac:dyDescent="0.25">
      <c r="A169" s="67" t="s">
        <v>276</v>
      </c>
      <c r="B169" s="64" t="s">
        <v>277</v>
      </c>
      <c r="C169" s="64" t="s">
        <v>257</v>
      </c>
      <c r="D169" s="14"/>
      <c r="E169" s="14" t="s">
        <v>25</v>
      </c>
      <c r="F169" s="15">
        <f>SUM(F170:F172)</f>
        <v>970</v>
      </c>
      <c r="G169" s="15">
        <f>SUM(G170:G172)</f>
        <v>1650</v>
      </c>
      <c r="H169" s="15">
        <f>SUM(H170:H172)</f>
        <v>2022</v>
      </c>
      <c r="I169" s="14" t="s">
        <v>269</v>
      </c>
      <c r="J169" s="16" t="s">
        <v>29</v>
      </c>
      <c r="K169" s="16">
        <v>13</v>
      </c>
      <c r="L169" s="16">
        <v>40</v>
      </c>
      <c r="M169" s="39">
        <v>100</v>
      </c>
    </row>
    <row r="170" spans="1:13" x14ac:dyDescent="0.25">
      <c r="A170" s="68"/>
      <c r="B170" s="56"/>
      <c r="C170" s="56"/>
      <c r="D170" s="18" t="s">
        <v>32</v>
      </c>
      <c r="E170" s="18"/>
      <c r="F170" s="19">
        <v>400</v>
      </c>
      <c r="G170" s="19">
        <v>1500</v>
      </c>
      <c r="H170" s="19">
        <v>600</v>
      </c>
      <c r="I170" s="18" t="s">
        <v>274</v>
      </c>
      <c r="J170" s="20" t="s">
        <v>140</v>
      </c>
      <c r="K170" s="20"/>
      <c r="L170" s="20"/>
      <c r="M170" s="36">
        <v>1</v>
      </c>
    </row>
    <row r="171" spans="1:13" ht="30" customHeight="1" x14ac:dyDescent="0.25">
      <c r="A171" s="68"/>
      <c r="B171" s="56"/>
      <c r="C171" s="56"/>
      <c r="D171" s="18" t="s">
        <v>27</v>
      </c>
      <c r="E171" s="18"/>
      <c r="F171" s="19">
        <v>150</v>
      </c>
      <c r="G171" s="19">
        <v>150</v>
      </c>
      <c r="H171" s="19">
        <v>1422</v>
      </c>
      <c r="I171" s="55" t="s">
        <v>278</v>
      </c>
      <c r="J171" s="58" t="s">
        <v>21</v>
      </c>
      <c r="K171" s="58"/>
      <c r="L171" s="58"/>
      <c r="M171" s="61">
        <v>90</v>
      </c>
    </row>
    <row r="172" spans="1:13" ht="15.75" thickBot="1" x14ac:dyDescent="0.3">
      <c r="A172" s="69"/>
      <c r="B172" s="57"/>
      <c r="C172" s="57"/>
      <c r="D172" s="18" t="s">
        <v>30</v>
      </c>
      <c r="E172" s="18"/>
      <c r="F172" s="19">
        <v>420</v>
      </c>
      <c r="G172" s="19"/>
      <c r="H172" s="19"/>
      <c r="I172" s="57"/>
      <c r="J172" s="60"/>
      <c r="K172" s="60"/>
      <c r="L172" s="60"/>
      <c r="M172" s="63"/>
    </row>
    <row r="173" spans="1:13" ht="62.25" customHeight="1" x14ac:dyDescent="0.25">
      <c r="A173" s="67" t="s">
        <v>279</v>
      </c>
      <c r="B173" s="64" t="s">
        <v>280</v>
      </c>
      <c r="C173" s="64" t="s">
        <v>281</v>
      </c>
      <c r="D173" s="14"/>
      <c r="E173" s="14" t="s">
        <v>25</v>
      </c>
      <c r="F173" s="15">
        <f>SUM(F174:F178)</f>
        <v>4467.7</v>
      </c>
      <c r="G173" s="15">
        <f>SUM(G174:G178)</f>
        <v>0</v>
      </c>
      <c r="H173" s="15">
        <f>SUM(H174:H178)</f>
        <v>0</v>
      </c>
      <c r="I173" s="14" t="s">
        <v>282</v>
      </c>
      <c r="J173" s="16" t="s">
        <v>29</v>
      </c>
      <c r="K173" s="16">
        <v>100</v>
      </c>
      <c r="L173" s="16"/>
      <c r="M173" s="39"/>
    </row>
    <row r="174" spans="1:13" ht="60" x14ac:dyDescent="0.25">
      <c r="A174" s="68"/>
      <c r="B174" s="56"/>
      <c r="C174" s="56"/>
      <c r="D174" s="18" t="s">
        <v>30</v>
      </c>
      <c r="E174" s="18"/>
      <c r="F174" s="19">
        <v>422.7</v>
      </c>
      <c r="G174" s="19">
        <v>0</v>
      </c>
      <c r="H174" s="19">
        <v>0</v>
      </c>
      <c r="I174" s="18" t="s">
        <v>283</v>
      </c>
      <c r="J174" s="20" t="s">
        <v>29</v>
      </c>
      <c r="K174" s="20">
        <v>100</v>
      </c>
      <c r="L174" s="20"/>
      <c r="M174" s="36"/>
    </row>
    <row r="175" spans="1:13" ht="60" x14ac:dyDescent="0.25">
      <c r="A175" s="68"/>
      <c r="B175" s="56"/>
      <c r="C175" s="56"/>
      <c r="D175" s="18" t="s">
        <v>27</v>
      </c>
      <c r="E175" s="18"/>
      <c r="F175" s="19">
        <v>250</v>
      </c>
      <c r="G175" s="19">
        <v>0</v>
      </c>
      <c r="H175" s="19">
        <v>0</v>
      </c>
      <c r="I175" s="18" t="s">
        <v>284</v>
      </c>
      <c r="J175" s="20" t="s">
        <v>29</v>
      </c>
      <c r="K175" s="20">
        <v>100</v>
      </c>
      <c r="L175" s="20"/>
      <c r="M175" s="36"/>
    </row>
    <row r="176" spans="1:13" ht="45" x14ac:dyDescent="0.25">
      <c r="A176" s="68"/>
      <c r="B176" s="56"/>
      <c r="C176" s="56"/>
      <c r="D176" s="18" t="s">
        <v>195</v>
      </c>
      <c r="E176" s="18"/>
      <c r="F176" s="19">
        <v>595</v>
      </c>
      <c r="G176" s="19">
        <v>0</v>
      </c>
      <c r="H176" s="19">
        <v>0</v>
      </c>
      <c r="I176" s="18" t="s">
        <v>285</v>
      </c>
      <c r="J176" s="20" t="s">
        <v>29</v>
      </c>
      <c r="K176" s="20">
        <v>86</v>
      </c>
      <c r="L176" s="20"/>
      <c r="M176" s="36"/>
    </row>
    <row r="177" spans="1:13" ht="45" x14ac:dyDescent="0.25">
      <c r="A177" s="68"/>
      <c r="B177" s="56"/>
      <c r="C177" s="56"/>
      <c r="D177" s="18" t="s">
        <v>32</v>
      </c>
      <c r="E177" s="18"/>
      <c r="F177" s="19">
        <v>3200</v>
      </c>
      <c r="G177" s="19">
        <v>0</v>
      </c>
      <c r="H177" s="19">
        <v>0</v>
      </c>
      <c r="I177" s="18" t="s">
        <v>286</v>
      </c>
      <c r="J177" s="20" t="s">
        <v>29</v>
      </c>
      <c r="K177" s="20">
        <v>75</v>
      </c>
      <c r="L177" s="20"/>
      <c r="M177" s="36"/>
    </row>
    <row r="178" spans="1:13" ht="75.75" thickBot="1" x14ac:dyDescent="0.3">
      <c r="A178" s="69"/>
      <c r="B178" s="57"/>
      <c r="C178" s="57"/>
      <c r="D178" s="18"/>
      <c r="E178" s="18"/>
      <c r="F178" s="19">
        <v>0</v>
      </c>
      <c r="G178" s="19">
        <v>0</v>
      </c>
      <c r="H178" s="19">
        <v>0</v>
      </c>
      <c r="I178" s="18" t="s">
        <v>287</v>
      </c>
      <c r="J178" s="20" t="s">
        <v>29</v>
      </c>
      <c r="K178" s="20">
        <v>100</v>
      </c>
      <c r="L178" s="20"/>
      <c r="M178" s="36"/>
    </row>
    <row r="179" spans="1:13" ht="32.25" customHeight="1" x14ac:dyDescent="0.25">
      <c r="A179" s="67" t="s">
        <v>288</v>
      </c>
      <c r="B179" s="64" t="s">
        <v>289</v>
      </c>
      <c r="C179" s="64" t="s">
        <v>257</v>
      </c>
      <c r="D179" s="14"/>
      <c r="E179" s="14" t="s">
        <v>25</v>
      </c>
      <c r="F179" s="15">
        <f>SUM(F180:F182)</f>
        <v>827.9</v>
      </c>
      <c r="G179" s="15">
        <f>SUM(G180:G182)</f>
        <v>1290</v>
      </c>
      <c r="H179" s="15">
        <f>SUM(H180:H182)</f>
        <v>1843.8</v>
      </c>
      <c r="I179" s="14" t="s">
        <v>26</v>
      </c>
      <c r="J179" s="16" t="s">
        <v>21</v>
      </c>
      <c r="K179" s="16">
        <v>1</v>
      </c>
      <c r="L179" s="16"/>
      <c r="M179" s="39"/>
    </row>
    <row r="180" spans="1:13" x14ac:dyDescent="0.25">
      <c r="A180" s="68"/>
      <c r="B180" s="56"/>
      <c r="C180" s="56"/>
      <c r="D180" s="18" t="s">
        <v>27</v>
      </c>
      <c r="E180" s="18"/>
      <c r="F180" s="19">
        <v>390</v>
      </c>
      <c r="G180" s="19">
        <v>290</v>
      </c>
      <c r="H180" s="19">
        <v>321.3</v>
      </c>
      <c r="I180" s="18" t="s">
        <v>269</v>
      </c>
      <c r="J180" s="20" t="s">
        <v>29</v>
      </c>
      <c r="K180" s="20">
        <v>15</v>
      </c>
      <c r="L180" s="20">
        <v>45</v>
      </c>
      <c r="M180" s="36">
        <v>100</v>
      </c>
    </row>
    <row r="181" spans="1:13" x14ac:dyDescent="0.25">
      <c r="A181" s="68"/>
      <c r="B181" s="56"/>
      <c r="C181" s="56"/>
      <c r="D181" s="18" t="s">
        <v>32</v>
      </c>
      <c r="E181" s="18"/>
      <c r="F181" s="19">
        <v>400</v>
      </c>
      <c r="G181" s="19">
        <v>1000</v>
      </c>
      <c r="H181" s="19">
        <v>1522.5</v>
      </c>
      <c r="I181" s="55" t="s">
        <v>274</v>
      </c>
      <c r="J181" s="58" t="s">
        <v>140</v>
      </c>
      <c r="K181" s="58"/>
      <c r="L181" s="58"/>
      <c r="M181" s="61">
        <v>1</v>
      </c>
    </row>
    <row r="182" spans="1:13" ht="15.75" thickBot="1" x14ac:dyDescent="0.3">
      <c r="A182" s="69"/>
      <c r="B182" s="57"/>
      <c r="C182" s="57"/>
      <c r="D182" s="18" t="s">
        <v>30</v>
      </c>
      <c r="E182" s="18"/>
      <c r="F182" s="19">
        <v>37.9</v>
      </c>
      <c r="G182" s="19"/>
      <c r="H182" s="19"/>
      <c r="I182" s="57"/>
      <c r="J182" s="60"/>
      <c r="K182" s="60"/>
      <c r="L182" s="60"/>
      <c r="M182" s="63"/>
    </row>
    <row r="183" spans="1:13" ht="33" customHeight="1" x14ac:dyDescent="0.25">
      <c r="A183" s="67" t="s">
        <v>290</v>
      </c>
      <c r="B183" s="64" t="s">
        <v>291</v>
      </c>
      <c r="C183" s="64" t="s">
        <v>257</v>
      </c>
      <c r="D183" s="14"/>
      <c r="E183" s="14" t="s">
        <v>25</v>
      </c>
      <c r="F183" s="15">
        <f>SUM(F184:F186)</f>
        <v>1629.2</v>
      </c>
      <c r="G183" s="15">
        <f>SUM(G184:G186)</f>
        <v>2005.5</v>
      </c>
      <c r="H183" s="15">
        <f>SUM(H184:H186)</f>
        <v>2054.5</v>
      </c>
      <c r="I183" s="14" t="s">
        <v>26</v>
      </c>
      <c r="J183" s="16" t="s">
        <v>21</v>
      </c>
      <c r="K183" s="16">
        <v>1</v>
      </c>
      <c r="L183" s="16"/>
      <c r="M183" s="39"/>
    </row>
    <row r="184" spans="1:13" x14ac:dyDescent="0.25">
      <c r="A184" s="68"/>
      <c r="B184" s="56"/>
      <c r="C184" s="56"/>
      <c r="D184" s="18" t="s">
        <v>27</v>
      </c>
      <c r="E184" s="18"/>
      <c r="F184" s="19">
        <v>250</v>
      </c>
      <c r="G184" s="19">
        <v>173</v>
      </c>
      <c r="H184" s="19">
        <v>512</v>
      </c>
      <c r="I184" s="18" t="s">
        <v>269</v>
      </c>
      <c r="J184" s="20" t="s">
        <v>29</v>
      </c>
      <c r="K184" s="20">
        <v>25</v>
      </c>
      <c r="L184" s="20">
        <v>55</v>
      </c>
      <c r="M184" s="36">
        <v>100</v>
      </c>
    </row>
    <row r="185" spans="1:13" x14ac:dyDescent="0.25">
      <c r="A185" s="68"/>
      <c r="B185" s="56"/>
      <c r="C185" s="56"/>
      <c r="D185" s="18" t="s">
        <v>32</v>
      </c>
      <c r="E185" s="18"/>
      <c r="F185" s="19">
        <v>1300</v>
      </c>
      <c r="G185" s="19">
        <v>1832.5</v>
      </c>
      <c r="H185" s="19">
        <v>1542.5</v>
      </c>
      <c r="I185" s="55" t="s">
        <v>274</v>
      </c>
      <c r="J185" s="58" t="s">
        <v>140</v>
      </c>
      <c r="K185" s="58"/>
      <c r="L185" s="58"/>
      <c r="M185" s="61">
        <v>1</v>
      </c>
    </row>
    <row r="186" spans="1:13" ht="15.75" thickBot="1" x14ac:dyDescent="0.3">
      <c r="A186" s="69"/>
      <c r="B186" s="57"/>
      <c r="C186" s="57"/>
      <c r="D186" s="18" t="s">
        <v>30</v>
      </c>
      <c r="E186" s="18"/>
      <c r="F186" s="19">
        <v>79.2</v>
      </c>
      <c r="G186" s="19"/>
      <c r="H186" s="19"/>
      <c r="I186" s="57"/>
      <c r="J186" s="60"/>
      <c r="K186" s="60"/>
      <c r="L186" s="60"/>
      <c r="M186" s="63"/>
    </row>
    <row r="187" spans="1:13" x14ac:dyDescent="0.25">
      <c r="A187" s="67" t="s">
        <v>292</v>
      </c>
      <c r="B187" s="64" t="s">
        <v>293</v>
      </c>
      <c r="C187" s="64" t="s">
        <v>257</v>
      </c>
      <c r="D187" s="14"/>
      <c r="E187" s="14" t="s">
        <v>25</v>
      </c>
      <c r="F187" s="15">
        <f>SUM(F188:F191)</f>
        <v>510</v>
      </c>
      <c r="G187" s="15">
        <f>SUM(G188:G191)</f>
        <v>2230</v>
      </c>
      <c r="H187" s="15">
        <f>SUM(H188:H191)</f>
        <v>2875</v>
      </c>
      <c r="I187" s="14" t="s">
        <v>26</v>
      </c>
      <c r="J187" s="16" t="s">
        <v>21</v>
      </c>
      <c r="K187" s="16">
        <v>1</v>
      </c>
      <c r="L187" s="16"/>
      <c r="M187" s="39"/>
    </row>
    <row r="188" spans="1:13" x14ac:dyDescent="0.25">
      <c r="A188" s="68"/>
      <c r="B188" s="56"/>
      <c r="C188" s="56"/>
      <c r="D188" s="18" t="s">
        <v>72</v>
      </c>
      <c r="E188" s="18"/>
      <c r="F188" s="19">
        <v>0</v>
      </c>
      <c r="G188" s="19">
        <v>0</v>
      </c>
      <c r="H188" s="19">
        <v>2000</v>
      </c>
      <c r="I188" s="18" t="s">
        <v>269</v>
      </c>
      <c r="J188" s="20" t="s">
        <v>29</v>
      </c>
      <c r="K188" s="20">
        <v>6</v>
      </c>
      <c r="L188" s="20">
        <v>51</v>
      </c>
      <c r="M188" s="36">
        <v>100</v>
      </c>
    </row>
    <row r="189" spans="1:13" x14ac:dyDescent="0.25">
      <c r="A189" s="68"/>
      <c r="B189" s="56"/>
      <c r="C189" s="56"/>
      <c r="D189" s="18" t="s">
        <v>27</v>
      </c>
      <c r="E189" s="18"/>
      <c r="F189" s="19">
        <v>260</v>
      </c>
      <c r="G189" s="19">
        <v>230</v>
      </c>
      <c r="H189" s="19">
        <v>525</v>
      </c>
      <c r="I189" s="55" t="s">
        <v>274</v>
      </c>
      <c r="J189" s="58" t="s">
        <v>140</v>
      </c>
      <c r="K189" s="58"/>
      <c r="L189" s="58"/>
      <c r="M189" s="61">
        <v>1</v>
      </c>
    </row>
    <row r="190" spans="1:13" x14ac:dyDescent="0.25">
      <c r="A190" s="68"/>
      <c r="B190" s="56"/>
      <c r="C190" s="56"/>
      <c r="D190" s="18" t="s">
        <v>32</v>
      </c>
      <c r="E190" s="18"/>
      <c r="F190" s="19">
        <v>200</v>
      </c>
      <c r="G190" s="19">
        <v>2000</v>
      </c>
      <c r="H190" s="19">
        <v>350</v>
      </c>
      <c r="I190" s="56"/>
      <c r="J190" s="59"/>
      <c r="K190" s="59"/>
      <c r="L190" s="59"/>
      <c r="M190" s="62"/>
    </row>
    <row r="191" spans="1:13" ht="15.75" thickBot="1" x14ac:dyDescent="0.3">
      <c r="A191" s="69"/>
      <c r="B191" s="57"/>
      <c r="C191" s="57"/>
      <c r="D191" s="18" t="s">
        <v>30</v>
      </c>
      <c r="E191" s="18"/>
      <c r="F191" s="19">
        <v>50</v>
      </c>
      <c r="G191" s="19"/>
      <c r="H191" s="19"/>
      <c r="I191" s="57"/>
      <c r="J191" s="60"/>
      <c r="K191" s="60"/>
      <c r="L191" s="60"/>
      <c r="M191" s="63"/>
    </row>
    <row r="192" spans="1:13" ht="78" customHeight="1" x14ac:dyDescent="0.25">
      <c r="A192" s="67" t="s">
        <v>294</v>
      </c>
      <c r="B192" s="64" t="s">
        <v>295</v>
      </c>
      <c r="C192" s="64" t="s">
        <v>257</v>
      </c>
      <c r="D192" s="14"/>
      <c r="E192" s="14" t="s">
        <v>25</v>
      </c>
      <c r="F192" s="15">
        <f>SUM(F193:F194)</f>
        <v>3200</v>
      </c>
      <c r="G192" s="15">
        <f>SUM(G193:G194)</f>
        <v>1705</v>
      </c>
      <c r="H192" s="15">
        <f>SUM(H193:H194)</f>
        <v>0</v>
      </c>
      <c r="I192" s="64" t="s">
        <v>269</v>
      </c>
      <c r="J192" s="65" t="s">
        <v>29</v>
      </c>
      <c r="K192" s="65">
        <v>60</v>
      </c>
      <c r="L192" s="65">
        <v>100</v>
      </c>
      <c r="M192" s="66"/>
    </row>
    <row r="193" spans="1:13" x14ac:dyDescent="0.25">
      <c r="A193" s="68"/>
      <c r="B193" s="56"/>
      <c r="C193" s="56"/>
      <c r="D193" s="18" t="s">
        <v>27</v>
      </c>
      <c r="E193" s="18"/>
      <c r="F193" s="19">
        <v>480</v>
      </c>
      <c r="G193" s="19">
        <v>450</v>
      </c>
      <c r="H193" s="19">
        <v>0</v>
      </c>
      <c r="I193" s="56"/>
      <c r="J193" s="59"/>
      <c r="K193" s="59"/>
      <c r="L193" s="59"/>
      <c r="M193" s="62"/>
    </row>
    <row r="194" spans="1:13" ht="15.75" thickBot="1" x14ac:dyDescent="0.3">
      <c r="A194" s="69"/>
      <c r="B194" s="57"/>
      <c r="C194" s="57"/>
      <c r="D194" s="18" t="s">
        <v>32</v>
      </c>
      <c r="E194" s="18"/>
      <c r="F194" s="19">
        <v>2720</v>
      </c>
      <c r="G194" s="19">
        <v>1255</v>
      </c>
      <c r="H194" s="19">
        <v>0</v>
      </c>
      <c r="I194" s="57"/>
      <c r="J194" s="60"/>
      <c r="K194" s="60"/>
      <c r="L194" s="60"/>
      <c r="M194" s="63"/>
    </row>
    <row r="195" spans="1:13" x14ac:dyDescent="0.25">
      <c r="A195" s="67" t="s">
        <v>296</v>
      </c>
      <c r="B195" s="64" t="s">
        <v>297</v>
      </c>
      <c r="C195" s="64" t="s">
        <v>227</v>
      </c>
      <c r="D195" s="14"/>
      <c r="E195" s="14" t="s">
        <v>25</v>
      </c>
      <c r="F195" s="15">
        <f>SUM(F196:F197)</f>
        <v>386.9</v>
      </c>
      <c r="G195" s="15">
        <f>SUM(G196:G197)</f>
        <v>0</v>
      </c>
      <c r="H195" s="15">
        <f>SUM(H196:H197)</f>
        <v>0</v>
      </c>
      <c r="I195" s="64" t="s">
        <v>298</v>
      </c>
      <c r="J195" s="65" t="s">
        <v>29</v>
      </c>
      <c r="K195" s="65">
        <v>100</v>
      </c>
      <c r="L195" s="65">
        <v>0</v>
      </c>
      <c r="M195" s="66">
        <v>0</v>
      </c>
    </row>
    <row r="196" spans="1:13" x14ac:dyDescent="0.25">
      <c r="A196" s="68"/>
      <c r="B196" s="56"/>
      <c r="C196" s="56"/>
      <c r="D196" s="18" t="s">
        <v>27</v>
      </c>
      <c r="E196" s="18"/>
      <c r="F196" s="19">
        <v>350</v>
      </c>
      <c r="G196" s="19">
        <v>0</v>
      </c>
      <c r="H196" s="19">
        <v>0</v>
      </c>
      <c r="I196" s="56"/>
      <c r="J196" s="59"/>
      <c r="K196" s="59"/>
      <c r="L196" s="59"/>
      <c r="M196" s="62"/>
    </row>
    <row r="197" spans="1:13" ht="15.75" thickBot="1" x14ac:dyDescent="0.3">
      <c r="A197" s="69"/>
      <c r="B197" s="57"/>
      <c r="C197" s="57"/>
      <c r="D197" s="18" t="s">
        <v>30</v>
      </c>
      <c r="E197" s="18"/>
      <c r="F197" s="19">
        <v>36.9</v>
      </c>
      <c r="G197" s="19">
        <v>0</v>
      </c>
      <c r="H197" s="19">
        <v>0</v>
      </c>
      <c r="I197" s="57"/>
      <c r="J197" s="60"/>
      <c r="K197" s="60"/>
      <c r="L197" s="60"/>
      <c r="M197" s="63"/>
    </row>
    <row r="198" spans="1:13" ht="30.75" thickBot="1" x14ac:dyDescent="0.3">
      <c r="A198" s="12" t="s">
        <v>299</v>
      </c>
      <c r="B198" s="13" t="s">
        <v>300</v>
      </c>
      <c r="C198" s="14" t="s">
        <v>227</v>
      </c>
      <c r="D198" s="14" t="s">
        <v>30</v>
      </c>
      <c r="E198" s="14" t="s">
        <v>25</v>
      </c>
      <c r="F198" s="21">
        <v>436.5</v>
      </c>
      <c r="G198" s="21">
        <v>0</v>
      </c>
      <c r="H198" s="21">
        <v>0</v>
      </c>
      <c r="I198" s="14" t="s">
        <v>301</v>
      </c>
      <c r="J198" s="16" t="s">
        <v>29</v>
      </c>
      <c r="K198" s="16">
        <v>100</v>
      </c>
      <c r="L198" s="16"/>
      <c r="M198" s="39"/>
    </row>
    <row r="199" spans="1:13" ht="45.75" thickBot="1" x14ac:dyDescent="0.3">
      <c r="A199" s="12" t="s">
        <v>302</v>
      </c>
      <c r="B199" s="13" t="s">
        <v>303</v>
      </c>
      <c r="C199" s="14" t="s">
        <v>257</v>
      </c>
      <c r="D199" s="14" t="s">
        <v>30</v>
      </c>
      <c r="E199" s="14" t="s">
        <v>25</v>
      </c>
      <c r="F199" s="21">
        <v>43.2</v>
      </c>
      <c r="G199" s="21">
        <v>0</v>
      </c>
      <c r="H199" s="21">
        <v>0</v>
      </c>
      <c r="I199" s="14" t="s">
        <v>304</v>
      </c>
      <c r="J199" s="16" t="s">
        <v>29</v>
      </c>
      <c r="K199" s="16">
        <v>100</v>
      </c>
      <c r="L199" s="16"/>
      <c r="M199" s="39"/>
    </row>
    <row r="200" spans="1:13" ht="47.25" customHeight="1" x14ac:dyDescent="0.25">
      <c r="A200" s="73" t="s">
        <v>305</v>
      </c>
      <c r="B200" s="75" t="s">
        <v>306</v>
      </c>
      <c r="C200" s="76"/>
      <c r="D200" s="76"/>
      <c r="E200" s="77"/>
      <c r="F200" s="10">
        <f>SUM(F201:F203)</f>
        <v>0</v>
      </c>
      <c r="G200" s="10">
        <f>SUM(G201:G203)</f>
        <v>0</v>
      </c>
      <c r="H200" s="10">
        <f>SUM(H201:H203)</f>
        <v>350</v>
      </c>
      <c r="I200" s="9" t="s">
        <v>307</v>
      </c>
      <c r="J200" s="11" t="s">
        <v>145</v>
      </c>
      <c r="K200" s="11">
        <v>802.1</v>
      </c>
      <c r="L200" s="11">
        <v>750.3</v>
      </c>
      <c r="M200" s="38">
        <v>724.4</v>
      </c>
    </row>
    <row r="201" spans="1:13" ht="30" x14ac:dyDescent="0.25">
      <c r="A201" s="81"/>
      <c r="B201" s="82"/>
      <c r="C201" s="83"/>
      <c r="D201" s="83"/>
      <c r="E201" s="84"/>
      <c r="F201" s="43">
        <v>0</v>
      </c>
      <c r="G201" s="43">
        <v>0</v>
      </c>
      <c r="H201" s="43">
        <v>0</v>
      </c>
      <c r="I201" s="44" t="s">
        <v>308</v>
      </c>
      <c r="J201" s="45" t="s">
        <v>29</v>
      </c>
      <c r="K201" s="45">
        <v>8.4</v>
      </c>
      <c r="L201" s="45">
        <v>8.6</v>
      </c>
      <c r="M201" s="46">
        <v>8.8000000000000007</v>
      </c>
    </row>
    <row r="202" spans="1:13" ht="30.75" thickBot="1" x14ac:dyDescent="0.3">
      <c r="A202" s="74"/>
      <c r="B202" s="78"/>
      <c r="C202" s="79"/>
      <c r="D202" s="79"/>
      <c r="E202" s="80"/>
      <c r="F202" s="43">
        <v>0</v>
      </c>
      <c r="G202" s="43">
        <v>0</v>
      </c>
      <c r="H202" s="43">
        <v>0</v>
      </c>
      <c r="I202" s="44" t="s">
        <v>309</v>
      </c>
      <c r="J202" s="45" t="s">
        <v>145</v>
      </c>
      <c r="K202" s="47">
        <v>1482</v>
      </c>
      <c r="L202" s="47">
        <v>1647</v>
      </c>
      <c r="M202" s="48">
        <v>1812</v>
      </c>
    </row>
    <row r="203" spans="1:13" x14ac:dyDescent="0.25">
      <c r="A203" s="67" t="s">
        <v>310</v>
      </c>
      <c r="B203" s="64" t="s">
        <v>311</v>
      </c>
      <c r="C203" s="64" t="s">
        <v>312</v>
      </c>
      <c r="D203" s="14" t="s">
        <v>27</v>
      </c>
      <c r="E203" s="14" t="s">
        <v>25</v>
      </c>
      <c r="F203" s="15">
        <f>SUM(F204:F204)</f>
        <v>0</v>
      </c>
      <c r="G203" s="15">
        <f>SUM(G204:G204)</f>
        <v>0</v>
      </c>
      <c r="H203" s="15">
        <f>SUM(H204:H204)+350</f>
        <v>350</v>
      </c>
      <c r="I203" s="14" t="s">
        <v>313</v>
      </c>
      <c r="J203" s="16" t="s">
        <v>21</v>
      </c>
      <c r="K203" s="16">
        <v>0</v>
      </c>
      <c r="L203" s="16">
        <v>0</v>
      </c>
      <c r="M203" s="39">
        <v>1</v>
      </c>
    </row>
    <row r="204" spans="1:13" ht="30.75" thickBot="1" x14ac:dyDescent="0.3">
      <c r="A204" s="69"/>
      <c r="B204" s="57"/>
      <c r="C204" s="57"/>
      <c r="D204" s="18"/>
      <c r="E204" s="18"/>
      <c r="F204" s="19">
        <v>0</v>
      </c>
      <c r="G204" s="19">
        <v>0</v>
      </c>
      <c r="H204" s="19">
        <v>0</v>
      </c>
      <c r="I204" s="18" t="s">
        <v>314</v>
      </c>
      <c r="J204" s="20" t="s">
        <v>21</v>
      </c>
      <c r="K204" s="20">
        <v>0</v>
      </c>
      <c r="L204" s="20"/>
      <c r="M204" s="36">
        <v>1</v>
      </c>
    </row>
    <row r="205" spans="1:13" ht="27" customHeight="1" thickBot="1" x14ac:dyDescent="0.3">
      <c r="A205" s="5" t="s">
        <v>315</v>
      </c>
      <c r="B205" s="6" t="s">
        <v>316</v>
      </c>
      <c r="C205" s="70" t="s">
        <v>317</v>
      </c>
      <c r="D205" s="71"/>
      <c r="E205" s="72"/>
      <c r="F205" s="7">
        <f>SUM(F206:F206)</f>
        <v>4245.8</v>
      </c>
      <c r="G205" s="7">
        <f>SUM(G206:G206)</f>
        <v>2486.6999999999998</v>
      </c>
      <c r="H205" s="7">
        <f>SUM(H206:H206)</f>
        <v>1832.6999999999998</v>
      </c>
      <c r="I205" s="52"/>
      <c r="J205" s="53"/>
      <c r="K205" s="53"/>
      <c r="L205" s="53"/>
      <c r="M205" s="54"/>
    </row>
    <row r="206" spans="1:13" ht="30" x14ac:dyDescent="0.25">
      <c r="A206" s="73" t="s">
        <v>318</v>
      </c>
      <c r="B206" s="75" t="s">
        <v>319</v>
      </c>
      <c r="C206" s="76"/>
      <c r="D206" s="76"/>
      <c r="E206" s="77"/>
      <c r="F206" s="10">
        <f>F207+F208+F211+F214+F218+F221</f>
        <v>4245.8</v>
      </c>
      <c r="G206" s="10">
        <f>G207+G208+G211+G214+G218+G221</f>
        <v>2486.6999999999998</v>
      </c>
      <c r="H206" s="10">
        <f>H207+H208+H211+H214+H218+H221</f>
        <v>1832.6999999999998</v>
      </c>
      <c r="I206" s="9" t="s">
        <v>320</v>
      </c>
      <c r="J206" s="11" t="s">
        <v>21</v>
      </c>
      <c r="K206" s="11">
        <v>4</v>
      </c>
      <c r="L206" s="11">
        <v>4</v>
      </c>
      <c r="M206" s="38">
        <v>6</v>
      </c>
    </row>
    <row r="207" spans="1:13" ht="15.75" thickBot="1" x14ac:dyDescent="0.3">
      <c r="A207" s="74"/>
      <c r="B207" s="78"/>
      <c r="C207" s="79"/>
      <c r="D207" s="79"/>
      <c r="E207" s="80"/>
      <c r="F207" s="43">
        <v>0</v>
      </c>
      <c r="G207" s="43">
        <v>0</v>
      </c>
      <c r="H207" s="43">
        <v>0</v>
      </c>
      <c r="I207" s="44" t="s">
        <v>321</v>
      </c>
      <c r="J207" s="45" t="s">
        <v>21</v>
      </c>
      <c r="K207" s="45">
        <v>9</v>
      </c>
      <c r="L207" s="45">
        <v>9</v>
      </c>
      <c r="M207" s="46">
        <v>9</v>
      </c>
    </row>
    <row r="208" spans="1:13" ht="30" x14ac:dyDescent="0.25">
      <c r="A208" s="67" t="s">
        <v>322</v>
      </c>
      <c r="B208" s="64" t="s">
        <v>323</v>
      </c>
      <c r="C208" s="64" t="s">
        <v>324</v>
      </c>
      <c r="D208" s="14"/>
      <c r="E208" s="14" t="s">
        <v>25</v>
      </c>
      <c r="F208" s="15">
        <f>SUM(F209:F210)</f>
        <v>753.7</v>
      </c>
      <c r="G208" s="15">
        <f>SUM(G209:G210)</f>
        <v>380</v>
      </c>
      <c r="H208" s="15">
        <f>SUM(H209:H210)</f>
        <v>370</v>
      </c>
      <c r="I208" s="14" t="s">
        <v>325</v>
      </c>
      <c r="J208" s="16" t="s">
        <v>29</v>
      </c>
      <c r="K208" s="16">
        <v>100</v>
      </c>
      <c r="L208" s="16"/>
      <c r="M208" s="39"/>
    </row>
    <row r="209" spans="1:13" ht="30" x14ac:dyDescent="0.25">
      <c r="A209" s="68"/>
      <c r="B209" s="56"/>
      <c r="C209" s="56"/>
      <c r="D209" s="18" t="s">
        <v>27</v>
      </c>
      <c r="E209" s="18"/>
      <c r="F209" s="19">
        <v>380</v>
      </c>
      <c r="G209" s="19">
        <v>380</v>
      </c>
      <c r="H209" s="19">
        <v>370</v>
      </c>
      <c r="I209" s="18" t="s">
        <v>326</v>
      </c>
      <c r="J209" s="20" t="s">
        <v>29</v>
      </c>
      <c r="K209" s="20"/>
      <c r="L209" s="20">
        <v>100</v>
      </c>
      <c r="M209" s="36"/>
    </row>
    <row r="210" spans="1:13" ht="15.75" thickBot="1" x14ac:dyDescent="0.3">
      <c r="A210" s="69"/>
      <c r="B210" s="57"/>
      <c r="C210" s="57"/>
      <c r="D210" s="18" t="s">
        <v>30</v>
      </c>
      <c r="E210" s="18"/>
      <c r="F210" s="19">
        <v>373.7</v>
      </c>
      <c r="G210" s="19">
        <v>0</v>
      </c>
      <c r="H210" s="19">
        <v>0</v>
      </c>
      <c r="I210" s="18" t="s">
        <v>327</v>
      </c>
      <c r="J210" s="20" t="s">
        <v>29</v>
      </c>
      <c r="K210" s="20"/>
      <c r="L210" s="20"/>
      <c r="M210" s="36">
        <v>100</v>
      </c>
    </row>
    <row r="211" spans="1:13" ht="47.25" customHeight="1" x14ac:dyDescent="0.25">
      <c r="A211" s="67" t="s">
        <v>328</v>
      </c>
      <c r="B211" s="64" t="s">
        <v>329</v>
      </c>
      <c r="C211" s="64" t="s">
        <v>330</v>
      </c>
      <c r="D211" s="14" t="s">
        <v>27</v>
      </c>
      <c r="E211" s="14" t="s">
        <v>25</v>
      </c>
      <c r="F211" s="15">
        <f>SUM(F212:F213)+300</f>
        <v>300</v>
      </c>
      <c r="G211" s="15">
        <f>SUM(G212:G213)+445</f>
        <v>445</v>
      </c>
      <c r="H211" s="15">
        <f>SUM(H212:H213)+500</f>
        <v>500</v>
      </c>
      <c r="I211" s="14" t="s">
        <v>331</v>
      </c>
      <c r="J211" s="16" t="s">
        <v>29</v>
      </c>
      <c r="K211" s="16">
        <v>100</v>
      </c>
      <c r="L211" s="16"/>
      <c r="M211" s="39"/>
    </row>
    <row r="212" spans="1:13" ht="30" x14ac:dyDescent="0.25">
      <c r="A212" s="68"/>
      <c r="B212" s="56"/>
      <c r="C212" s="56"/>
      <c r="D212" s="18"/>
      <c r="E212" s="18"/>
      <c r="F212" s="19">
        <v>0</v>
      </c>
      <c r="G212" s="19">
        <v>0</v>
      </c>
      <c r="H212" s="19">
        <v>0</v>
      </c>
      <c r="I212" s="18" t="s">
        <v>332</v>
      </c>
      <c r="J212" s="20" t="s">
        <v>176</v>
      </c>
      <c r="K212" s="20"/>
      <c r="L212" s="20">
        <v>1</v>
      </c>
      <c r="M212" s="36"/>
    </row>
    <row r="213" spans="1:13" ht="30.75" thickBot="1" x14ac:dyDescent="0.3">
      <c r="A213" s="69"/>
      <c r="B213" s="57"/>
      <c r="C213" s="57"/>
      <c r="D213" s="18"/>
      <c r="E213" s="18"/>
      <c r="F213" s="19">
        <v>0</v>
      </c>
      <c r="G213" s="19">
        <v>0</v>
      </c>
      <c r="H213" s="19">
        <v>0</v>
      </c>
      <c r="I213" s="18" t="s">
        <v>333</v>
      </c>
      <c r="J213" s="20" t="s">
        <v>29</v>
      </c>
      <c r="K213" s="20"/>
      <c r="L213" s="20">
        <v>40</v>
      </c>
      <c r="M213" s="36">
        <v>100</v>
      </c>
    </row>
    <row r="214" spans="1:13" ht="16.5" customHeight="1" x14ac:dyDescent="0.25">
      <c r="A214" s="67" t="s">
        <v>334</v>
      </c>
      <c r="B214" s="64" t="s">
        <v>335</v>
      </c>
      <c r="C214" s="64" t="s">
        <v>336</v>
      </c>
      <c r="D214" s="14"/>
      <c r="E214" s="14" t="s">
        <v>25</v>
      </c>
      <c r="F214" s="15">
        <f>SUM(F215:F217)</f>
        <v>602.70000000000005</v>
      </c>
      <c r="G214" s="15">
        <f>SUM(G215:G217)</f>
        <v>43</v>
      </c>
      <c r="H214" s="15">
        <f>SUM(H215:H217)</f>
        <v>0</v>
      </c>
      <c r="I214" s="14" t="s">
        <v>337</v>
      </c>
      <c r="J214" s="16" t="s">
        <v>29</v>
      </c>
      <c r="K214" s="16">
        <v>100</v>
      </c>
      <c r="L214" s="16"/>
      <c r="M214" s="39"/>
    </row>
    <row r="215" spans="1:13" ht="30" x14ac:dyDescent="0.25">
      <c r="A215" s="68"/>
      <c r="B215" s="56"/>
      <c r="C215" s="56"/>
      <c r="D215" s="18" t="s">
        <v>27</v>
      </c>
      <c r="E215" s="18"/>
      <c r="F215" s="19">
        <v>8</v>
      </c>
      <c r="G215" s="19">
        <v>43</v>
      </c>
      <c r="H215" s="19">
        <v>0</v>
      </c>
      <c r="I215" s="18" t="s">
        <v>338</v>
      </c>
      <c r="J215" s="20" t="s">
        <v>101</v>
      </c>
      <c r="K215" s="42"/>
      <c r="L215" s="20">
        <v>1900</v>
      </c>
      <c r="M215" s="36"/>
    </row>
    <row r="216" spans="1:13" x14ac:dyDescent="0.25">
      <c r="A216" s="68"/>
      <c r="B216" s="56"/>
      <c r="C216" s="56"/>
      <c r="D216" s="18" t="s">
        <v>30</v>
      </c>
      <c r="E216" s="18"/>
      <c r="F216" s="19">
        <v>594.70000000000005</v>
      </c>
      <c r="G216" s="19">
        <v>0</v>
      </c>
      <c r="H216" s="19">
        <v>0</v>
      </c>
      <c r="I216" s="18" t="s">
        <v>339</v>
      </c>
      <c r="J216" s="20" t="s">
        <v>340</v>
      </c>
      <c r="K216" s="20">
        <v>80</v>
      </c>
      <c r="L216" s="20"/>
      <c r="M216" s="36"/>
    </row>
    <row r="217" spans="1:13" ht="15.75" thickBot="1" x14ac:dyDescent="0.3">
      <c r="A217" s="69"/>
      <c r="B217" s="57"/>
      <c r="C217" s="57"/>
      <c r="D217" s="18"/>
      <c r="E217" s="18"/>
      <c r="F217" s="19">
        <v>0</v>
      </c>
      <c r="G217" s="19">
        <v>0</v>
      </c>
      <c r="H217" s="19">
        <v>0</v>
      </c>
      <c r="I217" s="18" t="s">
        <v>206</v>
      </c>
      <c r="J217" s="20" t="s">
        <v>176</v>
      </c>
      <c r="K217" s="20">
        <v>1</v>
      </c>
      <c r="L217" s="20"/>
      <c r="M217" s="36"/>
    </row>
    <row r="218" spans="1:13" ht="48.75" customHeight="1" x14ac:dyDescent="0.25">
      <c r="A218" s="67" t="s">
        <v>341</v>
      </c>
      <c r="B218" s="64" t="s">
        <v>342</v>
      </c>
      <c r="C218" s="64" t="s">
        <v>343</v>
      </c>
      <c r="D218" s="14"/>
      <c r="E218" s="14" t="s">
        <v>25</v>
      </c>
      <c r="F218" s="15">
        <f>SUM(F219:F220)</f>
        <v>1618.7</v>
      </c>
      <c r="G218" s="15">
        <f>SUM(G219:G220)</f>
        <v>1618.7</v>
      </c>
      <c r="H218" s="15">
        <f>SUM(H219:H220)</f>
        <v>962.69999999999993</v>
      </c>
      <c r="I218" s="14" t="s">
        <v>344</v>
      </c>
      <c r="J218" s="16" t="s">
        <v>29</v>
      </c>
      <c r="K218" s="16">
        <v>38.5</v>
      </c>
      <c r="L218" s="16">
        <v>38.5</v>
      </c>
      <c r="M218" s="39">
        <v>100</v>
      </c>
    </row>
    <row r="219" spans="1:13" x14ac:dyDescent="0.25">
      <c r="A219" s="68"/>
      <c r="B219" s="56"/>
      <c r="C219" s="56"/>
      <c r="D219" s="18" t="s">
        <v>32</v>
      </c>
      <c r="E219" s="18"/>
      <c r="F219" s="19">
        <v>1375.9</v>
      </c>
      <c r="G219" s="19">
        <v>1375.9</v>
      </c>
      <c r="H219" s="19">
        <v>818.3</v>
      </c>
      <c r="I219" s="18" t="s">
        <v>116</v>
      </c>
      <c r="J219" s="20" t="s">
        <v>29</v>
      </c>
      <c r="K219" s="20">
        <v>38.5</v>
      </c>
      <c r="L219" s="20">
        <v>38.5</v>
      </c>
      <c r="M219" s="36">
        <v>100</v>
      </c>
    </row>
    <row r="220" spans="1:13" ht="15.75" thickBot="1" x14ac:dyDescent="0.3">
      <c r="A220" s="69"/>
      <c r="B220" s="57"/>
      <c r="C220" s="57"/>
      <c r="D220" s="18" t="s">
        <v>195</v>
      </c>
      <c r="E220" s="18"/>
      <c r="F220" s="19">
        <v>242.8</v>
      </c>
      <c r="G220" s="19">
        <v>242.8</v>
      </c>
      <c r="H220" s="19">
        <v>144.4</v>
      </c>
      <c r="I220" s="18" t="s">
        <v>345</v>
      </c>
      <c r="J220" s="20" t="s">
        <v>21</v>
      </c>
      <c r="K220" s="20">
        <v>2</v>
      </c>
      <c r="L220" s="20">
        <v>2</v>
      </c>
      <c r="M220" s="36">
        <v>2</v>
      </c>
    </row>
    <row r="221" spans="1:13" ht="31.5" customHeight="1" x14ac:dyDescent="0.25">
      <c r="A221" s="67" t="s">
        <v>346</v>
      </c>
      <c r="B221" s="64" t="s">
        <v>347</v>
      </c>
      <c r="C221" s="64" t="s">
        <v>343</v>
      </c>
      <c r="D221" s="14"/>
      <c r="E221" s="14" t="s">
        <v>25</v>
      </c>
      <c r="F221" s="15">
        <f>SUM(F222:F228)</f>
        <v>970.7</v>
      </c>
      <c r="G221" s="15">
        <f>SUM(G222:G228)</f>
        <v>0</v>
      </c>
      <c r="H221" s="15">
        <f>SUM(H222:H228)</f>
        <v>0</v>
      </c>
      <c r="I221" s="14" t="s">
        <v>348</v>
      </c>
      <c r="J221" s="16" t="s">
        <v>21</v>
      </c>
      <c r="K221" s="16">
        <v>1</v>
      </c>
      <c r="L221" s="16"/>
      <c r="M221" s="39"/>
    </row>
    <row r="222" spans="1:13" x14ac:dyDescent="0.25">
      <c r="A222" s="68"/>
      <c r="B222" s="56"/>
      <c r="C222" s="56"/>
      <c r="D222" s="18"/>
      <c r="E222" s="18"/>
      <c r="F222" s="19">
        <v>0</v>
      </c>
      <c r="G222" s="19">
        <v>0</v>
      </c>
      <c r="H222" s="19">
        <v>0</v>
      </c>
      <c r="I222" s="18" t="s">
        <v>349</v>
      </c>
      <c r="J222" s="20" t="s">
        <v>21</v>
      </c>
      <c r="K222" s="20">
        <v>3</v>
      </c>
      <c r="L222" s="20"/>
      <c r="M222" s="36"/>
    </row>
    <row r="223" spans="1:13" x14ac:dyDescent="0.25">
      <c r="A223" s="68"/>
      <c r="B223" s="56"/>
      <c r="C223" s="56"/>
      <c r="D223" s="18"/>
      <c r="E223" s="18"/>
      <c r="F223" s="19">
        <v>0</v>
      </c>
      <c r="G223" s="19">
        <v>0</v>
      </c>
      <c r="H223" s="19">
        <v>0</v>
      </c>
      <c r="I223" s="18" t="s">
        <v>350</v>
      </c>
      <c r="J223" s="20" t="s">
        <v>140</v>
      </c>
      <c r="K223" s="20">
        <v>1</v>
      </c>
      <c r="L223" s="20"/>
      <c r="M223" s="36"/>
    </row>
    <row r="224" spans="1:13" ht="30" customHeight="1" x14ac:dyDescent="0.25">
      <c r="A224" s="68"/>
      <c r="B224" s="56"/>
      <c r="C224" s="56"/>
      <c r="D224" s="18"/>
      <c r="E224" s="18"/>
      <c r="F224" s="19">
        <v>0</v>
      </c>
      <c r="G224" s="19">
        <v>0</v>
      </c>
      <c r="H224" s="19">
        <v>0</v>
      </c>
      <c r="I224" s="55" t="s">
        <v>351</v>
      </c>
      <c r="J224" s="58" t="s">
        <v>145</v>
      </c>
      <c r="K224" s="58">
        <v>8</v>
      </c>
      <c r="L224" s="58"/>
      <c r="M224" s="61"/>
    </row>
    <row r="225" spans="1:13" x14ac:dyDescent="0.25">
      <c r="A225" s="68"/>
      <c r="B225" s="56"/>
      <c r="C225" s="56"/>
      <c r="D225" s="18" t="s">
        <v>32</v>
      </c>
      <c r="E225" s="18"/>
      <c r="F225" s="19">
        <v>592.5</v>
      </c>
      <c r="G225" s="19">
        <v>0</v>
      </c>
      <c r="H225" s="19">
        <v>0</v>
      </c>
      <c r="I225" s="56"/>
      <c r="J225" s="59"/>
      <c r="K225" s="59"/>
      <c r="L225" s="59"/>
      <c r="M225" s="62"/>
    </row>
    <row r="226" spans="1:13" x14ac:dyDescent="0.25">
      <c r="A226" s="68"/>
      <c r="B226" s="56"/>
      <c r="C226" s="56"/>
      <c r="D226" s="18" t="s">
        <v>27</v>
      </c>
      <c r="E226" s="18"/>
      <c r="F226" s="19">
        <v>238.1</v>
      </c>
      <c r="G226" s="19">
        <v>0</v>
      </c>
      <c r="H226" s="19">
        <v>0</v>
      </c>
      <c r="I226" s="56"/>
      <c r="J226" s="59"/>
      <c r="K226" s="59"/>
      <c r="L226" s="59"/>
      <c r="M226" s="62"/>
    </row>
    <row r="227" spans="1:13" x14ac:dyDescent="0.25">
      <c r="A227" s="68"/>
      <c r="B227" s="56"/>
      <c r="C227" s="56"/>
      <c r="D227" s="18" t="s">
        <v>195</v>
      </c>
      <c r="E227" s="18"/>
      <c r="F227" s="19">
        <v>124.6</v>
      </c>
      <c r="G227" s="19">
        <v>0</v>
      </c>
      <c r="H227" s="19">
        <v>0</v>
      </c>
      <c r="I227" s="56"/>
      <c r="J227" s="59"/>
      <c r="K227" s="59"/>
      <c r="L227" s="59"/>
      <c r="M227" s="62"/>
    </row>
    <row r="228" spans="1:13" ht="15.75" thickBot="1" x14ac:dyDescent="0.3">
      <c r="A228" s="69"/>
      <c r="B228" s="57"/>
      <c r="C228" s="57"/>
      <c r="D228" s="22" t="s">
        <v>30</v>
      </c>
      <c r="E228" s="22"/>
      <c r="F228" s="23">
        <v>15.5</v>
      </c>
      <c r="G228" s="23">
        <v>0</v>
      </c>
      <c r="H228" s="23">
        <v>0</v>
      </c>
      <c r="I228" s="57"/>
      <c r="J228" s="60"/>
      <c r="K228" s="60"/>
      <c r="L228" s="60"/>
      <c r="M228" s="63"/>
    </row>
    <row r="229" spans="1:13" s="4" customFormat="1" x14ac:dyDescent="0.25">
      <c r="A229" s="24"/>
      <c r="B229" s="24"/>
      <c r="C229" s="25"/>
      <c r="D229" s="25"/>
      <c r="E229" s="25"/>
      <c r="F229" s="26"/>
      <c r="G229" s="26"/>
      <c r="H229" s="26"/>
      <c r="I229" s="25"/>
      <c r="J229" s="27"/>
      <c r="K229" s="27"/>
      <c r="L229" s="27"/>
      <c r="M229" s="27"/>
    </row>
    <row r="230" spans="1:13" s="4" customFormat="1" x14ac:dyDescent="0.25">
      <c r="A230" s="24"/>
      <c r="B230" s="24"/>
      <c r="C230" s="25"/>
      <c r="D230" s="25"/>
      <c r="E230" s="25"/>
      <c r="F230" s="26"/>
      <c r="G230" s="26"/>
      <c r="H230" s="26"/>
      <c r="I230" s="25"/>
      <c r="J230" s="27"/>
      <c r="K230" s="27"/>
      <c r="L230" s="27"/>
      <c r="M230" s="27"/>
    </row>
    <row r="231" spans="1:13" s="4" customFormat="1" x14ac:dyDescent="0.25">
      <c r="A231" s="24"/>
      <c r="B231" s="24"/>
      <c r="C231" s="25"/>
      <c r="D231" s="25"/>
      <c r="E231" s="25"/>
      <c r="F231" s="26"/>
      <c r="G231" s="26"/>
      <c r="H231" s="26"/>
      <c r="I231" s="25"/>
      <c r="J231" s="27"/>
      <c r="K231" s="27"/>
      <c r="L231" s="27"/>
      <c r="M231" s="27"/>
    </row>
    <row r="232" spans="1:13" s="4" customFormat="1" x14ac:dyDescent="0.25">
      <c r="A232" s="24"/>
      <c r="B232" s="24"/>
      <c r="C232" s="25"/>
      <c r="D232" s="25"/>
      <c r="E232" s="25"/>
      <c r="F232" s="26"/>
      <c r="G232" s="26"/>
      <c r="H232" s="26"/>
      <c r="I232" s="25"/>
      <c r="J232" s="27"/>
      <c r="K232" s="27"/>
      <c r="L232" s="27"/>
      <c r="M232" s="27"/>
    </row>
    <row r="233" spans="1:13" s="4" customFormat="1" x14ac:dyDescent="0.25">
      <c r="A233" s="24"/>
      <c r="B233" s="24"/>
      <c r="C233" s="25"/>
      <c r="D233" s="25"/>
      <c r="E233" s="25"/>
      <c r="F233" s="26"/>
      <c r="G233" s="26"/>
      <c r="H233" s="26"/>
      <c r="I233" s="25"/>
      <c r="J233" s="27"/>
      <c r="K233" s="27"/>
      <c r="L233" s="27"/>
      <c r="M233" s="27"/>
    </row>
    <row r="234" spans="1:13" s="32" customFormat="1" ht="42.75" x14ac:dyDescent="0.25">
      <c r="A234" s="33" t="s">
        <v>0</v>
      </c>
      <c r="B234" s="33" t="s">
        <v>1</v>
      </c>
      <c r="C234" s="33" t="s">
        <v>5</v>
      </c>
      <c r="D234" s="33" t="s">
        <v>6</v>
      </c>
      <c r="E234" s="33" t="s">
        <v>7</v>
      </c>
      <c r="F234" s="50"/>
      <c r="G234" s="50"/>
      <c r="H234" s="50"/>
      <c r="I234" s="50"/>
      <c r="J234" s="50"/>
      <c r="K234" s="51"/>
      <c r="L234" s="51"/>
      <c r="M234" s="51"/>
    </row>
    <row r="235" spans="1:13" ht="30" x14ac:dyDescent="0.25">
      <c r="A235" s="17" t="s">
        <v>352</v>
      </c>
      <c r="B235" s="17" t="s">
        <v>353</v>
      </c>
      <c r="C235" s="28">
        <f>SUM(C236:C241)</f>
        <v>82709.899999999994</v>
      </c>
      <c r="D235" s="28">
        <f>SUM(D236:D241)</f>
        <v>77298.299999999988</v>
      </c>
      <c r="E235" s="28">
        <f>SUM(E236:E241)</f>
        <v>66975.899999999994</v>
      </c>
    </row>
    <row r="236" spans="1:13" x14ac:dyDescent="0.25">
      <c r="A236" s="17" t="s">
        <v>27</v>
      </c>
      <c r="B236" s="17" t="s">
        <v>354</v>
      </c>
      <c r="C236" s="19">
        <v>21754.5</v>
      </c>
      <c r="D236" s="19">
        <v>31143.7</v>
      </c>
      <c r="E236" s="19">
        <v>30755</v>
      </c>
    </row>
    <row r="237" spans="1:13" x14ac:dyDescent="0.25">
      <c r="A237" s="17" t="s">
        <v>72</v>
      </c>
      <c r="B237" s="17" t="s">
        <v>355</v>
      </c>
      <c r="C237" s="19">
        <v>12500</v>
      </c>
      <c r="D237" s="19">
        <v>11400</v>
      </c>
      <c r="E237" s="19">
        <v>11700</v>
      </c>
    </row>
    <row r="238" spans="1:13" x14ac:dyDescent="0.25">
      <c r="A238" s="17" t="s">
        <v>195</v>
      </c>
      <c r="B238" s="17" t="s">
        <v>356</v>
      </c>
      <c r="C238" s="19">
        <v>2524.6999999999998</v>
      </c>
      <c r="D238" s="19">
        <v>1991.6</v>
      </c>
      <c r="E238" s="19">
        <v>820.2</v>
      </c>
    </row>
    <row r="239" spans="1:13" ht="30" x14ac:dyDescent="0.25">
      <c r="A239" s="17" t="s">
        <v>73</v>
      </c>
      <c r="B239" s="17" t="s">
        <v>357</v>
      </c>
      <c r="C239" s="19">
        <v>8300</v>
      </c>
      <c r="D239" s="19">
        <v>8300</v>
      </c>
      <c r="E239" s="19">
        <v>8300</v>
      </c>
    </row>
    <row r="240" spans="1:13" x14ac:dyDescent="0.25">
      <c r="A240" s="17" t="s">
        <v>32</v>
      </c>
      <c r="B240" s="17" t="s">
        <v>358</v>
      </c>
      <c r="C240" s="19">
        <v>24454.7</v>
      </c>
      <c r="D240" s="19">
        <v>24463</v>
      </c>
      <c r="E240" s="19">
        <v>15400.7</v>
      </c>
    </row>
    <row r="241" spans="1:5" ht="30" x14ac:dyDescent="0.25">
      <c r="A241" s="17" t="s">
        <v>30</v>
      </c>
      <c r="B241" s="17" t="s">
        <v>359</v>
      </c>
      <c r="C241" s="19">
        <v>13176</v>
      </c>
      <c r="D241" s="19">
        <v>0</v>
      </c>
      <c r="E241" s="19">
        <v>0</v>
      </c>
    </row>
    <row r="242" spans="1:5" ht="28.5" x14ac:dyDescent="0.25">
      <c r="A242" s="29"/>
      <c r="B242" s="30" t="s">
        <v>360</v>
      </c>
      <c r="C242" s="31">
        <f>SUM(C235:C235)</f>
        <v>82709.899999999994</v>
      </c>
      <c r="D242" s="31">
        <f>SUM(D235:D235)</f>
        <v>77298.299999999988</v>
      </c>
      <c r="E242" s="31">
        <f>SUM(E235:E235)</f>
        <v>66975.899999999994</v>
      </c>
    </row>
  </sheetData>
  <mergeCells count="287">
    <mergeCell ref="C13:E13"/>
    <mergeCell ref="B14:E14"/>
    <mergeCell ref="A15:A18"/>
    <mergeCell ref="B15:B18"/>
    <mergeCell ref="C15:C18"/>
    <mergeCell ref="A7:M7"/>
    <mergeCell ref="A10:A12"/>
    <mergeCell ref="B10:B12"/>
    <mergeCell ref="C10:C12"/>
    <mergeCell ref="D10:D12"/>
    <mergeCell ref="E10:E12"/>
    <mergeCell ref="F10:F12"/>
    <mergeCell ref="G10:G12"/>
    <mergeCell ref="H10:H12"/>
    <mergeCell ref="I11:I12"/>
    <mergeCell ref="J11:J12"/>
    <mergeCell ref="I10:M10"/>
    <mergeCell ref="K11:M11"/>
    <mergeCell ref="I13:M13"/>
    <mergeCell ref="I17:I18"/>
    <mergeCell ref="J17:J18"/>
    <mergeCell ref="K17:K18"/>
    <mergeCell ref="L17:L18"/>
    <mergeCell ref="M17:M18"/>
    <mergeCell ref="A25:A27"/>
    <mergeCell ref="B25:B27"/>
    <mergeCell ref="C25:C27"/>
    <mergeCell ref="A28:A30"/>
    <mergeCell ref="B28:B30"/>
    <mergeCell ref="C28:C30"/>
    <mergeCell ref="A19:A21"/>
    <mergeCell ref="B19:B21"/>
    <mergeCell ref="C19:C21"/>
    <mergeCell ref="A22:A24"/>
    <mergeCell ref="B22:B24"/>
    <mergeCell ref="C22:C24"/>
    <mergeCell ref="A45:A48"/>
    <mergeCell ref="B45:B48"/>
    <mergeCell ref="C45:C48"/>
    <mergeCell ref="A49:A52"/>
    <mergeCell ref="B49:B52"/>
    <mergeCell ref="C49:C52"/>
    <mergeCell ref="C31:E31"/>
    <mergeCell ref="A32:A39"/>
    <mergeCell ref="B32:E39"/>
    <mergeCell ref="A40:A44"/>
    <mergeCell ref="B40:B44"/>
    <mergeCell ref="C40:C44"/>
    <mergeCell ref="A62:A63"/>
    <mergeCell ref="B62:E63"/>
    <mergeCell ref="A67:A70"/>
    <mergeCell ref="B67:B70"/>
    <mergeCell ref="C67:C70"/>
    <mergeCell ref="A53:A57"/>
    <mergeCell ref="B53:B57"/>
    <mergeCell ref="C53:C57"/>
    <mergeCell ref="A58:A60"/>
    <mergeCell ref="B58:B60"/>
    <mergeCell ref="C58:C60"/>
    <mergeCell ref="C78:E78"/>
    <mergeCell ref="A79:A81"/>
    <mergeCell ref="B79:E81"/>
    <mergeCell ref="A82:A86"/>
    <mergeCell ref="B82:B86"/>
    <mergeCell ref="C82:C86"/>
    <mergeCell ref="A71:A74"/>
    <mergeCell ref="B71:B74"/>
    <mergeCell ref="C71:C74"/>
    <mergeCell ref="A75:A77"/>
    <mergeCell ref="B75:B77"/>
    <mergeCell ref="C75:C77"/>
    <mergeCell ref="A95:A97"/>
    <mergeCell ref="B95:B97"/>
    <mergeCell ref="C95:C97"/>
    <mergeCell ref="A98:A99"/>
    <mergeCell ref="B98:B99"/>
    <mergeCell ref="C98:C99"/>
    <mergeCell ref="A87:A89"/>
    <mergeCell ref="B87:E89"/>
    <mergeCell ref="C91:E91"/>
    <mergeCell ref="A92:A94"/>
    <mergeCell ref="B92:E94"/>
    <mergeCell ref="A110:A115"/>
    <mergeCell ref="B110:B115"/>
    <mergeCell ref="C110:C115"/>
    <mergeCell ref="A118:A119"/>
    <mergeCell ref="B118:B119"/>
    <mergeCell ref="C118:C119"/>
    <mergeCell ref="A100:A103"/>
    <mergeCell ref="B100:B103"/>
    <mergeCell ref="C100:C103"/>
    <mergeCell ref="C106:E106"/>
    <mergeCell ref="A107:A109"/>
    <mergeCell ref="B107:E109"/>
    <mergeCell ref="A126:A131"/>
    <mergeCell ref="B126:E131"/>
    <mergeCell ref="A132:A138"/>
    <mergeCell ref="B132:B138"/>
    <mergeCell ref="C132:C138"/>
    <mergeCell ref="A120:A123"/>
    <mergeCell ref="B120:B123"/>
    <mergeCell ref="C120:C123"/>
    <mergeCell ref="I125:M125"/>
    <mergeCell ref="C125:E125"/>
    <mergeCell ref="I121:I123"/>
    <mergeCell ref="J121:J123"/>
    <mergeCell ref="K121:K123"/>
    <mergeCell ref="L121:L123"/>
    <mergeCell ref="M121:M123"/>
    <mergeCell ref="A146:A148"/>
    <mergeCell ref="B146:B148"/>
    <mergeCell ref="C146:C148"/>
    <mergeCell ref="A150:A152"/>
    <mergeCell ref="B150:B152"/>
    <mergeCell ref="C150:C152"/>
    <mergeCell ref="A139:A142"/>
    <mergeCell ref="B139:B142"/>
    <mergeCell ref="C139:C142"/>
    <mergeCell ref="A143:A145"/>
    <mergeCell ref="B143:B145"/>
    <mergeCell ref="C143:C145"/>
    <mergeCell ref="A159:A164"/>
    <mergeCell ref="B159:B164"/>
    <mergeCell ref="C159:C164"/>
    <mergeCell ref="A165:A168"/>
    <mergeCell ref="B165:B168"/>
    <mergeCell ref="C165:C168"/>
    <mergeCell ref="A153:A155"/>
    <mergeCell ref="B153:B155"/>
    <mergeCell ref="C153:C155"/>
    <mergeCell ref="A156:A158"/>
    <mergeCell ref="B156:B158"/>
    <mergeCell ref="C156:C158"/>
    <mergeCell ref="A179:A182"/>
    <mergeCell ref="B179:B182"/>
    <mergeCell ref="C179:C182"/>
    <mergeCell ref="A183:A186"/>
    <mergeCell ref="B183:B186"/>
    <mergeCell ref="C183:C186"/>
    <mergeCell ref="A169:A172"/>
    <mergeCell ref="B169:B172"/>
    <mergeCell ref="C169:C172"/>
    <mergeCell ref="A173:A178"/>
    <mergeCell ref="B173:B178"/>
    <mergeCell ref="C173:C178"/>
    <mergeCell ref="A206:A207"/>
    <mergeCell ref="B206:E207"/>
    <mergeCell ref="A195:A197"/>
    <mergeCell ref="B195:B197"/>
    <mergeCell ref="C195:C197"/>
    <mergeCell ref="A200:A202"/>
    <mergeCell ref="B200:E202"/>
    <mergeCell ref="A187:A191"/>
    <mergeCell ref="B187:B191"/>
    <mergeCell ref="C187:C191"/>
    <mergeCell ref="A192:A194"/>
    <mergeCell ref="B192:B194"/>
    <mergeCell ref="C192:C194"/>
    <mergeCell ref="I19:I21"/>
    <mergeCell ref="J19:J21"/>
    <mergeCell ref="K19:K21"/>
    <mergeCell ref="L19:L21"/>
    <mergeCell ref="M19:M21"/>
    <mergeCell ref="I31:M31"/>
    <mergeCell ref="I40:I44"/>
    <mergeCell ref="J40:J44"/>
    <mergeCell ref="K40:K44"/>
    <mergeCell ref="L40:L44"/>
    <mergeCell ref="M40:M44"/>
    <mergeCell ref="I45:I48"/>
    <mergeCell ref="J45:J48"/>
    <mergeCell ref="K45:K48"/>
    <mergeCell ref="L45:L48"/>
    <mergeCell ref="M45:M48"/>
    <mergeCell ref="A221:A228"/>
    <mergeCell ref="B221:B228"/>
    <mergeCell ref="C221:C228"/>
    <mergeCell ref="C205:E205"/>
    <mergeCell ref="A214:A217"/>
    <mergeCell ref="B214:B217"/>
    <mergeCell ref="C214:C217"/>
    <mergeCell ref="A218:A220"/>
    <mergeCell ref="B218:B220"/>
    <mergeCell ref="C218:C220"/>
    <mergeCell ref="A208:A210"/>
    <mergeCell ref="B208:B210"/>
    <mergeCell ref="C208:C210"/>
    <mergeCell ref="A211:A213"/>
    <mergeCell ref="B211:B213"/>
    <mergeCell ref="C211:C213"/>
    <mergeCell ref="A203:A204"/>
    <mergeCell ref="B203:B204"/>
    <mergeCell ref="C203:C204"/>
    <mergeCell ref="I58:I60"/>
    <mergeCell ref="J58:J60"/>
    <mergeCell ref="K58:K60"/>
    <mergeCell ref="L58:L60"/>
    <mergeCell ref="M58:M60"/>
    <mergeCell ref="I56:I57"/>
    <mergeCell ref="J56:J57"/>
    <mergeCell ref="K56:K57"/>
    <mergeCell ref="L56:L57"/>
    <mergeCell ref="M56:M57"/>
    <mergeCell ref="I72:I74"/>
    <mergeCell ref="J72:J74"/>
    <mergeCell ref="K72:K74"/>
    <mergeCell ref="L72:L74"/>
    <mergeCell ref="M72:M74"/>
    <mergeCell ref="I67:I70"/>
    <mergeCell ref="J67:J70"/>
    <mergeCell ref="K67:K70"/>
    <mergeCell ref="L67:L70"/>
    <mergeCell ref="M67:M70"/>
    <mergeCell ref="I106:M106"/>
    <mergeCell ref="I111:I115"/>
    <mergeCell ref="J111:J115"/>
    <mergeCell ref="K111:K115"/>
    <mergeCell ref="L111:L115"/>
    <mergeCell ref="M111:M115"/>
    <mergeCell ref="I78:M78"/>
    <mergeCell ref="I91:M91"/>
    <mergeCell ref="I100:I103"/>
    <mergeCell ref="J100:J103"/>
    <mergeCell ref="K100:K103"/>
    <mergeCell ref="L100:L103"/>
    <mergeCell ref="M100:M103"/>
    <mergeCell ref="I151:I152"/>
    <mergeCell ref="J151:J152"/>
    <mergeCell ref="K151:K152"/>
    <mergeCell ref="L151:L152"/>
    <mergeCell ref="M151:M152"/>
    <mergeCell ref="I118:I119"/>
    <mergeCell ref="J118:J119"/>
    <mergeCell ref="K118:K119"/>
    <mergeCell ref="L118:L119"/>
    <mergeCell ref="M118:M119"/>
    <mergeCell ref="I156:I158"/>
    <mergeCell ref="J156:J158"/>
    <mergeCell ref="K156:K158"/>
    <mergeCell ref="L156:L158"/>
    <mergeCell ref="M156:M158"/>
    <mergeCell ref="I153:I155"/>
    <mergeCell ref="J153:J155"/>
    <mergeCell ref="K153:K155"/>
    <mergeCell ref="L153:L155"/>
    <mergeCell ref="M153:M155"/>
    <mergeCell ref="I171:I172"/>
    <mergeCell ref="J171:J172"/>
    <mergeCell ref="K171:K172"/>
    <mergeCell ref="L171:L172"/>
    <mergeCell ref="M171:M172"/>
    <mergeCell ref="I160:I164"/>
    <mergeCell ref="J160:J164"/>
    <mergeCell ref="K160:K164"/>
    <mergeCell ref="L160:L164"/>
    <mergeCell ref="M160:M164"/>
    <mergeCell ref="I185:I186"/>
    <mergeCell ref="J185:J186"/>
    <mergeCell ref="K185:K186"/>
    <mergeCell ref="L185:L186"/>
    <mergeCell ref="M185:M186"/>
    <mergeCell ref="I181:I182"/>
    <mergeCell ref="J181:J182"/>
    <mergeCell ref="K181:K182"/>
    <mergeCell ref="L181:L182"/>
    <mergeCell ref="M181:M182"/>
    <mergeCell ref="I192:I194"/>
    <mergeCell ref="J192:J194"/>
    <mergeCell ref="K192:K194"/>
    <mergeCell ref="L192:L194"/>
    <mergeCell ref="M192:M194"/>
    <mergeCell ref="I189:I191"/>
    <mergeCell ref="J189:J191"/>
    <mergeCell ref="K189:K191"/>
    <mergeCell ref="L189:L191"/>
    <mergeCell ref="M189:M191"/>
    <mergeCell ref="I205:M205"/>
    <mergeCell ref="I224:I228"/>
    <mergeCell ref="J224:J228"/>
    <mergeCell ref="K224:K228"/>
    <mergeCell ref="L224:L228"/>
    <mergeCell ref="M224:M228"/>
    <mergeCell ref="I195:I197"/>
    <mergeCell ref="J195:J197"/>
    <mergeCell ref="K195:K197"/>
    <mergeCell ref="L195:L197"/>
    <mergeCell ref="M195:M197"/>
  </mergeCells>
  <pageMargins left="0.39370078740157483" right="0.39370078740157483" top="0.39370078740157483" bottom="0.39370078740157483" header="0.39370078740157483" footer="0.39370078740157483"/>
  <pageSetup paperSize="9" scale="63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Dovilė Jozonienė</dc:creator>
  <cp:lastModifiedBy>Rasa Macienė</cp:lastModifiedBy>
  <cp:lastPrinted>2025-01-27T09:12:45Z</cp:lastPrinted>
  <dcterms:created xsi:type="dcterms:W3CDTF">2025-01-21T09:00:45Z</dcterms:created>
  <dcterms:modified xsi:type="dcterms:W3CDTF">2025-01-27T09:26:44Z</dcterms:modified>
</cp:coreProperties>
</file>