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05" yWindow="540" windowWidth="10995" windowHeight="12390" tabRatio="828" activeTab="2"/>
  </bookViews>
  <sheets>
    <sheet name="Pajamos" sheetId="1" r:id="rId1"/>
    <sheet name="asignavimai" sheetId="12" r:id="rId2"/>
    <sheet name="Likutis" sheetId="13" r:id="rId3"/>
  </sheets>
  <definedNames>
    <definedName name="_xlnm.Print_Area" localSheetId="1">asignavimai!$A$1:$T$315</definedName>
    <definedName name="_xlnm.Print_Area" localSheetId="0">Pajamos!$A$1:$C$78</definedName>
    <definedName name="_xlnm.Print_Titles" localSheetId="1">asignavimai!$A:$C,asignavimai!$4:$9</definedName>
    <definedName name="_xlnm.Print_Titles" localSheetId="0">Pajamos!$10:$10</definedName>
  </definedNames>
  <calcPr calcId="145621"/>
</workbook>
</file>

<file path=xl/calcChain.xml><?xml version="1.0" encoding="utf-8"?>
<calcChain xmlns="http://schemas.openxmlformats.org/spreadsheetml/2006/main">
  <c r="G32" i="13" l="1"/>
  <c r="F32" i="13"/>
  <c r="D31" i="13"/>
  <c r="D30" i="13"/>
  <c r="D29" i="13"/>
  <c r="D28" i="13"/>
  <c r="E27" i="13"/>
  <c r="D27" i="13" s="1"/>
  <c r="D24" i="13"/>
  <c r="D22" i="13"/>
  <c r="D20" i="13"/>
  <c r="D18" i="13"/>
  <c r="D16" i="13"/>
  <c r="D14" i="13"/>
  <c r="E13" i="13"/>
  <c r="D13" i="13" s="1"/>
  <c r="I170" i="12"/>
  <c r="J170" i="12"/>
  <c r="K170" i="12"/>
  <c r="M170" i="12"/>
  <c r="N170" i="12"/>
  <c r="O170" i="12"/>
  <c r="Q170" i="12"/>
  <c r="R170" i="12"/>
  <c r="S170" i="12"/>
  <c r="T170" i="12"/>
  <c r="E172" i="12"/>
  <c r="F172" i="12"/>
  <c r="G172" i="12"/>
  <c r="H172" i="12"/>
  <c r="L172" i="12"/>
  <c r="L170" i="12" s="1"/>
  <c r="P172" i="12"/>
  <c r="C69" i="1"/>
  <c r="C56" i="1"/>
  <c r="C36" i="1"/>
  <c r="C27" i="1"/>
  <c r="C19" i="1"/>
  <c r="C18" i="1"/>
  <c r="I260" i="12"/>
  <c r="I259" i="12" s="1"/>
  <c r="J260" i="12"/>
  <c r="J259" i="12"/>
  <c r="K260" i="12"/>
  <c r="K259" i="12" s="1"/>
  <c r="M260" i="12"/>
  <c r="M259" i="12"/>
  <c r="N260" i="12"/>
  <c r="N259" i="12" s="1"/>
  <c r="N274" i="12" s="1"/>
  <c r="O260" i="12"/>
  <c r="O259" i="12"/>
  <c r="T260" i="12"/>
  <c r="T259" i="12" s="1"/>
  <c r="P262" i="12"/>
  <c r="Q260" i="12"/>
  <c r="R260" i="12"/>
  <c r="R259" i="12" s="1"/>
  <c r="S260" i="12"/>
  <c r="P242" i="12"/>
  <c r="L242" i="12"/>
  <c r="H242" i="12"/>
  <c r="G242" i="12"/>
  <c r="F242" i="12"/>
  <c r="E242" i="12"/>
  <c r="P241" i="12"/>
  <c r="L241" i="12"/>
  <c r="H241" i="12"/>
  <c r="G241" i="12"/>
  <c r="F241" i="12"/>
  <c r="E241" i="12"/>
  <c r="P233" i="12"/>
  <c r="P130" i="12"/>
  <c r="L130" i="12"/>
  <c r="H130" i="12"/>
  <c r="G130" i="12"/>
  <c r="F130" i="12"/>
  <c r="E130" i="12"/>
  <c r="E131" i="12"/>
  <c r="F131" i="12"/>
  <c r="G131" i="12"/>
  <c r="H131" i="12"/>
  <c r="L131" i="12"/>
  <c r="P131" i="12"/>
  <c r="E116" i="12"/>
  <c r="F116" i="12"/>
  <c r="G116" i="12"/>
  <c r="H116" i="12"/>
  <c r="L116" i="12"/>
  <c r="P116" i="12"/>
  <c r="L100" i="12"/>
  <c r="L101" i="12"/>
  <c r="L103" i="12"/>
  <c r="L104" i="12"/>
  <c r="J102" i="12"/>
  <c r="K102" i="12"/>
  <c r="M102" i="12"/>
  <c r="N102" i="12"/>
  <c r="O102" i="12"/>
  <c r="I102" i="12"/>
  <c r="H103" i="12"/>
  <c r="Q102" i="12"/>
  <c r="R102" i="12"/>
  <c r="S102" i="12"/>
  <c r="P103" i="12"/>
  <c r="G103" i="12"/>
  <c r="F103" i="12"/>
  <c r="E103" i="12"/>
  <c r="Q97" i="12"/>
  <c r="R97" i="12"/>
  <c r="R294" i="12"/>
  <c r="S97" i="12"/>
  <c r="S294" i="12"/>
  <c r="I112" i="12"/>
  <c r="I106" i="12"/>
  <c r="E60" i="12"/>
  <c r="F60" i="12"/>
  <c r="G60" i="12"/>
  <c r="H60" i="12"/>
  <c r="L60" i="12"/>
  <c r="P60" i="12"/>
  <c r="E113" i="12"/>
  <c r="F113" i="12"/>
  <c r="G113" i="12"/>
  <c r="H113" i="12"/>
  <c r="L113" i="12"/>
  <c r="P113" i="12"/>
  <c r="E111" i="12"/>
  <c r="F111" i="12"/>
  <c r="G111" i="12"/>
  <c r="H111" i="12"/>
  <c r="L111" i="12"/>
  <c r="P111" i="12"/>
  <c r="E108" i="12"/>
  <c r="F108" i="12"/>
  <c r="G108" i="12"/>
  <c r="H108" i="12"/>
  <c r="L108" i="12"/>
  <c r="P108" i="12"/>
  <c r="E136" i="12"/>
  <c r="F136" i="12"/>
  <c r="G136" i="12"/>
  <c r="H136" i="12"/>
  <c r="L136" i="12"/>
  <c r="P136" i="12"/>
  <c r="P61" i="12"/>
  <c r="L61" i="12"/>
  <c r="H61" i="12"/>
  <c r="G61" i="12"/>
  <c r="F61" i="12"/>
  <c r="E61" i="12"/>
  <c r="E263" i="12"/>
  <c r="F263" i="12"/>
  <c r="G263" i="12"/>
  <c r="E264" i="12"/>
  <c r="F264" i="12"/>
  <c r="G264" i="12"/>
  <c r="E265" i="12"/>
  <c r="F265" i="12"/>
  <c r="G265" i="12"/>
  <c r="R42" i="12"/>
  <c r="I11" i="12"/>
  <c r="I20" i="12"/>
  <c r="I14" i="12"/>
  <c r="H263" i="12"/>
  <c r="L263" i="12"/>
  <c r="P263" i="12"/>
  <c r="H264" i="12"/>
  <c r="L264" i="12"/>
  <c r="P264" i="12"/>
  <c r="H265" i="12"/>
  <c r="L265" i="12"/>
  <c r="P265" i="12"/>
  <c r="J11" i="12"/>
  <c r="K11" i="12"/>
  <c r="M11" i="12"/>
  <c r="N11" i="12"/>
  <c r="O11" i="12"/>
  <c r="Q11" i="12"/>
  <c r="R11" i="12"/>
  <c r="S11" i="12"/>
  <c r="S275" i="12" s="1"/>
  <c r="T11" i="12"/>
  <c r="J14" i="12"/>
  <c r="K14" i="12"/>
  <c r="M14" i="12"/>
  <c r="N14" i="12"/>
  <c r="O14" i="12"/>
  <c r="Q14" i="12"/>
  <c r="R14" i="12"/>
  <c r="S14" i="12"/>
  <c r="T14" i="12"/>
  <c r="J17" i="12"/>
  <c r="K17" i="12"/>
  <c r="M17" i="12"/>
  <c r="N17" i="12"/>
  <c r="O17" i="12"/>
  <c r="Q17" i="12"/>
  <c r="R17" i="12"/>
  <c r="S17" i="12"/>
  <c r="T17" i="12"/>
  <c r="I17" i="12"/>
  <c r="J20" i="12"/>
  <c r="K20" i="12"/>
  <c r="M20" i="12"/>
  <c r="N20" i="12"/>
  <c r="O20" i="12"/>
  <c r="Q20" i="12"/>
  <c r="R20" i="12"/>
  <c r="S20" i="12"/>
  <c r="T20" i="12"/>
  <c r="J48" i="12"/>
  <c r="J287" i="12" s="1"/>
  <c r="K48" i="12"/>
  <c r="G48" i="12" s="1"/>
  <c r="M48" i="12"/>
  <c r="M287" i="12"/>
  <c r="N48" i="12"/>
  <c r="O48" i="12"/>
  <c r="O287" i="12" s="1"/>
  <c r="Q48" i="12"/>
  <c r="R48" i="12"/>
  <c r="R287" i="12"/>
  <c r="S48" i="12"/>
  <c r="T48" i="12"/>
  <c r="T287" i="12"/>
  <c r="I48" i="12"/>
  <c r="I45" i="12"/>
  <c r="J45" i="12"/>
  <c r="K45" i="12"/>
  <c r="M45" i="12"/>
  <c r="N45" i="12"/>
  <c r="O45" i="12"/>
  <c r="Q45" i="12"/>
  <c r="R45" i="12"/>
  <c r="S45" i="12"/>
  <c r="T45" i="12"/>
  <c r="J42" i="12"/>
  <c r="K42" i="12"/>
  <c r="M42" i="12"/>
  <c r="N42" i="12"/>
  <c r="O42" i="12"/>
  <c r="Q42" i="12"/>
  <c r="S42" i="12"/>
  <c r="T42" i="12"/>
  <c r="I42" i="12"/>
  <c r="J39" i="12"/>
  <c r="K39" i="12"/>
  <c r="M39" i="12"/>
  <c r="N39" i="12"/>
  <c r="O39" i="12"/>
  <c r="Q39" i="12"/>
  <c r="R39" i="12"/>
  <c r="S39" i="12"/>
  <c r="T39" i="12"/>
  <c r="I39" i="12"/>
  <c r="J35" i="12"/>
  <c r="K35" i="12"/>
  <c r="M35" i="12"/>
  <c r="N35" i="12"/>
  <c r="O35" i="12"/>
  <c r="Q35" i="12"/>
  <c r="R35" i="12"/>
  <c r="S35" i="12"/>
  <c r="T35" i="12"/>
  <c r="I35" i="12"/>
  <c r="J32" i="12"/>
  <c r="K32" i="12"/>
  <c r="M32" i="12"/>
  <c r="N32" i="12"/>
  <c r="O32" i="12"/>
  <c r="Q32" i="12"/>
  <c r="R32" i="12"/>
  <c r="S32" i="12"/>
  <c r="T32" i="12"/>
  <c r="I32" i="12"/>
  <c r="J29" i="12"/>
  <c r="K29" i="12"/>
  <c r="M29" i="12"/>
  <c r="N29" i="12"/>
  <c r="O29" i="12"/>
  <c r="Q29" i="12"/>
  <c r="R29" i="12"/>
  <c r="S29" i="12"/>
  <c r="T29" i="12"/>
  <c r="I29" i="12"/>
  <c r="J26" i="12"/>
  <c r="F26" i="12" s="1"/>
  <c r="F280" i="12" s="1"/>
  <c r="K26" i="12"/>
  <c r="M26" i="12"/>
  <c r="N26" i="12"/>
  <c r="O26" i="12"/>
  <c r="Q26" i="12"/>
  <c r="R26" i="12"/>
  <c r="S26" i="12"/>
  <c r="T26" i="12"/>
  <c r="I26" i="12"/>
  <c r="J23" i="12"/>
  <c r="K23" i="12"/>
  <c r="M23" i="12"/>
  <c r="N23" i="12"/>
  <c r="O23" i="12"/>
  <c r="Q23" i="12"/>
  <c r="R23" i="12"/>
  <c r="S23" i="12"/>
  <c r="T23" i="12"/>
  <c r="I23" i="12"/>
  <c r="J57" i="12"/>
  <c r="J290" i="12"/>
  <c r="E59" i="12"/>
  <c r="F59" i="12"/>
  <c r="G59" i="12"/>
  <c r="H59" i="12"/>
  <c r="L59" i="12"/>
  <c r="P59" i="12"/>
  <c r="C13" i="1"/>
  <c r="C11" i="1" s="1"/>
  <c r="E202" i="12"/>
  <c r="F202" i="12"/>
  <c r="G202" i="12"/>
  <c r="H202" i="12"/>
  <c r="L202" i="12"/>
  <c r="P202" i="12"/>
  <c r="H118" i="12"/>
  <c r="H77" i="12"/>
  <c r="E77" i="12"/>
  <c r="D77" i="12" s="1"/>
  <c r="F77" i="12"/>
  <c r="G77" i="12"/>
  <c r="L77" i="12"/>
  <c r="P77" i="12"/>
  <c r="E65" i="12"/>
  <c r="F65" i="12"/>
  <c r="G65" i="12"/>
  <c r="D65" i="12" s="1"/>
  <c r="H65" i="12"/>
  <c r="L65" i="12"/>
  <c r="P65" i="12"/>
  <c r="P183" i="12"/>
  <c r="E117" i="12"/>
  <c r="F117" i="12"/>
  <c r="G117" i="12"/>
  <c r="H117" i="12"/>
  <c r="L117" i="12"/>
  <c r="P117" i="12"/>
  <c r="M173" i="12"/>
  <c r="M296" i="12"/>
  <c r="L174" i="12"/>
  <c r="P174" i="12"/>
  <c r="I166" i="12"/>
  <c r="E79" i="12"/>
  <c r="D79" i="12" s="1"/>
  <c r="F79" i="12"/>
  <c r="G79" i="12"/>
  <c r="H79" i="12"/>
  <c r="L79" i="12"/>
  <c r="P79" i="12"/>
  <c r="E80" i="12"/>
  <c r="F80" i="12"/>
  <c r="G80" i="12"/>
  <c r="H80" i="12"/>
  <c r="L80" i="12"/>
  <c r="P80" i="12"/>
  <c r="E81" i="12"/>
  <c r="D81" i="12" s="1"/>
  <c r="F81" i="12"/>
  <c r="G81" i="12"/>
  <c r="H81" i="12"/>
  <c r="L81" i="12"/>
  <c r="P81" i="12"/>
  <c r="E82" i="12"/>
  <c r="F82" i="12"/>
  <c r="G82" i="12"/>
  <c r="H82" i="12"/>
  <c r="L82" i="12"/>
  <c r="P82" i="12"/>
  <c r="E83" i="12"/>
  <c r="D83" i="12" s="1"/>
  <c r="F83" i="12"/>
  <c r="G83" i="12"/>
  <c r="H83" i="12"/>
  <c r="L83" i="12"/>
  <c r="P83" i="12"/>
  <c r="E132" i="12"/>
  <c r="F132" i="12"/>
  <c r="G132" i="12"/>
  <c r="D132" i="12" s="1"/>
  <c r="H132" i="12"/>
  <c r="L132" i="12"/>
  <c r="P132" i="12"/>
  <c r="E133" i="12"/>
  <c r="D133" i="12" s="1"/>
  <c r="F133" i="12"/>
  <c r="G133" i="12"/>
  <c r="H133" i="12"/>
  <c r="L133" i="12"/>
  <c r="P133" i="12"/>
  <c r="E237" i="12"/>
  <c r="F237" i="12"/>
  <c r="G237" i="12"/>
  <c r="H237" i="12"/>
  <c r="L237" i="12"/>
  <c r="P237" i="12"/>
  <c r="E25" i="12"/>
  <c r="D25" i="12" s="1"/>
  <c r="F25" i="12"/>
  <c r="G25" i="12"/>
  <c r="H25" i="12"/>
  <c r="L25" i="12"/>
  <c r="L23" i="12" s="1"/>
  <c r="L279" i="12" s="1"/>
  <c r="P25" i="12"/>
  <c r="E233" i="12"/>
  <c r="F233" i="12"/>
  <c r="G233" i="12"/>
  <c r="D233" i="12" s="1"/>
  <c r="H233" i="12"/>
  <c r="L233" i="12"/>
  <c r="E270" i="12"/>
  <c r="F270" i="12"/>
  <c r="G270" i="12"/>
  <c r="H270" i="12"/>
  <c r="L270" i="12"/>
  <c r="P270" i="12"/>
  <c r="E271" i="12"/>
  <c r="F271" i="12"/>
  <c r="G271" i="12"/>
  <c r="H271" i="12"/>
  <c r="L271" i="12"/>
  <c r="P271" i="12"/>
  <c r="E272" i="12"/>
  <c r="F272" i="12"/>
  <c r="G272" i="12"/>
  <c r="H272" i="12"/>
  <c r="L272" i="12"/>
  <c r="P272" i="12"/>
  <c r="E255" i="12"/>
  <c r="F255" i="12"/>
  <c r="G255" i="12"/>
  <c r="H255" i="12"/>
  <c r="L255" i="12"/>
  <c r="P255" i="12"/>
  <c r="E256" i="12"/>
  <c r="F256" i="12"/>
  <c r="G256" i="12"/>
  <c r="H256" i="12"/>
  <c r="L256" i="12"/>
  <c r="P256" i="12"/>
  <c r="E243" i="12"/>
  <c r="F243" i="12"/>
  <c r="G243" i="12"/>
  <c r="H243" i="12"/>
  <c r="L243" i="12"/>
  <c r="P243" i="12"/>
  <c r="E244" i="12"/>
  <c r="F244" i="12"/>
  <c r="G244" i="12"/>
  <c r="H244" i="12"/>
  <c r="L244" i="12"/>
  <c r="P244" i="12"/>
  <c r="H238" i="12"/>
  <c r="E238" i="12"/>
  <c r="F238" i="12"/>
  <c r="G238" i="12"/>
  <c r="D238" i="12" s="1"/>
  <c r="L238" i="12"/>
  <c r="P238" i="12"/>
  <c r="E235" i="12"/>
  <c r="F235" i="12"/>
  <c r="G235" i="12"/>
  <c r="H235" i="12"/>
  <c r="L235" i="12"/>
  <c r="P235" i="12"/>
  <c r="P228" i="12" s="1"/>
  <c r="P227" i="12" s="1"/>
  <c r="E139" i="12"/>
  <c r="F139" i="12"/>
  <c r="G139" i="12"/>
  <c r="H139" i="12"/>
  <c r="L139" i="12"/>
  <c r="P139" i="12"/>
  <c r="E134" i="12"/>
  <c r="F134" i="12"/>
  <c r="G134" i="12"/>
  <c r="H134" i="12"/>
  <c r="L134" i="12"/>
  <c r="P134" i="12"/>
  <c r="E135" i="12"/>
  <c r="F135" i="12"/>
  <c r="G135" i="12"/>
  <c r="H135" i="12"/>
  <c r="L135" i="12"/>
  <c r="P135" i="12"/>
  <c r="E118" i="12"/>
  <c r="F118" i="12"/>
  <c r="G118" i="12"/>
  <c r="L118" i="12"/>
  <c r="P118" i="12"/>
  <c r="E119" i="12"/>
  <c r="F119" i="12"/>
  <c r="G119" i="12"/>
  <c r="H119" i="12"/>
  <c r="L119" i="12"/>
  <c r="L106" i="12" s="1"/>
  <c r="P119" i="12"/>
  <c r="N75" i="12"/>
  <c r="E44" i="12"/>
  <c r="F44" i="12"/>
  <c r="G44" i="12"/>
  <c r="E70" i="12"/>
  <c r="F70" i="12"/>
  <c r="G70" i="12"/>
  <c r="D70" i="12" s="1"/>
  <c r="H70" i="12"/>
  <c r="L70" i="12"/>
  <c r="P70" i="12"/>
  <c r="H44" i="12"/>
  <c r="H42" i="12" s="1"/>
  <c r="L44" i="12"/>
  <c r="P44" i="12"/>
  <c r="E197" i="12"/>
  <c r="F197" i="12"/>
  <c r="G197" i="12"/>
  <c r="H197" i="12"/>
  <c r="L197" i="12"/>
  <c r="P197" i="12"/>
  <c r="I173" i="12"/>
  <c r="I296" i="12" s="1"/>
  <c r="E69" i="12"/>
  <c r="F69" i="12"/>
  <c r="G69" i="12"/>
  <c r="H69" i="12"/>
  <c r="L69" i="12"/>
  <c r="P69" i="12"/>
  <c r="E101" i="12"/>
  <c r="F101" i="12"/>
  <c r="G101" i="12"/>
  <c r="H101" i="12"/>
  <c r="P216" i="12"/>
  <c r="R209" i="12"/>
  <c r="R208" i="12" s="1"/>
  <c r="S209" i="12"/>
  <c r="S208" i="12" s="1"/>
  <c r="T209" i="12"/>
  <c r="T208" i="12" s="1"/>
  <c r="Q209" i="12"/>
  <c r="Q299" i="12" s="1"/>
  <c r="N209" i="12"/>
  <c r="N208" i="12" s="1"/>
  <c r="O209" i="12"/>
  <c r="M209" i="12"/>
  <c r="J209" i="12"/>
  <c r="J208" i="12" s="1"/>
  <c r="K209" i="12"/>
  <c r="K208" i="12" s="1"/>
  <c r="I209" i="12"/>
  <c r="I208" i="12" s="1"/>
  <c r="H213" i="12"/>
  <c r="H214" i="12"/>
  <c r="H215" i="12"/>
  <c r="H216" i="12"/>
  <c r="H217" i="12"/>
  <c r="H300" i="12" s="1"/>
  <c r="H218" i="12"/>
  <c r="H301" i="12" s="1"/>
  <c r="H219" i="12"/>
  <c r="H302" i="12" s="1"/>
  <c r="H220" i="12"/>
  <c r="H303" i="12"/>
  <c r="H221" i="12"/>
  <c r="H304" i="12" s="1"/>
  <c r="H222" i="12"/>
  <c r="H305" i="12" s="1"/>
  <c r="H223" i="12"/>
  <c r="H306" i="12" s="1"/>
  <c r="H224" i="12"/>
  <c r="H307" i="12"/>
  <c r="H225" i="12"/>
  <c r="H308" i="12" s="1"/>
  <c r="H226" i="12"/>
  <c r="H309" i="12"/>
  <c r="H212" i="12"/>
  <c r="H211" i="12"/>
  <c r="H210" i="12"/>
  <c r="E216" i="12"/>
  <c r="F216" i="12"/>
  <c r="G216" i="12"/>
  <c r="L216" i="12"/>
  <c r="E89" i="12"/>
  <c r="F89" i="12"/>
  <c r="G89" i="12"/>
  <c r="H89" i="12"/>
  <c r="L89" i="12"/>
  <c r="P89" i="12"/>
  <c r="P75" i="12" s="1"/>
  <c r="P74" i="12" s="1"/>
  <c r="P101" i="12"/>
  <c r="G268" i="12"/>
  <c r="G269" i="12"/>
  <c r="E232" i="12"/>
  <c r="D232" i="12" s="1"/>
  <c r="F232" i="12"/>
  <c r="G232" i="12"/>
  <c r="H232" i="12"/>
  <c r="L232" i="12"/>
  <c r="P232" i="12"/>
  <c r="E234" i="12"/>
  <c r="F234" i="12"/>
  <c r="G234" i="12"/>
  <c r="H234" i="12"/>
  <c r="L234" i="12"/>
  <c r="P234" i="12"/>
  <c r="E236" i="12"/>
  <c r="F236" i="12"/>
  <c r="G236" i="12"/>
  <c r="H236" i="12"/>
  <c r="L236" i="12"/>
  <c r="P236" i="12"/>
  <c r="E249" i="12"/>
  <c r="F249" i="12"/>
  <c r="G249" i="12"/>
  <c r="D249" i="12" s="1"/>
  <c r="H249" i="12"/>
  <c r="L249" i="12"/>
  <c r="P249" i="12"/>
  <c r="E257" i="12"/>
  <c r="D257" i="12" s="1"/>
  <c r="F257" i="12"/>
  <c r="G257" i="12"/>
  <c r="H257" i="12"/>
  <c r="L257" i="12"/>
  <c r="P257" i="12"/>
  <c r="E140" i="12"/>
  <c r="F140" i="12"/>
  <c r="G140" i="12"/>
  <c r="H140" i="12"/>
  <c r="L140" i="12"/>
  <c r="P140" i="12"/>
  <c r="E88" i="12"/>
  <c r="D88" i="12" s="1"/>
  <c r="F88" i="12"/>
  <c r="G88" i="12"/>
  <c r="H88" i="12"/>
  <c r="L88" i="12"/>
  <c r="L75" i="12" s="1"/>
  <c r="P88" i="12"/>
  <c r="E67" i="12"/>
  <c r="F67" i="12"/>
  <c r="G67" i="12"/>
  <c r="H67" i="12"/>
  <c r="L67" i="12"/>
  <c r="P67" i="12"/>
  <c r="E68" i="12"/>
  <c r="D68" i="12" s="1"/>
  <c r="F68" i="12"/>
  <c r="G68" i="12"/>
  <c r="H68" i="12"/>
  <c r="L68" i="12"/>
  <c r="L62" i="12" s="1"/>
  <c r="P68" i="12"/>
  <c r="E73" i="12"/>
  <c r="F73" i="12"/>
  <c r="G73" i="12"/>
  <c r="D73" i="12" s="1"/>
  <c r="H73" i="12"/>
  <c r="L73" i="12"/>
  <c r="P73" i="12"/>
  <c r="Q142" i="12"/>
  <c r="P229" i="12"/>
  <c r="E231" i="12"/>
  <c r="F231" i="12"/>
  <c r="G231" i="12"/>
  <c r="H231" i="12"/>
  <c r="L231" i="12"/>
  <c r="P231" i="12"/>
  <c r="H107" i="12"/>
  <c r="F186" i="12"/>
  <c r="G186" i="12"/>
  <c r="H186" i="12"/>
  <c r="L186" i="12"/>
  <c r="P186" i="12"/>
  <c r="H181" i="12"/>
  <c r="L181" i="12"/>
  <c r="P181" i="12"/>
  <c r="F181" i="12"/>
  <c r="G181" i="12"/>
  <c r="T62" i="12"/>
  <c r="I54" i="12"/>
  <c r="J54" i="12"/>
  <c r="K54" i="12"/>
  <c r="E66" i="12"/>
  <c r="F66" i="12"/>
  <c r="G66" i="12"/>
  <c r="H66" i="12"/>
  <c r="L66" i="12"/>
  <c r="P66" i="12"/>
  <c r="E76" i="12"/>
  <c r="F76" i="12"/>
  <c r="G76" i="12"/>
  <c r="H76" i="12"/>
  <c r="L76" i="12"/>
  <c r="P76" i="12"/>
  <c r="E240" i="12"/>
  <c r="F240" i="12"/>
  <c r="G240" i="12"/>
  <c r="H240" i="12"/>
  <c r="L240" i="12"/>
  <c r="P240" i="12"/>
  <c r="E268" i="12"/>
  <c r="D268" i="12" s="1"/>
  <c r="F268" i="12"/>
  <c r="H268" i="12"/>
  <c r="L268" i="12"/>
  <c r="P268" i="12"/>
  <c r="E269" i="12"/>
  <c r="F269" i="12"/>
  <c r="H269" i="12"/>
  <c r="L269" i="12"/>
  <c r="P269" i="12"/>
  <c r="I99" i="12"/>
  <c r="J99" i="12"/>
  <c r="K99" i="12"/>
  <c r="M99" i="12"/>
  <c r="N99" i="12"/>
  <c r="O99" i="12"/>
  <c r="Q99" i="12"/>
  <c r="R99" i="12"/>
  <c r="S99" i="12"/>
  <c r="T99" i="12"/>
  <c r="I62" i="12"/>
  <c r="J62" i="12"/>
  <c r="K62" i="12"/>
  <c r="I57" i="12"/>
  <c r="I290" i="12"/>
  <c r="K57" i="12"/>
  <c r="K290" i="12" s="1"/>
  <c r="I51" i="12"/>
  <c r="J51" i="12"/>
  <c r="J288" i="12"/>
  <c r="K51" i="12"/>
  <c r="H21" i="12"/>
  <c r="C33" i="1"/>
  <c r="C32" i="1"/>
  <c r="C26" i="1" s="1"/>
  <c r="E266" i="12"/>
  <c r="F266" i="12"/>
  <c r="G266" i="12"/>
  <c r="D266" i="12" s="1"/>
  <c r="H266" i="12"/>
  <c r="L266" i="12"/>
  <c r="P266" i="12"/>
  <c r="I75" i="12"/>
  <c r="H75" i="12" s="1"/>
  <c r="J75" i="12"/>
  <c r="K75" i="12"/>
  <c r="M75" i="12"/>
  <c r="O75" i="12"/>
  <c r="O74" i="12" s="1"/>
  <c r="Q75" i="12"/>
  <c r="R75" i="12"/>
  <c r="S75" i="12"/>
  <c r="T75" i="12"/>
  <c r="E186" i="12"/>
  <c r="P185" i="12"/>
  <c r="E181" i="12"/>
  <c r="M62" i="12"/>
  <c r="M299" i="12" s="1"/>
  <c r="N62" i="12"/>
  <c r="O62" i="12"/>
  <c r="Q62" i="12"/>
  <c r="R62" i="12"/>
  <c r="R299" i="12" s="1"/>
  <c r="S62" i="12"/>
  <c r="H115" i="12"/>
  <c r="E115" i="12"/>
  <c r="F115" i="12"/>
  <c r="G115" i="12"/>
  <c r="L115" i="12"/>
  <c r="P115" i="12"/>
  <c r="H104" i="12"/>
  <c r="H102" i="12" s="1"/>
  <c r="G104" i="12"/>
  <c r="T102" i="12"/>
  <c r="H49" i="12"/>
  <c r="T309" i="12"/>
  <c r="S309" i="12"/>
  <c r="R309" i="12"/>
  <c r="Q309" i="12"/>
  <c r="O309" i="12"/>
  <c r="N309" i="12"/>
  <c r="M309" i="12"/>
  <c r="K309" i="12"/>
  <c r="J309" i="12"/>
  <c r="I309" i="12"/>
  <c r="T308" i="12"/>
  <c r="S308" i="12"/>
  <c r="R308" i="12"/>
  <c r="Q308" i="12"/>
  <c r="O308" i="12"/>
  <c r="N308" i="12"/>
  <c r="M308" i="12"/>
  <c r="K308" i="12"/>
  <c r="J308" i="12"/>
  <c r="I308" i="12"/>
  <c r="T307" i="12"/>
  <c r="S307" i="12"/>
  <c r="R307" i="12"/>
  <c r="Q307" i="12"/>
  <c r="O307" i="12"/>
  <c r="N307" i="12"/>
  <c r="M307" i="12"/>
  <c r="K307" i="12"/>
  <c r="J307" i="12"/>
  <c r="I307" i="12"/>
  <c r="T306" i="12"/>
  <c r="S306" i="12"/>
  <c r="R306" i="12"/>
  <c r="Q306" i="12"/>
  <c r="O306" i="12"/>
  <c r="N306" i="12"/>
  <c r="M306" i="12"/>
  <c r="K306" i="12"/>
  <c r="J306" i="12"/>
  <c r="I306" i="12"/>
  <c r="T305" i="12"/>
  <c r="S305" i="12"/>
  <c r="R305" i="12"/>
  <c r="Q305" i="12"/>
  <c r="O305" i="12"/>
  <c r="N305" i="12"/>
  <c r="M305" i="12"/>
  <c r="K305" i="12"/>
  <c r="J305" i="12"/>
  <c r="I305" i="12"/>
  <c r="T304" i="12"/>
  <c r="S304" i="12"/>
  <c r="R304" i="12"/>
  <c r="Q304" i="12"/>
  <c r="O304" i="12"/>
  <c r="N304" i="12"/>
  <c r="M304" i="12"/>
  <c r="K304" i="12"/>
  <c r="J304" i="12"/>
  <c r="I304" i="12"/>
  <c r="T303" i="12"/>
  <c r="S303" i="12"/>
  <c r="R303" i="12"/>
  <c r="Q303" i="12"/>
  <c r="O303" i="12"/>
  <c r="N303" i="12"/>
  <c r="M303" i="12"/>
  <c r="K303" i="12"/>
  <c r="J303" i="12"/>
  <c r="I303" i="12"/>
  <c r="T302" i="12"/>
  <c r="S302" i="12"/>
  <c r="R302" i="12"/>
  <c r="Q302" i="12"/>
  <c r="O302" i="12"/>
  <c r="N302" i="12"/>
  <c r="M302" i="12"/>
  <c r="K302" i="12"/>
  <c r="J302" i="12"/>
  <c r="I302" i="12"/>
  <c r="T301" i="12"/>
  <c r="S301" i="12"/>
  <c r="R301" i="12"/>
  <c r="Q301" i="12"/>
  <c r="O301" i="12"/>
  <c r="N301" i="12"/>
  <c r="M301" i="12"/>
  <c r="K301" i="12"/>
  <c r="J301" i="12"/>
  <c r="I301" i="12"/>
  <c r="T300" i="12"/>
  <c r="S300" i="12"/>
  <c r="R300" i="12"/>
  <c r="Q300" i="12"/>
  <c r="O300" i="12"/>
  <c r="N300" i="12"/>
  <c r="M300" i="12"/>
  <c r="K300" i="12"/>
  <c r="J300" i="12"/>
  <c r="I300" i="12"/>
  <c r="P273" i="12"/>
  <c r="L273" i="12"/>
  <c r="H273" i="12"/>
  <c r="G273" i="12"/>
  <c r="F273" i="12"/>
  <c r="E273" i="12"/>
  <c r="P267" i="12"/>
  <c r="L267" i="12"/>
  <c r="H267" i="12"/>
  <c r="G267" i="12"/>
  <c r="F267" i="12"/>
  <c r="E267" i="12"/>
  <c r="L262" i="12"/>
  <c r="H262" i="12"/>
  <c r="P261" i="12"/>
  <c r="L261" i="12"/>
  <c r="H261" i="12"/>
  <c r="G261" i="12"/>
  <c r="F261" i="12"/>
  <c r="E261" i="12"/>
  <c r="P258" i="12"/>
  <c r="L258" i="12"/>
  <c r="H258" i="12"/>
  <c r="G258" i="12"/>
  <c r="F258" i="12"/>
  <c r="E258" i="12"/>
  <c r="P254" i="12"/>
  <c r="L254" i="12"/>
  <c r="H254" i="12"/>
  <c r="G254" i="12"/>
  <c r="F254" i="12"/>
  <c r="E254" i="12"/>
  <c r="P252" i="12"/>
  <c r="L252" i="12"/>
  <c r="H252" i="12"/>
  <c r="G252" i="12"/>
  <c r="F252" i="12"/>
  <c r="E252" i="12"/>
  <c r="P253" i="12"/>
  <c r="L253" i="12"/>
  <c r="H253" i="12"/>
  <c r="G253" i="12"/>
  <c r="F253" i="12"/>
  <c r="E253" i="12"/>
  <c r="P248" i="12"/>
  <c r="L248" i="12"/>
  <c r="H248" i="12"/>
  <c r="G248" i="12"/>
  <c r="F248" i="12"/>
  <c r="E248" i="12"/>
  <c r="P247" i="12"/>
  <c r="L247" i="12"/>
  <c r="H247" i="12"/>
  <c r="G247" i="12"/>
  <c r="F247" i="12"/>
  <c r="E247" i="12"/>
  <c r="P246" i="12"/>
  <c r="L246" i="12"/>
  <c r="H246" i="12"/>
  <c r="G246" i="12"/>
  <c r="F246" i="12"/>
  <c r="E246" i="12"/>
  <c r="P245" i="12"/>
  <c r="L245" i="12"/>
  <c r="H245" i="12"/>
  <c r="G245" i="12"/>
  <c r="F245" i="12"/>
  <c r="E245" i="12"/>
  <c r="P239" i="12"/>
  <c r="L239" i="12"/>
  <c r="H239" i="12"/>
  <c r="G239" i="12"/>
  <c r="F239" i="12"/>
  <c r="E239" i="12"/>
  <c r="P230" i="12"/>
  <c r="L230" i="12"/>
  <c r="H230" i="12"/>
  <c r="G230" i="12"/>
  <c r="F230" i="12"/>
  <c r="E230" i="12"/>
  <c r="L229" i="12"/>
  <c r="H229" i="12"/>
  <c r="G229" i="12"/>
  <c r="F229" i="12"/>
  <c r="E229" i="12"/>
  <c r="T228" i="12"/>
  <c r="T227" i="12" s="1"/>
  <c r="S228" i="12"/>
  <c r="S227" i="12" s="1"/>
  <c r="R228" i="12"/>
  <c r="R227" i="12" s="1"/>
  <c r="Q228" i="12"/>
  <c r="O228" i="12"/>
  <c r="N228" i="12"/>
  <c r="N227" i="12" s="1"/>
  <c r="M228" i="12"/>
  <c r="M227" i="12" s="1"/>
  <c r="K228" i="12"/>
  <c r="K227" i="12" s="1"/>
  <c r="J228" i="12"/>
  <c r="J227" i="12" s="1"/>
  <c r="I228" i="12"/>
  <c r="P226" i="12"/>
  <c r="P309" i="12"/>
  <c r="L226" i="12"/>
  <c r="L309" i="12"/>
  <c r="G226" i="12"/>
  <c r="G309" i="12"/>
  <c r="F226" i="12"/>
  <c r="F309" i="12"/>
  <c r="E226" i="12"/>
  <c r="P225" i="12"/>
  <c r="P308" i="12" s="1"/>
  <c r="L225" i="12"/>
  <c r="L308" i="12"/>
  <c r="G225" i="12"/>
  <c r="G308" i="12" s="1"/>
  <c r="F225" i="12"/>
  <c r="F308" i="12" s="1"/>
  <c r="E225" i="12"/>
  <c r="E308" i="12" s="1"/>
  <c r="P224" i="12"/>
  <c r="P307" i="12" s="1"/>
  <c r="L224" i="12"/>
  <c r="L307" i="12" s="1"/>
  <c r="G224" i="12"/>
  <c r="G307" i="12" s="1"/>
  <c r="F224" i="12"/>
  <c r="F307" i="12" s="1"/>
  <c r="E224" i="12"/>
  <c r="P223" i="12"/>
  <c r="P306" i="12"/>
  <c r="L223" i="12"/>
  <c r="L306" i="12"/>
  <c r="G223" i="12"/>
  <c r="G306" i="12"/>
  <c r="F223" i="12"/>
  <c r="F306" i="12"/>
  <c r="E223" i="12"/>
  <c r="E306" i="12"/>
  <c r="P222" i="12"/>
  <c r="P305" i="12"/>
  <c r="L222" i="12"/>
  <c r="L305" i="12"/>
  <c r="G222" i="12"/>
  <c r="F222" i="12"/>
  <c r="F305" i="12" s="1"/>
  <c r="E222" i="12"/>
  <c r="P221" i="12"/>
  <c r="P304" i="12"/>
  <c r="L221" i="12"/>
  <c r="L304" i="12"/>
  <c r="G221" i="12"/>
  <c r="F221" i="12"/>
  <c r="F304" i="12" s="1"/>
  <c r="E221" i="12"/>
  <c r="P220" i="12"/>
  <c r="P303" i="12"/>
  <c r="L220" i="12"/>
  <c r="L303" i="12"/>
  <c r="G220" i="12"/>
  <c r="G303" i="12"/>
  <c r="F220" i="12"/>
  <c r="F303" i="12"/>
  <c r="E220" i="12"/>
  <c r="E303" i="12" s="1"/>
  <c r="P219" i="12"/>
  <c r="P302" i="12"/>
  <c r="L219" i="12"/>
  <c r="L302" i="12" s="1"/>
  <c r="G219" i="12"/>
  <c r="G302" i="12"/>
  <c r="F219" i="12"/>
  <c r="F302" i="12" s="1"/>
  <c r="E219" i="12"/>
  <c r="E302" i="12"/>
  <c r="P218" i="12"/>
  <c r="P301" i="12" s="1"/>
  <c r="L218" i="12"/>
  <c r="L301" i="12"/>
  <c r="G218" i="12"/>
  <c r="G301" i="12" s="1"/>
  <c r="F218" i="12"/>
  <c r="F301" i="12"/>
  <c r="E218" i="12"/>
  <c r="P217" i="12"/>
  <c r="P300" i="12"/>
  <c r="L217" i="12"/>
  <c r="L300" i="12" s="1"/>
  <c r="G217" i="12"/>
  <c r="F217" i="12"/>
  <c r="F300" i="12"/>
  <c r="E217" i="12"/>
  <c r="E300" i="12" s="1"/>
  <c r="P215" i="12"/>
  <c r="L215" i="12"/>
  <c r="G215" i="12"/>
  <c r="F215" i="12"/>
  <c r="E215" i="12"/>
  <c r="P214" i="12"/>
  <c r="L214" i="12"/>
  <c r="G214" i="12"/>
  <c r="F214" i="12"/>
  <c r="E214" i="12"/>
  <c r="P213" i="12"/>
  <c r="L213" i="12"/>
  <c r="G213" i="12"/>
  <c r="F213" i="12"/>
  <c r="E213" i="12"/>
  <c r="P212" i="12"/>
  <c r="L212" i="12"/>
  <c r="G212" i="12"/>
  <c r="F212" i="12"/>
  <c r="E212" i="12"/>
  <c r="P211" i="12"/>
  <c r="L211" i="12"/>
  <c r="G211" i="12"/>
  <c r="F211" i="12"/>
  <c r="E211" i="12"/>
  <c r="P210" i="12"/>
  <c r="L210" i="12"/>
  <c r="G210" i="12"/>
  <c r="F210" i="12"/>
  <c r="E210" i="12"/>
  <c r="P207" i="12"/>
  <c r="P206" i="12" s="1"/>
  <c r="P298" i="12" s="1"/>
  <c r="L207" i="12"/>
  <c r="L206" i="12" s="1"/>
  <c r="L298" i="12" s="1"/>
  <c r="H207" i="12"/>
  <c r="G207" i="12"/>
  <c r="F207" i="12"/>
  <c r="E207" i="12"/>
  <c r="T206" i="12"/>
  <c r="S206" i="12"/>
  <c r="S298" i="12" s="1"/>
  <c r="R206" i="12"/>
  <c r="R298" i="12" s="1"/>
  <c r="Q206" i="12"/>
  <c r="Q298" i="12" s="1"/>
  <c r="O206" i="12"/>
  <c r="N206" i="12"/>
  <c r="N298" i="12"/>
  <c r="M206" i="12"/>
  <c r="K206" i="12"/>
  <c r="J206" i="12"/>
  <c r="I206" i="12"/>
  <c r="P205" i="12"/>
  <c r="P204" i="12"/>
  <c r="P297" i="12" s="1"/>
  <c r="L205" i="12"/>
  <c r="L204" i="12" s="1"/>
  <c r="L297" i="12" s="1"/>
  <c r="H205" i="12"/>
  <c r="H204" i="12"/>
  <c r="H297" i="12" s="1"/>
  <c r="G205" i="12"/>
  <c r="F205" i="12"/>
  <c r="E205" i="12"/>
  <c r="D205" i="12" s="1"/>
  <c r="T204" i="12"/>
  <c r="T297" i="12"/>
  <c r="S204" i="12"/>
  <c r="S297" i="12"/>
  <c r="R204" i="12"/>
  <c r="Q204" i="12"/>
  <c r="Q297" i="12" s="1"/>
  <c r="O204" i="12"/>
  <c r="O297" i="12" s="1"/>
  <c r="N204" i="12"/>
  <c r="N297" i="12" s="1"/>
  <c r="M204" i="12"/>
  <c r="M297" i="12" s="1"/>
  <c r="K204" i="12"/>
  <c r="J204" i="12"/>
  <c r="I204" i="12"/>
  <c r="P203" i="12"/>
  <c r="L203" i="12"/>
  <c r="H203" i="12"/>
  <c r="G203" i="12"/>
  <c r="F203" i="12"/>
  <c r="E203" i="12"/>
  <c r="P195" i="12"/>
  <c r="L195" i="12"/>
  <c r="H195" i="12"/>
  <c r="G195" i="12"/>
  <c r="F195" i="12"/>
  <c r="E195" i="12"/>
  <c r="P200" i="12"/>
  <c r="L200" i="12"/>
  <c r="H200" i="12"/>
  <c r="G200" i="12"/>
  <c r="F200" i="12"/>
  <c r="E200" i="12"/>
  <c r="P190" i="12"/>
  <c r="L190" i="12"/>
  <c r="H190" i="12"/>
  <c r="G190" i="12"/>
  <c r="F190" i="12"/>
  <c r="E190" i="12"/>
  <c r="P198" i="12"/>
  <c r="L198" i="12"/>
  <c r="H198" i="12"/>
  <c r="G198" i="12"/>
  <c r="F198" i="12"/>
  <c r="E198" i="12"/>
  <c r="P189" i="12"/>
  <c r="L189" i="12"/>
  <c r="H189" i="12"/>
  <c r="G189" i="12"/>
  <c r="F189" i="12"/>
  <c r="E189" i="12"/>
  <c r="P194" i="12"/>
  <c r="L194" i="12"/>
  <c r="H194" i="12"/>
  <c r="G194" i="12"/>
  <c r="F194" i="12"/>
  <c r="E194" i="12"/>
  <c r="P191" i="12"/>
  <c r="L191" i="12"/>
  <c r="H191" i="12"/>
  <c r="G191" i="12"/>
  <c r="F191" i="12"/>
  <c r="E191" i="12"/>
  <c r="P201" i="12"/>
  <c r="L201" i="12"/>
  <c r="H201" i="12"/>
  <c r="G201" i="12"/>
  <c r="F201" i="12"/>
  <c r="E201" i="12"/>
  <c r="P193" i="12"/>
  <c r="L193" i="12"/>
  <c r="H193" i="12"/>
  <c r="G193" i="12"/>
  <c r="F193" i="12"/>
  <c r="E193" i="12"/>
  <c r="P192" i="12"/>
  <c r="L192" i="12"/>
  <c r="H192" i="12"/>
  <c r="G192" i="12"/>
  <c r="F192" i="12"/>
  <c r="E192" i="12"/>
  <c r="P196" i="12"/>
  <c r="L196" i="12"/>
  <c r="H196" i="12"/>
  <c r="G196" i="12"/>
  <c r="F196" i="12"/>
  <c r="E196" i="12"/>
  <c r="P199" i="12"/>
  <c r="L199" i="12"/>
  <c r="H199" i="12"/>
  <c r="G199" i="12"/>
  <c r="F199" i="12"/>
  <c r="E199" i="12"/>
  <c r="P188" i="12"/>
  <c r="L188" i="12"/>
  <c r="H188" i="12"/>
  <c r="G188" i="12"/>
  <c r="F188" i="12"/>
  <c r="E188" i="12"/>
  <c r="P187" i="12"/>
  <c r="L187" i="12"/>
  <c r="H187" i="12"/>
  <c r="G187" i="12"/>
  <c r="F187" i="12"/>
  <c r="E187" i="12"/>
  <c r="L185" i="12"/>
  <c r="H185" i="12"/>
  <c r="G185" i="12"/>
  <c r="F185" i="12"/>
  <c r="E185" i="12"/>
  <c r="P184" i="12"/>
  <c r="L184" i="12"/>
  <c r="H184" i="12"/>
  <c r="G184" i="12"/>
  <c r="F184" i="12"/>
  <c r="E184" i="12"/>
  <c r="P182" i="12"/>
  <c r="L182" i="12"/>
  <c r="H182" i="12"/>
  <c r="G182" i="12"/>
  <c r="F182" i="12"/>
  <c r="E182" i="12"/>
  <c r="L183" i="12"/>
  <c r="H183" i="12"/>
  <c r="G183" i="12"/>
  <c r="F183" i="12"/>
  <c r="E183" i="12"/>
  <c r="P180" i="12"/>
  <c r="L180" i="12"/>
  <c r="H180" i="12"/>
  <c r="G180" i="12"/>
  <c r="F180" i="12"/>
  <c r="E180" i="12"/>
  <c r="L179" i="12"/>
  <c r="H179" i="12"/>
  <c r="G179" i="12"/>
  <c r="P178" i="12"/>
  <c r="L178" i="12"/>
  <c r="H178" i="12"/>
  <c r="G178" i="12"/>
  <c r="F178" i="12"/>
  <c r="E178" i="12"/>
  <c r="T177" i="12"/>
  <c r="S177" i="12"/>
  <c r="Q177" i="12"/>
  <c r="O177" i="12"/>
  <c r="N177" i="12"/>
  <c r="N176" i="12" s="1"/>
  <c r="M177" i="12"/>
  <c r="K177" i="12"/>
  <c r="K176" i="12" s="1"/>
  <c r="J177" i="12"/>
  <c r="I177" i="12"/>
  <c r="P171" i="12"/>
  <c r="L171" i="12"/>
  <c r="H171" i="12"/>
  <c r="G171" i="12"/>
  <c r="F171" i="12"/>
  <c r="E171" i="12"/>
  <c r="P175" i="12"/>
  <c r="L175" i="12"/>
  <c r="L173" i="12" s="1"/>
  <c r="L296" i="12" s="1"/>
  <c r="H175" i="12"/>
  <c r="G175" i="12"/>
  <c r="F175" i="12"/>
  <c r="E175" i="12"/>
  <c r="H174" i="12"/>
  <c r="H173" i="12" s="1"/>
  <c r="H296" i="12" s="1"/>
  <c r="F174" i="12"/>
  <c r="E174" i="12"/>
  <c r="D174" i="12" s="1"/>
  <c r="T173" i="12"/>
  <c r="T296" i="12"/>
  <c r="S173" i="12"/>
  <c r="S296" i="12" s="1"/>
  <c r="R173" i="12"/>
  <c r="R296" i="12"/>
  <c r="Q173" i="12"/>
  <c r="O173" i="12"/>
  <c r="O296" i="12" s="1"/>
  <c r="N173" i="12"/>
  <c r="K173" i="12"/>
  <c r="K296" i="12" s="1"/>
  <c r="J173" i="12"/>
  <c r="J296" i="12"/>
  <c r="P169" i="12"/>
  <c r="P168" i="12" s="1"/>
  <c r="L169" i="12"/>
  <c r="L168" i="12"/>
  <c r="H169" i="12"/>
  <c r="H168" i="12" s="1"/>
  <c r="G169" i="12"/>
  <c r="F169" i="12"/>
  <c r="E169" i="12"/>
  <c r="T168" i="12"/>
  <c r="S168" i="12"/>
  <c r="S286" i="12"/>
  <c r="R168" i="12"/>
  <c r="Q168" i="12"/>
  <c r="Q286" i="12" s="1"/>
  <c r="O168" i="12"/>
  <c r="N168" i="12"/>
  <c r="M168" i="12"/>
  <c r="K168" i="12"/>
  <c r="J168" i="12"/>
  <c r="J286" i="12"/>
  <c r="I168" i="12"/>
  <c r="E168" i="12" s="1"/>
  <c r="P167" i="12"/>
  <c r="P166" i="12"/>
  <c r="L167" i="12"/>
  <c r="L166" i="12" s="1"/>
  <c r="H167" i="12"/>
  <c r="H166" i="12"/>
  <c r="G167" i="12"/>
  <c r="F167" i="12"/>
  <c r="E167" i="12"/>
  <c r="T166" i="12"/>
  <c r="S166" i="12"/>
  <c r="S285" i="12"/>
  <c r="R166" i="12"/>
  <c r="Q166" i="12"/>
  <c r="O166" i="12"/>
  <c r="O285" i="12"/>
  <c r="N166" i="12"/>
  <c r="M166" i="12"/>
  <c r="K166" i="12"/>
  <c r="J166" i="12"/>
  <c r="J285" i="12"/>
  <c r="P165" i="12"/>
  <c r="P164" i="12" s="1"/>
  <c r="L165" i="12"/>
  <c r="L164" i="12"/>
  <c r="H165" i="12"/>
  <c r="H164" i="12" s="1"/>
  <c r="G165" i="12"/>
  <c r="F165" i="12"/>
  <c r="E165" i="12"/>
  <c r="T164" i="12"/>
  <c r="S164" i="12"/>
  <c r="S284" i="12"/>
  <c r="R164" i="12"/>
  <c r="Q164" i="12"/>
  <c r="Q284" i="12"/>
  <c r="O164" i="12"/>
  <c r="N164" i="12"/>
  <c r="M164" i="12"/>
  <c r="K164" i="12"/>
  <c r="K284" i="12"/>
  <c r="J164" i="12"/>
  <c r="I164" i="12"/>
  <c r="I284" i="12"/>
  <c r="P163" i="12"/>
  <c r="L163" i="12"/>
  <c r="H163" i="12"/>
  <c r="G163" i="12"/>
  <c r="F163" i="12"/>
  <c r="E163" i="12"/>
  <c r="P162" i="12"/>
  <c r="L162" i="12"/>
  <c r="H162" i="12"/>
  <c r="H161" i="12" s="1"/>
  <c r="G162" i="12"/>
  <c r="F162" i="12"/>
  <c r="E162" i="12"/>
  <c r="T161" i="12"/>
  <c r="G161" i="12" s="1"/>
  <c r="D161" i="12" s="1"/>
  <c r="S161" i="12"/>
  <c r="S283" i="12" s="1"/>
  <c r="R161" i="12"/>
  <c r="Q161" i="12"/>
  <c r="Q283" i="12" s="1"/>
  <c r="O161" i="12"/>
  <c r="N161" i="12"/>
  <c r="M161" i="12"/>
  <c r="K161" i="12"/>
  <c r="K283" i="12" s="1"/>
  <c r="J161" i="12"/>
  <c r="I161" i="12"/>
  <c r="P160" i="12"/>
  <c r="P159" i="12" s="1"/>
  <c r="L160" i="12"/>
  <c r="L159" i="12" s="1"/>
  <c r="H160" i="12"/>
  <c r="H159" i="12"/>
  <c r="G160" i="12"/>
  <c r="F160" i="12"/>
  <c r="E160" i="12"/>
  <c r="T159" i="12"/>
  <c r="S159" i="12"/>
  <c r="S282" i="12"/>
  <c r="R159" i="12"/>
  <c r="Q159" i="12"/>
  <c r="Q282" i="12" s="1"/>
  <c r="O159" i="12"/>
  <c r="N159" i="12"/>
  <c r="N282" i="12"/>
  <c r="M159" i="12"/>
  <c r="K159" i="12"/>
  <c r="J159" i="12"/>
  <c r="I159" i="12"/>
  <c r="P158" i="12"/>
  <c r="P157" i="12"/>
  <c r="L158" i="12"/>
  <c r="L157" i="12" s="1"/>
  <c r="H158" i="12"/>
  <c r="H157" i="12" s="1"/>
  <c r="G158" i="12"/>
  <c r="F158" i="12"/>
  <c r="E158" i="12"/>
  <c r="T157" i="12"/>
  <c r="S157" i="12"/>
  <c r="S281" i="12"/>
  <c r="R157" i="12"/>
  <c r="Q157" i="12"/>
  <c r="Q281" i="12" s="1"/>
  <c r="O157" i="12"/>
  <c r="N157" i="12"/>
  <c r="N281" i="12"/>
  <c r="M157" i="12"/>
  <c r="K157" i="12"/>
  <c r="K281" i="12" s="1"/>
  <c r="J157" i="12"/>
  <c r="I157" i="12"/>
  <c r="I281" i="12"/>
  <c r="P156" i="12"/>
  <c r="P155" i="12"/>
  <c r="L156" i="12"/>
  <c r="L155" i="12"/>
  <c r="H156" i="12"/>
  <c r="H155" i="12"/>
  <c r="G156" i="12"/>
  <c r="F156" i="12"/>
  <c r="E156" i="12"/>
  <c r="T155" i="12"/>
  <c r="S155" i="12"/>
  <c r="S280" i="12"/>
  <c r="R155" i="12"/>
  <c r="Q155" i="12"/>
  <c r="Q280" i="12" s="1"/>
  <c r="O155" i="12"/>
  <c r="N155" i="12"/>
  <c r="N280" i="12"/>
  <c r="M155" i="12"/>
  <c r="K155" i="12"/>
  <c r="K280" i="12" s="1"/>
  <c r="J155" i="12"/>
  <c r="I155" i="12"/>
  <c r="I280" i="12"/>
  <c r="P154" i="12"/>
  <c r="P153" i="12"/>
  <c r="L154" i="12"/>
  <c r="L153" i="12"/>
  <c r="H154" i="12"/>
  <c r="H153" i="12"/>
  <c r="G154" i="12"/>
  <c r="F154" i="12"/>
  <c r="E154" i="12"/>
  <c r="T153" i="12"/>
  <c r="S153" i="12"/>
  <c r="S279" i="12"/>
  <c r="R153" i="12"/>
  <c r="Q153" i="12"/>
  <c r="Q279" i="12" s="1"/>
  <c r="O153" i="12"/>
  <c r="N153" i="12"/>
  <c r="N279" i="12"/>
  <c r="M153" i="12"/>
  <c r="K153" i="12"/>
  <c r="K279" i="12" s="1"/>
  <c r="J153" i="12"/>
  <c r="I153" i="12"/>
  <c r="P152" i="12"/>
  <c r="P151" i="12" s="1"/>
  <c r="L152" i="12"/>
  <c r="L151" i="12" s="1"/>
  <c r="H152" i="12"/>
  <c r="H151" i="12" s="1"/>
  <c r="G152" i="12"/>
  <c r="D152" i="12" s="1"/>
  <c r="F152" i="12"/>
  <c r="E152" i="12"/>
  <c r="T151" i="12"/>
  <c r="S151" i="12"/>
  <c r="R151" i="12"/>
  <c r="R278" i="12"/>
  <c r="Q151" i="12"/>
  <c r="O151" i="12"/>
  <c r="N151" i="12"/>
  <c r="M151" i="12"/>
  <c r="K151" i="12"/>
  <c r="J151" i="12"/>
  <c r="F151" i="12" s="1"/>
  <c r="I151" i="12"/>
  <c r="P150" i="12"/>
  <c r="P149" i="12"/>
  <c r="L150" i="12"/>
  <c r="L149" i="12" s="1"/>
  <c r="H150" i="12"/>
  <c r="H149" i="12" s="1"/>
  <c r="G150" i="12"/>
  <c r="F150" i="12"/>
  <c r="E150" i="12"/>
  <c r="D150" i="12" s="1"/>
  <c r="T149" i="12"/>
  <c r="T277" i="12"/>
  <c r="S149" i="12"/>
  <c r="R149" i="12"/>
  <c r="Q149" i="12"/>
  <c r="O149" i="12"/>
  <c r="O277" i="12" s="1"/>
  <c r="N149" i="12"/>
  <c r="M149" i="12"/>
  <c r="M277" i="12"/>
  <c r="K149" i="12"/>
  <c r="J149" i="12"/>
  <c r="I149" i="12"/>
  <c r="P148" i="12"/>
  <c r="P147" i="12" s="1"/>
  <c r="L148" i="12"/>
  <c r="L147" i="12" s="1"/>
  <c r="H148" i="12"/>
  <c r="H147" i="12" s="1"/>
  <c r="G148" i="12"/>
  <c r="D148" i="12" s="1"/>
  <c r="F148" i="12"/>
  <c r="E148" i="12"/>
  <c r="T147" i="12"/>
  <c r="S147" i="12"/>
  <c r="R147" i="12"/>
  <c r="Q147" i="12"/>
  <c r="Q276" i="12"/>
  <c r="O147" i="12"/>
  <c r="N147" i="12"/>
  <c r="N276" i="12" s="1"/>
  <c r="M147" i="12"/>
  <c r="K147" i="12"/>
  <c r="K276" i="12"/>
  <c r="J147" i="12"/>
  <c r="I147" i="12"/>
  <c r="P146" i="12"/>
  <c r="L146" i="12"/>
  <c r="H146" i="12"/>
  <c r="G146" i="12"/>
  <c r="F146" i="12"/>
  <c r="E146" i="12"/>
  <c r="P145" i="12"/>
  <c r="L145" i="12"/>
  <c r="H145" i="12"/>
  <c r="G145" i="12"/>
  <c r="F145" i="12"/>
  <c r="E145" i="12"/>
  <c r="T144" i="12"/>
  <c r="S144" i="12"/>
  <c r="R144" i="12"/>
  <c r="Q144" i="12"/>
  <c r="O144" i="12"/>
  <c r="N144" i="12"/>
  <c r="M144" i="12"/>
  <c r="K144" i="12"/>
  <c r="J144" i="12"/>
  <c r="I144" i="12"/>
  <c r="I275" i="12"/>
  <c r="P143" i="12"/>
  <c r="P142" i="12"/>
  <c r="P295" i="12" s="1"/>
  <c r="L143" i="12"/>
  <c r="L142" i="12" s="1"/>
  <c r="H143" i="12"/>
  <c r="H142" i="12" s="1"/>
  <c r="H295" i="12" s="1"/>
  <c r="G143" i="12"/>
  <c r="F143" i="12"/>
  <c r="E143" i="12"/>
  <c r="T142" i="12"/>
  <c r="T295" i="12" s="1"/>
  <c r="S142" i="12"/>
  <c r="S295" i="12" s="1"/>
  <c r="R142" i="12"/>
  <c r="F142" i="12" s="1"/>
  <c r="F295" i="12" s="1"/>
  <c r="O142" i="12"/>
  <c r="O295" i="12"/>
  <c r="N142" i="12"/>
  <c r="N295" i="12"/>
  <c r="M142" i="12"/>
  <c r="K142" i="12"/>
  <c r="K295" i="12" s="1"/>
  <c r="J142" i="12"/>
  <c r="J295" i="12" s="1"/>
  <c r="I142" i="12"/>
  <c r="I295" i="12" s="1"/>
  <c r="P251" i="12"/>
  <c r="L251" i="12"/>
  <c r="H251" i="12"/>
  <c r="G251" i="12"/>
  <c r="F251" i="12"/>
  <c r="E251" i="12"/>
  <c r="P250" i="12"/>
  <c r="L250" i="12"/>
  <c r="H250" i="12"/>
  <c r="G250" i="12"/>
  <c r="F250" i="12"/>
  <c r="E250" i="12"/>
  <c r="P138" i="12"/>
  <c r="L138" i="12"/>
  <c r="H138" i="12"/>
  <c r="G138" i="12"/>
  <c r="F138" i="12"/>
  <c r="E138" i="12"/>
  <c r="P137" i="12"/>
  <c r="L137" i="12"/>
  <c r="H137" i="12"/>
  <c r="G137" i="12"/>
  <c r="F137" i="12"/>
  <c r="P141" i="12"/>
  <c r="L141" i="12"/>
  <c r="H141" i="12"/>
  <c r="G141" i="12"/>
  <c r="F141" i="12"/>
  <c r="E141" i="12"/>
  <c r="D141" i="12" s="1"/>
  <c r="P129" i="12"/>
  <c r="L129" i="12"/>
  <c r="H129" i="12"/>
  <c r="G129" i="12"/>
  <c r="F129" i="12"/>
  <c r="E129" i="12"/>
  <c r="P128" i="12"/>
  <c r="L128" i="12"/>
  <c r="H128" i="12"/>
  <c r="G128" i="12"/>
  <c r="F128" i="12"/>
  <c r="E128" i="12"/>
  <c r="P127" i="12"/>
  <c r="L127" i="12"/>
  <c r="H127" i="12"/>
  <c r="G127" i="12"/>
  <c r="F127" i="12"/>
  <c r="E127" i="12"/>
  <c r="P126" i="12"/>
  <c r="L126" i="12"/>
  <c r="H126" i="12"/>
  <c r="G126" i="12"/>
  <c r="F126" i="12"/>
  <c r="E126" i="12"/>
  <c r="P125" i="12"/>
  <c r="L125" i="12"/>
  <c r="H125" i="12"/>
  <c r="G125" i="12"/>
  <c r="F125" i="12"/>
  <c r="E125" i="12"/>
  <c r="P124" i="12"/>
  <c r="L124" i="12"/>
  <c r="H124" i="12"/>
  <c r="G124" i="12"/>
  <c r="F124" i="12"/>
  <c r="E124" i="12"/>
  <c r="P122" i="12"/>
  <c r="L122" i="12"/>
  <c r="H122" i="12"/>
  <c r="G122" i="12"/>
  <c r="F122" i="12"/>
  <c r="E122" i="12"/>
  <c r="P121" i="12"/>
  <c r="P106" i="12" s="1"/>
  <c r="P105" i="12" s="1"/>
  <c r="L121" i="12"/>
  <c r="H121" i="12"/>
  <c r="G121" i="12"/>
  <c r="F121" i="12"/>
  <c r="E121" i="12"/>
  <c r="D121" i="12" s="1"/>
  <c r="P120" i="12"/>
  <c r="L120" i="12"/>
  <c r="H120" i="12"/>
  <c r="G120" i="12"/>
  <c r="F120" i="12"/>
  <c r="E120" i="12"/>
  <c r="P114" i="12"/>
  <c r="L114" i="12"/>
  <c r="H114" i="12"/>
  <c r="G114" i="12"/>
  <c r="F114" i="12"/>
  <c r="E114" i="12"/>
  <c r="D114" i="12" s="1"/>
  <c r="P123" i="12"/>
  <c r="L123" i="12"/>
  <c r="H123" i="12"/>
  <c r="G123" i="12"/>
  <c r="F123" i="12"/>
  <c r="E123" i="12"/>
  <c r="P110" i="12"/>
  <c r="L110" i="12"/>
  <c r="G110" i="12"/>
  <c r="F110" i="12"/>
  <c r="P112" i="12"/>
  <c r="L112" i="12"/>
  <c r="G112" i="12"/>
  <c r="F112" i="12"/>
  <c r="P109" i="12"/>
  <c r="L109" i="12"/>
  <c r="H109" i="12"/>
  <c r="G109" i="12"/>
  <c r="F109" i="12"/>
  <c r="E109" i="12"/>
  <c r="P107" i="12"/>
  <c r="L107" i="12"/>
  <c r="G107" i="12"/>
  <c r="F107" i="12"/>
  <c r="E107" i="12"/>
  <c r="T106" i="12"/>
  <c r="S106" i="12"/>
  <c r="R106" i="12"/>
  <c r="Q106" i="12"/>
  <c r="O106" i="12"/>
  <c r="N106" i="12"/>
  <c r="M106" i="12"/>
  <c r="K106" i="12"/>
  <c r="J106" i="12"/>
  <c r="P100" i="12"/>
  <c r="H100" i="12"/>
  <c r="G100" i="12"/>
  <c r="F100" i="12"/>
  <c r="E100" i="12"/>
  <c r="P98" i="12"/>
  <c r="P97" i="12" s="1"/>
  <c r="P294" i="12" s="1"/>
  <c r="L98" i="12"/>
  <c r="L97" i="12"/>
  <c r="L294" i="12" s="1"/>
  <c r="H98" i="12"/>
  <c r="G98" i="12"/>
  <c r="F98" i="12"/>
  <c r="E98" i="12"/>
  <c r="T97" i="12"/>
  <c r="T294" i="12"/>
  <c r="Q294" i="12"/>
  <c r="O97" i="12"/>
  <c r="O294" i="12" s="1"/>
  <c r="N97" i="12"/>
  <c r="M97" i="12"/>
  <c r="M294" i="12" s="1"/>
  <c r="K97" i="12"/>
  <c r="K294" i="12"/>
  <c r="J97" i="12"/>
  <c r="I97" i="12"/>
  <c r="I294" i="12"/>
  <c r="P96" i="12"/>
  <c r="P95" i="12" s="1"/>
  <c r="P293" i="12" s="1"/>
  <c r="L96" i="12"/>
  <c r="L95" i="12"/>
  <c r="L293" i="12" s="1"/>
  <c r="H96" i="12"/>
  <c r="H95" i="12"/>
  <c r="H293" i="12"/>
  <c r="G96" i="12"/>
  <c r="F96" i="12"/>
  <c r="E96" i="12"/>
  <c r="T95" i="12"/>
  <c r="T293" i="12" s="1"/>
  <c r="S95" i="12"/>
  <c r="S293" i="12"/>
  <c r="R95" i="12"/>
  <c r="R293" i="12" s="1"/>
  <c r="Q95" i="12"/>
  <c r="Q293" i="12"/>
  <c r="O95" i="12"/>
  <c r="N95" i="12"/>
  <c r="N293" i="12" s="1"/>
  <c r="M95" i="12"/>
  <c r="M293" i="12"/>
  <c r="K95" i="12"/>
  <c r="J95" i="12"/>
  <c r="J293" i="12" s="1"/>
  <c r="I95" i="12"/>
  <c r="I293" i="12"/>
  <c r="P94" i="12"/>
  <c r="P93" i="12" s="1"/>
  <c r="L94" i="12"/>
  <c r="L93" i="12" s="1"/>
  <c r="L292" i="12"/>
  <c r="H94" i="12"/>
  <c r="H93" i="12" s="1"/>
  <c r="H292" i="12" s="1"/>
  <c r="G94" i="12"/>
  <c r="F94" i="12"/>
  <c r="E94" i="12"/>
  <c r="D94" i="12" s="1"/>
  <c r="T93" i="12"/>
  <c r="T292" i="12" s="1"/>
  <c r="S93" i="12"/>
  <c r="S292" i="12" s="1"/>
  <c r="R93" i="12"/>
  <c r="R292" i="12" s="1"/>
  <c r="Q93" i="12"/>
  <c r="Q292" i="12" s="1"/>
  <c r="O93" i="12"/>
  <c r="O292" i="12" s="1"/>
  <c r="N93" i="12"/>
  <c r="M93" i="12"/>
  <c r="M292" i="12"/>
  <c r="K93" i="12"/>
  <c r="J93" i="12"/>
  <c r="J292" i="12" s="1"/>
  <c r="I93" i="12"/>
  <c r="P92" i="12"/>
  <c r="L92" i="12"/>
  <c r="H92" i="12"/>
  <c r="G92" i="12"/>
  <c r="F92" i="12"/>
  <c r="E92" i="12"/>
  <c r="P91" i="12"/>
  <c r="L91" i="12"/>
  <c r="H91" i="12"/>
  <c r="G91" i="12"/>
  <c r="F91" i="12"/>
  <c r="E91" i="12"/>
  <c r="D91" i="12" s="1"/>
  <c r="T90" i="12"/>
  <c r="T291" i="12" s="1"/>
  <c r="S90" i="12"/>
  <c r="S291" i="12" s="1"/>
  <c r="R90" i="12"/>
  <c r="R291" i="12" s="1"/>
  <c r="Q90" i="12"/>
  <c r="O90" i="12"/>
  <c r="O291" i="12" s="1"/>
  <c r="N90" i="12"/>
  <c r="M90" i="12"/>
  <c r="M291" i="12" s="1"/>
  <c r="K90" i="12"/>
  <c r="K291" i="12" s="1"/>
  <c r="J90" i="12"/>
  <c r="I90" i="12"/>
  <c r="I291" i="12" s="1"/>
  <c r="P87" i="12"/>
  <c r="L87" i="12"/>
  <c r="H87" i="12"/>
  <c r="G87" i="12"/>
  <c r="F87" i="12"/>
  <c r="E87" i="12"/>
  <c r="P86" i="12"/>
  <c r="L86" i="12"/>
  <c r="H86" i="12"/>
  <c r="G86" i="12"/>
  <c r="F86" i="12"/>
  <c r="E86" i="12"/>
  <c r="P85" i="12"/>
  <c r="L85" i="12"/>
  <c r="H85" i="12"/>
  <c r="G85" i="12"/>
  <c r="F85" i="12"/>
  <c r="E85" i="12"/>
  <c r="P84" i="12"/>
  <c r="L84" i="12"/>
  <c r="H84" i="12"/>
  <c r="G84" i="12"/>
  <c r="F84" i="12"/>
  <c r="E84" i="12"/>
  <c r="P78" i="12"/>
  <c r="L78" i="12"/>
  <c r="H78" i="12"/>
  <c r="G78" i="12"/>
  <c r="F78" i="12"/>
  <c r="E78" i="12"/>
  <c r="P72" i="12"/>
  <c r="L72" i="12"/>
  <c r="H72" i="12"/>
  <c r="G72" i="12"/>
  <c r="F72" i="12"/>
  <c r="E72" i="12"/>
  <c r="P71" i="12"/>
  <c r="L71" i="12"/>
  <c r="H71" i="12"/>
  <c r="G71" i="12"/>
  <c r="F71" i="12"/>
  <c r="E71" i="12"/>
  <c r="P64" i="12"/>
  <c r="L64" i="12"/>
  <c r="H64" i="12"/>
  <c r="G64" i="12"/>
  <c r="F64" i="12"/>
  <c r="E64" i="12"/>
  <c r="P63" i="12"/>
  <c r="L63" i="12"/>
  <c r="H63" i="12"/>
  <c r="G63" i="12"/>
  <c r="F63" i="12"/>
  <c r="E63" i="12"/>
  <c r="P58" i="12"/>
  <c r="L58" i="12"/>
  <c r="H58" i="12"/>
  <c r="G58" i="12"/>
  <c r="F58" i="12"/>
  <c r="E58" i="12"/>
  <c r="T57" i="12"/>
  <c r="T290" i="12" s="1"/>
  <c r="S57" i="12"/>
  <c r="S290" i="12"/>
  <c r="R57" i="12"/>
  <c r="R290" i="12" s="1"/>
  <c r="Q57" i="12"/>
  <c r="Q290" i="12"/>
  <c r="O57" i="12"/>
  <c r="O290" i="12" s="1"/>
  <c r="N57" i="12"/>
  <c r="N290" i="12"/>
  <c r="M57" i="12"/>
  <c r="M290" i="12" s="1"/>
  <c r="P56" i="12"/>
  <c r="L56" i="12"/>
  <c r="H56" i="12"/>
  <c r="H54" i="12" s="1"/>
  <c r="G56" i="12"/>
  <c r="F56" i="12"/>
  <c r="E56" i="12"/>
  <c r="P55" i="12"/>
  <c r="L55" i="12"/>
  <c r="H55" i="12"/>
  <c r="G55" i="12"/>
  <c r="F55" i="12"/>
  <c r="E55" i="12"/>
  <c r="T54" i="12"/>
  <c r="S54" i="12"/>
  <c r="S289" i="12" s="1"/>
  <c r="R54" i="12"/>
  <c r="Q54" i="12"/>
  <c r="Q289" i="12"/>
  <c r="O54" i="12"/>
  <c r="N54" i="12"/>
  <c r="M54" i="12"/>
  <c r="P53" i="12"/>
  <c r="L53" i="12"/>
  <c r="H53" i="12"/>
  <c r="G53" i="12"/>
  <c r="F53" i="12"/>
  <c r="E53" i="12"/>
  <c r="P52" i="12"/>
  <c r="L52" i="12"/>
  <c r="H52" i="12"/>
  <c r="G52" i="12"/>
  <c r="F52" i="12"/>
  <c r="E52" i="12"/>
  <c r="T51" i="12"/>
  <c r="G51" i="12" s="1"/>
  <c r="G288" i="12" s="1"/>
  <c r="S51" i="12"/>
  <c r="R51" i="12"/>
  <c r="R288" i="12" s="1"/>
  <c r="Q51" i="12"/>
  <c r="O51" i="12"/>
  <c r="O288" i="12" s="1"/>
  <c r="N51" i="12"/>
  <c r="M51" i="12"/>
  <c r="M288" i="12" s="1"/>
  <c r="P50" i="12"/>
  <c r="H50" i="12"/>
  <c r="H48" i="12"/>
  <c r="G50" i="12"/>
  <c r="F50" i="12"/>
  <c r="E50" i="12"/>
  <c r="D50" i="12" s="1"/>
  <c r="P49" i="12"/>
  <c r="G49" i="12"/>
  <c r="F49" i="12"/>
  <c r="E49" i="12"/>
  <c r="D49" i="12" s="1"/>
  <c r="P47" i="12"/>
  <c r="L47" i="12"/>
  <c r="H47" i="12"/>
  <c r="G47" i="12"/>
  <c r="D47" i="12" s="1"/>
  <c r="F47" i="12"/>
  <c r="E47" i="12"/>
  <c r="P46" i="12"/>
  <c r="L46" i="12"/>
  <c r="H46" i="12"/>
  <c r="G46" i="12"/>
  <c r="F46" i="12"/>
  <c r="E46" i="12"/>
  <c r="P43" i="12"/>
  <c r="L43" i="12"/>
  <c r="H43" i="12"/>
  <c r="G43" i="12"/>
  <c r="F43" i="12"/>
  <c r="E43" i="12"/>
  <c r="P41" i="12"/>
  <c r="L41" i="12"/>
  <c r="L39" i="12" s="1"/>
  <c r="L284" i="12" s="1"/>
  <c r="H41" i="12"/>
  <c r="G41" i="12"/>
  <c r="F41" i="12"/>
  <c r="E41" i="12"/>
  <c r="D41" i="12" s="1"/>
  <c r="P40" i="12"/>
  <c r="L40" i="12"/>
  <c r="H40" i="12"/>
  <c r="G40" i="12"/>
  <c r="D40" i="12" s="1"/>
  <c r="F40" i="12"/>
  <c r="E40" i="12"/>
  <c r="P38" i="12"/>
  <c r="L38" i="12"/>
  <c r="H38" i="12"/>
  <c r="G38" i="12"/>
  <c r="F38" i="12"/>
  <c r="E38" i="12"/>
  <c r="D38" i="12" s="1"/>
  <c r="P37" i="12"/>
  <c r="L37" i="12"/>
  <c r="H37" i="12"/>
  <c r="G37" i="12"/>
  <c r="D37" i="12" s="1"/>
  <c r="F37" i="12"/>
  <c r="E37" i="12"/>
  <c r="P36" i="12"/>
  <c r="L36" i="12"/>
  <c r="H36" i="12"/>
  <c r="G36" i="12"/>
  <c r="F36" i="12"/>
  <c r="E36" i="12"/>
  <c r="D36" i="12" s="1"/>
  <c r="P34" i="12"/>
  <c r="L34" i="12"/>
  <c r="H34" i="12"/>
  <c r="G34" i="12"/>
  <c r="D34" i="12" s="1"/>
  <c r="F34" i="12"/>
  <c r="E34" i="12"/>
  <c r="P33" i="12"/>
  <c r="L33" i="12"/>
  <c r="L32" i="12" s="1"/>
  <c r="L282" i="12" s="1"/>
  <c r="H33" i="12"/>
  <c r="G33" i="12"/>
  <c r="F33" i="12"/>
  <c r="E33" i="12"/>
  <c r="D33" i="12" s="1"/>
  <c r="P31" i="12"/>
  <c r="L31" i="12"/>
  <c r="H31" i="12"/>
  <c r="H29" i="12" s="1"/>
  <c r="G31" i="12"/>
  <c r="F31" i="12"/>
  <c r="E31" i="12"/>
  <c r="P30" i="12"/>
  <c r="P29" i="12" s="1"/>
  <c r="P281" i="12" s="1"/>
  <c r="L30" i="12"/>
  <c r="H30" i="12"/>
  <c r="G30" i="12"/>
  <c r="F30" i="12"/>
  <c r="E30" i="12"/>
  <c r="P28" i="12"/>
  <c r="L28" i="12"/>
  <c r="H28" i="12"/>
  <c r="H26" i="12" s="1"/>
  <c r="G28" i="12"/>
  <c r="F28" i="12"/>
  <c r="E28" i="12"/>
  <c r="P27" i="12"/>
  <c r="P26" i="12" s="1"/>
  <c r="P280" i="12" s="1"/>
  <c r="L27" i="12"/>
  <c r="H27" i="12"/>
  <c r="G27" i="12"/>
  <c r="F27" i="12"/>
  <c r="E27" i="12"/>
  <c r="P24" i="12"/>
  <c r="P23" i="12"/>
  <c r="P279" i="12"/>
  <c r="L24" i="12"/>
  <c r="H24" i="12"/>
  <c r="H23" i="12"/>
  <c r="G24" i="12"/>
  <c r="D24" i="12" s="1"/>
  <c r="F24" i="12"/>
  <c r="E24" i="12"/>
  <c r="P22" i="12"/>
  <c r="L22" i="12"/>
  <c r="H22" i="12"/>
  <c r="H20" i="12" s="1"/>
  <c r="H278" i="12" s="1"/>
  <c r="G22" i="12"/>
  <c r="D22" i="12" s="1"/>
  <c r="F22" i="12"/>
  <c r="E22" i="12"/>
  <c r="P21" i="12"/>
  <c r="L21" i="12"/>
  <c r="G21" i="12"/>
  <c r="F21" i="12"/>
  <c r="E21" i="12"/>
  <c r="P19" i="12"/>
  <c r="P17" i="12" s="1"/>
  <c r="P277" i="12" s="1"/>
  <c r="L19" i="12"/>
  <c r="H19" i="12"/>
  <c r="G19" i="12"/>
  <c r="F19" i="12"/>
  <c r="E19" i="12"/>
  <c r="P18" i="12"/>
  <c r="L18" i="12"/>
  <c r="H18" i="12"/>
  <c r="H17" i="12" s="1"/>
  <c r="G18" i="12"/>
  <c r="F18" i="12"/>
  <c r="E18" i="12"/>
  <c r="P16" i="12"/>
  <c r="P14" i="12" s="1"/>
  <c r="L16" i="12"/>
  <c r="H16" i="12"/>
  <c r="G16" i="12"/>
  <c r="F16" i="12"/>
  <c r="E16" i="12"/>
  <c r="P15" i="12"/>
  <c r="L15" i="12"/>
  <c r="H15" i="12"/>
  <c r="H14" i="12" s="1"/>
  <c r="G15" i="12"/>
  <c r="F15" i="12"/>
  <c r="E15" i="12"/>
  <c r="P13" i="12"/>
  <c r="L13" i="12"/>
  <c r="H13" i="12"/>
  <c r="G13" i="12"/>
  <c r="F13" i="12"/>
  <c r="E13" i="12"/>
  <c r="D13" i="12" s="1"/>
  <c r="P12" i="12"/>
  <c r="L12" i="12"/>
  <c r="H12" i="12"/>
  <c r="H11" i="12" s="1"/>
  <c r="G12" i="12"/>
  <c r="F12" i="12"/>
  <c r="E12" i="12"/>
  <c r="E137" i="12"/>
  <c r="D137" i="12" s="1"/>
  <c r="F262" i="12"/>
  <c r="G262" i="12"/>
  <c r="I287" i="12"/>
  <c r="S259" i="12"/>
  <c r="N296" i="12"/>
  <c r="E262" i="12"/>
  <c r="E260" i="12" s="1"/>
  <c r="E259" i="12" s="1"/>
  <c r="D234" i="12"/>
  <c r="D185" i="12"/>
  <c r="K297" i="12"/>
  <c r="D244" i="12"/>
  <c r="T278" i="12"/>
  <c r="D117" i="12"/>
  <c r="N286" i="12"/>
  <c r="H110" i="12"/>
  <c r="M208" i="12"/>
  <c r="E110" i="12"/>
  <c r="E305" i="12"/>
  <c r="P179" i="12"/>
  <c r="E179" i="12"/>
  <c r="G204" i="12"/>
  <c r="G297" i="12" s="1"/>
  <c r="R177" i="12"/>
  <c r="R176" i="12"/>
  <c r="F179" i="12"/>
  <c r="D193" i="12"/>
  <c r="D261" i="12"/>
  <c r="D140" i="12"/>
  <c r="D235" i="12"/>
  <c r="G32" i="12"/>
  <c r="G164" i="12"/>
  <c r="G284" i="12" s="1"/>
  <c r="D245" i="12"/>
  <c r="E177" i="12"/>
  <c r="D197" i="12"/>
  <c r="D192" i="12"/>
  <c r="D251" i="12"/>
  <c r="E309" i="12"/>
  <c r="F104" i="12"/>
  <c r="P104" i="12"/>
  <c r="P102" i="12"/>
  <c r="E104" i="12"/>
  <c r="D104" i="12" s="1"/>
  <c r="E45" i="12"/>
  <c r="E286" i="12"/>
  <c r="H144" i="12"/>
  <c r="L48" i="12"/>
  <c r="D196" i="12"/>
  <c r="D67" i="12"/>
  <c r="D239" i="12"/>
  <c r="D248" i="12"/>
  <c r="D207" i="12"/>
  <c r="D184" i="12"/>
  <c r="D181" i="12"/>
  <c r="G304" i="12"/>
  <c r="K293" i="12"/>
  <c r="D186" i="12"/>
  <c r="D255" i="12"/>
  <c r="D270" i="12"/>
  <c r="D265" i="12"/>
  <c r="D258" i="12"/>
  <c r="I285" i="12"/>
  <c r="N292" i="12"/>
  <c r="D175" i="12"/>
  <c r="D182" i="12"/>
  <c r="D226" i="12"/>
  <c r="D309" i="12"/>
  <c r="D253" i="12"/>
  <c r="D254" i="12"/>
  <c r="D263" i="12"/>
  <c r="D188" i="12"/>
  <c r="D215" i="12"/>
  <c r="D230" i="12"/>
  <c r="K292" i="12"/>
  <c r="I286" i="12"/>
  <c r="D247" i="12"/>
  <c r="D139" i="12"/>
  <c r="D271" i="12"/>
  <c r="G11" i="12"/>
  <c r="J275" i="12"/>
  <c r="D146" i="12"/>
  <c r="E307" i="12"/>
  <c r="F228" i="12"/>
  <c r="F227" i="12"/>
  <c r="D246" i="12"/>
  <c r="D252" i="12"/>
  <c r="D267" i="12"/>
  <c r="P209" i="12"/>
  <c r="P208" i="12" s="1"/>
  <c r="D44" i="12"/>
  <c r="G173" i="12"/>
  <c r="G296" i="12"/>
  <c r="R297" i="12"/>
  <c r="M298" i="12"/>
  <c r="I276" i="12"/>
  <c r="O208" i="12"/>
  <c r="R277" i="12"/>
  <c r="G170" i="12"/>
  <c r="J176" i="12"/>
  <c r="O298" i="12"/>
  <c r="M275" i="12"/>
  <c r="M310" i="12" s="1"/>
  <c r="K286" i="12"/>
  <c r="N287" i="12"/>
  <c r="S287" i="12"/>
  <c r="D236" i="12"/>
  <c r="D87" i="12"/>
  <c r="D250" i="12"/>
  <c r="Q259" i="12"/>
  <c r="D78" i="12"/>
  <c r="H206" i="12"/>
  <c r="H298" i="12"/>
  <c r="D272" i="12"/>
  <c r="D136" i="12"/>
  <c r="D108" i="12"/>
  <c r="D111" i="12"/>
  <c r="S176" i="12"/>
  <c r="D113" i="12"/>
  <c r="L161" i="12"/>
  <c r="D243" i="12"/>
  <c r="D118" i="12"/>
  <c r="D134" i="12"/>
  <c r="E20" i="12"/>
  <c r="P54" i="12"/>
  <c r="P289" i="12" s="1"/>
  <c r="O176" i="12"/>
  <c r="D169" i="12"/>
  <c r="D273" i="12"/>
  <c r="D59" i="12"/>
  <c r="T280" i="12"/>
  <c r="M286" i="12"/>
  <c r="D138" i="12"/>
  <c r="D212" i="12"/>
  <c r="D187" i="12"/>
  <c r="D66" i="12"/>
  <c r="D167" i="12"/>
  <c r="Q287" i="12"/>
  <c r="R275" i="12"/>
  <c r="H99" i="12"/>
  <c r="M105" i="12"/>
  <c r="E23" i="12"/>
  <c r="E279" i="12" s="1"/>
  <c r="J280" i="12"/>
  <c r="G29" i="12"/>
  <c r="J282" i="12"/>
  <c r="J283" i="12"/>
  <c r="G39" i="12"/>
  <c r="E48" i="12"/>
  <c r="E17" i="12"/>
  <c r="K277" i="12"/>
  <c r="N275" i="12"/>
  <c r="F157" i="12"/>
  <c r="D219" i="12"/>
  <c r="D302" i="12" s="1"/>
  <c r="D223" i="12"/>
  <c r="D306" i="12"/>
  <c r="N291" i="12"/>
  <c r="N284" i="12"/>
  <c r="T285" i="12"/>
  <c r="Q176" i="12"/>
  <c r="D96" i="12"/>
  <c r="D84" i="12"/>
  <c r="D131" i="12"/>
  <c r="D60" i="12"/>
  <c r="D116" i="12"/>
  <c r="Q291" i="12"/>
  <c r="G177" i="12"/>
  <c r="D190" i="12"/>
  <c r="D195" i="12"/>
  <c r="T283" i="12"/>
  <c r="M176" i="12"/>
  <c r="T176" i="12"/>
  <c r="D92" i="12"/>
  <c r="E93" i="12"/>
  <c r="E292" i="12" s="1"/>
  <c r="I292" i="12"/>
  <c r="J277" i="12"/>
  <c r="G97" i="12"/>
  <c r="G294" i="12" s="1"/>
  <c r="O275" i="12"/>
  <c r="P144" i="12"/>
  <c r="F173" i="12"/>
  <c r="F296" i="12"/>
  <c r="Q296" i="12"/>
  <c r="T298" i="12"/>
  <c r="G305" i="12"/>
  <c r="D222" i="12"/>
  <c r="D305" i="12" s="1"/>
  <c r="I227" i="12"/>
  <c r="J289" i="12"/>
  <c r="S299" i="12"/>
  <c r="O293" i="12"/>
  <c r="D135" i="12"/>
  <c r="S277" i="12"/>
  <c r="D241" i="12"/>
  <c r="D124" i="12"/>
  <c r="J298" i="12"/>
  <c r="Q278" i="12"/>
  <c r="M276" i="12"/>
  <c r="F102" i="12"/>
  <c r="D172" i="12"/>
  <c r="Q74" i="12"/>
  <c r="L260" i="12"/>
  <c r="L259" i="12" s="1"/>
  <c r="L102" i="12"/>
  <c r="C76" i="1"/>
  <c r="D158" i="12"/>
  <c r="D160" i="12"/>
  <c r="F164" i="12"/>
  <c r="G168" i="12"/>
  <c r="D168" i="12"/>
  <c r="D171" i="12"/>
  <c r="D199" i="12"/>
  <c r="D198" i="12"/>
  <c r="D200" i="12"/>
  <c r="D203" i="12"/>
  <c r="G206" i="12"/>
  <c r="D221" i="12"/>
  <c r="D304" i="12"/>
  <c r="I289" i="12"/>
  <c r="E170" i="12"/>
  <c r="E287" i="12" s="1"/>
  <c r="E42" i="12"/>
  <c r="L14" i="12"/>
  <c r="D177" i="12"/>
  <c r="R280" i="12"/>
  <c r="J281" i="12"/>
  <c r="O283" i="12"/>
  <c r="N285" i="12"/>
  <c r="K278" i="12"/>
  <c r="E11" i="12"/>
  <c r="K275" i="12"/>
  <c r="D103" i="12"/>
  <c r="F170" i="12"/>
  <c r="D240" i="12"/>
  <c r="D80" i="12"/>
  <c r="M279" i="12"/>
  <c r="O280" i="12"/>
  <c r="O282" i="12"/>
  <c r="O284" i="12"/>
  <c r="N278" i="12"/>
  <c r="Q277" i="12"/>
  <c r="D109" i="12"/>
  <c r="D128" i="12"/>
  <c r="D145" i="12"/>
  <c r="E149" i="12"/>
  <c r="E277" i="12"/>
  <c r="D163" i="12"/>
  <c r="D165" i="12"/>
  <c r="D183" i="12"/>
  <c r="D191" i="12"/>
  <c r="D189" i="12"/>
  <c r="D210" i="12"/>
  <c r="D214" i="12"/>
  <c r="G99" i="12"/>
  <c r="G209" i="12"/>
  <c r="G208" i="12"/>
  <c r="F206" i="12"/>
  <c r="F298" i="12"/>
  <c r="E173" i="12"/>
  <c r="E296" i="12" s="1"/>
  <c r="E155" i="12"/>
  <c r="E112" i="12"/>
  <c r="G166" i="12"/>
  <c r="G285" i="12" s="1"/>
  <c r="G142" i="12"/>
  <c r="F155" i="12"/>
  <c r="K298" i="12"/>
  <c r="E157" i="12"/>
  <c r="E304" i="12"/>
  <c r="Q288" i="12"/>
  <c r="O276" i="12"/>
  <c r="K288" i="12"/>
  <c r="E164" i="12"/>
  <c r="H39" i="12"/>
  <c r="L54" i="12"/>
  <c r="L289" i="12" s="1"/>
  <c r="G90" i="12"/>
  <c r="E95" i="12"/>
  <c r="E293" i="12"/>
  <c r="G157" i="12"/>
  <c r="F159" i="12"/>
  <c r="P35" i="12"/>
  <c r="H209" i="12"/>
  <c r="H208" i="12" s="1"/>
  <c r="L209" i="12"/>
  <c r="L208" i="12"/>
  <c r="G155" i="12"/>
  <c r="F168" i="12"/>
  <c r="N288" i="12"/>
  <c r="P99" i="12"/>
  <c r="D269" i="12"/>
  <c r="N10" i="12"/>
  <c r="S10" i="12"/>
  <c r="K105" i="12"/>
  <c r="H280" i="12"/>
  <c r="P39" i="12"/>
  <c r="P90" i="12"/>
  <c r="P291" i="12" s="1"/>
  <c r="L29" i="12"/>
  <c r="L281" i="12" s="1"/>
  <c r="F93" i="12"/>
  <c r="F292" i="12" s="1"/>
  <c r="E90" i="12"/>
  <c r="E291" i="12" s="1"/>
  <c r="D202" i="12"/>
  <c r="D31" i="12"/>
  <c r="F177" i="12"/>
  <c r="F51" i="12"/>
  <c r="F288" i="12" s="1"/>
  <c r="F57" i="12"/>
  <c r="F290" i="12"/>
  <c r="D16" i="12"/>
  <c r="P32" i="12"/>
  <c r="P282" i="12" s="1"/>
  <c r="H32" i="12"/>
  <c r="F54" i="12"/>
  <c r="D123" i="12"/>
  <c r="D120" i="12"/>
  <c r="D122" i="12"/>
  <c r="D125" i="12"/>
  <c r="D129" i="12"/>
  <c r="L144" i="12"/>
  <c r="E166" i="12"/>
  <c r="D229" i="12"/>
  <c r="D213" i="12"/>
  <c r="D115" i="12"/>
  <c r="D231" i="12"/>
  <c r="D156" i="12"/>
  <c r="D162" i="12"/>
  <c r="D89" i="12"/>
  <c r="D216" i="12"/>
  <c r="D101" i="12"/>
  <c r="D69" i="12"/>
  <c r="D237" i="12"/>
  <c r="K289" i="12"/>
  <c r="G93" i="12"/>
  <c r="G292" i="12" s="1"/>
  <c r="D98" i="12"/>
  <c r="D100" i="12"/>
  <c r="D107" i="12"/>
  <c r="F147" i="12"/>
  <c r="D262" i="12"/>
  <c r="D260" i="12" s="1"/>
  <c r="D259" i="12" s="1"/>
  <c r="D15" i="12"/>
  <c r="D154" i="12"/>
  <c r="T289" i="12"/>
  <c r="O289" i="12"/>
  <c r="L177" i="12"/>
  <c r="L176" i="12"/>
  <c r="P173" i="12"/>
  <c r="P296" i="12" s="1"/>
  <c r="R279" i="12"/>
  <c r="E26" i="12"/>
  <c r="E29" i="12"/>
  <c r="D29" i="12" s="1"/>
  <c r="F39" i="12"/>
  <c r="F284" i="12"/>
  <c r="E39" i="12"/>
  <c r="G45" i="12"/>
  <c r="F45" i="12"/>
  <c r="F286" i="12" s="1"/>
  <c r="G14" i="12"/>
  <c r="Q275" i="12"/>
  <c r="I278" i="12"/>
  <c r="D264" i="12"/>
  <c r="E102" i="12"/>
  <c r="E144" i="12"/>
  <c r="T105" i="12"/>
  <c r="S74" i="12"/>
  <c r="M74" i="12"/>
  <c r="J299" i="12"/>
  <c r="F99" i="12"/>
  <c r="E99" i="12"/>
  <c r="E289" i="12" s="1"/>
  <c r="H177" i="12"/>
  <c r="H176" i="12"/>
  <c r="L57" i="12"/>
  <c r="L290" i="12" s="1"/>
  <c r="T282" i="12"/>
  <c r="J284" i="12"/>
  <c r="R286" i="12"/>
  <c r="F20" i="12"/>
  <c r="F278" i="12"/>
  <c r="I277" i="12"/>
  <c r="F11" i="12"/>
  <c r="H277" i="12"/>
  <c r="L20" i="12"/>
  <c r="L278" i="12" s="1"/>
  <c r="D28" i="12"/>
  <c r="D30" i="12"/>
  <c r="D85" i="12"/>
  <c r="H90" i="12"/>
  <c r="H291" i="12"/>
  <c r="F144" i="12"/>
  <c r="D242" i="12"/>
  <c r="N294" i="12"/>
  <c r="I279" i="12"/>
  <c r="E153" i="12"/>
  <c r="G300" i="12"/>
  <c r="D217" i="12"/>
  <c r="D300" i="12"/>
  <c r="E301" i="12"/>
  <c r="D218" i="12"/>
  <c r="D301" i="12"/>
  <c r="G102" i="12"/>
  <c r="D102" i="12" s="1"/>
  <c r="F29" i="12"/>
  <c r="F281" i="12"/>
  <c r="R281" i="12"/>
  <c r="T276" i="12"/>
  <c r="J276" i="12"/>
  <c r="E106" i="12"/>
  <c r="G149" i="12"/>
  <c r="D149" i="12"/>
  <c r="H112" i="12"/>
  <c r="H106" i="12" s="1"/>
  <c r="H105" i="12" s="1"/>
  <c r="G106" i="12"/>
  <c r="F95" i="12"/>
  <c r="F293" i="12"/>
  <c r="E97" i="12"/>
  <c r="E294" i="12" s="1"/>
  <c r="M285" i="12"/>
  <c r="D224" i="12"/>
  <c r="D307" i="12"/>
  <c r="F153" i="12"/>
  <c r="D21" i="12"/>
  <c r="L51" i="12"/>
  <c r="L288" i="12" s="1"/>
  <c r="M289" i="12"/>
  <c r="D55" i="12"/>
  <c r="H57" i="12"/>
  <c r="H290" i="12" s="1"/>
  <c r="H97" i="12"/>
  <c r="H294" i="12"/>
  <c r="D126" i="12"/>
  <c r="M295" i="12"/>
  <c r="I283" i="12"/>
  <c r="E161" i="12"/>
  <c r="N283" i="12"/>
  <c r="F161" i="12"/>
  <c r="L287" i="12"/>
  <c r="D178" i="12"/>
  <c r="J297" i="12"/>
  <c r="F204" i="12"/>
  <c r="F297" i="12" s="1"/>
  <c r="D211" i="12"/>
  <c r="O227" i="12"/>
  <c r="G228" i="12"/>
  <c r="G227" i="12" s="1"/>
  <c r="F166" i="12"/>
  <c r="F285" i="12"/>
  <c r="D112" i="12"/>
  <c r="F209" i="12"/>
  <c r="F208" i="12"/>
  <c r="G153" i="12"/>
  <c r="D110" i="12"/>
  <c r="N105" i="12"/>
  <c r="F106" i="12"/>
  <c r="F105" i="12" s="1"/>
  <c r="H260" i="12"/>
  <c r="H259" i="12" s="1"/>
  <c r="D119" i="12"/>
  <c r="D82" i="12"/>
  <c r="G26" i="12"/>
  <c r="G280" i="12"/>
  <c r="G35" i="12"/>
  <c r="G283" i="12"/>
  <c r="G20" i="12"/>
  <c r="D20" i="12"/>
  <c r="G260" i="12"/>
  <c r="G259" i="12" s="1"/>
  <c r="S288" i="12"/>
  <c r="H62" i="12"/>
  <c r="G159" i="12"/>
  <c r="G282" i="12" s="1"/>
  <c r="K282" i="12"/>
  <c r="D179" i="12"/>
  <c r="H35" i="12"/>
  <c r="H283" i="12" s="1"/>
  <c r="D63" i="12"/>
  <c r="D64" i="12"/>
  <c r="O281" i="12"/>
  <c r="T281" i="12"/>
  <c r="Q285" i="12"/>
  <c r="H170" i="12"/>
  <c r="G75" i="12"/>
  <c r="D130" i="12"/>
  <c r="P45" i="12"/>
  <c r="R289" i="12"/>
  <c r="J105" i="12"/>
  <c r="T284" i="12"/>
  <c r="P170" i="12"/>
  <c r="D180" i="12"/>
  <c r="D201" i="12"/>
  <c r="D194" i="12"/>
  <c r="D12" i="12"/>
  <c r="L11" i="12"/>
  <c r="L10" i="12" s="1"/>
  <c r="D18" i="12"/>
  <c r="L17" i="12"/>
  <c r="L277" i="12" s="1"/>
  <c r="D19" i="12"/>
  <c r="D43" i="12"/>
  <c r="P51" i="12"/>
  <c r="P288" i="12"/>
  <c r="D71" i="12"/>
  <c r="F149" i="12"/>
  <c r="D220" i="12"/>
  <c r="D303" i="12"/>
  <c r="H228" i="12"/>
  <c r="H227" i="12" s="1"/>
  <c r="G17" i="12"/>
  <c r="D17" i="12"/>
  <c r="D277" i="12" s="1"/>
  <c r="P11" i="12"/>
  <c r="P275" i="12" s="1"/>
  <c r="G54" i="12"/>
  <c r="D54" i="12" s="1"/>
  <c r="G289" i="12"/>
  <c r="P284" i="12"/>
  <c r="H284" i="12"/>
  <c r="L295" i="12"/>
  <c r="D173" i="12"/>
  <c r="D296" i="12" s="1"/>
  <c r="G176" i="12"/>
  <c r="D90" i="12"/>
  <c r="D291" i="12"/>
  <c r="D170" i="12"/>
  <c r="P20" i="12"/>
  <c r="P278" i="12"/>
  <c r="D46" i="12"/>
  <c r="P48" i="12"/>
  <c r="D53" i="12"/>
  <c r="D58" i="12"/>
  <c r="D72" i="12"/>
  <c r="D143" i="12"/>
  <c r="G144" i="12"/>
  <c r="E151" i="12"/>
  <c r="P161" i="12"/>
  <c r="P283" i="12" s="1"/>
  <c r="D225" i="12"/>
  <c r="D308" i="12"/>
  <c r="E51" i="12"/>
  <c r="D51" i="12" s="1"/>
  <c r="D288" i="12" s="1"/>
  <c r="R276" i="12"/>
  <c r="E14" i="12"/>
  <c r="D14" i="12" s="1"/>
  <c r="R285" i="12"/>
  <c r="D61" i="12"/>
  <c r="D27" i="12"/>
  <c r="L35" i="12"/>
  <c r="L283" i="12" s="1"/>
  <c r="H51" i="12"/>
  <c r="H288" i="12" s="1"/>
  <c r="E147" i="12"/>
  <c r="E276" i="12"/>
  <c r="G62" i="12"/>
  <c r="G299" i="12" s="1"/>
  <c r="R74" i="12"/>
  <c r="D256" i="12"/>
  <c r="H289" i="12"/>
  <c r="H279" i="12"/>
  <c r="E54" i="12"/>
  <c r="P62" i="12"/>
  <c r="P42" i="12"/>
  <c r="P285" i="12"/>
  <c r="F75" i="12"/>
  <c r="P57" i="12"/>
  <c r="P290" i="12" s="1"/>
  <c r="J279" i="12"/>
  <c r="M280" i="12"/>
  <c r="M281" i="12"/>
  <c r="R282" i="12"/>
  <c r="M282" i="12"/>
  <c r="R283" i="12"/>
  <c r="M283" i="12"/>
  <c r="Q10" i="12"/>
  <c r="K285" i="12"/>
  <c r="O286" i="12"/>
  <c r="F17" i="12"/>
  <c r="F277" i="12" s="1"/>
  <c r="L99" i="12"/>
  <c r="H45" i="12"/>
  <c r="H286" i="12"/>
  <c r="D86" i="12"/>
  <c r="L90" i="12"/>
  <c r="L291" i="12" s="1"/>
  <c r="D127" i="12"/>
  <c r="R284" i="12"/>
  <c r="S278" i="12"/>
  <c r="K74" i="12"/>
  <c r="N74" i="12"/>
  <c r="F35" i="12"/>
  <c r="F283" i="12" s="1"/>
  <c r="F32" i="12"/>
  <c r="F282" i="12"/>
  <c r="N289" i="12"/>
  <c r="F48" i="12"/>
  <c r="F287" i="12" s="1"/>
  <c r="E32" i="12"/>
  <c r="F23" i="12"/>
  <c r="F279" i="12"/>
  <c r="I288" i="12"/>
  <c r="F14" i="12"/>
  <c r="G42" i="12"/>
  <c r="D42" i="12" s="1"/>
  <c r="G23" i="12"/>
  <c r="O279" i="12"/>
  <c r="L42" i="12"/>
  <c r="L285" i="12" s="1"/>
  <c r="L45" i="12"/>
  <c r="L286" i="12" s="1"/>
  <c r="T279" i="12"/>
  <c r="D76" i="12"/>
  <c r="I10" i="12"/>
  <c r="M284" i="12"/>
  <c r="K299" i="12"/>
  <c r="J10" i="12"/>
  <c r="N277" i="12"/>
  <c r="K10" i="12"/>
  <c r="K274" i="12" s="1"/>
  <c r="E35" i="12"/>
  <c r="D35" i="12" s="1"/>
  <c r="D283" i="12" s="1"/>
  <c r="H276" i="12"/>
  <c r="L26" i="12"/>
  <c r="L280" i="12" s="1"/>
  <c r="D56" i="12"/>
  <c r="P276" i="12"/>
  <c r="F42" i="12"/>
  <c r="E57" i="12"/>
  <c r="E290" i="12" s="1"/>
  <c r="T286" i="12"/>
  <c r="D106" i="12"/>
  <c r="E285" i="12"/>
  <c r="G291" i="12"/>
  <c r="G295" i="12"/>
  <c r="G298" i="12"/>
  <c r="H282" i="12"/>
  <c r="T275" i="12"/>
  <c r="M278" i="12"/>
  <c r="G286" i="12"/>
  <c r="E280" i="12"/>
  <c r="E275" i="12"/>
  <c r="D153" i="12"/>
  <c r="D279" i="12" s="1"/>
  <c r="E281" i="12"/>
  <c r="G277" i="12"/>
  <c r="D26" i="12"/>
  <c r="D280" i="12" s="1"/>
  <c r="F276" i="12"/>
  <c r="L105" i="12"/>
  <c r="D93" i="12"/>
  <c r="D292" i="12" s="1"/>
  <c r="F289" i="12"/>
  <c r="F275" i="12"/>
  <c r="P287" i="12"/>
  <c r="F176" i="12"/>
  <c r="D45" i="12"/>
  <c r="D286" i="12" s="1"/>
  <c r="D97" i="12"/>
  <c r="D294" i="12"/>
  <c r="E283" i="12"/>
  <c r="D144" i="12"/>
  <c r="G275" i="12"/>
  <c r="E278" i="12"/>
  <c r="D23" i="12"/>
  <c r="G279" i="12"/>
  <c r="P292" i="12"/>
  <c r="D32" i="12"/>
  <c r="D11" i="12"/>
  <c r="D275" i="12" s="1"/>
  <c r="D155" i="12"/>
  <c r="J278" i="12"/>
  <c r="L276" i="12"/>
  <c r="P286" i="12"/>
  <c r="P10" i="12"/>
  <c r="G287" i="12" l="1"/>
  <c r="D48" i="12"/>
  <c r="D287" i="12" s="1"/>
  <c r="L274" i="12"/>
  <c r="H299" i="12"/>
  <c r="H74" i="12"/>
  <c r="L74" i="12"/>
  <c r="D289" i="12"/>
  <c r="J294" i="12"/>
  <c r="F97" i="12"/>
  <c r="F294" i="12" s="1"/>
  <c r="E10" i="12"/>
  <c r="H10" i="12"/>
  <c r="E288" i="12"/>
  <c r="D166" i="12"/>
  <c r="D285" i="12" s="1"/>
  <c r="O10" i="12"/>
  <c r="O299" i="12"/>
  <c r="T288" i="12"/>
  <c r="T310" i="12" s="1"/>
  <c r="T10" i="12"/>
  <c r="K287" i="12"/>
  <c r="K310" i="12" s="1"/>
  <c r="H275" i="12"/>
  <c r="S276" i="12"/>
  <c r="S310" i="12" s="1"/>
  <c r="G147" i="12"/>
  <c r="S105" i="12"/>
  <c r="S274" i="12" s="1"/>
  <c r="O278" i="12"/>
  <c r="O310" i="12" s="1"/>
  <c r="G151" i="12"/>
  <c r="D99" i="12"/>
  <c r="I297" i="12"/>
  <c r="I176" i="12"/>
  <c r="I298" i="12"/>
  <c r="E206" i="12"/>
  <c r="E228" i="12"/>
  <c r="Q227" i="12"/>
  <c r="F62" i="12"/>
  <c r="F299" i="12" s="1"/>
  <c r="R10" i="12"/>
  <c r="T299" i="12"/>
  <c r="T74" i="12"/>
  <c r="I299" i="12"/>
  <c r="E75" i="12"/>
  <c r="Q295" i="12"/>
  <c r="Q310" i="12" s="1"/>
  <c r="Q105" i="12"/>
  <c r="E142" i="12"/>
  <c r="L228" i="12"/>
  <c r="L227" i="12" s="1"/>
  <c r="Q208" i="12"/>
  <c r="E209" i="12"/>
  <c r="P260" i="12"/>
  <c r="P259" i="12" s="1"/>
  <c r="F260" i="12"/>
  <c r="F259" i="12" s="1"/>
  <c r="P177" i="12"/>
  <c r="P176" i="12" s="1"/>
  <c r="P274" i="12" s="1"/>
  <c r="G281" i="12"/>
  <c r="D157" i="12"/>
  <c r="D281" i="12" s="1"/>
  <c r="J291" i="12"/>
  <c r="J310" i="12" s="1"/>
  <c r="F90" i="12"/>
  <c r="F291" i="12" s="1"/>
  <c r="F310" i="12" s="1"/>
  <c r="E26" i="13"/>
  <c r="J74" i="12"/>
  <c r="J274" i="12" s="1"/>
  <c r="R105" i="12"/>
  <c r="L275" i="12"/>
  <c r="M10" i="12"/>
  <c r="M274" i="12" s="1"/>
  <c r="G57" i="12"/>
  <c r="G290" i="12" s="1"/>
  <c r="N299" i="12"/>
  <c r="N310" i="12" s="1"/>
  <c r="I74" i="12"/>
  <c r="I274" i="12" s="1"/>
  <c r="D39" i="12"/>
  <c r="E284" i="12"/>
  <c r="E62" i="12"/>
  <c r="D164" i="12"/>
  <c r="E204" i="12"/>
  <c r="R295" i="12"/>
  <c r="R310" i="12" s="1"/>
  <c r="H281" i="12"/>
  <c r="I282" i="12"/>
  <c r="I310" i="12" s="1"/>
  <c r="E159" i="12"/>
  <c r="I105" i="12"/>
  <c r="H287" i="12"/>
  <c r="D52" i="12"/>
  <c r="O105" i="12"/>
  <c r="H285" i="12"/>
  <c r="G95" i="12"/>
  <c r="G74" i="12" s="1"/>
  <c r="D204" i="12" l="1"/>
  <c r="E297" i="12"/>
  <c r="E176" i="12"/>
  <c r="E32" i="13"/>
  <c r="D32" i="13" s="1"/>
  <c r="D26" i="13"/>
  <c r="E295" i="12"/>
  <c r="E105" i="12"/>
  <c r="E274" i="12" s="1"/>
  <c r="D142" i="12"/>
  <c r="D75" i="12"/>
  <c r="E74" i="12"/>
  <c r="R274" i="12"/>
  <c r="E298" i="12"/>
  <c r="D206" i="12"/>
  <c r="D298" i="12" s="1"/>
  <c r="G105" i="12"/>
  <c r="G276" i="12"/>
  <c r="G310" i="12" s="1"/>
  <c r="D147" i="12"/>
  <c r="D276" i="12" s="1"/>
  <c r="T274" i="12"/>
  <c r="F10" i="12"/>
  <c r="G10" i="12"/>
  <c r="G274" i="12" s="1"/>
  <c r="D159" i="12"/>
  <c r="D282" i="12" s="1"/>
  <c r="E282" i="12"/>
  <c r="G278" i="12"/>
  <c r="D151" i="12"/>
  <c r="D278" i="12" s="1"/>
  <c r="P299" i="12"/>
  <c r="P310" i="12" s="1"/>
  <c r="D284" i="12"/>
  <c r="L310" i="12"/>
  <c r="E208" i="12"/>
  <c r="D209" i="12"/>
  <c r="D208" i="12" s="1"/>
  <c r="Q274" i="12"/>
  <c r="H310" i="12"/>
  <c r="D57" i="12"/>
  <c r="D290" i="12" s="1"/>
  <c r="G293" i="12"/>
  <c r="D95" i="12"/>
  <c r="D293" i="12" s="1"/>
  <c r="D62" i="12"/>
  <c r="D299" i="12" s="1"/>
  <c r="E299" i="12"/>
  <c r="D228" i="12"/>
  <c r="D227" i="12" s="1"/>
  <c r="E227" i="12"/>
  <c r="O274" i="12"/>
  <c r="H274" i="12"/>
  <c r="L299" i="12"/>
  <c r="F74" i="12"/>
  <c r="F274" i="12" l="1"/>
  <c r="E310" i="12"/>
  <c r="D74" i="12"/>
  <c r="D297" i="12"/>
  <c r="D176" i="12"/>
  <c r="D295" i="12"/>
  <c r="D310" i="12" s="1"/>
  <c r="D105" i="12"/>
  <c r="D10" i="12"/>
  <c r="D274" i="12" l="1"/>
</calcChain>
</file>

<file path=xl/sharedStrings.xml><?xml version="1.0" encoding="utf-8"?>
<sst xmlns="http://schemas.openxmlformats.org/spreadsheetml/2006/main" count="1018" uniqueCount="772">
  <si>
    <t>Eil.Nr.</t>
  </si>
  <si>
    <t>1.</t>
  </si>
  <si>
    <t>Mokesčiai – iš viso</t>
  </si>
  <si>
    <t>1.1.</t>
  </si>
  <si>
    <t>1.1.1.</t>
  </si>
  <si>
    <t>1.1.2.</t>
  </si>
  <si>
    <t>1.2.</t>
  </si>
  <si>
    <t>Žemės mokestis</t>
  </si>
  <si>
    <t>1.3.</t>
  </si>
  <si>
    <t>Paveldimo turto mokestis</t>
  </si>
  <si>
    <t>1.4.</t>
  </si>
  <si>
    <t>1.5.</t>
  </si>
  <si>
    <t>Mokestis už aplinkos teršimą</t>
  </si>
  <si>
    <t>1.6.</t>
  </si>
  <si>
    <t>1.7.</t>
  </si>
  <si>
    <t xml:space="preserve">Valstybės rinkliavos </t>
  </si>
  <si>
    <t>1.8.</t>
  </si>
  <si>
    <t>Vietinės rinkliavos</t>
  </si>
  <si>
    <t>2.</t>
  </si>
  <si>
    <t>2.2.</t>
  </si>
  <si>
    <t>3.</t>
  </si>
  <si>
    <t>3.1.</t>
  </si>
  <si>
    <t>3.3.</t>
  </si>
  <si>
    <t>3.4.</t>
  </si>
  <si>
    <t>3.5.</t>
  </si>
  <si>
    <t>Kitos neišvardytos pajamos</t>
  </si>
  <si>
    <t>Iš viso pajamų</t>
  </si>
  <si>
    <t xml:space="preserve">Nuomos mokestis už valstybinę žemę </t>
  </si>
  <si>
    <t xml:space="preserve">2.1. </t>
  </si>
  <si>
    <t>Dotacijos – iš viso</t>
  </si>
  <si>
    <t>Specialios tikslinės dotacijos – iš viso</t>
  </si>
  <si>
    <t>2.1.1.</t>
  </si>
  <si>
    <t>2.1.2.</t>
  </si>
  <si>
    <t>Iš viso</t>
  </si>
  <si>
    <t>Joniškio rajono savivaldybės Jono Avyžiaus viešoji biblioteka</t>
  </si>
  <si>
    <t>Joniškio kultūros centras</t>
  </si>
  <si>
    <t>Žagarės kultūros centras</t>
  </si>
  <si>
    <t>Joniškio istorijos ir kultūros  muziejus</t>
  </si>
  <si>
    <t>Žagarės gimnazija</t>
  </si>
  <si>
    <t>Gasčiūnų pagrindinė mokykla</t>
  </si>
  <si>
    <t>Kriukų pagrindinė mokykla</t>
  </si>
  <si>
    <t>Žagarės vaikų lopšelis-darželis „Vyšniukas“</t>
  </si>
  <si>
    <t>Pajamos</t>
  </si>
  <si>
    <t>3.6.</t>
  </si>
  <si>
    <t>Joniškio rajono savivaldybės administracija</t>
  </si>
  <si>
    <t>Joniškio vaikų lopšelis darželis „Saulutė“</t>
  </si>
  <si>
    <t>Joniškio vaikų lopšelis-darželis „Ąžuoliukas“</t>
  </si>
  <si>
    <t>Joniškio vaikų darželis „Vyturėlis“</t>
  </si>
  <si>
    <t>Joniškio rajono savivaldybės visuomenės sveikatos biuras</t>
  </si>
  <si>
    <t>Joniškio rajono švietimo centras</t>
  </si>
  <si>
    <t>Valstybinėms funkcijoms atlikti</t>
  </si>
  <si>
    <t>Mokinio krepšeliui finansuoti</t>
  </si>
  <si>
    <t>3.2.</t>
  </si>
  <si>
    <t>2.1.3.</t>
  </si>
  <si>
    <t>3.7.</t>
  </si>
  <si>
    <t>Joniškio sporto centras</t>
  </si>
  <si>
    <t>2.1.4.</t>
  </si>
  <si>
    <t>„Aušros“ gimnazija</t>
  </si>
  <si>
    <t>Mato Slančiausko progimnazija</t>
  </si>
  <si>
    <t>„Saulės“ mokykla</t>
  </si>
  <si>
    <t>A. Raudonikio meno mokykla</t>
  </si>
  <si>
    <t>Vietinė rinkliava už komunalinių atliekų surinkimą ir  tvarkymą</t>
  </si>
  <si>
    <t>Kiti mokesčiai už valstybinius gamtos išteklius</t>
  </si>
  <si>
    <t>Joniškio rajono savivaldybės administracija – iš viso</t>
  </si>
  <si>
    <t>2.1.</t>
  </si>
  <si>
    <t>2.3.</t>
  </si>
  <si>
    <t>2.4.</t>
  </si>
  <si>
    <t>2.5.</t>
  </si>
  <si>
    <t>2.6.</t>
  </si>
  <si>
    <t>3.1.2.</t>
  </si>
  <si>
    <t>3.5.1.</t>
  </si>
  <si>
    <t>3.6.1.</t>
  </si>
  <si>
    <t>3.8.</t>
  </si>
  <si>
    <t>4.1.</t>
  </si>
  <si>
    <t>4.1.1.</t>
  </si>
  <si>
    <t>4.1.2.</t>
  </si>
  <si>
    <t>Eil. Nr.</t>
  </si>
  <si>
    <t>Dotacijos</t>
  </si>
  <si>
    <t>Biudžetinių įstaigų pajamos</t>
  </si>
  <si>
    <t>Biudžeto pajamos</t>
  </si>
  <si>
    <t>1</t>
  </si>
  <si>
    <t>Ugdymo aplinkai finansuoti</t>
  </si>
  <si>
    <t>1.2.1.</t>
  </si>
  <si>
    <t>1.2.2.</t>
  </si>
  <si>
    <t>1.3.1.</t>
  </si>
  <si>
    <t>1.3.2.</t>
  </si>
  <si>
    <t>Joniškio vaikų lopšelis darželis „Saulutė“ – iš viso</t>
  </si>
  <si>
    <t>1.4.1.</t>
  </si>
  <si>
    <t>1.4.2.</t>
  </si>
  <si>
    <t>Joniškio vaikų lopšelis-darželis „Ąžuoliukas“ – iš viso</t>
  </si>
  <si>
    <t>1.5.1.</t>
  </si>
  <si>
    <t>1.5.2.</t>
  </si>
  <si>
    <t>„Aušros“ gimnazija – iš viso</t>
  </si>
  <si>
    <t>1.6.1.</t>
  </si>
  <si>
    <t>1.6.2.</t>
  </si>
  <si>
    <t>Mato Slančiausko progimnazija – iš viso</t>
  </si>
  <si>
    <t>1.7.1.</t>
  </si>
  <si>
    <t>1.7.2.</t>
  </si>
  <si>
    <t>1.8.1.</t>
  </si>
  <si>
    <t>1.8.2.</t>
  </si>
  <si>
    <t>1.9.</t>
  </si>
  <si>
    <t>Žagarės gimnazija – iš viso</t>
  </si>
  <si>
    <t>1.9.1.</t>
  </si>
  <si>
    <t>1.9.2.</t>
  </si>
  <si>
    <t>1.10.</t>
  </si>
  <si>
    <t>„Saulės“ mokykla – iš viso</t>
  </si>
  <si>
    <t>1.10.1.</t>
  </si>
  <si>
    <t>1.10.2.</t>
  </si>
  <si>
    <t>1.12.</t>
  </si>
  <si>
    <t>Gasčiūnų pagrindinė mokykla – iš viso</t>
  </si>
  <si>
    <t>1.12.1.</t>
  </si>
  <si>
    <t>1.12.2.</t>
  </si>
  <si>
    <t>1.13.</t>
  </si>
  <si>
    <t>1.13.1.</t>
  </si>
  <si>
    <t>1.13.2.</t>
  </si>
  <si>
    <t>1.14.</t>
  </si>
  <si>
    <t>Kriukų pagrindinė mokykla – iš viso</t>
  </si>
  <si>
    <t>1.14.1.</t>
  </si>
  <si>
    <t>1.14.2.</t>
  </si>
  <si>
    <t>1.15.</t>
  </si>
  <si>
    <t>1.15.1.</t>
  </si>
  <si>
    <t>1.15.2.</t>
  </si>
  <si>
    <t>1.16.</t>
  </si>
  <si>
    <t>1.16.1.</t>
  </si>
  <si>
    <t>1.16.2.</t>
  </si>
  <si>
    <t>1.17.</t>
  </si>
  <si>
    <t>1.17.1.</t>
  </si>
  <si>
    <t>1.17.2.</t>
  </si>
  <si>
    <t>Žagarės specialioji mokykla – iš viso</t>
  </si>
  <si>
    <t>A. Raudonikio meno mokykla – iš viso</t>
  </si>
  <si>
    <t>Joniškio sporto centras – iš viso</t>
  </si>
  <si>
    <t>Joniškio rajono švietimo centras – iš viso</t>
  </si>
  <si>
    <t>Įstaigos veiklai finansuoti</t>
  </si>
  <si>
    <t>Mokinių konkursams ir dalykinėms olimpiadoms pagal Švietimo ir mokslo ministerijos patvirtintą planą organizuoti</t>
  </si>
  <si>
    <t>Mokinių pavėžėjimo į mokyklą išlaidoms kompensuoti</t>
  </si>
  <si>
    <t>Kultūros iniciatyvoms, etninės kultūros plėtrai ir kultūriniams mainams su užsieniu</t>
  </si>
  <si>
    <t>Sporto klubui „Krepšinio legendos“ komunalinių paslaugų skoloms sumokėti</t>
  </si>
  <si>
    <t>J. Avyžiaus viešosios bibliotekos veiklai užtikrinti</t>
  </si>
  <si>
    <t xml:space="preserve">Skaitymo skatinimo ir kraštiečių kūrybos sklaidai </t>
  </si>
  <si>
    <t>Joniškio kultūros centras – iš viso</t>
  </si>
  <si>
    <t>Joniškio kultūros centro veiklai užtikrinti</t>
  </si>
  <si>
    <t>Žagarės kultūros centras – iš viso</t>
  </si>
  <si>
    <t>Žagarės kultūros centro veiklai užtikrinti</t>
  </si>
  <si>
    <t>Joniškio istorijos ir kultūros muziejaus veiklai užtikrinti</t>
  </si>
  <si>
    <t>Joniškio sporto centro veiklai užtikrinti</t>
  </si>
  <si>
    <t>3.1.1.</t>
  </si>
  <si>
    <t>Socialinei paramai mokiniams</t>
  </si>
  <si>
    <t>3.1.3.</t>
  </si>
  <si>
    <t>Socialinėms paslaugoms</t>
  </si>
  <si>
    <t>3.1.5.</t>
  </si>
  <si>
    <t>3.1.6.</t>
  </si>
  <si>
    <t>3.1.8.</t>
  </si>
  <si>
    <t>3.1.9.</t>
  </si>
  <si>
    <t>3.1.11.</t>
  </si>
  <si>
    <t>3.1.12.</t>
  </si>
  <si>
    <t>3.1.13.</t>
  </si>
  <si>
    <t>3.1.14.</t>
  </si>
  <si>
    <t>3.1.16.</t>
  </si>
  <si>
    <t>Transporto lengvatoms kompensuoti</t>
  </si>
  <si>
    <t>3.1.17.</t>
  </si>
  <si>
    <t>3.1.18.</t>
  </si>
  <si>
    <t>Šeimynos paslaugoms teikti</t>
  </si>
  <si>
    <t>3.1.20.</t>
  </si>
  <si>
    <t>3.1.22.</t>
  </si>
  <si>
    <t>Sanitarinei veiklai organizuoti</t>
  </si>
  <si>
    <t>Žagarės socialinių paslaugų centras – iš viso</t>
  </si>
  <si>
    <t>3.2.1.</t>
  </si>
  <si>
    <t>Socialinei paramai mokiniams – maisto produktams įsigyti</t>
  </si>
  <si>
    <t>Žagarės vaikų lopšelis-darželis „Vyšniukas“ – iš viso</t>
  </si>
  <si>
    <t>3.4.1.</t>
  </si>
  <si>
    <t>Joniškio vaikų darželis „Vyturėlis“ – iš viso</t>
  </si>
  <si>
    <t>Joniškio vaikų lopšelis-darželis „Ąžuoliukas“  – iš viso</t>
  </si>
  <si>
    <t>3.7.1.</t>
  </si>
  <si>
    <t>3.8.1.</t>
  </si>
  <si>
    <t>3.9.</t>
  </si>
  <si>
    <t>3.9.1.</t>
  </si>
  <si>
    <t>3.10.</t>
  </si>
  <si>
    <t>3.10.1.</t>
  </si>
  <si>
    <t>3.11.</t>
  </si>
  <si>
    <t>3.11.1.</t>
  </si>
  <si>
    <t>3.12.</t>
  </si>
  <si>
    <t>3.12.1.</t>
  </si>
  <si>
    <t>3.14.</t>
  </si>
  <si>
    <t>3.14.1.</t>
  </si>
  <si>
    <t>3.15.</t>
  </si>
  <si>
    <t>3.16.</t>
  </si>
  <si>
    <t>3.16.1.</t>
  </si>
  <si>
    <t>Joniškio rajono savivaldybės visuomenės sveikatos biuras – iš viso</t>
  </si>
  <si>
    <t>4</t>
  </si>
  <si>
    <t>Savivaldybės tarybos veiklai užtikrinti</t>
  </si>
  <si>
    <t xml:space="preserve">Savivaldybės administracijai išlaikyti </t>
  </si>
  <si>
    <t>4.1.3.</t>
  </si>
  <si>
    <t>4.1.5.</t>
  </si>
  <si>
    <t>4.1.6.</t>
  </si>
  <si>
    <t>4.1.7.</t>
  </si>
  <si>
    <t>4.1.8.</t>
  </si>
  <si>
    <t>Savivaldybės skoliniams įsipareigojimams vykdyti</t>
  </si>
  <si>
    <t>Viešojo  transporto nuostoliams kompensuoti</t>
  </si>
  <si>
    <t>4.1.11.</t>
  </si>
  <si>
    <t>Savivaldybės įvaizdžiui gerinti</t>
  </si>
  <si>
    <t>4.1.14.</t>
  </si>
  <si>
    <t>Pastatų ir kitų statinių draudimo išlaidoms</t>
  </si>
  <si>
    <t>4.1.15.</t>
  </si>
  <si>
    <t>Duomenims suteiktos valstybės pagalbos registrui teikti</t>
  </si>
  <si>
    <t>4.1.16.</t>
  </si>
  <si>
    <t>Dalyvauti rengiant ir vykdant mobilizaciją</t>
  </si>
  <si>
    <t>4.1.17.</t>
  </si>
  <si>
    <t>Valstybinės kalbos vartojimo ir taisyklingumo kontrolei</t>
  </si>
  <si>
    <t>4.1.18.</t>
  </si>
  <si>
    <t>Vaikų teisių apsaugai</t>
  </si>
  <si>
    <t>4.1.19.</t>
  </si>
  <si>
    <t>Jaunimo teisių apsaugai</t>
  </si>
  <si>
    <t>4.1.20.</t>
  </si>
  <si>
    <t>Dalyvauti rengiant ir įgyvendinant darbo rinkos politikos priemones ir gyventojų užimtumo programas</t>
  </si>
  <si>
    <t>4.1.21.</t>
  </si>
  <si>
    <t>Civilinės būklės aktams registruoti</t>
  </si>
  <si>
    <t>4.1.22.</t>
  </si>
  <si>
    <t>Valstybės garantuojamai pirminei teisinei pagalbai teikti</t>
  </si>
  <si>
    <t>4.1.23.</t>
  </si>
  <si>
    <t>Gyventojų registrui tvarkyti ir duomenims valstybės registrams teikti</t>
  </si>
  <si>
    <t>4.1.24.</t>
  </si>
  <si>
    <t>Gyvenamosios vietos deklaravimo duomenų ir gyvenamosios vietos neturinčių asmenų apskaitos duomenims tvarkyti</t>
  </si>
  <si>
    <t>Žemės ūkio funkcijoms atlikti</t>
  </si>
  <si>
    <t>Savivaldybėms priskirtiems archyviniams dokumentams tvarkyti</t>
  </si>
  <si>
    <t>4.2.</t>
  </si>
  <si>
    <t>Joniškio rajono savivaldybės kontrolės ir audito tarnyba – iš viso</t>
  </si>
  <si>
    <t>4.2.1.</t>
  </si>
  <si>
    <t>Kontrolės ir audito tarnybai išlaikyti</t>
  </si>
  <si>
    <t>4.3.</t>
  </si>
  <si>
    <t>Joniškio rajono savivaldybės priešgaisrinė tarnyba – iš viso</t>
  </si>
  <si>
    <t>4.3.1.</t>
  </si>
  <si>
    <t>Priešgaisrinei saugai</t>
  </si>
  <si>
    <t>5</t>
  </si>
  <si>
    <t>5.1.</t>
  </si>
  <si>
    <t>5.1.4.</t>
  </si>
  <si>
    <t>Seniūnijų veiklai užtikrinti</t>
  </si>
  <si>
    <t>5.1.5.</t>
  </si>
  <si>
    <t>Joniškio rajono gatvių apšvietimo priežiūrai ir remontui</t>
  </si>
  <si>
    <t>5.1.7.</t>
  </si>
  <si>
    <t>Viešosioms erdvėms tvarkyti ir priežiūrėti Joniškio rajono savivaldybės teritorijoje</t>
  </si>
  <si>
    <t>Veikiančių kapinių priežiūrai</t>
  </si>
  <si>
    <t>5.2.</t>
  </si>
  <si>
    <t>Joniškio seniūnija</t>
  </si>
  <si>
    <t>5.3.</t>
  </si>
  <si>
    <t>Gataučių seniūnija</t>
  </si>
  <si>
    <t>5.4.</t>
  </si>
  <si>
    <t>Gaižaičių seniūnija</t>
  </si>
  <si>
    <t>5.5.</t>
  </si>
  <si>
    <t>Kepalių seniūnija</t>
  </si>
  <si>
    <t>5.6.</t>
  </si>
  <si>
    <t>Kriukų seniūnija</t>
  </si>
  <si>
    <t>5.7.</t>
  </si>
  <si>
    <t>Rudiškių seniūnija</t>
  </si>
  <si>
    <t>5.8.</t>
  </si>
  <si>
    <t>Saugėlaukio seniūnija</t>
  </si>
  <si>
    <t>5.9.</t>
  </si>
  <si>
    <t>Satkūnų seniūnija</t>
  </si>
  <si>
    <t>5.10.</t>
  </si>
  <si>
    <t>Skaistgirio seniūnija</t>
  </si>
  <si>
    <t>5.11.</t>
  </si>
  <si>
    <t>Žagarės seniūnija</t>
  </si>
  <si>
    <t>6</t>
  </si>
  <si>
    <t>6.1.</t>
  </si>
  <si>
    <t>6.1.1.</t>
  </si>
  <si>
    <t>6.1.3.</t>
  </si>
  <si>
    <t>6.1.5.</t>
  </si>
  <si>
    <t>6.1.6.</t>
  </si>
  <si>
    <t>Joniškio rajono savivaldybės aplinkos apsaugos rėmimo specialiajai programai</t>
  </si>
  <si>
    <t>Švarai ir tvarkai palaikyti Joniškio rajono savivaldybės teritorijoje</t>
  </si>
  <si>
    <t>Komunalinių atliekų tvarkymo išlaidoms</t>
  </si>
  <si>
    <t>Nekilnojamojo turto inventorizacijai</t>
  </si>
  <si>
    <t>Verslumo ugdymo ir verslo skatinimo Joniškio rajone programai įgyvendinti</t>
  </si>
  <si>
    <t>Kaimo bendruomenių veiklai remti</t>
  </si>
  <si>
    <t>Turizmo informacinės struktūros plėtros Joniškio rajone programai įgyvendinti</t>
  </si>
  <si>
    <t>Giminingų miestų tarptautinei projektinei veiklai ir mainams remti</t>
  </si>
  <si>
    <t>Žagarės specialioji mokykla</t>
  </si>
  <si>
    <t>Žagarės socialinių paslaugų centras</t>
  </si>
  <si>
    <t>Joniškio rajono savivaldybės kontrolės ir audito tarnyba</t>
  </si>
  <si>
    <t>Joniškio rajono savivaldybės priešgaisrinė tarnyba</t>
  </si>
  <si>
    <t xml:space="preserve">Programa, priemonė,                                                asignavimų valdytojas                             </t>
  </si>
  <si>
    <t>01 Švietimo paslaugų užtikrinimas ir gerinimas</t>
  </si>
  <si>
    <t>02 Kultūros ir sporto plėtra</t>
  </si>
  <si>
    <t>03 Socialinės paramos įgyvendinimas ir sveikatos apsaugos paslaugų gerinimas</t>
  </si>
  <si>
    <t>04 Savivaldybės ir viešojo valdymo paslaugų kokybės užtikrinimas ir gerinimas</t>
  </si>
  <si>
    <t>05 Seniūnijų veiklos užtikrinimas</t>
  </si>
  <si>
    <t>2.1.5.</t>
  </si>
  <si>
    <t>2.1.8.</t>
  </si>
  <si>
    <t>2.1.9.</t>
  </si>
  <si>
    <t>6.1.9.</t>
  </si>
  <si>
    <t>6.1.12.</t>
  </si>
  <si>
    <t>6.1.14.</t>
  </si>
  <si>
    <t>7.</t>
  </si>
  <si>
    <t>7.1.</t>
  </si>
  <si>
    <t>7.1.3.</t>
  </si>
  <si>
    <t>7.1.4.</t>
  </si>
  <si>
    <t>4.</t>
  </si>
  <si>
    <t>Bendrosioms ir socialinės priežiūros paslaugoms teikti</t>
  </si>
  <si>
    <t>4.1.4.</t>
  </si>
  <si>
    <t>5.1.1.</t>
  </si>
  <si>
    <t>5.1.2.</t>
  </si>
  <si>
    <t>5.1.3.</t>
  </si>
  <si>
    <t>7.1.1.</t>
  </si>
  <si>
    <t>7.1.2.1.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</si>
  <si>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</si>
  <si>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</si>
  <si>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</si>
  <si>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</si>
  <si>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</si>
  <si>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</si>
  <si>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</si>
  <si>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</si>
  <si>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</si>
  <si>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</si>
  <si>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</si>
  <si>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</si>
  <si>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</si>
  <si>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</si>
  <si>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</si>
  <si>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</si>
  <si>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</si>
  <si>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</si>
  <si>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</si>
  <si>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</si>
  <si>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</si>
  <si>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</si>
  <si>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</si>
  <si>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</si>
  <si>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</si>
  <si>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8.26.</t>
  </si>
  <si>
    <t>8.27.</t>
  </si>
  <si>
    <t>8.28.</t>
  </si>
  <si>
    <t>8.29.</t>
  </si>
  <si>
    <t>8.30.</t>
  </si>
  <si>
    <t>8.31.</t>
  </si>
  <si>
    <t>8.32.</t>
  </si>
  <si>
    <t>8.33.</t>
  </si>
  <si>
    <t>8.34.</t>
  </si>
  <si>
    <t>8.35.</t>
  </si>
  <si>
    <t>Skaistgirio gimnazija – iš viso</t>
  </si>
  <si>
    <t>Skaistgirio gimnazija</t>
  </si>
  <si>
    <t>Metinis planas</t>
  </si>
  <si>
    <t>1.11.</t>
  </si>
  <si>
    <t>1.11.1.</t>
  </si>
  <si>
    <t>1.11.2.</t>
  </si>
  <si>
    <t>VšĮ „Spalvų harmonija“</t>
  </si>
  <si>
    <t>Joniškio rajono savivaldybės Jono Avyžiaus viešoji biblioteka – iš viso</t>
  </si>
  <si>
    <t>2.2.1.</t>
  </si>
  <si>
    <t>2.2.2.</t>
  </si>
  <si>
    <t>2.3.1.</t>
  </si>
  <si>
    <t>2.4.1.</t>
  </si>
  <si>
    <t>2.5.1.</t>
  </si>
  <si>
    <t>2.6.1.</t>
  </si>
  <si>
    <t>3</t>
  </si>
  <si>
    <t>Socialinės priežiūros paslaugoms socialinės rizikos šeimoms teikti</t>
  </si>
  <si>
    <t>Savivaldybės savarankiškosioms funkcijoms administruoti</t>
  </si>
  <si>
    <t>Socialinės reabilitacijos paslaugoms neįgaliesiems bendruomenėje finansuoti</t>
  </si>
  <si>
    <t>Ilgalaikėms socialinės globos stacionariose socialinės globos įstaigose paslaugoms finansuoti</t>
  </si>
  <si>
    <t>Vaikų socialinės globos, neįgalių asmenų ir socialinės rizikos vaikų dienos užimtumo paslaugoms teikti</t>
  </si>
  <si>
    <t>3.13.</t>
  </si>
  <si>
    <t>3.13.1.</t>
  </si>
  <si>
    <t>Mokinių visuomenės sveikatos priežiūros funkcijai vykdyti</t>
  </si>
  <si>
    <t>Visuomenės sveikatos stebėsenos ir stiprinimo funkijoms vykdyti</t>
  </si>
  <si>
    <t>Civilinei saugai organizuoti</t>
  </si>
  <si>
    <t>12 Gyvenamosios aplinkos kokybės gerinimas</t>
  </si>
  <si>
    <t xml:space="preserve">Paviršinio vandens, susikaupusio rajono gyvenvietėse ir miestuose, nuleidimo darbams atlikti </t>
  </si>
  <si>
    <t>13 Kultūros paveldo puoselėjimas. Turizmas. Verslas.</t>
  </si>
  <si>
    <t>8.25</t>
  </si>
  <si>
    <t>Gataučių M. Katiliūtės mokykla</t>
  </si>
  <si>
    <t>Gataučių M. Katiliūtės mokykla – iš viso</t>
  </si>
  <si>
    <t>Savivaldybių mokykloms (klasėms), skirtoms šalies (regiono) mokiniams, turintiems specialiųjų ugdymosi poreikių, šlaikyti</t>
  </si>
  <si>
    <t>Laidojimo pašalpoms</t>
  </si>
  <si>
    <t>Socialinėms pašalpoms, būsto šildymo išlaidų ir išlaidų karštam vandeniui, kieto kuro kompensacijoms mokėti</t>
  </si>
  <si>
    <t>Dividendai</t>
  </si>
  <si>
    <t>2.7.</t>
  </si>
  <si>
    <t>2.7.1.</t>
  </si>
  <si>
    <t>Jaunimo veiklai organizuoti</t>
  </si>
  <si>
    <t>Atviro jaunimo centro veiklai užtikrinti</t>
  </si>
  <si>
    <t>Kovos du korupcija programai įgyvendimti</t>
  </si>
  <si>
    <t>2.1.6.</t>
  </si>
  <si>
    <t>3.1.10.</t>
  </si>
  <si>
    <t>3.1.15.</t>
  </si>
  <si>
    <t>4.1.9.</t>
  </si>
  <si>
    <t>4.1.10.</t>
  </si>
  <si>
    <t>6.1.4.</t>
  </si>
  <si>
    <t>6.1.8.</t>
  </si>
  <si>
    <t>6.1.17.</t>
  </si>
  <si>
    <t>6.1.18.</t>
  </si>
  <si>
    <t>6.1.19.</t>
  </si>
  <si>
    <t>6.1.21.</t>
  </si>
  <si>
    <t>7.1.9.</t>
  </si>
  <si>
    <t xml:space="preserve">Parodoms ir renginiams, reprezentuojantiems Joniškio rajoną, remti </t>
  </si>
  <si>
    <t>Nekilnojamojo turto mokestis</t>
  </si>
  <si>
    <t xml:space="preserve">1.2. </t>
  </si>
  <si>
    <t>Turto mokesčiai – iš viso</t>
  </si>
  <si>
    <t>1.2.3.</t>
  </si>
  <si>
    <t>Pajamos už prekes ir paslaugas – iš viso</t>
  </si>
  <si>
    <t>Pajamos iš baudų ir konfiskacijos</t>
  </si>
  <si>
    <t>Materialiojo ir nematerialiojo turto realizavimo pajamos</t>
  </si>
  <si>
    <t>1.9.3.</t>
  </si>
  <si>
    <t>2.6.2.</t>
  </si>
  <si>
    <t>Sportininkams ir treneriams paskatinti</t>
  </si>
  <si>
    <t>Rajono mėgėjų meno kolektyvams skatinti</t>
  </si>
  <si>
    <t>Kineziterapijos ir masažo paslaugoms teikti</t>
  </si>
  <si>
    <t>Nusikaltimų prevencijos ir kontrolės programai remti</t>
  </si>
  <si>
    <t>Žemės sklypams formuoti, pertvarkymo projektams ir kadastriniams planams rengti</t>
  </si>
  <si>
    <t>Pirčių paslaugų teikimo nuostoliams kompensuoti</t>
  </si>
  <si>
    <t xml:space="preserve">Kelių priežiūros ir plėtros programai įgyvendinti </t>
  </si>
  <si>
    <t>6.1.16.</t>
  </si>
  <si>
    <t>6.1.20.</t>
  </si>
  <si>
    <t>(tūkst. Eur.)</t>
  </si>
  <si>
    <t>2.1.10.</t>
  </si>
  <si>
    <t>3.1.23.</t>
  </si>
  <si>
    <t>Kompiuterinei, kopijavimo ir kitai IT įrangai įsigyti ir aptarnavimo sąnaudoms</t>
  </si>
  <si>
    <t>Suma               tūkst. Eur</t>
  </si>
  <si>
    <t>M. Slančiausko progimnazija</t>
  </si>
  <si>
    <t>Būsto nuomos ar išperkamosios būsto nuomos mokesčių dalies kompensacijoms</t>
  </si>
  <si>
    <t xml:space="preserve">                                                            Joniškio rajono savivaldybės tarybos</t>
  </si>
  <si>
    <t xml:space="preserve">                                                            PATVIRTINTA</t>
  </si>
  <si>
    <t>Paramai maisto produktais iš Europos pagalbos labiausiai skurstantiems fondo finansuoti</t>
  </si>
  <si>
    <t>2.1.7.</t>
  </si>
  <si>
    <t>Pajamos už atsitiktines paslaugas – iš viso</t>
  </si>
  <si>
    <t>Įmokos už išlaikymą švietimo, socialinės apsaugos įstaigose – iš viso</t>
  </si>
  <si>
    <t>3.1.24.</t>
  </si>
  <si>
    <t>Paskolų lėšos</t>
  </si>
  <si>
    <t>Kaimo bendruomenių medicinos punktų materialinei bazei gerinti</t>
  </si>
  <si>
    <t>Gydytojams specialistams pritraukti į Joniškio rajoną</t>
  </si>
  <si>
    <t>3.3.1.</t>
  </si>
  <si>
    <t>3.3.2.</t>
  </si>
  <si>
    <t xml:space="preserve">Ikimokyklinio amžiaus vaikų socialinės globos paslaugoms teikti </t>
  </si>
  <si>
    <t>3.11.2.</t>
  </si>
  <si>
    <t>Dienos socialinės globos ir užimtumo paslaugoms vaikams ir asmenims, vyresniems kaip 21 metai, ir turintiems proto negalią teikti</t>
  </si>
  <si>
    <t>Administracijos direktoriaus rezervas</t>
  </si>
  <si>
    <t>Visuomeninėms patalpoms remontuoti</t>
  </si>
  <si>
    <t>Kompleksinio planavimo dokumentams rengti, koreguoti ir pildyti</t>
  </si>
  <si>
    <t>Kelias savivaldybes jungiančių turizmo trasų ir turizmo maršrutų informacinės sistemos plėtrai</t>
  </si>
  <si>
    <t>6.1.15.</t>
  </si>
  <si>
    <t>6.1.24.</t>
  </si>
  <si>
    <t>6.1.26.</t>
  </si>
  <si>
    <t>6.1.27.</t>
  </si>
  <si>
    <t>Sporto aikštynams įrengti</t>
  </si>
  <si>
    <t>Daugiabučių gyvenamųjų namų energinio naudingumo sertifikatams ir modernizavimo (atnaujinimo) investicijų planams parengti, ekspertų paslaugoms</t>
  </si>
  <si>
    <t>Smulkaus ir vidutinio verslo skatinimo ir rėmimo fondui</t>
  </si>
  <si>
    <t>SVP priemonės kodas</t>
  </si>
  <si>
    <t>01 01 01 02</t>
  </si>
  <si>
    <t>01 01 01 01</t>
  </si>
  <si>
    <t>01 01 02 21</t>
  </si>
  <si>
    <t>01 01 02 22</t>
  </si>
  <si>
    <t>Neformaliojo suaugusiųjų švietimo programoms įgyvendinti</t>
  </si>
  <si>
    <t>01 03 01 02</t>
  </si>
  <si>
    <t>01 03 02 01</t>
  </si>
  <si>
    <t>01 03 03 01</t>
  </si>
  <si>
    <t>02 01 01 01</t>
  </si>
  <si>
    <t>02 01 02 01</t>
  </si>
  <si>
    <t>02 01 02 04</t>
  </si>
  <si>
    <t>02 01 03 06</t>
  </si>
  <si>
    <t>02 01 03 11</t>
  </si>
  <si>
    <t>02 01 03 13</t>
  </si>
  <si>
    <t>02 02 02 08</t>
  </si>
  <si>
    <t>02 02 02 09</t>
  </si>
  <si>
    <t>02 02 02 11</t>
  </si>
  <si>
    <t>02 02 02 12</t>
  </si>
  <si>
    <t>02 02 02 13</t>
  </si>
  <si>
    <t>02 03 01 01</t>
  </si>
  <si>
    <t>02 03 01 02</t>
  </si>
  <si>
    <t>02 04 01 01</t>
  </si>
  <si>
    <t>03 01 01 03</t>
  </si>
  <si>
    <t>03 01 01 05</t>
  </si>
  <si>
    <t>03 01 01 06</t>
  </si>
  <si>
    <t>03 01 03 09</t>
  </si>
  <si>
    <t>03 01 01 16</t>
  </si>
  <si>
    <t>03 01 01 13</t>
  </si>
  <si>
    <t>03 01 02 09</t>
  </si>
  <si>
    <t>Integralios pagalbo (dienos socialinės globos ir slaugos) į namus paslaugų plėtrai</t>
  </si>
  <si>
    <t>Socialinių paslaugų infrastruktūrai Joniškio rajone modernizuoti</t>
  </si>
  <si>
    <t>03 01 02 10</t>
  </si>
  <si>
    <t>03 01 03 01</t>
  </si>
  <si>
    <t>03 01 03 03</t>
  </si>
  <si>
    <t>03 01 03 07</t>
  </si>
  <si>
    <t>03 01 03 13</t>
  </si>
  <si>
    <t>03 01 03 14</t>
  </si>
  <si>
    <t xml:space="preserve">03 01 03 15 </t>
  </si>
  <si>
    <t xml:space="preserve">03 01 01 06 </t>
  </si>
  <si>
    <t>03 01 03 18</t>
  </si>
  <si>
    <t>03 01 03 19</t>
  </si>
  <si>
    <t>03 01 03 20</t>
  </si>
  <si>
    <t>03 01 03 21</t>
  </si>
  <si>
    <t>03 01 03 22</t>
  </si>
  <si>
    <t>03 02 01 05</t>
  </si>
  <si>
    <t>Medicinos įstaigų materialinei bazei gerinti</t>
  </si>
  <si>
    <t>03 02 01 18</t>
  </si>
  <si>
    <t>03 02 01 20</t>
  </si>
  <si>
    <t>03 02 01 21</t>
  </si>
  <si>
    <t>03 02 02 04</t>
  </si>
  <si>
    <t>03 02 02 07</t>
  </si>
  <si>
    <t>03 02 02 06</t>
  </si>
  <si>
    <t>03 02 02 10</t>
  </si>
  <si>
    <t>03 02 02 12</t>
  </si>
  <si>
    <t>Neveiksnių asmenų būklės peržiūrėjimui užtikrinti</t>
  </si>
  <si>
    <t>04 01 01 01</t>
  </si>
  <si>
    <t>04 01 01 03</t>
  </si>
  <si>
    <t>04 01 01 05</t>
  </si>
  <si>
    <t>04 01 01 15</t>
  </si>
  <si>
    <t>04 01 01 20</t>
  </si>
  <si>
    <t>04 01 01 21</t>
  </si>
  <si>
    <t>04 01 01 25</t>
  </si>
  <si>
    <t>04 01 01 22</t>
  </si>
  <si>
    <t>04 01 01 26</t>
  </si>
  <si>
    <t>04 01 01 29</t>
  </si>
  <si>
    <t>04 01 01 30</t>
  </si>
  <si>
    <t>04 01 01 51</t>
  </si>
  <si>
    <t>04 01 02 01</t>
  </si>
  <si>
    <t>04 01 02 02</t>
  </si>
  <si>
    <t>04 01 02 03</t>
  </si>
  <si>
    <t>04 01 02 04</t>
  </si>
  <si>
    <t>04 01 02 05</t>
  </si>
  <si>
    <t>04 01 02 06</t>
  </si>
  <si>
    <t>04 01 02 07</t>
  </si>
  <si>
    <t>04 01 02 08</t>
  </si>
  <si>
    <t>04 01 02 09</t>
  </si>
  <si>
    <t>04 01 02 11</t>
  </si>
  <si>
    <t>04 01 02 13</t>
  </si>
  <si>
    <t>04 01 02 14</t>
  </si>
  <si>
    <t>04 01 02 16</t>
  </si>
  <si>
    <t>04 01 02 17</t>
  </si>
  <si>
    <t xml:space="preserve">05 01 01 01 </t>
  </si>
  <si>
    <t>05 01 01 05</t>
  </si>
  <si>
    <t>05 01 01 06</t>
  </si>
  <si>
    <t>05 01 02 01</t>
  </si>
  <si>
    <t>05 01 02 02</t>
  </si>
  <si>
    <t>05 01 02 03</t>
  </si>
  <si>
    <t>05 01 02 13</t>
  </si>
  <si>
    <t>05 01 02 08</t>
  </si>
  <si>
    <t>12 01 01 01</t>
  </si>
  <si>
    <t>12 01 02 02</t>
  </si>
  <si>
    <t>12 01 03 03</t>
  </si>
  <si>
    <t>12 01 05 01</t>
  </si>
  <si>
    <t>Socialinio būsto plėtrai Joniškio rajone</t>
  </si>
  <si>
    <t>12 01 06 10</t>
  </si>
  <si>
    <t>12 01 06 11</t>
  </si>
  <si>
    <t>Viešajai infrastruktūrai atnaujinti Joniškio r. kaimo vietovėse</t>
  </si>
  <si>
    <t>12 01 06 12</t>
  </si>
  <si>
    <t>12 01 06 14</t>
  </si>
  <si>
    <t>12 01 06 15</t>
  </si>
  <si>
    <t xml:space="preserve">Prekybos aištelei įrengti Joniškyje, Upytės g. </t>
  </si>
  <si>
    <t>12 01 07 13</t>
  </si>
  <si>
    <t>12 02 01 13</t>
  </si>
  <si>
    <t>12 02 03 01</t>
  </si>
  <si>
    <t>Vandens tiekimo ir nuotekų tvarkymo infrastruktūros plėtrai Žagarėje</t>
  </si>
  <si>
    <t>12 02 03 02</t>
  </si>
  <si>
    <t>12 02 04 01</t>
  </si>
  <si>
    <t>12 02 05 01</t>
  </si>
  <si>
    <t>12 02 05 03</t>
  </si>
  <si>
    <t>12 02 05 04</t>
  </si>
  <si>
    <t>12 02 05 05</t>
  </si>
  <si>
    <t>12 03 02 01</t>
  </si>
  <si>
    <t>12 03 02 02</t>
  </si>
  <si>
    <t>12 04 01 02</t>
  </si>
  <si>
    <t>12 04 01 03</t>
  </si>
  <si>
    <t>12 04 01 05</t>
  </si>
  <si>
    <t>12 04 02 01</t>
  </si>
  <si>
    <t>13 01 01 01</t>
  </si>
  <si>
    <t>13 01 01 02</t>
  </si>
  <si>
    <t>13 01 01 04</t>
  </si>
  <si>
    <t>13 01 02 01</t>
  </si>
  <si>
    <t>13 02 01 07</t>
  </si>
  <si>
    <t>13 02 01 08</t>
  </si>
  <si>
    <t>Nekilnojamojo kultūros paveldo priežiūros ir tvarkybos programai</t>
  </si>
  <si>
    <t>13 02 01 09</t>
  </si>
  <si>
    <t>13 02 02 02</t>
  </si>
  <si>
    <t>13 02 02 03</t>
  </si>
  <si>
    <t>12 02 05 02</t>
  </si>
  <si>
    <t xml:space="preserve">Gyventojų pajamų mokestis </t>
  </si>
  <si>
    <t>03 01 02 08</t>
  </si>
  <si>
    <t>Joniškio kultūros centrui modernizuoti (ES lėšos)</t>
  </si>
  <si>
    <t xml:space="preserve">Joniškio kultūros centrui modernizuoti </t>
  </si>
  <si>
    <t>03 02 02 13</t>
  </si>
  <si>
    <t>Tiesiogiai stebimo trumpo tuberkuliozės gydymo kurso paslaugoms teikti</t>
  </si>
  <si>
    <t>Europos Sąjungos finansinės paramos lėšos</t>
  </si>
  <si>
    <t>2.1.11.</t>
  </si>
  <si>
    <t>3.1.7.</t>
  </si>
  <si>
    <t>3.1.19.</t>
  </si>
  <si>
    <t>3.1.21.</t>
  </si>
  <si>
    <t>3.1.25.</t>
  </si>
  <si>
    <t>3.1.26.</t>
  </si>
  <si>
    <t>3.1.27.</t>
  </si>
  <si>
    <t>3.1.28.</t>
  </si>
  <si>
    <t>3.1.29.</t>
  </si>
  <si>
    <t>3.1.30.</t>
  </si>
  <si>
    <t>4.1.12.</t>
  </si>
  <si>
    <t>4.1.13.</t>
  </si>
  <si>
    <t>6.1.2.</t>
  </si>
  <si>
    <t>6.1.7.</t>
  </si>
  <si>
    <t>6.1.10.</t>
  </si>
  <si>
    <t>6.1.11.</t>
  </si>
  <si>
    <t>6.1.22.</t>
  </si>
  <si>
    <t>6.1.23.</t>
  </si>
  <si>
    <t>6.1.25.</t>
  </si>
  <si>
    <t>7.1.2.</t>
  </si>
  <si>
    <t>7.1.2.2.</t>
  </si>
  <si>
    <t>7.1.6.</t>
  </si>
  <si>
    <t>7.1.7.</t>
  </si>
  <si>
    <t>7.1.8.</t>
  </si>
  <si>
    <t>Nekilnojamojo kultūros paveldo pažinimo, sklaidos, ir atgaivinimo programai</t>
  </si>
  <si>
    <t>Nekilnojamojo kultūros paveldo apskaitos tikslinimo, vertinimo programai</t>
  </si>
  <si>
    <t>Turto pajamos – iš viso</t>
  </si>
  <si>
    <t>Mokestis už medžiojamųjų gyvūnų išteklius</t>
  </si>
  <si>
    <t>Pajamos už patalpų nuomą – iš viso</t>
  </si>
  <si>
    <t>02 01 03 12</t>
  </si>
  <si>
    <t>Neformaliajam vaikų švietimui (ES lėšos)</t>
  </si>
  <si>
    <t>Nevyriausybinių organizacijų veiklos kokybės gerinimo ir efektyvumo didinimo projektams finansuoti</t>
  </si>
  <si>
    <t>Gyvenamajam būstui ir aplinkai pritaikyti neįgaliems asmenims, liftams, keltuvams prižiūrėti</t>
  </si>
  <si>
    <t>Vaikų, likusių be tėvų globos, laikinai priežiūrai</t>
  </si>
  <si>
    <t>Joniškio miesto nustatytų teritorijų vaizdo stebėjimo sistemos duomenų perdavimo paslaugoms teikti, viešo naudojimo interneto prieigai įrengti</t>
  </si>
  <si>
    <t>Joniškio miesto daugiabučių gyvenamųjų namų kvartalams kompleksiškai sutvarkyti</t>
  </si>
  <si>
    <t>Joniškio miesto centrinės dalies aikščių rekonstrukcijai (III etapas)</t>
  </si>
  <si>
    <t>Vandens tiekimo ir nuotekų tvarkymo infrastruktūrai renovuoti ir praplėsti Joniškio rajone (dotacija UAB „Joniškio vandenys“)</t>
  </si>
  <si>
    <t>Komunalinių atliekų tvarkymo infrastruktūros plėtrai</t>
  </si>
  <si>
    <t>Joniškio miesto rytinio aplinkkelio nuo krašto kelio Nr. 152 Joniškis–Linkuva iki krašto kelio Nr. 209 Joniškis-Žeimelis–Pasvalys statybai</t>
  </si>
  <si>
    <t>Joniškio miesto gatvių ir daugiabučių gyvenamųjų namų kvartalų apšvietimo sistemoms rekonstruoti ir praplėsti</t>
  </si>
  <si>
    <t>01 02 01 01</t>
  </si>
  <si>
    <t>7.1.2.3.</t>
  </si>
  <si>
    <t>1.16.3.</t>
  </si>
  <si>
    <t>Žagarės vyšnių festivaliui</t>
  </si>
  <si>
    <t>JONIŠKIO RAJONO SAVIVALDYBĖS 2018 METŲ BIUDŽETAS</t>
  </si>
  <si>
    <t>1.17.3.</t>
  </si>
  <si>
    <t>1.17.4.</t>
  </si>
  <si>
    <t>1.17.6.</t>
  </si>
  <si>
    <t>1.17.7.</t>
  </si>
  <si>
    <t>1.17.8.</t>
  </si>
  <si>
    <t>3.16.2.</t>
  </si>
  <si>
    <t xml:space="preserve">                                                            2018 m. vasario  d. sprendimu Nr. T-</t>
  </si>
  <si>
    <t>Lėšų likutis 2018-01-01</t>
  </si>
  <si>
    <t>1.16.4.</t>
  </si>
  <si>
    <t>Joniškio Algimanto Raudonikio meno mokyklai atnaujinti</t>
  </si>
  <si>
    <t>Joniškio vaikų lopšeliui-darželiui „Ąžuoliukas“ modernizuoti</t>
  </si>
  <si>
    <t>Projektui „Europos kaimiškųjų bendruomenių chartija“ (programa „Europe for citizens") finansuoti</t>
  </si>
  <si>
    <t>Bešeimininkiams apleistiems pastatams likviduoti Joniškio rajone</t>
  </si>
  <si>
    <t>12 01 04 08</t>
  </si>
  <si>
    <t xml:space="preserve">Kriukų miestelio kapinių praplėtimo techniniam projektui parengti </t>
  </si>
  <si>
    <t>Pirminės asmens ir visuomenės sveikatos priežiūros efektyvumui didinti Joniškio rajone</t>
  </si>
  <si>
    <t>03 02 01 22</t>
  </si>
  <si>
    <t>Paramos priemonėms, gerinančioms ambulatorinių sveikatos priežiūros paslaugų prieinamumą tuberkulioze sergantiems pacientams, įgyvendinti Joniškio rajone</t>
  </si>
  <si>
    <t>3.1.31.</t>
  </si>
  <si>
    <t>Socialinėms paslaugoms administruoti</t>
  </si>
  <si>
    <t>Laidojimo pašalpoms administruoti</t>
  </si>
  <si>
    <t>Socialinei paramai mokiniams administruoti</t>
  </si>
  <si>
    <t>3.1.32.</t>
  </si>
  <si>
    <t>03 01 01 14</t>
  </si>
  <si>
    <t>02 01 02 02    02 01 03 07</t>
  </si>
  <si>
    <t>02 01 02 03  02 01 03 07</t>
  </si>
  <si>
    <t>4.1.25.</t>
  </si>
  <si>
    <t>Pilietinio ugdymo priemonėms, tradicinėms ir kitoms šventėms, akcijoms organizuoti</t>
  </si>
  <si>
    <t>Mokymo reikmėms finansuoti</t>
  </si>
  <si>
    <t xml:space="preserve">01 03 01 01 </t>
  </si>
  <si>
    <t>2.7.2.</t>
  </si>
  <si>
    <t xml:space="preserve">02 03 01 03 </t>
  </si>
  <si>
    <t>03 01 01 17</t>
  </si>
  <si>
    <t>03 01 03 27</t>
  </si>
  <si>
    <t>03 01 03 26</t>
  </si>
  <si>
    <t>Vietinės rinkliavos už komunalinių atliekų surinkimą iš atliekų turėtojų ir tvarkymą lengvatoms kompensuoti</t>
  </si>
  <si>
    <t>12 01 07 01</t>
  </si>
  <si>
    <t>12 02 01 08</t>
  </si>
  <si>
    <t>12 02 01 12</t>
  </si>
  <si>
    <t>3.1.4.</t>
  </si>
  <si>
    <t>4.1.26.</t>
  </si>
  <si>
    <t>6.1.13.</t>
  </si>
  <si>
    <t>6.1.29.</t>
  </si>
  <si>
    <t>1.17.5.</t>
  </si>
  <si>
    <t>1.17.9.</t>
  </si>
  <si>
    <t>5.</t>
  </si>
  <si>
    <t>6.</t>
  </si>
  <si>
    <t>Kitos pajamos iš viso</t>
  </si>
  <si>
    <t>3.3.3.</t>
  </si>
  <si>
    <t>3.2.1.1.</t>
  </si>
  <si>
    <t>3.2.1.2.</t>
  </si>
  <si>
    <t>3.2.2.</t>
  </si>
  <si>
    <t>3.2.2.1.</t>
  </si>
  <si>
    <t>3.2.2.2.</t>
  </si>
  <si>
    <t>3.2.2.4.</t>
  </si>
  <si>
    <t>3.2.2.3.</t>
  </si>
  <si>
    <t>3.2.2.5.</t>
  </si>
  <si>
    <t>3.2.2.6.</t>
  </si>
  <si>
    <t>3.2.2.7.</t>
  </si>
  <si>
    <t>3.2.2.8.</t>
  </si>
  <si>
    <t>3.2.2.9.</t>
  </si>
  <si>
    <t>3.2.2.10.</t>
  </si>
  <si>
    <t>3.2.2.11.</t>
  </si>
  <si>
    <t>3.2.2.12.</t>
  </si>
  <si>
    <t>3.2.2.13.</t>
  </si>
  <si>
    <t>3.2.2.14.</t>
  </si>
  <si>
    <t>3.2.2.15.</t>
  </si>
  <si>
    <t>3.2.2.16.</t>
  </si>
  <si>
    <t>3.2.2.17.</t>
  </si>
  <si>
    <t>3.2.2.18.</t>
  </si>
  <si>
    <t>3.2.2.19.</t>
  </si>
  <si>
    <t>3.2.3.</t>
  </si>
  <si>
    <t>3.2.3.1.</t>
  </si>
  <si>
    <t>3.2.3.2.</t>
  </si>
  <si>
    <t>3.2.3.3.</t>
  </si>
  <si>
    <t>3.2.3.4.</t>
  </si>
  <si>
    <t>3.2.3.5.</t>
  </si>
  <si>
    <t>3.2.3.6.</t>
  </si>
  <si>
    <t>3.2.3.7.</t>
  </si>
  <si>
    <t>3.2.3.8.</t>
  </si>
  <si>
    <t>3.2.3.9.</t>
  </si>
  <si>
    <t>3.2.3.10.</t>
  </si>
  <si>
    <t>3.2.3.11</t>
  </si>
  <si>
    <t>3.2.3.12.</t>
  </si>
  <si>
    <t>04 01 03 01</t>
  </si>
  <si>
    <t>03 01 03 28</t>
  </si>
  <si>
    <t>Dienos socialinės globos paslaugoms teikti Žagarės specialiojoje mokykloje</t>
  </si>
  <si>
    <t>02 04 01 04</t>
  </si>
  <si>
    <t>02 04 01 03</t>
  </si>
  <si>
    <t xml:space="preserve">01 01 02 20 </t>
  </si>
  <si>
    <t>Joniškio „Aušros“ gimnazijai modernizuoti</t>
  </si>
  <si>
    <t>PATVIRTINTA</t>
  </si>
  <si>
    <t>(tūkst. Eur)</t>
  </si>
  <si>
    <t>Ei. Nr.</t>
  </si>
  <si>
    <t xml:space="preserve">Asignavimų valdytojas,                             </t>
  </si>
  <si>
    <t>Priemonės pavadinimas</t>
  </si>
  <si>
    <t xml:space="preserve">Biudžetinių įstaigų pajamos – iš viso </t>
  </si>
  <si>
    <t xml:space="preserve">Joniškio vaikų darželis „Vyturėlis“         </t>
  </si>
  <si>
    <t xml:space="preserve">Joniškio vaikų lopšelis darželis „Saulutė“ </t>
  </si>
  <si>
    <t xml:space="preserve">„Aušros“ gimnazija </t>
  </si>
  <si>
    <t xml:space="preserve">Mato Slančiausko progimnazija </t>
  </si>
  <si>
    <t>Biudžeto pajamos  – iš viso</t>
  </si>
  <si>
    <t>12 01 02 01</t>
  </si>
  <si>
    <t>Joniškio istorijos ir kultūros  muziejus - iš viso</t>
  </si>
  <si>
    <t>____________________</t>
  </si>
  <si>
    <t>Joniškio rajono savivaldybės tarybos</t>
  </si>
  <si>
    <t>01 01 01 02   01 01 01 04</t>
  </si>
  <si>
    <t xml:space="preserve">01 03 02 03 </t>
  </si>
  <si>
    <t>2018 m. vasario   d. sprendimu Nr. T-</t>
  </si>
  <si>
    <t>PAJAMOS</t>
  </si>
  <si>
    <t>I SKYRIUS</t>
  </si>
  <si>
    <t xml:space="preserve">  ASIGNAVIMAI</t>
  </si>
  <si>
    <t>II SKYRIUS</t>
  </si>
  <si>
    <t>Iš jų</t>
  </si>
  <si>
    <t>Išlaidoms</t>
  </si>
  <si>
    <t>Turtui įsigyti</t>
  </si>
  <si>
    <t>Iš jų darbo užmo-kesčiui</t>
  </si>
  <si>
    <t>Iš jų pagal finansavimo šaltinius</t>
  </si>
  <si>
    <t>Mokykloms (klasėms), skirtoms šalies (regiono) mokiniams, turintiems specialiųjų ugdymosi poreikių, išlaikyti</t>
  </si>
  <si>
    <t>Trečiojo amžiaus universiteto veiklai finansuoti</t>
  </si>
  <si>
    <t>Švietimo padalinio specialistų ir švietimo įstaigų vadovų susirinkimams, posėdžiams, metodinėms išvykoms, seminarams, renginiams</t>
  </si>
  <si>
    <t>Savivaldybės premijoms finansuoti</t>
  </si>
  <si>
    <t>„Aušros“ gimnazijos sporto aikštynui atnaujinti</t>
  </si>
  <si>
    <t>Socialininių paslaugų prieinamumui ir efektyvumui didinti Atviro jaunimo centre (Lat-Lit projektas)</t>
  </si>
  <si>
    <t>Socialinių būstų plėtrai ir priežiūrai vykdyti</t>
  </si>
  <si>
    <t>Bendruomeniniams vaikų globos namams steigti</t>
  </si>
  <si>
    <t>Pagalbos pinigams skirti (alternatyva pagalbos į namus paslaugoms)</t>
  </si>
  <si>
    <t>Bendruomeninei veiklai savivaldybėje remti</t>
  </si>
  <si>
    <t>3.1.33.</t>
  </si>
  <si>
    <t>3.1.34.</t>
  </si>
  <si>
    <t>3.15.1.</t>
  </si>
  <si>
    <t>3.15.2.</t>
  </si>
  <si>
    <t xml:space="preserve">Šiaulių regiono ilgalaikei specializuotos socialinės ir ekonominės plėtros proveržio studijai parengti </t>
  </si>
  <si>
    <t>5.1.6.</t>
  </si>
  <si>
    <t>Savivaldybės butams remontuoti, mokesčiams už  laikinai nenaudojamų savildybės butų ir kitų patalpų eksploataciją sumokėti</t>
  </si>
  <si>
    <t>Seniūnijų vietinėms iniciatyvoms įgyvendinti</t>
  </si>
  <si>
    <t>Vandens gerinimo, geležies šalinimo sistemoms įrengti Joniškio rajono kaimo vietovėse (dotacija UAB „Joniškio vandenys“)</t>
  </si>
  <si>
    <t>Dotacija UAB „Joniškio vandenys“ palūkanoms mokėti</t>
  </si>
  <si>
    <t>Melioracijai (Joniškio rajono  tvenkinių hidrotechninių statinių, drenažo rinktuvų, griovių, juose esančių statinių remontas, priežiūra ir kitos paslaugos)</t>
  </si>
  <si>
    <t>6.1.28.</t>
  </si>
  <si>
    <t>Pėsčiųjų ir dviračių takams sutvarkyti teritorijoje, jungiančioje Joniškio miesto M. Slančiausko ir Žemaičių gatves</t>
  </si>
  <si>
    <t>7.1.5.</t>
  </si>
  <si>
    <t>Turtui įsigyti, įsipareigojimams vykdyti</t>
  </si>
  <si>
    <t>JONIŠKIO RAJONO SAVIVALDYBĖS BIUDŽETO PINIGINIŲ LĖŠŲ LIKUČIO                                   2018 M. SAUSIO 1 D. PASKIRSTYMAS</t>
  </si>
  <si>
    <t>Rinkliavos – iš viso</t>
  </si>
  <si>
    <t>Joniškio rajono gyventojų sveikatai stiprinti iir ligų prevencijai vykdyti</t>
  </si>
  <si>
    <t>Vandentiekio ir nuotekų trasoms projektuoti ir įrengti Joniškio r.</t>
  </si>
  <si>
    <t>Finansavimo šaltinis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</si>
</sst>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/dd"/>
    <numFmt numFmtId="166" formatCode="#,##0.0"/>
  </numFmts>
  <fonts count="11" x14ac:knownFonts="1">
    <font>
      <sz val="10"/>
      <name val="Arial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85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3" fillId="0" borderId="0" xfId="0" applyNumberFormat="1" applyFont="1"/>
    <xf numFmtId="49" fontId="3" fillId="0" borderId="1" xfId="1" applyNumberFormat="1" applyFont="1" applyBorder="1" applyAlignment="1">
      <alignment horizontal="left" vertical="top"/>
    </xf>
    <xf numFmtId="0" fontId="3" fillId="0" borderId="1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top"/>
    </xf>
    <xf numFmtId="164" fontId="6" fillId="0" borderId="0" xfId="1" applyNumberFormat="1" applyFont="1" applyBorder="1" applyAlignment="1">
      <alignment vertical="top"/>
    </xf>
    <xf numFmtId="0" fontId="3" fillId="0" borderId="0" xfId="1" applyFont="1" applyBorder="1"/>
    <xf numFmtId="0" fontId="3" fillId="0" borderId="0" xfId="1" applyFont="1"/>
    <xf numFmtId="0" fontId="3" fillId="0" borderId="1" xfId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vertical="top"/>
    </xf>
    <xf numFmtId="3" fontId="4" fillId="0" borderId="6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vertical="top"/>
    </xf>
    <xf numFmtId="3" fontId="5" fillId="2" borderId="8" xfId="0" applyNumberFormat="1" applyFont="1" applyFill="1" applyBorder="1" applyAlignment="1">
      <alignment vertical="top"/>
    </xf>
    <xf numFmtId="3" fontId="5" fillId="2" borderId="9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5" fillId="2" borderId="9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7" fillId="0" borderId="0" xfId="0" applyNumberFormat="1" applyFont="1" applyFill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7" fillId="0" borderId="0" xfId="0" applyNumberFormat="1" applyFont="1" applyAlignment="1">
      <alignment vertical="top"/>
    </xf>
    <xf numFmtId="3" fontId="4" fillId="0" borderId="1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/>
    </xf>
    <xf numFmtId="3" fontId="5" fillId="2" borderId="15" xfId="0" applyNumberFormat="1" applyFont="1" applyFill="1" applyBorder="1" applyAlignment="1">
      <alignment vertical="top"/>
    </xf>
    <xf numFmtId="3" fontId="5" fillId="2" borderId="16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/>
    </xf>
    <xf numFmtId="3" fontId="5" fillId="0" borderId="3" xfId="0" applyNumberFormat="1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 vertical="top" wrapText="1"/>
    </xf>
    <xf numFmtId="3" fontId="5" fillId="0" borderId="17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3" fontId="5" fillId="0" borderId="20" xfId="0" applyNumberFormat="1" applyFont="1" applyFill="1" applyBorder="1" applyAlignment="1">
      <alignment vertical="top" wrapText="1"/>
    </xf>
    <xf numFmtId="3" fontId="4" fillId="0" borderId="21" xfId="0" applyNumberFormat="1" applyFont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5" fillId="0" borderId="19" xfId="0" applyNumberFormat="1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left" vertical="top" wrapText="1"/>
    </xf>
    <xf numFmtId="3" fontId="5" fillId="2" borderId="9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6" xfId="0" applyNumberFormat="1" applyFont="1" applyBorder="1" applyAlignment="1">
      <alignment horizontal="left" vertical="top" wrapText="1"/>
    </xf>
    <xf numFmtId="3" fontId="5" fillId="2" borderId="12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4" fillId="0" borderId="22" xfId="0" applyNumberFormat="1" applyFont="1" applyBorder="1" applyAlignment="1">
      <alignment horizontal="left"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24" xfId="0" applyNumberFormat="1" applyFont="1" applyBorder="1" applyAlignment="1">
      <alignment vertical="top" wrapText="1"/>
    </xf>
    <xf numFmtId="3" fontId="4" fillId="0" borderId="2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left" vertical="top" wrapText="1"/>
    </xf>
    <xf numFmtId="3" fontId="9" fillId="0" borderId="0" xfId="0" applyNumberFormat="1" applyFont="1" applyAlignment="1">
      <alignment vertical="top"/>
    </xf>
    <xf numFmtId="164" fontId="2" fillId="0" borderId="0" xfId="0" applyNumberFormat="1" applyFont="1"/>
    <xf numFmtId="164" fontId="3" fillId="0" borderId="1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top"/>
    </xf>
    <xf numFmtId="164" fontId="3" fillId="0" borderId="1" xfId="1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horizontal="left" vertical="top"/>
    </xf>
    <xf numFmtId="165" fontId="2" fillId="0" borderId="26" xfId="0" applyNumberFormat="1" applyFont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vertical="top"/>
    </xf>
    <xf numFmtId="3" fontId="1" fillId="2" borderId="27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164" fontId="6" fillId="2" borderId="1" xfId="0" applyNumberFormat="1" applyFont="1" applyFill="1" applyBorder="1" applyAlignment="1">
      <alignment vertical="top"/>
    </xf>
    <xf numFmtId="3" fontId="4" fillId="0" borderId="17" xfId="0" applyNumberFormat="1" applyFont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164" fontId="5" fillId="2" borderId="28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vertical="top"/>
    </xf>
    <xf numFmtId="164" fontId="5" fillId="0" borderId="29" xfId="0" applyNumberFormat="1" applyFont="1" applyFill="1" applyBorder="1" applyAlignment="1">
      <alignment vertical="top"/>
    </xf>
    <xf numFmtId="164" fontId="5" fillId="0" borderId="30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164" fontId="4" fillId="0" borderId="31" xfId="0" applyNumberFormat="1" applyFont="1" applyBorder="1" applyAlignment="1">
      <alignment vertical="top"/>
    </xf>
    <xf numFmtId="164" fontId="4" fillId="0" borderId="32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33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164" fontId="5" fillId="0" borderId="31" xfId="0" applyNumberFormat="1" applyFont="1" applyFill="1" applyBorder="1" applyAlignment="1">
      <alignment vertical="top"/>
    </xf>
    <xf numFmtId="164" fontId="5" fillId="0" borderId="32" xfId="0" applyNumberFormat="1" applyFont="1" applyFill="1" applyBorder="1" applyAlignment="1">
      <alignment vertical="top"/>
    </xf>
    <xf numFmtId="164" fontId="5" fillId="0" borderId="33" xfId="0" applyNumberFormat="1" applyFont="1" applyFill="1" applyBorder="1" applyAlignment="1">
      <alignment vertical="top"/>
    </xf>
    <xf numFmtId="164" fontId="5" fillId="0" borderId="13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vertical="top"/>
    </xf>
    <xf numFmtId="164" fontId="4" fillId="0" borderId="32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right" vertical="top"/>
    </xf>
    <xf numFmtId="164" fontId="4" fillId="0" borderId="33" xfId="0" applyNumberFormat="1" applyFont="1" applyFill="1" applyBorder="1" applyAlignment="1">
      <alignment vertical="top"/>
    </xf>
    <xf numFmtId="164" fontId="4" fillId="0" borderId="13" xfId="0" applyNumberFormat="1" applyFont="1" applyFill="1" applyBorder="1" applyAlignment="1">
      <alignment vertical="top"/>
    </xf>
    <xf numFmtId="164" fontId="5" fillId="0" borderId="6" xfId="0" applyNumberFormat="1" applyFont="1" applyFill="1" applyBorder="1" applyAlignment="1">
      <alignment vertical="top"/>
    </xf>
    <xf numFmtId="164" fontId="5" fillId="0" borderId="7" xfId="0" applyNumberFormat="1" applyFont="1" applyFill="1" applyBorder="1" applyAlignment="1">
      <alignment vertical="top"/>
    </xf>
    <xf numFmtId="164" fontId="4" fillId="0" borderId="6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vertical="top"/>
    </xf>
    <xf numFmtId="164" fontId="4" fillId="0" borderId="34" xfId="0" applyNumberFormat="1" applyFont="1" applyFill="1" applyBorder="1" applyAlignment="1">
      <alignment vertical="top"/>
    </xf>
    <xf numFmtId="164" fontId="5" fillId="2" borderId="8" xfId="0" applyNumberFormat="1" applyFont="1" applyFill="1" applyBorder="1" applyAlignment="1">
      <alignment vertical="top"/>
    </xf>
    <xf numFmtId="164" fontId="5" fillId="2" borderId="9" xfId="0" applyNumberFormat="1" applyFont="1" applyFill="1" applyBorder="1" applyAlignment="1">
      <alignment vertical="top"/>
    </xf>
    <xf numFmtId="164" fontId="5" fillId="2" borderId="35" xfId="0" applyNumberFormat="1" applyFont="1" applyFill="1" applyBorder="1" applyAlignment="1">
      <alignment vertical="top"/>
    </xf>
    <xf numFmtId="164" fontId="5" fillId="2" borderId="36" xfId="0" applyNumberFormat="1" applyFont="1" applyFill="1" applyBorder="1" applyAlignment="1">
      <alignment vertical="top"/>
    </xf>
    <xf numFmtId="164" fontId="5" fillId="2" borderId="37" xfId="0" applyNumberFormat="1" applyFont="1" applyFill="1" applyBorder="1" applyAlignment="1">
      <alignment vertical="top"/>
    </xf>
    <xf numFmtId="164" fontId="4" fillId="0" borderId="38" xfId="0" applyNumberFormat="1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top"/>
    </xf>
    <xf numFmtId="164" fontId="5" fillId="0" borderId="40" xfId="0" applyNumberFormat="1" applyFont="1" applyFill="1" applyBorder="1" applyAlignment="1">
      <alignment vertical="top"/>
    </xf>
    <xf numFmtId="164" fontId="5" fillId="0" borderId="41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vertical="top"/>
    </xf>
    <xf numFmtId="164" fontId="4" fillId="0" borderId="42" xfId="0" applyNumberFormat="1" applyFont="1" applyFill="1" applyBorder="1" applyAlignment="1">
      <alignment vertical="top"/>
    </xf>
    <xf numFmtId="164" fontId="4" fillId="0" borderId="14" xfId="0" applyNumberFormat="1" applyFont="1" applyFill="1" applyBorder="1" applyAlignment="1">
      <alignment vertical="top"/>
    </xf>
    <xf numFmtId="164" fontId="4" fillId="0" borderId="6" xfId="0" applyNumberFormat="1" applyFont="1" applyFill="1" applyBorder="1" applyAlignment="1">
      <alignment vertical="top"/>
    </xf>
    <xf numFmtId="164" fontId="4" fillId="0" borderId="7" xfId="0" applyNumberFormat="1" applyFont="1" applyFill="1" applyBorder="1" applyAlignment="1">
      <alignment vertical="top"/>
    </xf>
    <xf numFmtId="164" fontId="4" fillId="0" borderId="43" xfId="0" applyNumberFormat="1" applyFont="1" applyFill="1" applyBorder="1" applyAlignment="1">
      <alignment vertical="top"/>
    </xf>
    <xf numFmtId="164" fontId="4" fillId="0" borderId="44" xfId="0" applyNumberFormat="1" applyFont="1" applyFill="1" applyBorder="1" applyAlignment="1">
      <alignment vertical="top"/>
    </xf>
    <xf numFmtId="164" fontId="4" fillId="0" borderId="29" xfId="0" applyNumberFormat="1" applyFont="1" applyFill="1" applyBorder="1" applyAlignment="1">
      <alignment vertical="top"/>
    </xf>
    <xf numFmtId="164" fontId="4" fillId="0" borderId="11" xfId="0" applyNumberFormat="1" applyFont="1" applyFill="1" applyBorder="1" applyAlignment="1">
      <alignment vertical="top"/>
    </xf>
    <xf numFmtId="164" fontId="4" fillId="0" borderId="45" xfId="0" applyNumberFormat="1" applyFont="1" applyFill="1" applyBorder="1" applyAlignment="1">
      <alignment vertical="top"/>
    </xf>
    <xf numFmtId="164" fontId="4" fillId="0" borderId="46" xfId="0" applyNumberFormat="1" applyFont="1" applyFill="1" applyBorder="1" applyAlignment="1">
      <alignment vertical="top"/>
    </xf>
    <xf numFmtId="164" fontId="4" fillId="0" borderId="47" xfId="0" applyNumberFormat="1" applyFont="1" applyFill="1" applyBorder="1" applyAlignment="1">
      <alignment vertical="top"/>
    </xf>
    <xf numFmtId="164" fontId="4" fillId="0" borderId="48" xfId="0" applyNumberFormat="1" applyFont="1" applyFill="1" applyBorder="1" applyAlignment="1">
      <alignment vertical="top"/>
    </xf>
    <xf numFmtId="164" fontId="5" fillId="0" borderId="14" xfId="0" applyNumberFormat="1" applyFont="1" applyFill="1" applyBorder="1" applyAlignment="1">
      <alignment vertical="top"/>
    </xf>
    <xf numFmtId="164" fontId="5" fillId="0" borderId="49" xfId="0" applyNumberFormat="1" applyFont="1" applyFill="1" applyBorder="1" applyAlignment="1">
      <alignment vertical="top"/>
    </xf>
    <xf numFmtId="164" fontId="4" fillId="0" borderId="6" xfId="0" applyNumberFormat="1" applyFont="1" applyFill="1" applyBorder="1" applyAlignment="1">
      <alignment horizontal="right" vertical="top"/>
    </xf>
    <xf numFmtId="164" fontId="5" fillId="0" borderId="11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164" fontId="5" fillId="0" borderId="34" xfId="0" applyNumberFormat="1" applyFont="1" applyFill="1" applyBorder="1" applyAlignment="1">
      <alignment vertical="top"/>
    </xf>
    <xf numFmtId="164" fontId="5" fillId="0" borderId="43" xfId="0" applyNumberFormat="1" applyFont="1" applyFill="1" applyBorder="1" applyAlignment="1">
      <alignment vertical="top"/>
    </xf>
    <xf numFmtId="164" fontId="5" fillId="0" borderId="44" xfId="0" applyNumberFormat="1" applyFont="1" applyFill="1" applyBorder="1" applyAlignment="1">
      <alignment vertical="top"/>
    </xf>
    <xf numFmtId="164" fontId="5" fillId="0" borderId="50" xfId="0" applyNumberFormat="1" applyFont="1" applyFill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50" xfId="0" applyNumberFormat="1" applyFont="1" applyFill="1" applyBorder="1" applyAlignment="1">
      <alignment vertical="top"/>
    </xf>
    <xf numFmtId="164" fontId="4" fillId="0" borderId="31" xfId="0" applyNumberFormat="1" applyFont="1" applyFill="1" applyBorder="1" applyAlignment="1">
      <alignment vertical="top"/>
    </xf>
    <xf numFmtId="164" fontId="4" fillId="0" borderId="50" xfId="0" applyNumberFormat="1" applyFont="1" applyBorder="1" applyAlignment="1">
      <alignment vertical="top"/>
    </xf>
    <xf numFmtId="164" fontId="4" fillId="0" borderId="43" xfId="0" applyNumberFormat="1" applyFont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164" fontId="4" fillId="0" borderId="30" xfId="0" applyNumberFormat="1" applyFont="1" applyFill="1" applyBorder="1" applyAlignment="1">
      <alignment vertical="top"/>
    </xf>
    <xf numFmtId="164" fontId="5" fillId="2" borderId="35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vertical="center"/>
    </xf>
    <xf numFmtId="164" fontId="5" fillId="2" borderId="36" xfId="0" applyNumberFormat="1" applyFont="1" applyFill="1" applyBorder="1" applyAlignment="1">
      <alignment vertical="center"/>
    </xf>
    <xf numFmtId="164" fontId="5" fillId="2" borderId="37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top"/>
    </xf>
    <xf numFmtId="164" fontId="4" fillId="0" borderId="51" xfId="0" applyNumberFormat="1" applyFont="1" applyBorder="1" applyAlignment="1">
      <alignment vertical="top"/>
    </xf>
    <xf numFmtId="164" fontId="4" fillId="0" borderId="44" xfId="0" applyNumberFormat="1" applyFont="1" applyBorder="1" applyAlignment="1">
      <alignment vertical="top"/>
    </xf>
    <xf numFmtId="164" fontId="4" fillId="0" borderId="34" xfId="0" applyNumberFormat="1" applyFont="1" applyBorder="1" applyAlignment="1">
      <alignment vertical="top"/>
    </xf>
    <xf numFmtId="164" fontId="4" fillId="0" borderId="52" xfId="0" applyNumberFormat="1" applyFont="1" applyBorder="1" applyAlignment="1">
      <alignment vertical="top"/>
    </xf>
    <xf numFmtId="164" fontId="4" fillId="0" borderId="49" xfId="0" applyNumberFormat="1" applyFont="1" applyBorder="1" applyAlignment="1">
      <alignment vertical="top"/>
    </xf>
    <xf numFmtId="164" fontId="4" fillId="0" borderId="30" xfId="0" applyNumberFormat="1" applyFont="1" applyBorder="1" applyAlignment="1">
      <alignment vertical="top"/>
    </xf>
    <xf numFmtId="164" fontId="4" fillId="0" borderId="5" xfId="0" applyNumberFormat="1" applyFont="1" applyBorder="1" applyAlignment="1">
      <alignment vertical="top"/>
    </xf>
    <xf numFmtId="164" fontId="4" fillId="0" borderId="29" xfId="0" applyNumberFormat="1" applyFont="1" applyBorder="1" applyAlignment="1">
      <alignment vertical="top"/>
    </xf>
    <xf numFmtId="164" fontId="4" fillId="0" borderId="38" xfId="0" applyNumberFormat="1" applyFont="1" applyBorder="1" applyAlignment="1">
      <alignment vertical="top"/>
    </xf>
    <xf numFmtId="164" fontId="4" fillId="0" borderId="42" xfId="0" applyNumberFormat="1" applyFont="1" applyBorder="1" applyAlignment="1">
      <alignment vertical="top"/>
    </xf>
    <xf numFmtId="164" fontId="4" fillId="0" borderId="53" xfId="0" applyNumberFormat="1" applyFont="1" applyBorder="1" applyAlignment="1">
      <alignment vertical="top"/>
    </xf>
    <xf numFmtId="164" fontId="3" fillId="0" borderId="1" xfId="0" applyNumberFormat="1" applyFont="1" applyFill="1" applyBorder="1"/>
    <xf numFmtId="3" fontId="4" fillId="4" borderId="1" xfId="0" applyNumberFormat="1" applyFont="1" applyFill="1" applyBorder="1" applyAlignment="1">
      <alignment vertical="top"/>
    </xf>
    <xf numFmtId="164" fontId="4" fillId="0" borderId="54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horizontal="right" vertical="top"/>
    </xf>
    <xf numFmtId="164" fontId="4" fillId="0" borderId="16" xfId="0" applyNumberFormat="1" applyFont="1" applyBorder="1" applyAlignment="1">
      <alignment vertical="top"/>
    </xf>
    <xf numFmtId="164" fontId="4" fillId="0" borderId="55" xfId="0" applyNumberFormat="1" applyFont="1" applyBorder="1" applyAlignment="1">
      <alignment vertical="top"/>
    </xf>
    <xf numFmtId="164" fontId="4" fillId="0" borderId="6" xfId="0" applyNumberFormat="1" applyFont="1" applyBorder="1" applyAlignment="1">
      <alignment horizontal="right" vertical="top"/>
    </xf>
    <xf numFmtId="164" fontId="5" fillId="0" borderId="53" xfId="0" applyNumberFormat="1" applyFont="1" applyFill="1" applyBorder="1" applyAlignment="1">
      <alignment vertical="top"/>
    </xf>
    <xf numFmtId="164" fontId="5" fillId="0" borderId="51" xfId="0" applyNumberFormat="1" applyFont="1" applyBorder="1" applyAlignment="1">
      <alignment vertical="top"/>
    </xf>
    <xf numFmtId="164" fontId="5" fillId="0" borderId="51" xfId="0" applyNumberFormat="1" applyFont="1" applyFill="1" applyBorder="1" applyAlignment="1">
      <alignment vertical="top"/>
    </xf>
    <xf numFmtId="164" fontId="5" fillId="0" borderId="52" xfId="0" applyNumberFormat="1" applyFont="1" applyBorder="1" applyAlignment="1">
      <alignment vertical="top"/>
    </xf>
    <xf numFmtId="164" fontId="5" fillId="2" borderId="56" xfId="0" applyNumberFormat="1" applyFont="1" applyFill="1" applyBorder="1" applyAlignment="1">
      <alignment vertical="top"/>
    </xf>
    <xf numFmtId="164" fontId="5" fillId="0" borderId="57" xfId="0" applyNumberFormat="1" applyFont="1" applyFill="1" applyBorder="1" applyAlignment="1">
      <alignment vertical="top"/>
    </xf>
    <xf numFmtId="164" fontId="4" fillId="0" borderId="51" xfId="0" applyNumberFormat="1" applyFont="1" applyFill="1" applyBorder="1" applyAlignment="1">
      <alignment vertical="top"/>
    </xf>
    <xf numFmtId="164" fontId="5" fillId="0" borderId="52" xfId="0" applyNumberFormat="1" applyFont="1" applyFill="1" applyBorder="1" applyAlignment="1">
      <alignment vertical="top"/>
    </xf>
    <xf numFmtId="164" fontId="5" fillId="0" borderId="58" xfId="0" applyNumberFormat="1" applyFont="1" applyFill="1" applyBorder="1" applyAlignment="1">
      <alignment vertical="top"/>
    </xf>
    <xf numFmtId="164" fontId="4" fillId="0" borderId="53" xfId="0" applyNumberFormat="1" applyFont="1" applyFill="1" applyBorder="1" applyAlignment="1">
      <alignment vertical="top"/>
    </xf>
    <xf numFmtId="164" fontId="5" fillId="2" borderId="56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3" fontId="5" fillId="2" borderId="46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3" fontId="5" fillId="2" borderId="59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5" fillId="2" borderId="9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5" fillId="2" borderId="60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 vertical="top"/>
    </xf>
    <xf numFmtId="164" fontId="5" fillId="0" borderId="61" xfId="0" applyNumberFormat="1" applyFont="1" applyFill="1" applyBorder="1" applyAlignment="1">
      <alignment vertical="top"/>
    </xf>
    <xf numFmtId="3" fontId="4" fillId="0" borderId="29" xfId="0" applyNumberFormat="1" applyFont="1" applyFill="1" applyBorder="1" applyAlignment="1">
      <alignment vertical="top"/>
    </xf>
    <xf numFmtId="3" fontId="4" fillId="0" borderId="29" xfId="0" applyNumberFormat="1" applyFont="1" applyFill="1" applyBorder="1" applyAlignment="1">
      <alignment horizontal="center" vertical="top"/>
    </xf>
    <xf numFmtId="3" fontId="4" fillId="0" borderId="29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vertical="top"/>
    </xf>
    <xf numFmtId="3" fontId="5" fillId="0" borderId="31" xfId="0" applyNumberFormat="1" applyFont="1" applyFill="1" applyBorder="1" applyAlignment="1">
      <alignment vertical="top"/>
    </xf>
    <xf numFmtId="164" fontId="5" fillId="0" borderId="53" xfId="0" applyNumberFormat="1" applyFont="1" applyBorder="1" applyAlignment="1">
      <alignment vertical="top"/>
    </xf>
    <xf numFmtId="164" fontId="4" fillId="5" borderId="32" xfId="0" applyNumberFormat="1" applyFont="1" applyFill="1" applyBorder="1" applyAlignment="1">
      <alignment vertical="top"/>
    </xf>
    <xf numFmtId="0" fontId="3" fillId="0" borderId="2" xfId="0" applyFont="1" applyBorder="1"/>
    <xf numFmtId="0" fontId="6" fillId="0" borderId="13" xfId="0" applyFont="1" applyBorder="1"/>
    <xf numFmtId="164" fontId="6" fillId="0" borderId="1" xfId="0" applyNumberFormat="1" applyFont="1" applyBorder="1"/>
    <xf numFmtId="3" fontId="4" fillId="0" borderId="3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4" fontId="5" fillId="0" borderId="61" xfId="0" applyNumberFormat="1" applyFont="1" applyBorder="1" applyAlignment="1">
      <alignment vertical="top"/>
    </xf>
    <xf numFmtId="3" fontId="4" fillId="6" borderId="2" xfId="0" applyNumberFormat="1" applyFont="1" applyFill="1" applyBorder="1" applyAlignment="1">
      <alignment horizontal="left" vertical="top" wrapText="1"/>
    </xf>
    <xf numFmtId="164" fontId="4" fillId="6" borderId="1" xfId="0" applyNumberFormat="1" applyFont="1" applyFill="1" applyBorder="1" applyAlignment="1">
      <alignment vertical="top"/>
    </xf>
    <xf numFmtId="164" fontId="4" fillId="6" borderId="2" xfId="0" applyNumberFormat="1" applyFont="1" applyFill="1" applyBorder="1" applyAlignment="1">
      <alignment vertical="top"/>
    </xf>
    <xf numFmtId="164" fontId="4" fillId="6" borderId="32" xfId="0" applyNumberFormat="1" applyFont="1" applyFill="1" applyBorder="1" applyAlignment="1">
      <alignment vertical="top"/>
    </xf>
    <xf numFmtId="164" fontId="4" fillId="6" borderId="33" xfId="0" applyNumberFormat="1" applyFont="1" applyFill="1" applyBorder="1" applyAlignment="1">
      <alignment vertical="top"/>
    </xf>
    <xf numFmtId="164" fontId="4" fillId="6" borderId="13" xfId="0" applyNumberFormat="1" applyFont="1" applyFill="1" applyBorder="1" applyAlignment="1">
      <alignment vertical="top"/>
    </xf>
    <xf numFmtId="164" fontId="4" fillId="6" borderId="51" xfId="0" applyNumberFormat="1" applyFont="1" applyFill="1" applyBorder="1" applyAlignment="1">
      <alignment vertical="top"/>
    </xf>
    <xf numFmtId="164" fontId="4" fillId="0" borderId="62" xfId="0" applyNumberFormat="1" applyFont="1" applyBorder="1" applyAlignment="1">
      <alignment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/>
    </xf>
    <xf numFmtId="3" fontId="4" fillId="0" borderId="46" xfId="0" applyNumberFormat="1" applyFont="1" applyBorder="1" applyAlignment="1">
      <alignment horizontal="center" vertical="top"/>
    </xf>
    <xf numFmtId="0" fontId="3" fillId="0" borderId="10" xfId="1" applyFont="1" applyBorder="1" applyAlignment="1">
      <alignment horizontal="left" vertical="top" wrapText="1"/>
    </xf>
    <xf numFmtId="164" fontId="4" fillId="0" borderId="63" xfId="0" applyNumberFormat="1" applyFont="1" applyFill="1" applyBorder="1" applyAlignment="1">
      <alignment vertical="top"/>
    </xf>
    <xf numFmtId="164" fontId="4" fillId="0" borderId="54" xfId="0" applyNumberFormat="1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vertical="top"/>
    </xf>
    <xf numFmtId="164" fontId="4" fillId="0" borderId="55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5" fillId="0" borderId="64" xfId="0" applyNumberFormat="1" applyFont="1" applyFill="1" applyBorder="1" applyAlignment="1">
      <alignment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vertical="top"/>
    </xf>
    <xf numFmtId="3" fontId="5" fillId="0" borderId="29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vertical="top"/>
    </xf>
    <xf numFmtId="164" fontId="4" fillId="0" borderId="65" xfId="0" applyNumberFormat="1" applyFont="1" applyFill="1" applyBorder="1" applyAlignment="1">
      <alignment vertical="top"/>
    </xf>
    <xf numFmtId="164" fontId="5" fillId="0" borderId="66" xfId="0" applyNumberFormat="1" applyFont="1" applyFill="1" applyBorder="1" applyAlignment="1">
      <alignment vertical="top"/>
    </xf>
    <xf numFmtId="164" fontId="5" fillId="0" borderId="67" xfId="0" applyNumberFormat="1" applyFont="1" applyFill="1" applyBorder="1" applyAlignment="1">
      <alignment vertical="top"/>
    </xf>
    <xf numFmtId="164" fontId="4" fillId="0" borderId="15" xfId="0" applyNumberFormat="1" applyFont="1" applyFill="1" applyBorder="1" applyAlignment="1">
      <alignment vertical="top"/>
    </xf>
    <xf numFmtId="0" fontId="1" fillId="2" borderId="68" xfId="0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left" vertical="top"/>
    </xf>
    <xf numFmtId="3" fontId="1" fillId="2" borderId="69" xfId="0" applyNumberFormat="1" applyFont="1" applyFill="1" applyBorder="1" applyAlignment="1">
      <alignment vertical="top" wrapText="1"/>
    </xf>
    <xf numFmtId="164" fontId="6" fillId="2" borderId="6" xfId="0" applyNumberFormat="1" applyFont="1" applyFill="1" applyBorder="1" applyAlignment="1">
      <alignment vertical="top"/>
    </xf>
    <xf numFmtId="0" fontId="3" fillId="0" borderId="29" xfId="0" applyFont="1" applyBorder="1"/>
    <xf numFmtId="0" fontId="6" fillId="0" borderId="30" xfId="0" applyFont="1" applyBorder="1" applyAlignment="1">
      <alignment horizontal="left"/>
    </xf>
    <xf numFmtId="0" fontId="6" fillId="0" borderId="5" xfId="0" applyFont="1" applyBorder="1"/>
    <xf numFmtId="0" fontId="2" fillId="7" borderId="35" xfId="0" applyFont="1" applyFill="1" applyBorder="1" applyAlignment="1">
      <alignment horizontal="center"/>
    </xf>
    <xf numFmtId="0" fontId="1" fillId="7" borderId="9" xfId="0" applyFont="1" applyFill="1" applyBorder="1"/>
    <xf numFmtId="164" fontId="6" fillId="7" borderId="36" xfId="0" applyNumberFormat="1" applyFont="1" applyFill="1" applyBorder="1" applyAlignment="1"/>
    <xf numFmtId="164" fontId="5" fillId="2" borderId="59" xfId="0" applyNumberFormat="1" applyFont="1" applyFill="1" applyBorder="1" applyAlignment="1">
      <alignment horizontal="right" vertical="top"/>
    </xf>
    <xf numFmtId="164" fontId="5" fillId="2" borderId="45" xfId="0" applyNumberFormat="1" applyFont="1" applyFill="1" applyBorder="1" applyAlignment="1">
      <alignment horizontal="right" vertical="top"/>
    </xf>
    <xf numFmtId="164" fontId="5" fillId="2" borderId="65" xfId="0" applyNumberFormat="1" applyFont="1" applyFill="1" applyBorder="1" applyAlignment="1">
      <alignment horizontal="right" vertical="top"/>
    </xf>
    <xf numFmtId="164" fontId="5" fillId="2" borderId="70" xfId="0" applyNumberFormat="1" applyFont="1" applyFill="1" applyBorder="1" applyAlignment="1">
      <alignment horizontal="right" vertical="top"/>
    </xf>
    <xf numFmtId="164" fontId="5" fillId="2" borderId="71" xfId="0" applyNumberFormat="1" applyFont="1" applyFill="1" applyBorder="1" applyAlignment="1">
      <alignment horizontal="right" vertical="top"/>
    </xf>
    <xf numFmtId="164" fontId="5" fillId="2" borderId="58" xfId="0" applyNumberFormat="1" applyFont="1" applyFill="1" applyBorder="1" applyAlignment="1">
      <alignment horizontal="right" vertical="top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left" vertical="top"/>
    </xf>
    <xf numFmtId="0" fontId="5" fillId="0" borderId="6" xfId="0" applyFont="1" applyBorder="1" applyAlignment="1">
      <alignment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3" fontId="4" fillId="0" borderId="5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left" vertical="top" wrapText="1"/>
    </xf>
    <xf numFmtId="164" fontId="5" fillId="0" borderId="5" xfId="0" applyNumberFormat="1" applyFont="1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/>
    <xf numFmtId="3" fontId="4" fillId="0" borderId="4" xfId="0" applyNumberFormat="1" applyFont="1" applyBorder="1" applyAlignment="1">
      <alignment vertical="top"/>
    </xf>
    <xf numFmtId="3" fontId="4" fillId="0" borderId="54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vertical="top"/>
    </xf>
    <xf numFmtId="3" fontId="5" fillId="0" borderId="72" xfId="0" applyNumberFormat="1" applyFont="1" applyBorder="1" applyAlignment="1">
      <alignment vertical="top"/>
    </xf>
    <xf numFmtId="164" fontId="5" fillId="0" borderId="54" xfId="0" applyNumberFormat="1" applyFont="1" applyBorder="1" applyAlignment="1">
      <alignment vertical="top"/>
    </xf>
    <xf numFmtId="164" fontId="5" fillId="0" borderId="16" xfId="0" applyNumberFormat="1" applyFont="1" applyBorder="1" applyAlignment="1">
      <alignment vertical="top"/>
    </xf>
    <xf numFmtId="164" fontId="5" fillId="0" borderId="55" xfId="0" applyNumberFormat="1" applyFont="1" applyBorder="1" applyAlignment="1">
      <alignment vertical="top"/>
    </xf>
    <xf numFmtId="164" fontId="5" fillId="0" borderId="28" xfId="0" applyNumberFormat="1" applyFont="1" applyBorder="1" applyAlignment="1">
      <alignment vertical="top"/>
    </xf>
    <xf numFmtId="164" fontId="5" fillId="0" borderId="72" xfId="0" applyNumberFormat="1" applyFont="1" applyBorder="1" applyAlignment="1">
      <alignment vertical="top"/>
    </xf>
    <xf numFmtId="164" fontId="5" fillId="0" borderId="64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65" fontId="2" fillId="0" borderId="26" xfId="0" applyNumberFormat="1" applyFont="1" applyFill="1" applyBorder="1" applyAlignment="1">
      <alignment vertical="top"/>
    </xf>
    <xf numFmtId="3" fontId="2" fillId="0" borderId="27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73" xfId="0" applyFont="1" applyFill="1" applyBorder="1" applyAlignment="1">
      <alignment vertical="top"/>
    </xf>
    <xf numFmtId="3" fontId="2" fillId="0" borderId="74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/>
    <xf numFmtId="0" fontId="2" fillId="0" borderId="26" xfId="0" applyFont="1" applyFill="1" applyBorder="1" applyAlignment="1">
      <alignment vertical="top"/>
    </xf>
    <xf numFmtId="0" fontId="3" fillId="0" borderId="0" xfId="0" applyFont="1" applyFill="1"/>
    <xf numFmtId="3" fontId="2" fillId="0" borderId="27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center" wrapText="1"/>
    </xf>
    <xf numFmtId="3" fontId="8" fillId="0" borderId="32" xfId="0" applyNumberFormat="1" applyFont="1" applyBorder="1" applyAlignment="1">
      <alignment horizontal="center" vertical="top" wrapText="1"/>
    </xf>
    <xf numFmtId="3" fontId="8" fillId="0" borderId="33" xfId="0" applyNumberFormat="1" applyFont="1" applyBorder="1" applyAlignment="1">
      <alignment horizontal="center" vertical="top" wrapText="1"/>
    </xf>
    <xf numFmtId="3" fontId="5" fillId="2" borderId="35" xfId="0" applyNumberFormat="1" applyFont="1" applyFill="1" applyBorder="1" applyAlignment="1">
      <alignment vertical="top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left" vertical="top" wrapText="1"/>
    </xf>
    <xf numFmtId="165" fontId="2" fillId="0" borderId="73" xfId="0" applyNumberFormat="1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3" fontId="4" fillId="0" borderId="7" xfId="0" applyNumberFormat="1" applyFont="1" applyFill="1" applyBorder="1" applyAlignment="1">
      <alignment horizontal="center" vertical="top"/>
    </xf>
    <xf numFmtId="3" fontId="4" fillId="0" borderId="72" xfId="0" applyNumberFormat="1" applyFont="1" applyFill="1" applyBorder="1" applyAlignment="1">
      <alignment horizontal="center" vertical="top"/>
    </xf>
    <xf numFmtId="164" fontId="0" fillId="0" borderId="44" xfId="0" applyNumberFormat="1" applyBorder="1" applyAlignment="1">
      <alignment horizontal="right" vertical="top"/>
    </xf>
    <xf numFmtId="164" fontId="0" fillId="0" borderId="28" xfId="0" applyNumberFormat="1" applyBorder="1" applyAlignment="1">
      <alignment horizontal="right" vertical="top"/>
    </xf>
    <xf numFmtId="164" fontId="0" fillId="0" borderId="6" xfId="0" applyNumberFormat="1" applyBorder="1" applyAlignment="1">
      <alignment horizontal="right" vertical="top"/>
    </xf>
    <xf numFmtId="164" fontId="0" fillId="0" borderId="16" xfId="0" applyNumberFormat="1" applyBorder="1" applyAlignment="1">
      <alignment horizontal="right" vertical="top"/>
    </xf>
    <xf numFmtId="164" fontId="0" fillId="0" borderId="6" xfId="0" applyNumberFormat="1" applyBorder="1" applyAlignment="1">
      <alignment horizontal="center" vertical="top"/>
    </xf>
    <xf numFmtId="164" fontId="0" fillId="0" borderId="16" xfId="0" applyNumberForma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3" fontId="4" fillId="0" borderId="29" xfId="0" applyNumberFormat="1" applyFont="1" applyFill="1" applyBorder="1" applyAlignment="1">
      <alignment horizontal="center" vertical="top"/>
    </xf>
    <xf numFmtId="164" fontId="0" fillId="0" borderId="30" xfId="0" applyNumberFormat="1" applyBorder="1" applyAlignment="1">
      <alignment horizontal="right" vertical="top"/>
    </xf>
    <xf numFmtId="164" fontId="0" fillId="0" borderId="5" xfId="0" applyNumberFormat="1" applyBorder="1" applyAlignment="1">
      <alignment horizontal="right" vertical="top"/>
    </xf>
    <xf numFmtId="164" fontId="0" fillId="0" borderId="5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top" wrapTex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80"/>
  <sheetViews>
    <sheetView topLeftCell="A41" zoomScale="120" zoomScaleNormal="120" workbookViewId="0">
      <selection activeCell="B54" sqref="B54"/>
    </sheetView>
  </sheetViews>
  <sheetFormatPr defaultColWidth="10.42578125" defaultRowHeight="15.75" x14ac:dyDescent="0.25"/>
  <cols>
    <col min="1" max="1" width="9.140625" style="2" customWidth="1"/>
    <col min="2" max="2" width="64.42578125" style="2" customWidth="1"/>
    <col min="3" max="3" width="14.28515625" style="2" customWidth="1"/>
    <col min="4" max="16384" width="10.42578125" style="2"/>
  </cols>
  <sheetData>
    <row r="1" spans="1:237" x14ac:dyDescent="0.25">
      <c r="B1" s="342" t="s">
        <v>417</v>
      </c>
      <c r="C1" s="342"/>
    </row>
    <row r="2" spans="1:237" x14ac:dyDescent="0.25">
      <c r="B2" s="343" t="s">
        <v>416</v>
      </c>
      <c r="C2" s="343"/>
    </row>
    <row r="3" spans="1:237" x14ac:dyDescent="0.25">
      <c r="B3" s="343" t="s">
        <v>630</v>
      </c>
      <c r="C3" s="343"/>
    </row>
    <row r="4" spans="1:237" ht="12.75" customHeight="1" x14ac:dyDescent="0.25">
      <c r="B4" s="4"/>
      <c r="C4" s="4"/>
    </row>
    <row r="5" spans="1:237" ht="15.75" customHeight="1" x14ac:dyDescent="0.25">
      <c r="A5" s="340" t="s">
        <v>623</v>
      </c>
      <c r="B5" s="340"/>
      <c r="C5" s="34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</row>
    <row r="6" spans="1:237" ht="7.5" customHeight="1" x14ac:dyDescent="0.25">
      <c r="A6" s="5"/>
      <c r="B6" s="5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</row>
    <row r="7" spans="1:237" ht="17.25" customHeight="1" x14ac:dyDescent="0.25">
      <c r="A7" s="340" t="s">
        <v>734</v>
      </c>
      <c r="B7" s="340"/>
      <c r="C7" s="34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</row>
    <row r="8" spans="1:237" ht="16.5" customHeight="1" x14ac:dyDescent="0.25">
      <c r="A8" s="340" t="s">
        <v>733</v>
      </c>
      <c r="B8" s="340"/>
      <c r="C8" s="34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</row>
    <row r="9" spans="1:237" ht="6" customHeight="1" x14ac:dyDescent="0.25">
      <c r="A9" s="341"/>
      <c r="B9" s="34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ht="30.75" customHeight="1" x14ac:dyDescent="0.25">
      <c r="A10" s="6" t="s">
        <v>0</v>
      </c>
      <c r="B10" s="7" t="s">
        <v>42</v>
      </c>
      <c r="C10" s="20" t="s">
        <v>413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ht="17.100000000000001" customHeight="1" x14ac:dyDescent="0.25">
      <c r="A11" s="97" t="s">
        <v>1</v>
      </c>
      <c r="B11" s="98" t="s">
        <v>2</v>
      </c>
      <c r="C11" s="96">
        <f>SUM(C12+C13+C17)</f>
        <v>12716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ht="17.100000000000001" customHeight="1" x14ac:dyDescent="0.25">
      <c r="A12" s="315" t="s">
        <v>3</v>
      </c>
      <c r="B12" s="316" t="s">
        <v>571</v>
      </c>
      <c r="C12" s="185">
        <v>11795</v>
      </c>
      <c r="D12" s="8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ht="16.5" customHeight="1" x14ac:dyDescent="0.25">
      <c r="A13" s="317" t="s">
        <v>392</v>
      </c>
      <c r="B13" s="318" t="s">
        <v>393</v>
      </c>
      <c r="C13" s="88">
        <f>SUM(C14:C16)</f>
        <v>900</v>
      </c>
      <c r="D13" s="8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ht="17.100000000000001" customHeight="1" x14ac:dyDescent="0.25">
      <c r="A14" s="3" t="s">
        <v>82</v>
      </c>
      <c r="B14" s="8" t="s">
        <v>7</v>
      </c>
      <c r="C14" s="88">
        <v>560</v>
      </c>
      <c r="D14" s="8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ht="17.100000000000001" customHeight="1" x14ac:dyDescent="0.25">
      <c r="A15" s="3" t="s">
        <v>83</v>
      </c>
      <c r="B15" s="8" t="s">
        <v>9</v>
      </c>
      <c r="C15" s="88">
        <v>10</v>
      </c>
      <c r="D15" s="8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ht="17.100000000000001" customHeight="1" x14ac:dyDescent="0.25">
      <c r="A16" s="3" t="s">
        <v>394</v>
      </c>
      <c r="B16" s="9" t="s">
        <v>391</v>
      </c>
      <c r="C16" s="88">
        <v>330</v>
      </c>
      <c r="D16" s="8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ht="17.100000000000001" customHeight="1" x14ac:dyDescent="0.25">
      <c r="A17" s="315" t="s">
        <v>8</v>
      </c>
      <c r="B17" s="319" t="s">
        <v>12</v>
      </c>
      <c r="C17" s="88">
        <v>21</v>
      </c>
      <c r="D17" s="8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ht="17.100000000000001" customHeight="1" x14ac:dyDescent="0.25">
      <c r="A18" s="97" t="s">
        <v>18</v>
      </c>
      <c r="B18" s="98" t="s">
        <v>29</v>
      </c>
      <c r="C18" s="96">
        <f>SUM(C19+C25+C24)</f>
        <v>6936.5</v>
      </c>
      <c r="D18" s="8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17.100000000000001" customHeight="1" x14ac:dyDescent="0.25">
      <c r="A19" s="320" t="s">
        <v>28</v>
      </c>
      <c r="B19" s="316" t="s">
        <v>30</v>
      </c>
      <c r="C19" s="185">
        <f>SUM(C20:C23)</f>
        <v>6880.5</v>
      </c>
      <c r="D19" s="8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17.100000000000001" customHeight="1" x14ac:dyDescent="0.25">
      <c r="A20" s="3" t="s">
        <v>31</v>
      </c>
      <c r="B20" s="8" t="s">
        <v>652</v>
      </c>
      <c r="C20" s="88">
        <v>4557.7</v>
      </c>
      <c r="D20" s="8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17.100000000000001" customHeight="1" x14ac:dyDescent="0.25">
      <c r="A21" s="3" t="s">
        <v>32</v>
      </c>
      <c r="B21" s="8" t="s">
        <v>50</v>
      </c>
      <c r="C21" s="88">
        <v>2161.5</v>
      </c>
      <c r="D21" s="8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33" customHeight="1" x14ac:dyDescent="0.25">
      <c r="A22" s="3" t="s">
        <v>53</v>
      </c>
      <c r="B22" s="9" t="s">
        <v>369</v>
      </c>
      <c r="C22" s="88">
        <v>161.30000000000001</v>
      </c>
      <c r="D22" s="8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17.25" hidden="1" customHeight="1" x14ac:dyDescent="0.25">
      <c r="A23" s="3"/>
      <c r="B23" s="233"/>
      <c r="C23" s="88"/>
      <c r="D23" s="8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  <row r="24" spans="1:237" ht="17.100000000000001" customHeight="1" x14ac:dyDescent="0.25">
      <c r="A24" s="315" t="s">
        <v>19</v>
      </c>
      <c r="B24" s="316" t="s">
        <v>577</v>
      </c>
      <c r="C24" s="88">
        <v>56</v>
      </c>
      <c r="D24" s="8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</row>
    <row r="25" spans="1:237" ht="17.100000000000001" hidden="1" customHeight="1" x14ac:dyDescent="0.25">
      <c r="A25" s="91"/>
      <c r="B25" s="93"/>
      <c r="C25" s="89"/>
      <c r="D25" s="8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</row>
    <row r="26" spans="1:237" ht="17.100000000000001" customHeight="1" x14ac:dyDescent="0.25">
      <c r="A26" s="264" t="s">
        <v>20</v>
      </c>
      <c r="B26" s="97" t="s">
        <v>671</v>
      </c>
      <c r="C26" s="99">
        <f>SUM(C27+C32+C69)</f>
        <v>1497.7</v>
      </c>
      <c r="D26" s="8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</row>
    <row r="27" spans="1:237" ht="17.100000000000001" customHeight="1" x14ac:dyDescent="0.25">
      <c r="A27" s="321" t="s">
        <v>21</v>
      </c>
      <c r="B27" s="322" t="s">
        <v>604</v>
      </c>
      <c r="C27" s="323">
        <f>SUM(C28:C31)</f>
        <v>276</v>
      </c>
      <c r="D27" s="8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7" ht="17.100000000000001" customHeight="1" x14ac:dyDescent="0.25">
      <c r="A28" s="324" t="s">
        <v>145</v>
      </c>
      <c r="B28" s="318" t="s">
        <v>372</v>
      </c>
      <c r="C28" s="185">
        <v>0</v>
      </c>
      <c r="D28" s="8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</row>
    <row r="29" spans="1:237" ht="17.100000000000001" customHeight="1" x14ac:dyDescent="0.25">
      <c r="A29" s="320" t="s">
        <v>69</v>
      </c>
      <c r="B29" s="319" t="s">
        <v>27</v>
      </c>
      <c r="C29" s="88">
        <v>220</v>
      </c>
      <c r="D29" s="8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</row>
    <row r="30" spans="1:237" ht="17.100000000000001" customHeight="1" x14ac:dyDescent="0.25">
      <c r="A30" s="315" t="s">
        <v>672</v>
      </c>
      <c r="B30" s="325" t="s">
        <v>605</v>
      </c>
      <c r="C30" s="88">
        <v>20</v>
      </c>
      <c r="D30" s="8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</row>
    <row r="31" spans="1:237" ht="17.100000000000001" customHeight="1" x14ac:dyDescent="0.25">
      <c r="A31" s="315" t="s">
        <v>663</v>
      </c>
      <c r="B31" s="319" t="s">
        <v>62</v>
      </c>
      <c r="C31" s="88">
        <v>36</v>
      </c>
      <c r="D31" s="8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</row>
    <row r="32" spans="1:237" ht="17.100000000000001" customHeight="1" x14ac:dyDescent="0.25">
      <c r="A32" s="317" t="s">
        <v>52</v>
      </c>
      <c r="B32" s="326" t="s">
        <v>395</v>
      </c>
      <c r="C32" s="88">
        <f>SUM(C33+C36+C56)</f>
        <v>498.7</v>
      </c>
      <c r="D32" s="8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</row>
    <row r="33" spans="1:237" ht="17.100000000000001" customHeight="1" x14ac:dyDescent="0.25">
      <c r="A33" s="324" t="s">
        <v>166</v>
      </c>
      <c r="B33" s="318" t="s">
        <v>606</v>
      </c>
      <c r="C33" s="88">
        <f>SUM(C34:C35)</f>
        <v>57.6</v>
      </c>
      <c r="D33" s="8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</row>
    <row r="34" spans="1:237" ht="17.100000000000001" customHeight="1" x14ac:dyDescent="0.25">
      <c r="A34" s="320" t="s">
        <v>673</v>
      </c>
      <c r="B34" s="327" t="s">
        <v>44</v>
      </c>
      <c r="C34" s="88">
        <v>57</v>
      </c>
      <c r="D34" s="8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</row>
    <row r="35" spans="1:237" ht="17.100000000000001" customHeight="1" x14ac:dyDescent="0.25">
      <c r="A35" s="320" t="s">
        <v>674</v>
      </c>
      <c r="B35" s="327" t="s">
        <v>59</v>
      </c>
      <c r="C35" s="88">
        <v>0.6</v>
      </c>
      <c r="D35" s="8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</row>
    <row r="36" spans="1:237" ht="17.100000000000001" customHeight="1" x14ac:dyDescent="0.25">
      <c r="A36" s="320" t="s">
        <v>675</v>
      </c>
      <c r="B36" s="316" t="s">
        <v>420</v>
      </c>
      <c r="C36" s="88">
        <f>SUM(C37:C55)</f>
        <v>196.5</v>
      </c>
      <c r="D36" s="8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</row>
    <row r="37" spans="1:237" ht="15" customHeight="1" x14ac:dyDescent="0.25">
      <c r="A37" s="11" t="s">
        <v>676</v>
      </c>
      <c r="B37" s="12" t="s">
        <v>44</v>
      </c>
      <c r="C37" s="90">
        <v>0.2</v>
      </c>
      <c r="D37" s="13"/>
      <c r="E37" s="13"/>
      <c r="F37" s="13"/>
      <c r="G37" s="13"/>
      <c r="H37" s="13"/>
      <c r="I37" s="14"/>
      <c r="J37" s="13"/>
      <c r="K37" s="13"/>
      <c r="L37" s="13"/>
      <c r="M37" s="13"/>
      <c r="N37" s="14"/>
      <c r="O37" s="13"/>
      <c r="P37" s="13"/>
      <c r="Q37" s="13"/>
      <c r="R37" s="13"/>
      <c r="S37" s="15"/>
      <c r="T37" s="16"/>
    </row>
    <row r="38" spans="1:237" ht="14.25" customHeight="1" x14ac:dyDescent="0.25">
      <c r="A38" s="11" t="s">
        <v>677</v>
      </c>
      <c r="B38" s="17" t="s">
        <v>34</v>
      </c>
      <c r="C38" s="90">
        <v>1.4</v>
      </c>
      <c r="D38" s="13"/>
      <c r="E38" s="13"/>
      <c r="F38" s="13"/>
      <c r="G38" s="13"/>
      <c r="H38" s="13"/>
      <c r="I38" s="14"/>
      <c r="J38" s="13"/>
      <c r="K38" s="13"/>
      <c r="L38" s="13"/>
      <c r="M38" s="13"/>
      <c r="N38" s="14"/>
      <c r="O38" s="13"/>
      <c r="P38" s="13"/>
      <c r="Q38" s="13"/>
      <c r="R38" s="13"/>
      <c r="S38" s="15"/>
      <c r="T38" s="16"/>
    </row>
    <row r="39" spans="1:237" ht="15" customHeight="1" x14ac:dyDescent="0.25">
      <c r="A39" s="11" t="s">
        <v>679</v>
      </c>
      <c r="B39" s="17" t="s">
        <v>35</v>
      </c>
      <c r="C39" s="90">
        <v>1.8</v>
      </c>
      <c r="D39" s="13"/>
      <c r="E39" s="13"/>
      <c r="F39" s="13"/>
      <c r="G39" s="13"/>
      <c r="H39" s="13"/>
      <c r="I39" s="14"/>
      <c r="J39" s="13"/>
      <c r="K39" s="13"/>
      <c r="L39" s="13"/>
      <c r="M39" s="13"/>
      <c r="N39" s="14"/>
      <c r="O39" s="13"/>
      <c r="P39" s="13"/>
      <c r="Q39" s="13"/>
      <c r="R39" s="13"/>
      <c r="S39" s="15"/>
      <c r="T39" s="16"/>
    </row>
    <row r="40" spans="1:237" ht="15" customHeight="1" x14ac:dyDescent="0.25">
      <c r="A40" s="11" t="s">
        <v>678</v>
      </c>
      <c r="B40" s="17" t="s">
        <v>36</v>
      </c>
      <c r="C40" s="90">
        <v>1.8</v>
      </c>
      <c r="D40" s="13"/>
      <c r="E40" s="13"/>
      <c r="F40" s="13"/>
      <c r="G40" s="13"/>
      <c r="H40" s="13"/>
      <c r="I40" s="14"/>
      <c r="J40" s="13"/>
      <c r="K40" s="13"/>
      <c r="L40" s="13"/>
      <c r="M40" s="13"/>
      <c r="N40" s="14"/>
      <c r="O40" s="13"/>
      <c r="P40" s="13"/>
      <c r="Q40" s="13"/>
      <c r="R40" s="13"/>
      <c r="S40" s="15"/>
      <c r="T40" s="16"/>
    </row>
    <row r="41" spans="1:237" ht="15" customHeight="1" x14ac:dyDescent="0.25">
      <c r="A41" s="11" t="s">
        <v>680</v>
      </c>
      <c r="B41" s="17" t="s">
        <v>37</v>
      </c>
      <c r="C41" s="90">
        <v>3</v>
      </c>
      <c r="D41" s="13"/>
      <c r="E41" s="13"/>
      <c r="F41" s="13"/>
      <c r="G41" s="13"/>
      <c r="H41" s="13"/>
      <c r="I41" s="14"/>
      <c r="J41" s="13"/>
      <c r="K41" s="13"/>
      <c r="L41" s="13"/>
      <c r="M41" s="13"/>
      <c r="N41" s="14"/>
      <c r="O41" s="13"/>
      <c r="P41" s="13"/>
      <c r="Q41" s="13"/>
      <c r="R41" s="13"/>
      <c r="S41" s="15"/>
      <c r="T41" s="16"/>
    </row>
    <row r="42" spans="1:237" ht="15" customHeight="1" x14ac:dyDescent="0.25">
      <c r="A42" s="11" t="s">
        <v>681</v>
      </c>
      <c r="B42" s="17" t="s">
        <v>48</v>
      </c>
      <c r="C42" s="90">
        <v>5</v>
      </c>
      <c r="D42" s="13"/>
      <c r="E42" s="13"/>
      <c r="F42" s="13"/>
      <c r="G42" s="13"/>
      <c r="H42" s="13"/>
      <c r="I42" s="14"/>
      <c r="J42" s="13"/>
      <c r="K42" s="13"/>
      <c r="L42" s="13"/>
      <c r="M42" s="13"/>
      <c r="N42" s="14"/>
      <c r="O42" s="13"/>
      <c r="P42" s="13"/>
      <c r="Q42" s="13"/>
      <c r="R42" s="13"/>
      <c r="S42" s="15"/>
      <c r="T42" s="16"/>
    </row>
    <row r="43" spans="1:237" ht="15" customHeight="1" x14ac:dyDescent="0.25">
      <c r="A43" s="11" t="s">
        <v>682</v>
      </c>
      <c r="B43" s="247" t="s">
        <v>47</v>
      </c>
      <c r="C43" s="90">
        <v>2</v>
      </c>
      <c r="D43" s="13"/>
      <c r="E43" s="13"/>
      <c r="F43" s="13"/>
      <c r="G43" s="13"/>
      <c r="H43" s="13"/>
      <c r="I43" s="14"/>
      <c r="J43" s="13"/>
      <c r="K43" s="13"/>
      <c r="L43" s="13"/>
      <c r="M43" s="13"/>
      <c r="N43" s="14"/>
      <c r="O43" s="13"/>
      <c r="P43" s="13"/>
      <c r="Q43" s="13"/>
      <c r="R43" s="13"/>
      <c r="S43" s="15"/>
      <c r="T43" s="16"/>
    </row>
    <row r="44" spans="1:237" ht="15" customHeight="1" x14ac:dyDescent="0.25">
      <c r="A44" s="11" t="s">
        <v>683</v>
      </c>
      <c r="B44" s="18" t="s">
        <v>45</v>
      </c>
      <c r="C44" s="90">
        <v>4.8</v>
      </c>
      <c r="D44" s="13"/>
      <c r="E44" s="13"/>
      <c r="F44" s="13"/>
      <c r="G44" s="13"/>
      <c r="H44" s="13"/>
      <c r="I44" s="14"/>
      <c r="J44" s="13"/>
      <c r="K44" s="13"/>
      <c r="L44" s="13"/>
      <c r="M44" s="13"/>
      <c r="N44" s="14"/>
      <c r="O44" s="13"/>
      <c r="P44" s="13"/>
      <c r="Q44" s="13"/>
      <c r="R44" s="13"/>
      <c r="S44" s="15"/>
      <c r="T44" s="16"/>
    </row>
    <row r="45" spans="1:237" ht="15" customHeight="1" x14ac:dyDescent="0.25">
      <c r="A45" s="11" t="s">
        <v>684</v>
      </c>
      <c r="B45" s="12" t="s">
        <v>57</v>
      </c>
      <c r="C45" s="90">
        <v>38</v>
      </c>
      <c r="D45" s="13"/>
      <c r="E45" s="13"/>
      <c r="F45" s="13"/>
      <c r="G45" s="13"/>
      <c r="H45" s="13"/>
      <c r="I45" s="14"/>
      <c r="J45" s="13"/>
      <c r="K45" s="13"/>
      <c r="L45" s="13"/>
      <c r="M45" s="13"/>
      <c r="N45" s="14"/>
      <c r="O45" s="13"/>
      <c r="P45" s="13"/>
      <c r="Q45" s="13"/>
      <c r="R45" s="13"/>
      <c r="S45" s="15"/>
      <c r="T45" s="16"/>
    </row>
    <row r="46" spans="1:237" ht="15" customHeight="1" x14ac:dyDescent="0.25">
      <c r="A46" s="11" t="s">
        <v>685</v>
      </c>
      <c r="B46" s="12" t="s">
        <v>58</v>
      </c>
      <c r="C46" s="90">
        <v>29</v>
      </c>
      <c r="D46" s="13"/>
      <c r="E46" s="13"/>
      <c r="F46" s="13"/>
      <c r="G46" s="13"/>
      <c r="H46" s="13"/>
      <c r="I46" s="14"/>
      <c r="J46" s="13"/>
      <c r="K46" s="13"/>
      <c r="L46" s="13"/>
      <c r="M46" s="13"/>
      <c r="N46" s="14"/>
      <c r="O46" s="13"/>
      <c r="P46" s="13"/>
      <c r="Q46" s="13"/>
      <c r="R46" s="13"/>
      <c r="S46" s="15"/>
      <c r="T46" s="16"/>
    </row>
    <row r="47" spans="1:237" ht="15" customHeight="1" x14ac:dyDescent="0.25">
      <c r="A47" s="11" t="s">
        <v>686</v>
      </c>
      <c r="B47" s="12" t="s">
        <v>339</v>
      </c>
      <c r="C47" s="90">
        <v>18.2</v>
      </c>
      <c r="D47" s="13"/>
      <c r="E47" s="13"/>
      <c r="F47" s="13"/>
      <c r="G47" s="13"/>
      <c r="H47" s="13"/>
      <c r="I47" s="14"/>
      <c r="J47" s="13"/>
      <c r="K47" s="13"/>
      <c r="L47" s="13"/>
      <c r="M47" s="13"/>
      <c r="N47" s="14"/>
      <c r="O47" s="13"/>
      <c r="P47" s="13"/>
      <c r="Q47" s="13"/>
      <c r="R47" s="13"/>
      <c r="S47" s="15"/>
      <c r="T47" s="16"/>
    </row>
    <row r="48" spans="1:237" ht="15" customHeight="1" x14ac:dyDescent="0.25">
      <c r="A48" s="11" t="s">
        <v>687</v>
      </c>
      <c r="B48" s="12" t="s">
        <v>38</v>
      </c>
      <c r="C48" s="90">
        <v>13</v>
      </c>
      <c r="D48" s="13"/>
      <c r="E48" s="13"/>
      <c r="F48" s="13"/>
      <c r="G48" s="13"/>
      <c r="H48" s="13"/>
      <c r="I48" s="14"/>
      <c r="J48" s="13"/>
      <c r="K48" s="13"/>
      <c r="L48" s="13"/>
      <c r="M48" s="13"/>
      <c r="N48" s="14"/>
      <c r="O48" s="13"/>
      <c r="P48" s="13"/>
      <c r="Q48" s="13"/>
      <c r="R48" s="13"/>
      <c r="S48" s="15"/>
      <c r="T48" s="16"/>
    </row>
    <row r="49" spans="1:237" ht="15" customHeight="1" x14ac:dyDescent="0.25">
      <c r="A49" s="11" t="s">
        <v>688</v>
      </c>
      <c r="B49" s="12" t="s">
        <v>59</v>
      </c>
      <c r="C49" s="90">
        <v>30.6</v>
      </c>
      <c r="D49" s="13"/>
      <c r="E49" s="13"/>
      <c r="F49" s="13"/>
      <c r="G49" s="13"/>
      <c r="H49" s="13"/>
      <c r="I49" s="14"/>
      <c r="J49" s="13"/>
      <c r="K49" s="13"/>
      <c r="L49" s="13"/>
      <c r="M49" s="13"/>
      <c r="N49" s="14"/>
      <c r="O49" s="13"/>
      <c r="P49" s="13"/>
      <c r="Q49" s="13"/>
      <c r="R49" s="13"/>
      <c r="S49" s="15"/>
      <c r="T49" s="16"/>
    </row>
    <row r="50" spans="1:237" ht="15" customHeight="1" x14ac:dyDescent="0.25">
      <c r="A50" s="11" t="s">
        <v>689</v>
      </c>
      <c r="B50" s="12" t="s">
        <v>39</v>
      </c>
      <c r="C50" s="90">
        <v>6.7</v>
      </c>
      <c r="D50" s="13"/>
      <c r="E50" s="13"/>
      <c r="F50" s="13"/>
      <c r="G50" s="13"/>
      <c r="H50" s="13"/>
      <c r="I50" s="14"/>
      <c r="J50" s="13"/>
      <c r="K50" s="13"/>
      <c r="L50" s="13"/>
      <c r="M50" s="13"/>
      <c r="N50" s="14"/>
      <c r="O50" s="13"/>
      <c r="P50" s="13"/>
      <c r="Q50" s="13"/>
      <c r="R50" s="13"/>
      <c r="S50" s="15"/>
      <c r="T50" s="16"/>
    </row>
    <row r="51" spans="1:237" ht="15.75" customHeight="1" x14ac:dyDescent="0.25">
      <c r="A51" s="11" t="s">
        <v>690</v>
      </c>
      <c r="B51" s="12" t="s">
        <v>367</v>
      </c>
      <c r="C51" s="90">
        <v>14.4</v>
      </c>
      <c r="D51" s="13"/>
      <c r="E51" s="13"/>
      <c r="F51" s="13"/>
      <c r="G51" s="13"/>
      <c r="H51" s="13"/>
      <c r="I51" s="14"/>
      <c r="J51" s="13"/>
      <c r="K51" s="13"/>
      <c r="L51" s="13"/>
      <c r="M51" s="13"/>
      <c r="N51" s="14"/>
      <c r="O51" s="13"/>
      <c r="P51" s="13"/>
      <c r="Q51" s="13"/>
      <c r="R51" s="13"/>
      <c r="S51" s="15"/>
      <c r="T51" s="16"/>
    </row>
    <row r="52" spans="1:237" ht="15" customHeight="1" x14ac:dyDescent="0.25">
      <c r="A52" s="11" t="s">
        <v>691</v>
      </c>
      <c r="B52" s="12" t="s">
        <v>40</v>
      </c>
      <c r="C52" s="90">
        <v>9.1999999999999993</v>
      </c>
      <c r="D52" s="13"/>
      <c r="E52" s="13"/>
      <c r="F52" s="13"/>
      <c r="G52" s="13"/>
      <c r="H52" s="13"/>
      <c r="I52" s="14"/>
      <c r="J52" s="13"/>
      <c r="K52" s="13"/>
      <c r="L52" s="13"/>
      <c r="M52" s="13"/>
      <c r="N52" s="14"/>
      <c r="O52" s="13"/>
      <c r="P52" s="13"/>
      <c r="Q52" s="13"/>
      <c r="R52" s="13"/>
      <c r="S52" s="15"/>
      <c r="T52" s="16"/>
    </row>
    <row r="53" spans="1:237" ht="15" customHeight="1" x14ac:dyDescent="0.25">
      <c r="A53" s="11" t="s">
        <v>692</v>
      </c>
      <c r="B53" s="12" t="s">
        <v>60</v>
      </c>
      <c r="C53" s="90">
        <v>2</v>
      </c>
      <c r="D53" s="13"/>
      <c r="E53" s="13"/>
      <c r="F53" s="13"/>
      <c r="G53" s="13"/>
      <c r="H53" s="13"/>
      <c r="I53" s="14"/>
      <c r="J53" s="13"/>
      <c r="K53" s="13"/>
      <c r="L53" s="13"/>
      <c r="M53" s="13"/>
      <c r="N53" s="14"/>
      <c r="O53" s="13"/>
      <c r="P53" s="13"/>
      <c r="Q53" s="13"/>
      <c r="R53" s="13"/>
      <c r="S53" s="15"/>
      <c r="T53" s="16"/>
    </row>
    <row r="54" spans="1:237" ht="15" customHeight="1" x14ac:dyDescent="0.25">
      <c r="A54" s="11" t="s">
        <v>693</v>
      </c>
      <c r="B54" s="12" t="s">
        <v>55</v>
      </c>
      <c r="C54" s="90">
        <v>0.4</v>
      </c>
      <c r="D54" s="13"/>
      <c r="E54" s="13"/>
      <c r="F54" s="13"/>
      <c r="G54" s="13"/>
      <c r="H54" s="13"/>
      <c r="I54" s="14"/>
      <c r="J54" s="13"/>
      <c r="K54" s="13"/>
      <c r="L54" s="13"/>
      <c r="M54" s="13"/>
      <c r="N54" s="14"/>
      <c r="O54" s="13"/>
      <c r="P54" s="13"/>
      <c r="Q54" s="13"/>
      <c r="R54" s="13"/>
      <c r="S54" s="15"/>
      <c r="T54" s="16"/>
    </row>
    <row r="55" spans="1:237" ht="15" customHeight="1" x14ac:dyDescent="0.25">
      <c r="A55" s="11" t="s">
        <v>694</v>
      </c>
      <c r="B55" s="17" t="s">
        <v>49</v>
      </c>
      <c r="C55" s="90">
        <v>15</v>
      </c>
      <c r="D55" s="13"/>
      <c r="E55" s="13"/>
      <c r="F55" s="13"/>
      <c r="G55" s="13"/>
      <c r="H55" s="13"/>
      <c r="I55" s="14"/>
      <c r="J55" s="13"/>
      <c r="K55" s="13"/>
      <c r="L55" s="13"/>
      <c r="M55" s="13"/>
      <c r="N55" s="14"/>
      <c r="O55" s="13"/>
      <c r="P55" s="13"/>
      <c r="Q55" s="13"/>
      <c r="R55" s="13"/>
      <c r="S55" s="15"/>
      <c r="T55" s="16"/>
    </row>
    <row r="56" spans="1:237" ht="15.75" customHeight="1" x14ac:dyDescent="0.25">
      <c r="A56" s="320" t="s">
        <v>695</v>
      </c>
      <c r="B56" s="319" t="s">
        <v>421</v>
      </c>
      <c r="C56" s="88">
        <f>SUM(C57:C68)</f>
        <v>244.6</v>
      </c>
      <c r="D56" s="8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</row>
    <row r="57" spans="1:237" ht="15" customHeight="1" x14ac:dyDescent="0.25">
      <c r="A57" s="328" t="s">
        <v>696</v>
      </c>
      <c r="B57" s="329" t="s">
        <v>41</v>
      </c>
      <c r="C57" s="219">
        <v>13.4</v>
      </c>
      <c r="D57" s="13"/>
      <c r="E57" s="13"/>
      <c r="F57" s="13"/>
      <c r="G57" s="13"/>
      <c r="H57" s="13"/>
      <c r="I57" s="14"/>
      <c r="J57" s="13"/>
      <c r="K57" s="13"/>
      <c r="L57" s="13"/>
      <c r="M57" s="13"/>
      <c r="N57" s="14"/>
      <c r="O57" s="13"/>
      <c r="P57" s="13"/>
      <c r="Q57" s="13"/>
      <c r="R57" s="13"/>
      <c r="S57" s="15"/>
      <c r="T57" s="16"/>
    </row>
    <row r="58" spans="1:237" ht="15" customHeight="1" x14ac:dyDescent="0.25">
      <c r="A58" s="328" t="s">
        <v>697</v>
      </c>
      <c r="B58" s="330" t="s">
        <v>47</v>
      </c>
      <c r="C58" s="219">
        <v>43</v>
      </c>
      <c r="D58" s="13"/>
      <c r="E58" s="13"/>
      <c r="F58" s="13"/>
      <c r="G58" s="13"/>
      <c r="H58" s="13"/>
      <c r="I58" s="14"/>
      <c r="J58" s="13"/>
      <c r="K58" s="13"/>
      <c r="L58" s="13"/>
      <c r="M58" s="13"/>
      <c r="N58" s="14"/>
      <c r="O58" s="13"/>
      <c r="P58" s="13"/>
      <c r="Q58" s="13"/>
      <c r="R58" s="13"/>
      <c r="S58" s="15"/>
      <c r="T58" s="16"/>
    </row>
    <row r="59" spans="1:237" ht="15" customHeight="1" x14ac:dyDescent="0.25">
      <c r="A59" s="328" t="s">
        <v>698</v>
      </c>
      <c r="B59" s="330" t="s">
        <v>45</v>
      </c>
      <c r="C59" s="219">
        <v>55.6</v>
      </c>
      <c r="D59" s="13"/>
      <c r="E59" s="13"/>
      <c r="F59" s="13"/>
      <c r="G59" s="13"/>
      <c r="H59" s="13"/>
      <c r="I59" s="14"/>
      <c r="J59" s="13"/>
      <c r="K59" s="13"/>
      <c r="L59" s="13"/>
      <c r="M59" s="13"/>
      <c r="N59" s="14"/>
      <c r="O59" s="13"/>
      <c r="P59" s="13"/>
      <c r="Q59" s="13"/>
      <c r="R59" s="13"/>
      <c r="S59" s="15"/>
      <c r="T59" s="16"/>
    </row>
    <row r="60" spans="1:237" ht="15" customHeight="1" x14ac:dyDescent="0.25">
      <c r="A60" s="328" t="s">
        <v>699</v>
      </c>
      <c r="B60" s="330" t="s">
        <v>46</v>
      </c>
      <c r="C60" s="219">
        <v>44.3</v>
      </c>
      <c r="D60" s="13"/>
      <c r="E60" s="13"/>
      <c r="F60" s="13"/>
      <c r="G60" s="13"/>
      <c r="H60" s="13"/>
      <c r="I60" s="14"/>
      <c r="J60" s="13"/>
      <c r="K60" s="13"/>
      <c r="L60" s="13"/>
      <c r="M60" s="13"/>
      <c r="N60" s="14"/>
      <c r="O60" s="13"/>
      <c r="P60" s="13"/>
      <c r="Q60" s="13"/>
      <c r="R60" s="13"/>
      <c r="S60" s="15"/>
      <c r="T60" s="16"/>
    </row>
    <row r="61" spans="1:237" ht="15" customHeight="1" x14ac:dyDescent="0.25">
      <c r="A61" s="328" t="s">
        <v>700</v>
      </c>
      <c r="B61" s="331" t="s">
        <v>414</v>
      </c>
      <c r="C61" s="219">
        <v>0.9</v>
      </c>
      <c r="D61" s="13"/>
      <c r="E61" s="13"/>
      <c r="F61" s="13"/>
      <c r="G61" s="13"/>
      <c r="H61" s="13"/>
      <c r="I61" s="14"/>
      <c r="J61" s="13"/>
      <c r="K61" s="13"/>
      <c r="L61" s="13"/>
      <c r="M61" s="13"/>
      <c r="N61" s="14"/>
      <c r="O61" s="13"/>
      <c r="P61" s="13"/>
      <c r="Q61" s="13"/>
      <c r="R61" s="13"/>
      <c r="S61" s="15"/>
      <c r="T61" s="16"/>
    </row>
    <row r="62" spans="1:237" ht="15" customHeight="1" x14ac:dyDescent="0.25">
      <c r="A62" s="328" t="s">
        <v>701</v>
      </c>
      <c r="B62" s="327" t="s">
        <v>339</v>
      </c>
      <c r="C62" s="219">
        <v>9.4</v>
      </c>
      <c r="D62" s="13"/>
      <c r="E62" s="13"/>
      <c r="F62" s="13"/>
      <c r="G62" s="13"/>
      <c r="H62" s="13"/>
      <c r="I62" s="14"/>
      <c r="J62" s="13"/>
      <c r="K62" s="13"/>
      <c r="L62" s="13"/>
      <c r="M62" s="13"/>
      <c r="N62" s="14"/>
      <c r="O62" s="13"/>
      <c r="P62" s="13"/>
      <c r="Q62" s="13"/>
      <c r="R62" s="13"/>
      <c r="S62" s="15"/>
      <c r="T62" s="16"/>
    </row>
    <row r="63" spans="1:237" ht="15" customHeight="1" x14ac:dyDescent="0.25">
      <c r="A63" s="328" t="s">
        <v>702</v>
      </c>
      <c r="B63" s="327" t="s">
        <v>59</v>
      </c>
      <c r="C63" s="219">
        <v>15.6</v>
      </c>
      <c r="D63" s="13"/>
      <c r="E63" s="13"/>
      <c r="F63" s="13"/>
      <c r="G63" s="13"/>
      <c r="H63" s="13"/>
      <c r="I63" s="14"/>
      <c r="J63" s="13"/>
      <c r="K63" s="13"/>
      <c r="L63" s="13"/>
      <c r="M63" s="13"/>
      <c r="N63" s="14"/>
      <c r="O63" s="13"/>
      <c r="P63" s="13"/>
      <c r="Q63" s="13"/>
      <c r="R63" s="13"/>
      <c r="S63" s="15"/>
      <c r="T63" s="16"/>
    </row>
    <row r="64" spans="1:237" ht="15" customHeight="1" x14ac:dyDescent="0.25">
      <c r="A64" s="328" t="s">
        <v>703</v>
      </c>
      <c r="B64" s="327" t="s">
        <v>39</v>
      </c>
      <c r="C64" s="219">
        <v>4.7</v>
      </c>
      <c r="D64" s="13"/>
      <c r="E64" s="13"/>
      <c r="F64" s="13"/>
      <c r="G64" s="13"/>
      <c r="H64" s="13"/>
      <c r="I64" s="14"/>
      <c r="J64" s="13"/>
      <c r="K64" s="13"/>
      <c r="L64" s="13"/>
      <c r="M64" s="13"/>
      <c r="N64" s="14"/>
      <c r="O64" s="13"/>
      <c r="P64" s="13"/>
      <c r="Q64" s="13"/>
      <c r="R64" s="13"/>
      <c r="S64" s="15"/>
      <c r="T64" s="16"/>
    </row>
    <row r="65" spans="1:237" ht="15" customHeight="1" x14ac:dyDescent="0.25">
      <c r="A65" s="328" t="s">
        <v>704</v>
      </c>
      <c r="B65" s="327" t="s">
        <v>40</v>
      </c>
      <c r="C65" s="219">
        <v>3.6</v>
      </c>
      <c r="D65" s="13"/>
      <c r="E65" s="13"/>
      <c r="F65" s="13"/>
      <c r="G65" s="13"/>
      <c r="H65" s="13"/>
      <c r="I65" s="14"/>
      <c r="J65" s="13"/>
      <c r="K65" s="13"/>
      <c r="L65" s="13"/>
      <c r="M65" s="13"/>
      <c r="N65" s="14"/>
      <c r="O65" s="13"/>
      <c r="P65" s="13"/>
      <c r="Q65" s="13"/>
      <c r="R65" s="13"/>
      <c r="S65" s="15"/>
      <c r="T65" s="16"/>
    </row>
    <row r="66" spans="1:237" ht="15" customHeight="1" x14ac:dyDescent="0.25">
      <c r="A66" s="328" t="s">
        <v>705</v>
      </c>
      <c r="B66" s="332" t="s">
        <v>275</v>
      </c>
      <c r="C66" s="219">
        <v>6.2</v>
      </c>
      <c r="D66" s="13"/>
      <c r="E66" s="13"/>
      <c r="F66" s="13"/>
      <c r="G66" s="13"/>
      <c r="H66" s="13"/>
      <c r="I66" s="14"/>
      <c r="J66" s="13"/>
      <c r="K66" s="13"/>
      <c r="L66" s="13"/>
      <c r="M66" s="13"/>
      <c r="N66" s="14"/>
      <c r="O66" s="13"/>
      <c r="P66" s="13"/>
      <c r="Q66" s="13"/>
      <c r="R66" s="13"/>
      <c r="S66" s="15"/>
      <c r="T66" s="16"/>
    </row>
    <row r="67" spans="1:237" ht="15" customHeight="1" x14ac:dyDescent="0.25">
      <c r="A67" s="328" t="s">
        <v>706</v>
      </c>
      <c r="B67" s="327" t="s">
        <v>60</v>
      </c>
      <c r="C67" s="219">
        <v>40.299999999999997</v>
      </c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4"/>
      <c r="O67" s="13"/>
      <c r="P67" s="13"/>
      <c r="Q67" s="13"/>
      <c r="R67" s="13"/>
      <c r="S67" s="15"/>
      <c r="T67" s="16"/>
    </row>
    <row r="68" spans="1:237" ht="15" customHeight="1" x14ac:dyDescent="0.25">
      <c r="A68" s="328" t="s">
        <v>707</v>
      </c>
      <c r="B68" s="327" t="s">
        <v>55</v>
      </c>
      <c r="C68" s="219">
        <v>7.6</v>
      </c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4"/>
      <c r="O68" s="13"/>
      <c r="P68" s="13"/>
      <c r="Q68" s="13"/>
      <c r="R68" s="13"/>
      <c r="S68" s="15"/>
      <c r="T68" s="16"/>
    </row>
    <row r="69" spans="1:237" ht="15" customHeight="1" x14ac:dyDescent="0.25">
      <c r="A69" s="328" t="s">
        <v>22</v>
      </c>
      <c r="B69" s="332" t="s">
        <v>768</v>
      </c>
      <c r="C69" s="219">
        <f>SUM(C70:C72)</f>
        <v>723</v>
      </c>
      <c r="D69" s="13"/>
      <c r="E69" s="13"/>
      <c r="F69" s="13"/>
      <c r="G69" s="13"/>
      <c r="H69" s="13"/>
      <c r="I69" s="14"/>
      <c r="J69" s="13"/>
      <c r="K69" s="13"/>
      <c r="L69" s="13"/>
      <c r="M69" s="13"/>
      <c r="N69" s="14"/>
      <c r="O69" s="13"/>
      <c r="P69" s="13"/>
      <c r="Q69" s="13"/>
      <c r="R69" s="13"/>
      <c r="S69" s="15"/>
      <c r="T69" s="16"/>
    </row>
    <row r="70" spans="1:237" ht="17.100000000000001" customHeight="1" x14ac:dyDescent="0.25">
      <c r="A70" s="339" t="s">
        <v>426</v>
      </c>
      <c r="B70" s="8" t="s">
        <v>15</v>
      </c>
      <c r="C70" s="88">
        <v>25</v>
      </c>
      <c r="D70" s="8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</row>
    <row r="71" spans="1:237" ht="17.100000000000001" customHeight="1" x14ac:dyDescent="0.25">
      <c r="A71" s="92" t="s">
        <v>427</v>
      </c>
      <c r="B71" s="8" t="s">
        <v>17</v>
      </c>
      <c r="C71" s="88">
        <v>10</v>
      </c>
      <c r="D71" s="8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</row>
    <row r="72" spans="1:237" ht="17.100000000000001" customHeight="1" x14ac:dyDescent="0.25">
      <c r="A72" s="92" t="s">
        <v>672</v>
      </c>
      <c r="B72" s="8" t="s">
        <v>61</v>
      </c>
      <c r="C72" s="88">
        <v>688</v>
      </c>
      <c r="D72" s="8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</row>
    <row r="73" spans="1:237" ht="15" customHeight="1" x14ac:dyDescent="0.25">
      <c r="A73" s="94" t="s">
        <v>295</v>
      </c>
      <c r="B73" s="95" t="s">
        <v>396</v>
      </c>
      <c r="C73" s="99">
        <v>1</v>
      </c>
      <c r="D73" s="8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</row>
    <row r="74" spans="1:237" ht="15" customHeight="1" x14ac:dyDescent="0.25">
      <c r="A74" s="94" t="s">
        <v>669</v>
      </c>
      <c r="B74" s="95" t="s">
        <v>25</v>
      </c>
      <c r="C74" s="99">
        <v>60</v>
      </c>
      <c r="D74" s="8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</row>
    <row r="75" spans="1:237" ht="15" customHeight="1" thickBot="1" x14ac:dyDescent="0.3">
      <c r="A75" s="263" t="s">
        <v>670</v>
      </c>
      <c r="B75" s="265" t="s">
        <v>397</v>
      </c>
      <c r="C75" s="266">
        <v>7</v>
      </c>
      <c r="D75" s="8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</row>
    <row r="76" spans="1:237" ht="16.5" customHeight="1" thickBot="1" x14ac:dyDescent="0.3">
      <c r="A76" s="270"/>
      <c r="B76" s="271" t="s">
        <v>26</v>
      </c>
      <c r="C76" s="272">
        <f>SUM(C11+C18+C26+C73+C74+C75)</f>
        <v>21218.2</v>
      </c>
      <c r="D76" s="8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</row>
    <row r="77" spans="1:237" x14ac:dyDescent="0.25">
      <c r="A77" s="267"/>
      <c r="B77" s="268" t="s">
        <v>631</v>
      </c>
      <c r="C77" s="269">
        <v>701.6</v>
      </c>
    </row>
    <row r="78" spans="1:237" x14ac:dyDescent="0.25">
      <c r="A78" s="229"/>
      <c r="B78" s="230" t="s">
        <v>423</v>
      </c>
      <c r="C78" s="231">
        <v>801.8</v>
      </c>
    </row>
    <row r="80" spans="1:237" x14ac:dyDescent="0.25">
      <c r="D80" s="10"/>
    </row>
  </sheetData>
  <mergeCells count="7">
    <mergeCell ref="A5:C5"/>
    <mergeCell ref="A9:B9"/>
    <mergeCell ref="B1:C1"/>
    <mergeCell ref="B2:C2"/>
    <mergeCell ref="B3:C3"/>
    <mergeCell ref="A8:C8"/>
    <mergeCell ref="A7:C7"/>
  </mergeCells>
  <phoneticPr fontId="0" type="noConversion"/>
  <pageMargins left="1.1811023622047245" right="0.62992125984251968" top="0.74803149606299213" bottom="0.59055118110236227" header="0.35433070866141736" footer="0.35433070866141736"/>
  <pageSetup paperSize="9" scale="95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2"/>
  <sheetViews>
    <sheetView showZeros="0" topLeftCell="A250" zoomScale="110" zoomScaleNormal="110" workbookViewId="0">
      <selection activeCell="C256" sqref="C256"/>
    </sheetView>
  </sheetViews>
  <sheetFormatPr defaultColWidth="10.5703125" defaultRowHeight="12.75" x14ac:dyDescent="0.2"/>
  <cols>
    <col min="1" max="1" width="7.28515625" style="42" customWidth="1"/>
    <col min="2" max="2" width="12.28515625" style="42" customWidth="1"/>
    <col min="3" max="3" width="31.5703125" style="42" customWidth="1"/>
    <col min="4" max="4" width="9.5703125" style="42" customWidth="1"/>
    <col min="5" max="11" width="8.7109375" style="42" customWidth="1"/>
    <col min="12" max="15" width="7.7109375" style="42" customWidth="1"/>
    <col min="16" max="16" width="9.140625" style="42" customWidth="1"/>
    <col min="17" max="20" width="8.7109375" style="42" customWidth="1"/>
    <col min="21" max="16384" width="10.5703125" style="42"/>
  </cols>
  <sheetData>
    <row r="1" spans="1:21" ht="15" x14ac:dyDescent="0.25">
      <c r="D1" s="358" t="s">
        <v>736</v>
      </c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43"/>
      <c r="R1" s="40"/>
      <c r="S1" s="40"/>
      <c r="T1" s="40"/>
    </row>
    <row r="2" spans="1:21" ht="15" x14ac:dyDescent="0.25">
      <c r="D2" s="358" t="s">
        <v>735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43"/>
      <c r="R2" s="40"/>
      <c r="S2" s="40"/>
      <c r="T2" s="40"/>
    </row>
    <row r="3" spans="1:21" x14ac:dyDescent="0.2">
      <c r="E3" s="21"/>
      <c r="F3" s="21"/>
      <c r="I3" s="43"/>
      <c r="J3" s="43"/>
      <c r="M3" s="43"/>
      <c r="Q3" s="43"/>
      <c r="R3" s="42" t="s">
        <v>409</v>
      </c>
    </row>
    <row r="4" spans="1:21" s="44" customFormat="1" ht="12.75" customHeight="1" x14ac:dyDescent="0.2">
      <c r="A4" s="355" t="s">
        <v>76</v>
      </c>
      <c r="B4" s="344" t="s">
        <v>442</v>
      </c>
      <c r="C4" s="355" t="s">
        <v>279</v>
      </c>
      <c r="D4" s="349" t="s">
        <v>340</v>
      </c>
      <c r="E4" s="350"/>
      <c r="F4" s="350"/>
      <c r="G4" s="350"/>
      <c r="H4" s="349" t="s">
        <v>741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1"/>
    </row>
    <row r="5" spans="1:21" s="44" customFormat="1" ht="15.75" customHeight="1" x14ac:dyDescent="0.2">
      <c r="A5" s="356"/>
      <c r="B5" s="344"/>
      <c r="C5" s="356"/>
      <c r="D5" s="355" t="s">
        <v>33</v>
      </c>
      <c r="E5" s="349" t="s">
        <v>737</v>
      </c>
      <c r="F5" s="350"/>
      <c r="G5" s="350"/>
      <c r="H5" s="344" t="s">
        <v>77</v>
      </c>
      <c r="I5" s="344"/>
      <c r="J5" s="344"/>
      <c r="K5" s="344"/>
      <c r="L5" s="344" t="s">
        <v>78</v>
      </c>
      <c r="M5" s="344"/>
      <c r="N5" s="344"/>
      <c r="O5" s="344"/>
      <c r="P5" s="344" t="s">
        <v>79</v>
      </c>
      <c r="Q5" s="344"/>
      <c r="R5" s="344"/>
      <c r="S5" s="344"/>
      <c r="T5" s="344" t="s">
        <v>423</v>
      </c>
    </row>
    <row r="6" spans="1:21" s="44" customFormat="1" ht="12.75" customHeight="1" x14ac:dyDescent="0.2">
      <c r="A6" s="356"/>
      <c r="B6" s="344"/>
      <c r="C6" s="356"/>
      <c r="D6" s="356"/>
      <c r="E6" s="349" t="s">
        <v>738</v>
      </c>
      <c r="F6" s="351"/>
      <c r="G6" s="352" t="s">
        <v>739</v>
      </c>
      <c r="H6" s="344" t="s">
        <v>33</v>
      </c>
      <c r="I6" s="344" t="s">
        <v>737</v>
      </c>
      <c r="J6" s="344"/>
      <c r="K6" s="344"/>
      <c r="L6" s="344" t="s">
        <v>33</v>
      </c>
      <c r="M6" s="344" t="s">
        <v>737</v>
      </c>
      <c r="N6" s="344"/>
      <c r="O6" s="344"/>
      <c r="P6" s="344" t="s">
        <v>33</v>
      </c>
      <c r="Q6" s="344" t="s">
        <v>737</v>
      </c>
      <c r="R6" s="344"/>
      <c r="S6" s="344"/>
      <c r="T6" s="344"/>
    </row>
    <row r="7" spans="1:21" s="44" customFormat="1" ht="15.75" customHeight="1" x14ac:dyDescent="0.2">
      <c r="A7" s="356"/>
      <c r="B7" s="344"/>
      <c r="C7" s="356"/>
      <c r="D7" s="356"/>
      <c r="E7" s="355" t="s">
        <v>33</v>
      </c>
      <c r="F7" s="355" t="s">
        <v>740</v>
      </c>
      <c r="G7" s="353"/>
      <c r="H7" s="344"/>
      <c r="I7" s="344" t="s">
        <v>738</v>
      </c>
      <c r="J7" s="344"/>
      <c r="K7" s="344" t="s">
        <v>739</v>
      </c>
      <c r="L7" s="344"/>
      <c r="M7" s="344" t="s">
        <v>738</v>
      </c>
      <c r="N7" s="344"/>
      <c r="O7" s="344" t="s">
        <v>739</v>
      </c>
      <c r="P7" s="344"/>
      <c r="Q7" s="344" t="s">
        <v>738</v>
      </c>
      <c r="R7" s="344"/>
      <c r="S7" s="344" t="s">
        <v>739</v>
      </c>
      <c r="T7" s="344"/>
    </row>
    <row r="8" spans="1:21" s="44" customFormat="1" ht="53.25" customHeight="1" x14ac:dyDescent="0.2">
      <c r="A8" s="357"/>
      <c r="B8" s="344"/>
      <c r="C8" s="357"/>
      <c r="D8" s="357"/>
      <c r="E8" s="357"/>
      <c r="F8" s="357"/>
      <c r="G8" s="354"/>
      <c r="H8" s="344"/>
      <c r="I8" s="45" t="s">
        <v>33</v>
      </c>
      <c r="J8" s="45" t="s">
        <v>740</v>
      </c>
      <c r="K8" s="344"/>
      <c r="L8" s="344"/>
      <c r="M8" s="45" t="s">
        <v>33</v>
      </c>
      <c r="N8" s="45" t="s">
        <v>740</v>
      </c>
      <c r="O8" s="344"/>
      <c r="P8" s="344"/>
      <c r="Q8" s="45" t="s">
        <v>33</v>
      </c>
      <c r="R8" s="45" t="s">
        <v>740</v>
      </c>
      <c r="S8" s="344"/>
      <c r="T8" s="344"/>
    </row>
    <row r="9" spans="1:21" s="50" customFormat="1" ht="10.5" customHeight="1" x14ac:dyDescent="0.2">
      <c r="A9" s="46" t="s">
        <v>80</v>
      </c>
      <c r="B9" s="47">
        <v>2</v>
      </c>
      <c r="C9" s="47">
        <v>3</v>
      </c>
      <c r="D9" s="48">
        <v>4</v>
      </c>
      <c r="E9" s="49">
        <v>5</v>
      </c>
      <c r="F9" s="47">
        <v>6</v>
      </c>
      <c r="G9" s="49">
        <v>7</v>
      </c>
      <c r="H9" s="333">
        <v>8</v>
      </c>
      <c r="I9" s="47">
        <v>9</v>
      </c>
      <c r="J9" s="47">
        <v>10</v>
      </c>
      <c r="K9" s="46">
        <v>11</v>
      </c>
      <c r="L9" s="333">
        <v>12</v>
      </c>
      <c r="M9" s="47">
        <v>13</v>
      </c>
      <c r="N9" s="47">
        <v>14</v>
      </c>
      <c r="O9" s="334">
        <v>15</v>
      </c>
      <c r="P9" s="48">
        <v>16</v>
      </c>
      <c r="Q9" s="46">
        <v>17</v>
      </c>
      <c r="R9" s="46">
        <v>18</v>
      </c>
      <c r="S9" s="47">
        <v>19</v>
      </c>
      <c r="T9" s="47">
        <v>20</v>
      </c>
    </row>
    <row r="10" spans="1:21" s="53" customFormat="1" ht="29.25" customHeight="1" thickBot="1" x14ac:dyDescent="0.25">
      <c r="A10" s="51" t="s">
        <v>1</v>
      </c>
      <c r="B10" s="205"/>
      <c r="C10" s="52" t="s">
        <v>280</v>
      </c>
      <c r="D10" s="102">
        <f t="shared" ref="D10:T10" si="0">SUM(D11+D14+D17+D20+D23+D26+D29+D32+D35+D39+D42+D45+D48+D51+D54+D57+D62)</f>
        <v>8884.9000000000015</v>
      </c>
      <c r="E10" s="102">
        <f t="shared" si="0"/>
        <v>8865.4000000000015</v>
      </c>
      <c r="F10" s="102">
        <f t="shared" si="0"/>
        <v>5726.1</v>
      </c>
      <c r="G10" s="273">
        <f t="shared" si="0"/>
        <v>19.5</v>
      </c>
      <c r="H10" s="274">
        <f t="shared" si="0"/>
        <v>4719</v>
      </c>
      <c r="I10" s="275">
        <f t="shared" si="0"/>
        <v>4719</v>
      </c>
      <c r="J10" s="275">
        <f t="shared" si="0"/>
        <v>3471.7000000000003</v>
      </c>
      <c r="K10" s="276">
        <f t="shared" si="0"/>
        <v>0</v>
      </c>
      <c r="L10" s="275">
        <f t="shared" si="0"/>
        <v>426.70000000000005</v>
      </c>
      <c r="M10" s="275">
        <f t="shared" si="0"/>
        <v>426.70000000000005</v>
      </c>
      <c r="N10" s="275">
        <f t="shared" si="0"/>
        <v>8.1999999999999993</v>
      </c>
      <c r="O10" s="277">
        <f t="shared" si="0"/>
        <v>0</v>
      </c>
      <c r="P10" s="274">
        <f t="shared" si="0"/>
        <v>3739.2000000000003</v>
      </c>
      <c r="Q10" s="275">
        <f t="shared" si="0"/>
        <v>3719.7000000000003</v>
      </c>
      <c r="R10" s="275">
        <f t="shared" si="0"/>
        <v>2246.1999999999998</v>
      </c>
      <c r="S10" s="276">
        <f t="shared" si="0"/>
        <v>19.5</v>
      </c>
      <c r="T10" s="278">
        <f t="shared" si="0"/>
        <v>0</v>
      </c>
      <c r="U10" s="203"/>
    </row>
    <row r="11" spans="1:21" s="44" customFormat="1" ht="29.25" customHeight="1" x14ac:dyDescent="0.2">
      <c r="A11" s="24" t="s">
        <v>3</v>
      </c>
      <c r="B11" s="206"/>
      <c r="C11" s="54" t="s">
        <v>168</v>
      </c>
      <c r="D11" s="103">
        <f t="shared" ref="D11:D58" si="1">SUM(E11+G11)</f>
        <v>205.3</v>
      </c>
      <c r="E11" s="103">
        <f t="shared" ref="E11:F23" si="2">SUM(I11+M11+Q11)</f>
        <v>205.3</v>
      </c>
      <c r="F11" s="103">
        <f>SUM(J11+N11+R11)</f>
        <v>129.1</v>
      </c>
      <c r="G11" s="104">
        <f t="shared" ref="G11:G63" si="3">SUM(K11+O11+S11+T11)</f>
        <v>0</v>
      </c>
      <c r="H11" s="136">
        <f t="shared" ref="H11:T11" si="4">SUM(H12:H13)</f>
        <v>70.599999999999994</v>
      </c>
      <c r="I11" s="137">
        <f t="shared" si="4"/>
        <v>70.599999999999994</v>
      </c>
      <c r="J11" s="137">
        <f t="shared" si="4"/>
        <v>52.9</v>
      </c>
      <c r="K11" s="138">
        <f t="shared" si="4"/>
        <v>0</v>
      </c>
      <c r="L11" s="136">
        <f t="shared" si="4"/>
        <v>13.4</v>
      </c>
      <c r="M11" s="137">
        <f t="shared" si="4"/>
        <v>13.4</v>
      </c>
      <c r="N11" s="137">
        <f t="shared" si="4"/>
        <v>0</v>
      </c>
      <c r="O11" s="138">
        <f t="shared" si="4"/>
        <v>0</v>
      </c>
      <c r="P11" s="107">
        <f t="shared" si="4"/>
        <v>121.3</v>
      </c>
      <c r="Q11" s="105">
        <f t="shared" si="4"/>
        <v>121.3</v>
      </c>
      <c r="R11" s="105">
        <f t="shared" si="4"/>
        <v>76.2</v>
      </c>
      <c r="S11" s="106">
        <f t="shared" si="4"/>
        <v>0</v>
      </c>
      <c r="T11" s="197">
        <f t="shared" si="4"/>
        <v>0</v>
      </c>
    </row>
    <row r="12" spans="1:21" s="44" customFormat="1" ht="13.5" customHeight="1" x14ac:dyDescent="0.2">
      <c r="A12" s="26" t="s">
        <v>4</v>
      </c>
      <c r="B12" s="204" t="s">
        <v>444</v>
      </c>
      <c r="C12" s="55" t="s">
        <v>652</v>
      </c>
      <c r="D12" s="108">
        <f t="shared" si="1"/>
        <v>70.599999999999994</v>
      </c>
      <c r="E12" s="108">
        <f t="shared" si="2"/>
        <v>70.599999999999994</v>
      </c>
      <c r="F12" s="108">
        <f t="shared" si="2"/>
        <v>52.9</v>
      </c>
      <c r="G12" s="109">
        <f t="shared" si="3"/>
        <v>0</v>
      </c>
      <c r="H12" s="110">
        <f>I12+K12</f>
        <v>70.599999999999994</v>
      </c>
      <c r="I12" s="108">
        <v>70.599999999999994</v>
      </c>
      <c r="J12" s="108">
        <v>52.9</v>
      </c>
      <c r="K12" s="113"/>
      <c r="L12" s="111">
        <f>M12+O12</f>
        <v>0</v>
      </c>
      <c r="M12" s="112"/>
      <c r="N12" s="108"/>
      <c r="O12" s="113"/>
      <c r="P12" s="114">
        <f>Q12+S12</f>
        <v>0</v>
      </c>
      <c r="Q12" s="108"/>
      <c r="R12" s="108"/>
      <c r="S12" s="109"/>
      <c r="T12" s="193"/>
    </row>
    <row r="13" spans="1:21" s="44" customFormat="1" ht="26.25" customHeight="1" x14ac:dyDescent="0.2">
      <c r="A13" s="26" t="s">
        <v>5</v>
      </c>
      <c r="B13" s="45" t="s">
        <v>730</v>
      </c>
      <c r="C13" s="55" t="s">
        <v>81</v>
      </c>
      <c r="D13" s="108">
        <f t="shared" si="1"/>
        <v>134.69999999999999</v>
      </c>
      <c r="E13" s="108">
        <f t="shared" si="2"/>
        <v>134.69999999999999</v>
      </c>
      <c r="F13" s="108">
        <f t="shared" si="2"/>
        <v>76.2</v>
      </c>
      <c r="G13" s="109">
        <f t="shared" si="3"/>
        <v>0</v>
      </c>
      <c r="H13" s="110">
        <f>I13+K13</f>
        <v>0</v>
      </c>
      <c r="I13" s="108"/>
      <c r="J13" s="108"/>
      <c r="K13" s="113"/>
      <c r="L13" s="111">
        <f>M13+O13</f>
        <v>13.4</v>
      </c>
      <c r="M13" s="112">
        <v>13.4</v>
      </c>
      <c r="N13" s="108"/>
      <c r="O13" s="113"/>
      <c r="P13" s="114">
        <f>Q13+S13</f>
        <v>121.3</v>
      </c>
      <c r="Q13" s="108">
        <v>121.3</v>
      </c>
      <c r="R13" s="108">
        <v>76.2</v>
      </c>
      <c r="S13" s="109"/>
      <c r="T13" s="193"/>
    </row>
    <row r="14" spans="1:21" s="44" customFormat="1" ht="27" customHeight="1" x14ac:dyDescent="0.2">
      <c r="A14" s="24" t="s">
        <v>6</v>
      </c>
      <c r="B14" s="207"/>
      <c r="C14" s="54" t="s">
        <v>170</v>
      </c>
      <c r="D14" s="103">
        <f t="shared" si="1"/>
        <v>450.09999999999997</v>
      </c>
      <c r="E14" s="103">
        <f t="shared" si="2"/>
        <v>450.09999999999997</v>
      </c>
      <c r="F14" s="103">
        <f t="shared" si="2"/>
        <v>278</v>
      </c>
      <c r="G14" s="104">
        <f t="shared" si="3"/>
        <v>0</v>
      </c>
      <c r="H14" s="116">
        <f t="shared" ref="H14:T14" si="5">SUM(H15:H16)</f>
        <v>139.19999999999999</v>
      </c>
      <c r="I14" s="103">
        <f t="shared" si="5"/>
        <v>139.19999999999999</v>
      </c>
      <c r="J14" s="103">
        <f t="shared" si="5"/>
        <v>104.2</v>
      </c>
      <c r="K14" s="117">
        <f t="shared" si="5"/>
        <v>0</v>
      </c>
      <c r="L14" s="116">
        <f t="shared" si="5"/>
        <v>45.2</v>
      </c>
      <c r="M14" s="103">
        <f t="shared" si="5"/>
        <v>45.2</v>
      </c>
      <c r="N14" s="103">
        <f t="shared" si="5"/>
        <v>0</v>
      </c>
      <c r="O14" s="117">
        <f t="shared" si="5"/>
        <v>0</v>
      </c>
      <c r="P14" s="118">
        <f t="shared" si="5"/>
        <v>265.7</v>
      </c>
      <c r="Q14" s="103">
        <f t="shared" si="5"/>
        <v>265.7</v>
      </c>
      <c r="R14" s="103">
        <f t="shared" si="5"/>
        <v>173.8</v>
      </c>
      <c r="S14" s="104">
        <f t="shared" si="5"/>
        <v>0</v>
      </c>
      <c r="T14" s="194">
        <f t="shared" si="5"/>
        <v>0</v>
      </c>
    </row>
    <row r="15" spans="1:21" s="44" customFormat="1" ht="13.5" customHeight="1" x14ac:dyDescent="0.2">
      <c r="A15" s="26" t="s">
        <v>82</v>
      </c>
      <c r="B15" s="204" t="s">
        <v>444</v>
      </c>
      <c r="C15" s="55" t="s">
        <v>652</v>
      </c>
      <c r="D15" s="108">
        <f t="shared" si="1"/>
        <v>139.19999999999999</v>
      </c>
      <c r="E15" s="108">
        <f t="shared" si="2"/>
        <v>139.19999999999999</v>
      </c>
      <c r="F15" s="108">
        <f t="shared" si="2"/>
        <v>104.2</v>
      </c>
      <c r="G15" s="109">
        <f t="shared" si="3"/>
        <v>0</v>
      </c>
      <c r="H15" s="110">
        <f>I15+K15</f>
        <v>139.19999999999999</v>
      </c>
      <c r="I15" s="108">
        <v>139.19999999999999</v>
      </c>
      <c r="J15" s="108">
        <v>104.2</v>
      </c>
      <c r="K15" s="113"/>
      <c r="L15" s="111">
        <f>M15+O15</f>
        <v>0</v>
      </c>
      <c r="M15" s="112"/>
      <c r="N15" s="108"/>
      <c r="O15" s="113"/>
      <c r="P15" s="114">
        <f>Q15+S15</f>
        <v>0</v>
      </c>
      <c r="Q15" s="108"/>
      <c r="R15" s="108"/>
      <c r="S15" s="109"/>
      <c r="T15" s="193"/>
    </row>
    <row r="16" spans="1:21" s="44" customFormat="1" ht="27.75" customHeight="1" x14ac:dyDescent="0.2">
      <c r="A16" s="26" t="s">
        <v>83</v>
      </c>
      <c r="B16" s="45" t="s">
        <v>730</v>
      </c>
      <c r="C16" s="55" t="s">
        <v>81</v>
      </c>
      <c r="D16" s="108">
        <f t="shared" si="1"/>
        <v>310.89999999999998</v>
      </c>
      <c r="E16" s="108">
        <f t="shared" si="2"/>
        <v>310.89999999999998</v>
      </c>
      <c r="F16" s="108">
        <f t="shared" si="2"/>
        <v>173.8</v>
      </c>
      <c r="G16" s="109">
        <f t="shared" si="3"/>
        <v>0</v>
      </c>
      <c r="H16" s="110">
        <f>I16+K16</f>
        <v>0</v>
      </c>
      <c r="I16" s="108"/>
      <c r="J16" s="108"/>
      <c r="K16" s="113"/>
      <c r="L16" s="111">
        <f>M16+O16</f>
        <v>45.2</v>
      </c>
      <c r="M16" s="112">
        <v>45.2</v>
      </c>
      <c r="N16" s="108"/>
      <c r="O16" s="113"/>
      <c r="P16" s="114">
        <f>Q16+S16</f>
        <v>265.7</v>
      </c>
      <c r="Q16" s="108">
        <v>265.7</v>
      </c>
      <c r="R16" s="108">
        <v>173.8</v>
      </c>
      <c r="S16" s="109"/>
      <c r="T16" s="193"/>
    </row>
    <row r="17" spans="1:20" s="44" customFormat="1" ht="28.5" customHeight="1" x14ac:dyDescent="0.2">
      <c r="A17" s="24" t="s">
        <v>8</v>
      </c>
      <c r="B17" s="207"/>
      <c r="C17" s="54" t="s">
        <v>86</v>
      </c>
      <c r="D17" s="103">
        <f t="shared" si="1"/>
        <v>609.79999999999995</v>
      </c>
      <c r="E17" s="103">
        <f t="shared" si="2"/>
        <v>609.79999999999995</v>
      </c>
      <c r="F17" s="103">
        <f t="shared" si="2"/>
        <v>369.6</v>
      </c>
      <c r="G17" s="104">
        <f t="shared" si="3"/>
        <v>0</v>
      </c>
      <c r="H17" s="116">
        <f t="shared" ref="H17:T17" si="6">SUM(H18:H19)</f>
        <v>188.6</v>
      </c>
      <c r="I17" s="103">
        <f t="shared" si="6"/>
        <v>188.6</v>
      </c>
      <c r="J17" s="103">
        <f t="shared" si="6"/>
        <v>141.19999999999999</v>
      </c>
      <c r="K17" s="117">
        <f t="shared" si="6"/>
        <v>0</v>
      </c>
      <c r="L17" s="116">
        <f t="shared" si="6"/>
        <v>60.7</v>
      </c>
      <c r="M17" s="103">
        <f t="shared" si="6"/>
        <v>60.7</v>
      </c>
      <c r="N17" s="103">
        <f t="shared" si="6"/>
        <v>0</v>
      </c>
      <c r="O17" s="117">
        <f t="shared" si="6"/>
        <v>0</v>
      </c>
      <c r="P17" s="118">
        <f t="shared" si="6"/>
        <v>360.5</v>
      </c>
      <c r="Q17" s="103">
        <f t="shared" si="6"/>
        <v>360.5</v>
      </c>
      <c r="R17" s="103">
        <f t="shared" si="6"/>
        <v>228.4</v>
      </c>
      <c r="S17" s="104">
        <f t="shared" si="6"/>
        <v>0</v>
      </c>
      <c r="T17" s="194">
        <f t="shared" si="6"/>
        <v>0</v>
      </c>
    </row>
    <row r="18" spans="1:20" s="44" customFormat="1" ht="13.5" customHeight="1" x14ac:dyDescent="0.2">
      <c r="A18" s="26" t="s">
        <v>84</v>
      </c>
      <c r="B18" s="204" t="s">
        <v>444</v>
      </c>
      <c r="C18" s="55" t="s">
        <v>652</v>
      </c>
      <c r="D18" s="108">
        <f t="shared" si="1"/>
        <v>188.6</v>
      </c>
      <c r="E18" s="108">
        <f t="shared" si="2"/>
        <v>188.6</v>
      </c>
      <c r="F18" s="108">
        <f t="shared" si="2"/>
        <v>141.19999999999999</v>
      </c>
      <c r="G18" s="109">
        <f t="shared" si="3"/>
        <v>0</v>
      </c>
      <c r="H18" s="110">
        <f>I18+K18</f>
        <v>188.6</v>
      </c>
      <c r="I18" s="108">
        <v>188.6</v>
      </c>
      <c r="J18" s="108">
        <v>141.19999999999999</v>
      </c>
      <c r="K18" s="113"/>
      <c r="L18" s="111">
        <f>M18+O18</f>
        <v>0</v>
      </c>
      <c r="M18" s="112"/>
      <c r="N18" s="108"/>
      <c r="O18" s="113"/>
      <c r="P18" s="114">
        <f>Q18+S18</f>
        <v>0</v>
      </c>
      <c r="Q18" s="108"/>
      <c r="R18" s="108"/>
      <c r="S18" s="109"/>
      <c r="T18" s="193"/>
    </row>
    <row r="19" spans="1:20" s="44" customFormat="1" ht="28.5" customHeight="1" x14ac:dyDescent="0.2">
      <c r="A19" s="26" t="s">
        <v>85</v>
      </c>
      <c r="B19" s="45" t="s">
        <v>730</v>
      </c>
      <c r="C19" s="55" t="s">
        <v>81</v>
      </c>
      <c r="D19" s="108">
        <f t="shared" si="1"/>
        <v>421.2</v>
      </c>
      <c r="E19" s="108">
        <f t="shared" si="2"/>
        <v>421.2</v>
      </c>
      <c r="F19" s="108">
        <f t="shared" si="2"/>
        <v>228.4</v>
      </c>
      <c r="G19" s="109">
        <f t="shared" si="3"/>
        <v>0</v>
      </c>
      <c r="H19" s="110">
        <f>I19+K19</f>
        <v>0</v>
      </c>
      <c r="I19" s="108"/>
      <c r="J19" s="108"/>
      <c r="K19" s="113"/>
      <c r="L19" s="111">
        <f>M19+O19</f>
        <v>60.7</v>
      </c>
      <c r="M19" s="112">
        <v>60.7</v>
      </c>
      <c r="N19" s="108"/>
      <c r="O19" s="113"/>
      <c r="P19" s="114">
        <f>Q19+S19</f>
        <v>360.5</v>
      </c>
      <c r="Q19" s="119">
        <v>360.5</v>
      </c>
      <c r="R19" s="108">
        <v>228.4</v>
      </c>
      <c r="S19" s="109"/>
      <c r="T19" s="193"/>
    </row>
    <row r="20" spans="1:20" s="44" customFormat="1" ht="27.75" customHeight="1" x14ac:dyDescent="0.2">
      <c r="A20" s="24" t="s">
        <v>10</v>
      </c>
      <c r="B20" s="207"/>
      <c r="C20" s="54" t="s">
        <v>89</v>
      </c>
      <c r="D20" s="103">
        <f t="shared" si="1"/>
        <v>473</v>
      </c>
      <c r="E20" s="103">
        <f t="shared" si="2"/>
        <v>473</v>
      </c>
      <c r="F20" s="103">
        <f t="shared" si="2"/>
        <v>303.10000000000002</v>
      </c>
      <c r="G20" s="104">
        <f t="shared" si="3"/>
        <v>0</v>
      </c>
      <c r="H20" s="116">
        <f t="shared" ref="H20:T20" si="7">SUM(H21:H22)</f>
        <v>142.19999999999999</v>
      </c>
      <c r="I20" s="103">
        <f t="shared" si="7"/>
        <v>142.19999999999999</v>
      </c>
      <c r="J20" s="103">
        <f t="shared" si="7"/>
        <v>106.4</v>
      </c>
      <c r="K20" s="117">
        <f t="shared" si="7"/>
        <v>0</v>
      </c>
      <c r="L20" s="116">
        <f t="shared" si="7"/>
        <v>44.3</v>
      </c>
      <c r="M20" s="103">
        <f t="shared" si="7"/>
        <v>44.3</v>
      </c>
      <c r="N20" s="103">
        <f t="shared" si="7"/>
        <v>0</v>
      </c>
      <c r="O20" s="117">
        <f t="shared" si="7"/>
        <v>0</v>
      </c>
      <c r="P20" s="118">
        <f t="shared" si="7"/>
        <v>286.5</v>
      </c>
      <c r="Q20" s="103">
        <f t="shared" si="7"/>
        <v>286.5</v>
      </c>
      <c r="R20" s="103">
        <f t="shared" si="7"/>
        <v>196.7</v>
      </c>
      <c r="S20" s="104">
        <f t="shared" si="7"/>
        <v>0</v>
      </c>
      <c r="T20" s="194">
        <f t="shared" si="7"/>
        <v>0</v>
      </c>
    </row>
    <row r="21" spans="1:20" s="44" customFormat="1" ht="13.5" customHeight="1" x14ac:dyDescent="0.2">
      <c r="A21" s="26" t="s">
        <v>87</v>
      </c>
      <c r="B21" s="204" t="s">
        <v>444</v>
      </c>
      <c r="C21" s="55" t="s">
        <v>652</v>
      </c>
      <c r="D21" s="108">
        <f t="shared" si="1"/>
        <v>142.19999999999999</v>
      </c>
      <c r="E21" s="108">
        <f t="shared" si="2"/>
        <v>142.19999999999999</v>
      </c>
      <c r="F21" s="108">
        <f t="shared" si="2"/>
        <v>106.4</v>
      </c>
      <c r="G21" s="109">
        <f t="shared" si="3"/>
        <v>0</v>
      </c>
      <c r="H21" s="110">
        <f>I21+K21</f>
        <v>142.19999999999999</v>
      </c>
      <c r="I21" s="108">
        <v>142.19999999999999</v>
      </c>
      <c r="J21" s="108">
        <v>106.4</v>
      </c>
      <c r="K21" s="113"/>
      <c r="L21" s="111">
        <f>M21+O21</f>
        <v>0</v>
      </c>
      <c r="M21" s="112"/>
      <c r="N21" s="108"/>
      <c r="O21" s="113"/>
      <c r="P21" s="114">
        <f>Q21+S21</f>
        <v>0</v>
      </c>
      <c r="Q21" s="108"/>
      <c r="R21" s="108"/>
      <c r="S21" s="109"/>
      <c r="T21" s="193"/>
    </row>
    <row r="22" spans="1:20" s="44" customFormat="1" ht="29.25" customHeight="1" x14ac:dyDescent="0.2">
      <c r="A22" s="26" t="s">
        <v>88</v>
      </c>
      <c r="B22" s="45" t="s">
        <v>730</v>
      </c>
      <c r="C22" s="55" t="s">
        <v>81</v>
      </c>
      <c r="D22" s="108">
        <f t="shared" si="1"/>
        <v>330.8</v>
      </c>
      <c r="E22" s="108">
        <f t="shared" si="2"/>
        <v>330.8</v>
      </c>
      <c r="F22" s="108">
        <f t="shared" si="2"/>
        <v>196.7</v>
      </c>
      <c r="G22" s="109">
        <f t="shared" si="3"/>
        <v>0</v>
      </c>
      <c r="H22" s="110">
        <f>I22+K22</f>
        <v>0</v>
      </c>
      <c r="I22" s="108"/>
      <c r="J22" s="108"/>
      <c r="K22" s="113"/>
      <c r="L22" s="111">
        <f>M22+O22</f>
        <v>44.3</v>
      </c>
      <c r="M22" s="112">
        <v>44.3</v>
      </c>
      <c r="N22" s="108"/>
      <c r="O22" s="113"/>
      <c r="P22" s="114">
        <f>Q22+S22</f>
        <v>286.5</v>
      </c>
      <c r="Q22" s="108">
        <v>286.5</v>
      </c>
      <c r="R22" s="108">
        <v>196.7</v>
      </c>
      <c r="S22" s="109"/>
      <c r="T22" s="193"/>
    </row>
    <row r="23" spans="1:20" s="44" customFormat="1" ht="15" customHeight="1" x14ac:dyDescent="0.2">
      <c r="A23" s="24" t="s">
        <v>11</v>
      </c>
      <c r="B23" s="207"/>
      <c r="C23" s="56" t="s">
        <v>92</v>
      </c>
      <c r="D23" s="103">
        <f t="shared" si="1"/>
        <v>869.3</v>
      </c>
      <c r="E23" s="103">
        <f t="shared" si="2"/>
        <v>867.3</v>
      </c>
      <c r="F23" s="103">
        <f t="shared" si="2"/>
        <v>593.70000000000005</v>
      </c>
      <c r="G23" s="104">
        <f t="shared" si="3"/>
        <v>2</v>
      </c>
      <c r="H23" s="116">
        <f t="shared" ref="H23:T23" si="8">SUM(H24:H25)</f>
        <v>635.1</v>
      </c>
      <c r="I23" s="103">
        <f t="shared" si="8"/>
        <v>635.1</v>
      </c>
      <c r="J23" s="103">
        <f t="shared" si="8"/>
        <v>479.3</v>
      </c>
      <c r="K23" s="117">
        <f t="shared" si="8"/>
        <v>0</v>
      </c>
      <c r="L23" s="116">
        <f t="shared" si="8"/>
        <v>38.4</v>
      </c>
      <c r="M23" s="103">
        <f t="shared" si="8"/>
        <v>38.4</v>
      </c>
      <c r="N23" s="103">
        <f t="shared" si="8"/>
        <v>0</v>
      </c>
      <c r="O23" s="117">
        <f t="shared" si="8"/>
        <v>0</v>
      </c>
      <c r="P23" s="118">
        <f t="shared" si="8"/>
        <v>195.8</v>
      </c>
      <c r="Q23" s="103">
        <f t="shared" si="8"/>
        <v>193.8</v>
      </c>
      <c r="R23" s="103">
        <f t="shared" si="8"/>
        <v>114.4</v>
      </c>
      <c r="S23" s="104">
        <f t="shared" si="8"/>
        <v>2</v>
      </c>
      <c r="T23" s="194">
        <f t="shared" si="8"/>
        <v>0</v>
      </c>
    </row>
    <row r="24" spans="1:20" s="44" customFormat="1" ht="13.5" customHeight="1" x14ac:dyDescent="0.2">
      <c r="A24" s="26" t="s">
        <v>90</v>
      </c>
      <c r="B24" s="204" t="s">
        <v>444</v>
      </c>
      <c r="C24" s="55" t="s">
        <v>652</v>
      </c>
      <c r="D24" s="108">
        <f t="shared" si="1"/>
        <v>635.1</v>
      </c>
      <c r="E24" s="108">
        <f t="shared" ref="E24:F38" si="9">SUM(I24+M24+Q24)</f>
        <v>635.1</v>
      </c>
      <c r="F24" s="108">
        <f t="shared" si="9"/>
        <v>479.3</v>
      </c>
      <c r="G24" s="109">
        <f t="shared" si="3"/>
        <v>0</v>
      </c>
      <c r="H24" s="110">
        <f>I24+K24</f>
        <v>635.1</v>
      </c>
      <c r="I24" s="119">
        <v>635.1</v>
      </c>
      <c r="J24" s="119">
        <v>479.3</v>
      </c>
      <c r="K24" s="123"/>
      <c r="L24" s="111">
        <f>M24+O24</f>
        <v>0</v>
      </c>
      <c r="M24" s="112"/>
      <c r="N24" s="108"/>
      <c r="O24" s="113"/>
      <c r="P24" s="114">
        <f>Q24+S24</f>
        <v>0</v>
      </c>
      <c r="Q24" s="108"/>
      <c r="R24" s="108"/>
      <c r="S24" s="109"/>
      <c r="T24" s="193"/>
    </row>
    <row r="25" spans="1:20" s="44" customFormat="1" ht="27" customHeight="1" x14ac:dyDescent="0.2">
      <c r="A25" s="26" t="s">
        <v>91</v>
      </c>
      <c r="B25" s="45" t="s">
        <v>730</v>
      </c>
      <c r="C25" s="55" t="s">
        <v>81</v>
      </c>
      <c r="D25" s="108">
        <f>SUM(E25+G25)</f>
        <v>234.20000000000002</v>
      </c>
      <c r="E25" s="108">
        <f>SUM(I25+M25+Q25)</f>
        <v>232.20000000000002</v>
      </c>
      <c r="F25" s="108">
        <f>SUM(J25+N25+R25)</f>
        <v>114.4</v>
      </c>
      <c r="G25" s="109">
        <f>SUM(K25+O25+S25+T25)</f>
        <v>2</v>
      </c>
      <c r="H25" s="110">
        <f>I25+K25</f>
        <v>0</v>
      </c>
      <c r="I25" s="108"/>
      <c r="J25" s="108"/>
      <c r="K25" s="113"/>
      <c r="L25" s="111">
        <f>M25+O25</f>
        <v>38.4</v>
      </c>
      <c r="M25" s="112">
        <v>38.4</v>
      </c>
      <c r="N25" s="108"/>
      <c r="O25" s="113"/>
      <c r="P25" s="114">
        <f>Q25+S25</f>
        <v>195.8</v>
      </c>
      <c r="Q25" s="108">
        <v>193.8</v>
      </c>
      <c r="R25" s="108">
        <v>114.4</v>
      </c>
      <c r="S25" s="109">
        <v>2</v>
      </c>
      <c r="T25" s="193"/>
    </row>
    <row r="26" spans="1:20" s="44" customFormat="1" ht="27" customHeight="1" x14ac:dyDescent="0.2">
      <c r="A26" s="24" t="s">
        <v>13</v>
      </c>
      <c r="B26" s="207"/>
      <c r="C26" s="56" t="s">
        <v>95</v>
      </c>
      <c r="D26" s="103">
        <f t="shared" si="1"/>
        <v>629.9</v>
      </c>
      <c r="E26" s="103">
        <f t="shared" si="9"/>
        <v>627.9</v>
      </c>
      <c r="F26" s="103">
        <f t="shared" si="9"/>
        <v>410.29999999999995</v>
      </c>
      <c r="G26" s="104">
        <f t="shared" si="3"/>
        <v>2</v>
      </c>
      <c r="H26" s="116">
        <f t="shared" ref="H26:T26" si="10">SUM(H27:H28)</f>
        <v>397.4</v>
      </c>
      <c r="I26" s="103">
        <f t="shared" si="10"/>
        <v>397.4</v>
      </c>
      <c r="J26" s="103">
        <f t="shared" si="10"/>
        <v>298.7</v>
      </c>
      <c r="K26" s="117">
        <f t="shared" si="10"/>
        <v>0</v>
      </c>
      <c r="L26" s="116">
        <f t="shared" si="10"/>
        <v>32.1</v>
      </c>
      <c r="M26" s="103">
        <f t="shared" si="10"/>
        <v>32.1</v>
      </c>
      <c r="N26" s="103">
        <f t="shared" si="10"/>
        <v>0</v>
      </c>
      <c r="O26" s="117">
        <f t="shared" si="10"/>
        <v>0</v>
      </c>
      <c r="P26" s="118">
        <f t="shared" si="10"/>
        <v>200.4</v>
      </c>
      <c r="Q26" s="103">
        <f t="shared" si="10"/>
        <v>198.4</v>
      </c>
      <c r="R26" s="103">
        <f t="shared" si="10"/>
        <v>111.6</v>
      </c>
      <c r="S26" s="104">
        <f t="shared" si="10"/>
        <v>2</v>
      </c>
      <c r="T26" s="194">
        <f t="shared" si="10"/>
        <v>0</v>
      </c>
    </row>
    <row r="27" spans="1:20" s="44" customFormat="1" ht="13.5" customHeight="1" x14ac:dyDescent="0.2">
      <c r="A27" s="26" t="s">
        <v>93</v>
      </c>
      <c r="B27" s="204" t="s">
        <v>444</v>
      </c>
      <c r="C27" s="55" t="s">
        <v>652</v>
      </c>
      <c r="D27" s="108">
        <f t="shared" si="1"/>
        <v>397.4</v>
      </c>
      <c r="E27" s="108">
        <f t="shared" si="9"/>
        <v>397.4</v>
      </c>
      <c r="F27" s="108">
        <f t="shared" si="9"/>
        <v>298.7</v>
      </c>
      <c r="G27" s="109">
        <f t="shared" si="3"/>
        <v>0</v>
      </c>
      <c r="H27" s="110">
        <f>I27+K27</f>
        <v>397.4</v>
      </c>
      <c r="I27" s="108">
        <v>397.4</v>
      </c>
      <c r="J27" s="108">
        <v>298.7</v>
      </c>
      <c r="K27" s="113"/>
      <c r="L27" s="111">
        <f>M27+O27</f>
        <v>0</v>
      </c>
      <c r="M27" s="112"/>
      <c r="N27" s="108"/>
      <c r="O27" s="113"/>
      <c r="P27" s="114">
        <f>Q27+S27</f>
        <v>0</v>
      </c>
      <c r="Q27" s="108"/>
      <c r="R27" s="108"/>
      <c r="S27" s="109"/>
      <c r="T27" s="193"/>
    </row>
    <row r="28" spans="1:20" s="44" customFormat="1" ht="26.25" customHeight="1" x14ac:dyDescent="0.2">
      <c r="A28" s="26" t="s">
        <v>94</v>
      </c>
      <c r="B28" s="45" t="s">
        <v>730</v>
      </c>
      <c r="C28" s="55" t="s">
        <v>81</v>
      </c>
      <c r="D28" s="108">
        <f>SUM(E28+G28)</f>
        <v>232.5</v>
      </c>
      <c r="E28" s="108">
        <f>SUM(I28+M28+Q28)</f>
        <v>230.5</v>
      </c>
      <c r="F28" s="108">
        <f>SUM(J28+N28+R28)</f>
        <v>111.6</v>
      </c>
      <c r="G28" s="109">
        <f>SUM(K28+O28+S28+T28)</f>
        <v>2</v>
      </c>
      <c r="H28" s="110">
        <f>I28+K28</f>
        <v>0</v>
      </c>
      <c r="I28" s="108"/>
      <c r="J28" s="108"/>
      <c r="K28" s="113"/>
      <c r="L28" s="111">
        <f>M28+O28</f>
        <v>32.1</v>
      </c>
      <c r="M28" s="112">
        <v>32.1</v>
      </c>
      <c r="N28" s="108"/>
      <c r="O28" s="113"/>
      <c r="P28" s="114">
        <f>Q28+S28</f>
        <v>200.4</v>
      </c>
      <c r="Q28" s="119">
        <v>198.4</v>
      </c>
      <c r="R28" s="108">
        <v>111.6</v>
      </c>
      <c r="S28" s="120">
        <v>2</v>
      </c>
      <c r="T28" s="193"/>
    </row>
    <row r="29" spans="1:20" s="44" customFormat="1" ht="14.25" customHeight="1" x14ac:dyDescent="0.2">
      <c r="A29" s="24" t="s">
        <v>14</v>
      </c>
      <c r="B29" s="207"/>
      <c r="C29" s="56" t="s">
        <v>338</v>
      </c>
      <c r="D29" s="103">
        <f t="shared" si="1"/>
        <v>673.2</v>
      </c>
      <c r="E29" s="103">
        <f t="shared" si="9"/>
        <v>673.2</v>
      </c>
      <c r="F29" s="103">
        <f t="shared" si="9"/>
        <v>460.7</v>
      </c>
      <c r="G29" s="104">
        <f t="shared" si="3"/>
        <v>0</v>
      </c>
      <c r="H29" s="116">
        <f t="shared" ref="H29:T29" si="11">SUM(H30:H31)</f>
        <v>434.1</v>
      </c>
      <c r="I29" s="103">
        <f t="shared" si="11"/>
        <v>434.1</v>
      </c>
      <c r="J29" s="103">
        <f t="shared" si="11"/>
        <v>327.9</v>
      </c>
      <c r="K29" s="117">
        <f t="shared" si="11"/>
        <v>0</v>
      </c>
      <c r="L29" s="116">
        <f t="shared" si="11"/>
        <v>27.6</v>
      </c>
      <c r="M29" s="103">
        <f t="shared" si="11"/>
        <v>27.6</v>
      </c>
      <c r="N29" s="103">
        <f t="shared" si="11"/>
        <v>0</v>
      </c>
      <c r="O29" s="117">
        <f t="shared" si="11"/>
        <v>0</v>
      </c>
      <c r="P29" s="118">
        <f t="shared" si="11"/>
        <v>211.5</v>
      </c>
      <c r="Q29" s="103">
        <f t="shared" si="11"/>
        <v>211.5</v>
      </c>
      <c r="R29" s="103">
        <f t="shared" si="11"/>
        <v>132.80000000000001</v>
      </c>
      <c r="S29" s="104">
        <f t="shared" si="11"/>
        <v>0</v>
      </c>
      <c r="T29" s="194">
        <f t="shared" si="11"/>
        <v>0</v>
      </c>
    </row>
    <row r="30" spans="1:20" s="44" customFormat="1" ht="13.5" customHeight="1" x14ac:dyDescent="0.2">
      <c r="A30" s="26" t="s">
        <v>96</v>
      </c>
      <c r="B30" s="204" t="s">
        <v>444</v>
      </c>
      <c r="C30" s="55" t="s">
        <v>652</v>
      </c>
      <c r="D30" s="108">
        <f t="shared" si="1"/>
        <v>434.1</v>
      </c>
      <c r="E30" s="108">
        <f t="shared" si="9"/>
        <v>434.1</v>
      </c>
      <c r="F30" s="108">
        <f t="shared" si="9"/>
        <v>327.9</v>
      </c>
      <c r="G30" s="109">
        <f t="shared" si="3"/>
        <v>0</v>
      </c>
      <c r="H30" s="110">
        <f>I30+K30</f>
        <v>434.1</v>
      </c>
      <c r="I30" s="108">
        <v>434.1</v>
      </c>
      <c r="J30" s="108">
        <v>327.9</v>
      </c>
      <c r="K30" s="113"/>
      <c r="L30" s="111">
        <f>M30+O30</f>
        <v>0</v>
      </c>
      <c r="M30" s="112"/>
      <c r="N30" s="108"/>
      <c r="O30" s="113"/>
      <c r="P30" s="114">
        <f>Q30+S30</f>
        <v>0</v>
      </c>
      <c r="Q30" s="108"/>
      <c r="R30" s="108"/>
      <c r="S30" s="109"/>
      <c r="T30" s="193"/>
    </row>
    <row r="31" spans="1:20" s="44" customFormat="1" ht="27.75" customHeight="1" x14ac:dyDescent="0.2">
      <c r="A31" s="26" t="s">
        <v>97</v>
      </c>
      <c r="B31" s="45" t="s">
        <v>730</v>
      </c>
      <c r="C31" s="55" t="s">
        <v>81</v>
      </c>
      <c r="D31" s="108">
        <f t="shared" si="1"/>
        <v>239.1</v>
      </c>
      <c r="E31" s="108">
        <f t="shared" si="9"/>
        <v>239.1</v>
      </c>
      <c r="F31" s="108">
        <f t="shared" si="9"/>
        <v>132.80000000000001</v>
      </c>
      <c r="G31" s="109">
        <f t="shared" si="3"/>
        <v>0</v>
      </c>
      <c r="H31" s="110">
        <f>I31+K31</f>
        <v>0</v>
      </c>
      <c r="I31" s="108"/>
      <c r="J31" s="108"/>
      <c r="K31" s="113"/>
      <c r="L31" s="111">
        <f>M31+O31</f>
        <v>27.6</v>
      </c>
      <c r="M31" s="112">
        <v>27.6</v>
      </c>
      <c r="N31" s="108"/>
      <c r="O31" s="113"/>
      <c r="P31" s="114">
        <f>Q31+S31</f>
        <v>211.5</v>
      </c>
      <c r="Q31" s="108">
        <v>211.5</v>
      </c>
      <c r="R31" s="108">
        <v>132.80000000000001</v>
      </c>
      <c r="S31" s="109"/>
      <c r="T31" s="193"/>
    </row>
    <row r="32" spans="1:20" s="44" customFormat="1" ht="15" customHeight="1" x14ac:dyDescent="0.2">
      <c r="A32" s="24" t="s">
        <v>16</v>
      </c>
      <c r="B32" s="207"/>
      <c r="C32" s="57" t="s">
        <v>101</v>
      </c>
      <c r="D32" s="103">
        <f t="shared" si="1"/>
        <v>655.29999999999995</v>
      </c>
      <c r="E32" s="103">
        <f t="shared" si="9"/>
        <v>655.29999999999995</v>
      </c>
      <c r="F32" s="103">
        <f t="shared" si="9"/>
        <v>453.2</v>
      </c>
      <c r="G32" s="104">
        <f t="shared" si="3"/>
        <v>0</v>
      </c>
      <c r="H32" s="116">
        <f t="shared" ref="H32:T32" si="12">SUM(H33:H34)</f>
        <v>431.2</v>
      </c>
      <c r="I32" s="103">
        <f t="shared" si="12"/>
        <v>431.2</v>
      </c>
      <c r="J32" s="103">
        <f t="shared" si="12"/>
        <v>326</v>
      </c>
      <c r="K32" s="117">
        <f t="shared" si="12"/>
        <v>0</v>
      </c>
      <c r="L32" s="116">
        <f t="shared" si="12"/>
        <v>13</v>
      </c>
      <c r="M32" s="103">
        <f t="shared" si="12"/>
        <v>13</v>
      </c>
      <c r="N32" s="103">
        <f t="shared" si="12"/>
        <v>0</v>
      </c>
      <c r="O32" s="117">
        <f t="shared" si="12"/>
        <v>0</v>
      </c>
      <c r="P32" s="118">
        <f t="shared" si="12"/>
        <v>211.1</v>
      </c>
      <c r="Q32" s="103">
        <f t="shared" si="12"/>
        <v>211.1</v>
      </c>
      <c r="R32" s="103">
        <f t="shared" si="12"/>
        <v>127.2</v>
      </c>
      <c r="S32" s="104">
        <f t="shared" si="12"/>
        <v>0</v>
      </c>
      <c r="T32" s="194">
        <f t="shared" si="12"/>
        <v>0</v>
      </c>
    </row>
    <row r="33" spans="1:20" s="44" customFormat="1" ht="13.5" customHeight="1" x14ac:dyDescent="0.2">
      <c r="A33" s="26" t="s">
        <v>98</v>
      </c>
      <c r="B33" s="204" t="s">
        <v>444</v>
      </c>
      <c r="C33" s="58" t="s">
        <v>652</v>
      </c>
      <c r="D33" s="108">
        <f t="shared" si="1"/>
        <v>431.2</v>
      </c>
      <c r="E33" s="108">
        <f t="shared" si="9"/>
        <v>431.2</v>
      </c>
      <c r="F33" s="108">
        <f t="shared" si="9"/>
        <v>326</v>
      </c>
      <c r="G33" s="109">
        <f t="shared" si="3"/>
        <v>0</v>
      </c>
      <c r="H33" s="110">
        <f>I33+K33</f>
        <v>431.2</v>
      </c>
      <c r="I33" s="108">
        <v>431.2</v>
      </c>
      <c r="J33" s="108">
        <v>326</v>
      </c>
      <c r="K33" s="113"/>
      <c r="L33" s="111">
        <f>M33+O33</f>
        <v>0</v>
      </c>
      <c r="M33" s="112"/>
      <c r="N33" s="108"/>
      <c r="O33" s="113"/>
      <c r="P33" s="114">
        <f>Q33+S33</f>
        <v>0</v>
      </c>
      <c r="Q33" s="108"/>
      <c r="R33" s="108"/>
      <c r="S33" s="109"/>
      <c r="T33" s="193"/>
    </row>
    <row r="34" spans="1:20" s="44" customFormat="1" ht="29.25" customHeight="1" x14ac:dyDescent="0.2">
      <c r="A34" s="26" t="s">
        <v>99</v>
      </c>
      <c r="B34" s="45" t="s">
        <v>730</v>
      </c>
      <c r="C34" s="55" t="s">
        <v>81</v>
      </c>
      <c r="D34" s="108">
        <f t="shared" si="1"/>
        <v>224.1</v>
      </c>
      <c r="E34" s="108">
        <f t="shared" si="9"/>
        <v>224.1</v>
      </c>
      <c r="F34" s="108">
        <f t="shared" si="9"/>
        <v>127.2</v>
      </c>
      <c r="G34" s="109">
        <f t="shared" si="3"/>
        <v>0</v>
      </c>
      <c r="H34" s="110">
        <f>I34+K34</f>
        <v>0</v>
      </c>
      <c r="I34" s="108"/>
      <c r="J34" s="108"/>
      <c r="K34" s="113"/>
      <c r="L34" s="111">
        <f>M34+O34</f>
        <v>13</v>
      </c>
      <c r="M34" s="112">
        <v>13</v>
      </c>
      <c r="N34" s="108"/>
      <c r="O34" s="113"/>
      <c r="P34" s="114">
        <f>Q34+S34</f>
        <v>211.1</v>
      </c>
      <c r="Q34" s="108">
        <v>211.1</v>
      </c>
      <c r="R34" s="108">
        <v>127.2</v>
      </c>
      <c r="S34" s="109"/>
      <c r="T34" s="193"/>
    </row>
    <row r="35" spans="1:20" s="44" customFormat="1" ht="14.25" customHeight="1" x14ac:dyDescent="0.2">
      <c r="A35" s="24" t="s">
        <v>100</v>
      </c>
      <c r="B35" s="207"/>
      <c r="C35" s="57" t="s">
        <v>105</v>
      </c>
      <c r="D35" s="103">
        <f t="shared" si="1"/>
        <v>1453.5</v>
      </c>
      <c r="E35" s="103">
        <f t="shared" si="9"/>
        <v>1453.5</v>
      </c>
      <c r="F35" s="103">
        <f t="shared" si="9"/>
        <v>980.5</v>
      </c>
      <c r="G35" s="104">
        <f t="shared" si="3"/>
        <v>0</v>
      </c>
      <c r="H35" s="116">
        <f t="shared" ref="H35:T35" si="13">SUM(H36:H38)</f>
        <v>972.1</v>
      </c>
      <c r="I35" s="103">
        <f t="shared" si="13"/>
        <v>972.1</v>
      </c>
      <c r="J35" s="103">
        <f t="shared" si="13"/>
        <v>732.9</v>
      </c>
      <c r="K35" s="117">
        <f t="shared" si="13"/>
        <v>0</v>
      </c>
      <c r="L35" s="116">
        <f t="shared" si="13"/>
        <v>46.8</v>
      </c>
      <c r="M35" s="103">
        <f t="shared" si="13"/>
        <v>46.8</v>
      </c>
      <c r="N35" s="103">
        <f t="shared" si="13"/>
        <v>1</v>
      </c>
      <c r="O35" s="117">
        <f t="shared" si="13"/>
        <v>0</v>
      </c>
      <c r="P35" s="118">
        <f t="shared" si="13"/>
        <v>434.6</v>
      </c>
      <c r="Q35" s="103">
        <f t="shared" si="13"/>
        <v>434.6</v>
      </c>
      <c r="R35" s="103">
        <f t="shared" si="13"/>
        <v>246.6</v>
      </c>
      <c r="S35" s="104">
        <f t="shared" si="13"/>
        <v>0</v>
      </c>
      <c r="T35" s="194">
        <f t="shared" si="13"/>
        <v>0</v>
      </c>
    </row>
    <row r="36" spans="1:20" s="44" customFormat="1" ht="13.5" customHeight="1" x14ac:dyDescent="0.2">
      <c r="A36" s="26" t="s">
        <v>102</v>
      </c>
      <c r="B36" s="204" t="s">
        <v>444</v>
      </c>
      <c r="C36" s="58" t="s">
        <v>652</v>
      </c>
      <c r="D36" s="108">
        <f t="shared" si="1"/>
        <v>947.5</v>
      </c>
      <c r="E36" s="108">
        <f t="shared" si="9"/>
        <v>947.5</v>
      </c>
      <c r="F36" s="108">
        <f t="shared" si="9"/>
        <v>714.1</v>
      </c>
      <c r="G36" s="109">
        <f t="shared" si="3"/>
        <v>0</v>
      </c>
      <c r="H36" s="110">
        <f>I36+K36</f>
        <v>947.5</v>
      </c>
      <c r="I36" s="119">
        <v>947.5</v>
      </c>
      <c r="J36" s="119">
        <v>714.1</v>
      </c>
      <c r="K36" s="123"/>
      <c r="L36" s="121">
        <f>M36+O36</f>
        <v>0</v>
      </c>
      <c r="M36" s="122"/>
      <c r="N36" s="119"/>
      <c r="O36" s="123"/>
      <c r="P36" s="124">
        <f>Q36+S36</f>
        <v>0</v>
      </c>
      <c r="Q36" s="119"/>
      <c r="R36" s="119"/>
      <c r="S36" s="109"/>
      <c r="T36" s="193"/>
    </row>
    <row r="37" spans="1:20" s="44" customFormat="1" ht="28.5" customHeight="1" x14ac:dyDescent="0.2">
      <c r="A37" s="26" t="s">
        <v>103</v>
      </c>
      <c r="B37" s="45" t="s">
        <v>730</v>
      </c>
      <c r="C37" s="55" t="s">
        <v>81</v>
      </c>
      <c r="D37" s="108">
        <f t="shared" si="1"/>
        <v>481.40000000000003</v>
      </c>
      <c r="E37" s="108">
        <f t="shared" si="9"/>
        <v>481.40000000000003</v>
      </c>
      <c r="F37" s="108">
        <f t="shared" si="9"/>
        <v>247.6</v>
      </c>
      <c r="G37" s="109">
        <f t="shared" si="3"/>
        <v>0</v>
      </c>
      <c r="H37" s="110">
        <f>I37+K37</f>
        <v>0</v>
      </c>
      <c r="I37" s="119"/>
      <c r="J37" s="119"/>
      <c r="K37" s="123"/>
      <c r="L37" s="121">
        <f>M37+O37</f>
        <v>46.8</v>
      </c>
      <c r="M37" s="122">
        <v>46.8</v>
      </c>
      <c r="N37" s="119">
        <v>1</v>
      </c>
      <c r="O37" s="123"/>
      <c r="P37" s="124">
        <f>Q37+S37</f>
        <v>434.6</v>
      </c>
      <c r="Q37" s="119">
        <v>434.6</v>
      </c>
      <c r="R37" s="119">
        <v>246.6</v>
      </c>
      <c r="S37" s="109"/>
      <c r="T37" s="193"/>
    </row>
    <row r="38" spans="1:20" s="44" customFormat="1" ht="53.25" customHeight="1" x14ac:dyDescent="0.2">
      <c r="A38" s="26" t="s">
        <v>398</v>
      </c>
      <c r="B38" s="204" t="s">
        <v>443</v>
      </c>
      <c r="C38" s="55" t="s">
        <v>742</v>
      </c>
      <c r="D38" s="108">
        <f t="shared" si="1"/>
        <v>24.6</v>
      </c>
      <c r="E38" s="108">
        <f t="shared" si="9"/>
        <v>24.6</v>
      </c>
      <c r="F38" s="108">
        <f t="shared" si="9"/>
        <v>18.8</v>
      </c>
      <c r="G38" s="109">
        <f t="shared" si="3"/>
        <v>0</v>
      </c>
      <c r="H38" s="163">
        <f>I38+K38</f>
        <v>24.6</v>
      </c>
      <c r="I38" s="119">
        <v>24.6</v>
      </c>
      <c r="J38" s="119">
        <v>18.8</v>
      </c>
      <c r="K38" s="123"/>
      <c r="L38" s="121">
        <f>M38+O38</f>
        <v>0</v>
      </c>
      <c r="M38" s="122"/>
      <c r="N38" s="119"/>
      <c r="O38" s="123"/>
      <c r="P38" s="124">
        <f>Q38+S38</f>
        <v>0</v>
      </c>
      <c r="Q38" s="119"/>
      <c r="R38" s="119"/>
      <c r="S38" s="109"/>
      <c r="T38" s="195"/>
    </row>
    <row r="39" spans="1:20" s="44" customFormat="1" ht="27" customHeight="1" x14ac:dyDescent="0.2">
      <c r="A39" s="24" t="s">
        <v>104</v>
      </c>
      <c r="B39" s="207"/>
      <c r="C39" s="54" t="s">
        <v>109</v>
      </c>
      <c r="D39" s="103">
        <f>SUM(E39+G39)</f>
        <v>461.8</v>
      </c>
      <c r="E39" s="103">
        <f t="shared" ref="E39:F63" si="14">SUM(I39+M39+Q39)</f>
        <v>461.8</v>
      </c>
      <c r="F39" s="103">
        <f t="shared" si="14"/>
        <v>317.60000000000002</v>
      </c>
      <c r="G39" s="104">
        <f t="shared" si="3"/>
        <v>0</v>
      </c>
      <c r="H39" s="116">
        <f t="shared" ref="H39:T39" si="15">SUM(H40:H41)</f>
        <v>274.8</v>
      </c>
      <c r="I39" s="103">
        <f t="shared" si="15"/>
        <v>274.8</v>
      </c>
      <c r="J39" s="103">
        <f t="shared" si="15"/>
        <v>207.8</v>
      </c>
      <c r="K39" s="117">
        <f t="shared" si="15"/>
        <v>0</v>
      </c>
      <c r="L39" s="116">
        <f t="shared" si="15"/>
        <v>12.7</v>
      </c>
      <c r="M39" s="103">
        <f t="shared" si="15"/>
        <v>12.7</v>
      </c>
      <c r="N39" s="103">
        <f t="shared" si="15"/>
        <v>0</v>
      </c>
      <c r="O39" s="117">
        <f t="shared" si="15"/>
        <v>0</v>
      </c>
      <c r="P39" s="118">
        <f t="shared" si="15"/>
        <v>174.3</v>
      </c>
      <c r="Q39" s="103">
        <f t="shared" si="15"/>
        <v>174.3</v>
      </c>
      <c r="R39" s="103">
        <f t="shared" si="15"/>
        <v>109.8</v>
      </c>
      <c r="S39" s="104">
        <f t="shared" si="15"/>
        <v>0</v>
      </c>
      <c r="T39" s="194">
        <f t="shared" si="15"/>
        <v>0</v>
      </c>
    </row>
    <row r="40" spans="1:20" s="44" customFormat="1" ht="13.5" customHeight="1" x14ac:dyDescent="0.2">
      <c r="A40" s="26" t="s">
        <v>106</v>
      </c>
      <c r="B40" s="204" t="s">
        <v>444</v>
      </c>
      <c r="C40" s="55" t="s">
        <v>652</v>
      </c>
      <c r="D40" s="108">
        <f t="shared" si="1"/>
        <v>274.8</v>
      </c>
      <c r="E40" s="108">
        <f t="shared" si="14"/>
        <v>274.8</v>
      </c>
      <c r="F40" s="108">
        <f t="shared" si="14"/>
        <v>207.8</v>
      </c>
      <c r="G40" s="109">
        <f t="shared" si="3"/>
        <v>0</v>
      </c>
      <c r="H40" s="163">
        <f>I40+K40</f>
        <v>274.8</v>
      </c>
      <c r="I40" s="119">
        <v>274.8</v>
      </c>
      <c r="J40" s="119">
        <v>207.8</v>
      </c>
      <c r="K40" s="123"/>
      <c r="L40" s="121">
        <f>M40+O40</f>
        <v>0</v>
      </c>
      <c r="M40" s="122"/>
      <c r="N40" s="119"/>
      <c r="O40" s="123"/>
      <c r="P40" s="124">
        <f>Q40+S40</f>
        <v>0</v>
      </c>
      <c r="Q40" s="119"/>
      <c r="R40" s="108"/>
      <c r="S40" s="109"/>
      <c r="T40" s="227"/>
    </row>
    <row r="41" spans="1:20" s="44" customFormat="1" ht="28.5" customHeight="1" x14ac:dyDescent="0.2">
      <c r="A41" s="26" t="s">
        <v>107</v>
      </c>
      <c r="B41" s="45" t="s">
        <v>730</v>
      </c>
      <c r="C41" s="55" t="s">
        <v>81</v>
      </c>
      <c r="D41" s="108">
        <f t="shared" si="1"/>
        <v>187</v>
      </c>
      <c r="E41" s="108">
        <f t="shared" si="14"/>
        <v>187</v>
      </c>
      <c r="F41" s="108">
        <f t="shared" si="14"/>
        <v>109.8</v>
      </c>
      <c r="G41" s="109">
        <f t="shared" si="3"/>
        <v>0</v>
      </c>
      <c r="H41" s="163">
        <f>I41+K41</f>
        <v>0</v>
      </c>
      <c r="I41" s="119"/>
      <c r="J41" s="119"/>
      <c r="K41" s="123"/>
      <c r="L41" s="121">
        <f>M41+O41</f>
        <v>12.7</v>
      </c>
      <c r="M41" s="122">
        <v>12.7</v>
      </c>
      <c r="N41" s="119"/>
      <c r="O41" s="123"/>
      <c r="P41" s="124">
        <f>Q41+S41</f>
        <v>174.3</v>
      </c>
      <c r="Q41" s="119">
        <v>174.3</v>
      </c>
      <c r="R41" s="108">
        <v>109.8</v>
      </c>
      <c r="S41" s="109"/>
      <c r="T41" s="193"/>
    </row>
    <row r="42" spans="1:20" s="44" customFormat="1" ht="29.25" customHeight="1" x14ac:dyDescent="0.2">
      <c r="A42" s="24" t="s">
        <v>341</v>
      </c>
      <c r="B42" s="206"/>
      <c r="C42" s="59" t="s">
        <v>368</v>
      </c>
      <c r="D42" s="103">
        <f t="shared" si="1"/>
        <v>481.6</v>
      </c>
      <c r="E42" s="103">
        <f t="shared" si="14"/>
        <v>481.6</v>
      </c>
      <c r="F42" s="103">
        <f t="shared" si="14"/>
        <v>335.5</v>
      </c>
      <c r="G42" s="104">
        <f t="shared" si="3"/>
        <v>0</v>
      </c>
      <c r="H42" s="116">
        <f t="shared" ref="H42:T42" si="16">SUM(H43:H44)</f>
        <v>303.60000000000002</v>
      </c>
      <c r="I42" s="103">
        <f t="shared" si="16"/>
        <v>303.60000000000002</v>
      </c>
      <c r="J42" s="103">
        <f t="shared" si="16"/>
        <v>229.2</v>
      </c>
      <c r="K42" s="117">
        <f t="shared" si="16"/>
        <v>0</v>
      </c>
      <c r="L42" s="116">
        <f t="shared" si="16"/>
        <v>14.4</v>
      </c>
      <c r="M42" s="103">
        <f t="shared" si="16"/>
        <v>14.4</v>
      </c>
      <c r="N42" s="103">
        <f t="shared" si="16"/>
        <v>0</v>
      </c>
      <c r="O42" s="117">
        <f t="shared" si="16"/>
        <v>0</v>
      </c>
      <c r="P42" s="118">
        <f t="shared" si="16"/>
        <v>163.6</v>
      </c>
      <c r="Q42" s="103">
        <f t="shared" si="16"/>
        <v>163.6</v>
      </c>
      <c r="R42" s="103">
        <f t="shared" si="16"/>
        <v>106.3</v>
      </c>
      <c r="S42" s="104">
        <f t="shared" si="16"/>
        <v>0</v>
      </c>
      <c r="T42" s="194">
        <f t="shared" si="16"/>
        <v>0</v>
      </c>
    </row>
    <row r="43" spans="1:20" s="44" customFormat="1" ht="13.5" customHeight="1" x14ac:dyDescent="0.2">
      <c r="A43" s="26" t="s">
        <v>342</v>
      </c>
      <c r="B43" s="204" t="s">
        <v>444</v>
      </c>
      <c r="C43" s="55" t="s">
        <v>652</v>
      </c>
      <c r="D43" s="108">
        <f t="shared" si="1"/>
        <v>303.60000000000002</v>
      </c>
      <c r="E43" s="108">
        <f t="shared" si="14"/>
        <v>303.60000000000002</v>
      </c>
      <c r="F43" s="108">
        <f t="shared" si="14"/>
        <v>229.2</v>
      </c>
      <c r="G43" s="109">
        <f t="shared" si="3"/>
        <v>0</v>
      </c>
      <c r="H43" s="163">
        <f>I43+K43</f>
        <v>303.60000000000002</v>
      </c>
      <c r="I43" s="119">
        <v>303.60000000000002</v>
      </c>
      <c r="J43" s="119">
        <v>229.2</v>
      </c>
      <c r="K43" s="123"/>
      <c r="L43" s="111">
        <f>M43+O43</f>
        <v>0</v>
      </c>
      <c r="M43" s="112"/>
      <c r="N43" s="108"/>
      <c r="O43" s="113"/>
      <c r="P43" s="114">
        <f>Q43+S43</f>
        <v>0</v>
      </c>
      <c r="Q43" s="108"/>
      <c r="R43" s="108"/>
      <c r="S43" s="109"/>
      <c r="T43" s="193"/>
    </row>
    <row r="44" spans="1:20" s="44" customFormat="1" ht="28.5" customHeight="1" x14ac:dyDescent="0.2">
      <c r="A44" s="26" t="s">
        <v>343</v>
      </c>
      <c r="B44" s="45" t="s">
        <v>730</v>
      </c>
      <c r="C44" s="55" t="s">
        <v>81</v>
      </c>
      <c r="D44" s="108">
        <f>SUM(E44+G44)</f>
        <v>178</v>
      </c>
      <c r="E44" s="108">
        <f>SUM(I44+M44+Q44)</f>
        <v>178</v>
      </c>
      <c r="F44" s="108">
        <f>SUM(J44+N44+R44)</f>
        <v>106.3</v>
      </c>
      <c r="G44" s="109">
        <f>SUM(K44+O44+S44+T44)</f>
        <v>0</v>
      </c>
      <c r="H44" s="163">
        <f>I44+K44</f>
        <v>0</v>
      </c>
      <c r="I44" s="108"/>
      <c r="J44" s="108"/>
      <c r="K44" s="113"/>
      <c r="L44" s="111">
        <f>M44+O44</f>
        <v>14.4</v>
      </c>
      <c r="M44" s="112">
        <v>14.4</v>
      </c>
      <c r="N44" s="108"/>
      <c r="O44" s="113"/>
      <c r="P44" s="114">
        <f>Q44+S44</f>
        <v>163.6</v>
      </c>
      <c r="Q44" s="119">
        <v>163.6</v>
      </c>
      <c r="R44" s="119">
        <v>106.3</v>
      </c>
      <c r="S44" s="109"/>
      <c r="T44" s="193"/>
    </row>
    <row r="45" spans="1:20" s="44" customFormat="1" ht="26.25" customHeight="1" x14ac:dyDescent="0.2">
      <c r="A45" s="24" t="s">
        <v>108</v>
      </c>
      <c r="B45" s="207"/>
      <c r="C45" s="56" t="s">
        <v>116</v>
      </c>
      <c r="D45" s="103">
        <f t="shared" si="1"/>
        <v>485.6</v>
      </c>
      <c r="E45" s="103">
        <f t="shared" si="14"/>
        <v>485.6</v>
      </c>
      <c r="F45" s="103">
        <f t="shared" si="14"/>
        <v>334.7</v>
      </c>
      <c r="G45" s="104">
        <f t="shared" si="3"/>
        <v>0</v>
      </c>
      <c r="H45" s="116">
        <f t="shared" ref="H45:T45" si="17">SUM(H46:H47)</f>
        <v>288.3</v>
      </c>
      <c r="I45" s="103">
        <f t="shared" si="17"/>
        <v>288.3</v>
      </c>
      <c r="J45" s="103">
        <f t="shared" si="17"/>
        <v>218.2</v>
      </c>
      <c r="K45" s="117">
        <f t="shared" si="17"/>
        <v>0</v>
      </c>
      <c r="L45" s="116">
        <f t="shared" si="17"/>
        <v>12.8</v>
      </c>
      <c r="M45" s="103">
        <f t="shared" si="17"/>
        <v>12.8</v>
      </c>
      <c r="N45" s="103">
        <f t="shared" si="17"/>
        <v>0</v>
      </c>
      <c r="O45" s="117">
        <f t="shared" si="17"/>
        <v>0</v>
      </c>
      <c r="P45" s="118">
        <f t="shared" si="17"/>
        <v>184.5</v>
      </c>
      <c r="Q45" s="103">
        <f t="shared" si="17"/>
        <v>184.5</v>
      </c>
      <c r="R45" s="103">
        <f t="shared" si="17"/>
        <v>116.5</v>
      </c>
      <c r="S45" s="104">
        <f t="shared" si="17"/>
        <v>0</v>
      </c>
      <c r="T45" s="194">
        <f t="shared" si="17"/>
        <v>0</v>
      </c>
    </row>
    <row r="46" spans="1:20" s="44" customFormat="1" ht="15" customHeight="1" x14ac:dyDescent="0.2">
      <c r="A46" s="26" t="s">
        <v>110</v>
      </c>
      <c r="B46" s="204" t="s">
        <v>444</v>
      </c>
      <c r="C46" s="55" t="s">
        <v>652</v>
      </c>
      <c r="D46" s="108">
        <f t="shared" si="1"/>
        <v>288.3</v>
      </c>
      <c r="E46" s="108">
        <f t="shared" si="14"/>
        <v>288.3</v>
      </c>
      <c r="F46" s="108">
        <f t="shared" si="14"/>
        <v>218.2</v>
      </c>
      <c r="G46" s="109">
        <f t="shared" si="3"/>
        <v>0</v>
      </c>
      <c r="H46" s="163">
        <f>I46+K46</f>
        <v>288.3</v>
      </c>
      <c r="I46" s="119">
        <v>288.3</v>
      </c>
      <c r="J46" s="119">
        <v>218.2</v>
      </c>
      <c r="K46" s="123"/>
      <c r="L46" s="111">
        <f>M46+O46</f>
        <v>0</v>
      </c>
      <c r="M46" s="112"/>
      <c r="N46" s="108"/>
      <c r="O46" s="113"/>
      <c r="P46" s="114">
        <f>Q46+S46</f>
        <v>0</v>
      </c>
      <c r="Q46" s="108"/>
      <c r="R46" s="108"/>
      <c r="S46" s="109"/>
      <c r="T46" s="193"/>
    </row>
    <row r="47" spans="1:20" s="44" customFormat="1" ht="30" customHeight="1" x14ac:dyDescent="0.2">
      <c r="A47" s="26" t="s">
        <v>111</v>
      </c>
      <c r="B47" s="45" t="s">
        <v>730</v>
      </c>
      <c r="C47" s="55" t="s">
        <v>81</v>
      </c>
      <c r="D47" s="108">
        <f t="shared" si="1"/>
        <v>197.3</v>
      </c>
      <c r="E47" s="108">
        <f t="shared" si="14"/>
        <v>197.3</v>
      </c>
      <c r="F47" s="108">
        <f t="shared" si="14"/>
        <v>116.5</v>
      </c>
      <c r="G47" s="109">
        <f t="shared" si="3"/>
        <v>0</v>
      </c>
      <c r="H47" s="163">
        <f>I47+K47</f>
        <v>0</v>
      </c>
      <c r="I47" s="108"/>
      <c r="J47" s="108"/>
      <c r="K47" s="113"/>
      <c r="L47" s="111">
        <f>M47+O47</f>
        <v>12.8</v>
      </c>
      <c r="M47" s="112">
        <v>12.8</v>
      </c>
      <c r="N47" s="108"/>
      <c r="O47" s="113"/>
      <c r="P47" s="114">
        <f>Q47+S47</f>
        <v>184.5</v>
      </c>
      <c r="Q47" s="108">
        <v>184.5</v>
      </c>
      <c r="R47" s="108">
        <v>116.5</v>
      </c>
      <c r="S47" s="109"/>
      <c r="T47" s="193"/>
    </row>
    <row r="48" spans="1:20" s="44" customFormat="1" ht="25.5" customHeight="1" x14ac:dyDescent="0.2">
      <c r="A48" s="24" t="s">
        <v>112</v>
      </c>
      <c r="B48" s="207"/>
      <c r="C48" s="60" t="s">
        <v>128</v>
      </c>
      <c r="D48" s="103">
        <f t="shared" si="1"/>
        <v>283.2</v>
      </c>
      <c r="E48" s="103">
        <f t="shared" si="14"/>
        <v>283.2</v>
      </c>
      <c r="F48" s="103">
        <f t="shared" si="14"/>
        <v>191.7</v>
      </c>
      <c r="G48" s="104">
        <f t="shared" si="3"/>
        <v>0</v>
      </c>
      <c r="H48" s="116">
        <f t="shared" ref="H48:T48" si="18">SUM(H49:H50)</f>
        <v>250.79999999999998</v>
      </c>
      <c r="I48" s="103">
        <f t="shared" si="18"/>
        <v>250.79999999999998</v>
      </c>
      <c r="J48" s="103">
        <f t="shared" si="18"/>
        <v>188.39999999999998</v>
      </c>
      <c r="K48" s="117">
        <f t="shared" si="18"/>
        <v>0</v>
      </c>
      <c r="L48" s="116">
        <f t="shared" si="18"/>
        <v>0</v>
      </c>
      <c r="M48" s="103">
        <f t="shared" si="18"/>
        <v>0</v>
      </c>
      <c r="N48" s="103">
        <f t="shared" si="18"/>
        <v>0</v>
      </c>
      <c r="O48" s="117">
        <f t="shared" si="18"/>
        <v>0</v>
      </c>
      <c r="P48" s="118">
        <f t="shared" si="18"/>
        <v>32.4</v>
      </c>
      <c r="Q48" s="103">
        <f t="shared" si="18"/>
        <v>32.4</v>
      </c>
      <c r="R48" s="103">
        <f t="shared" si="18"/>
        <v>3.3</v>
      </c>
      <c r="S48" s="104">
        <f t="shared" si="18"/>
        <v>0</v>
      </c>
      <c r="T48" s="194">
        <f t="shared" si="18"/>
        <v>0</v>
      </c>
    </row>
    <row r="49" spans="1:20" s="44" customFormat="1" ht="13.5" customHeight="1" x14ac:dyDescent="0.2">
      <c r="A49" s="26" t="s">
        <v>113</v>
      </c>
      <c r="B49" s="204" t="s">
        <v>444</v>
      </c>
      <c r="C49" s="55" t="s">
        <v>51</v>
      </c>
      <c r="D49" s="108">
        <f t="shared" si="1"/>
        <v>114.1</v>
      </c>
      <c r="E49" s="108">
        <f t="shared" si="14"/>
        <v>114.1</v>
      </c>
      <c r="F49" s="108">
        <f t="shared" si="14"/>
        <v>86.8</v>
      </c>
      <c r="G49" s="109">
        <f t="shared" si="3"/>
        <v>0</v>
      </c>
      <c r="H49" s="163">
        <f>I49+K49</f>
        <v>114.1</v>
      </c>
      <c r="I49" s="108">
        <v>114.1</v>
      </c>
      <c r="J49" s="108">
        <v>86.8</v>
      </c>
      <c r="K49" s="113"/>
      <c r="L49" s="111"/>
      <c r="M49" s="112"/>
      <c r="N49" s="108"/>
      <c r="O49" s="113"/>
      <c r="P49" s="114">
        <f>Q49+S49</f>
        <v>0</v>
      </c>
      <c r="Q49" s="108"/>
      <c r="R49" s="108"/>
      <c r="S49" s="109"/>
      <c r="T49" s="193"/>
    </row>
    <row r="50" spans="1:20" s="44" customFormat="1" ht="51.75" customHeight="1" x14ac:dyDescent="0.2">
      <c r="A50" s="26" t="s">
        <v>114</v>
      </c>
      <c r="B50" s="204" t="s">
        <v>443</v>
      </c>
      <c r="C50" s="55" t="s">
        <v>742</v>
      </c>
      <c r="D50" s="108">
        <f t="shared" si="1"/>
        <v>169.1</v>
      </c>
      <c r="E50" s="108">
        <f t="shared" si="14"/>
        <v>169.1</v>
      </c>
      <c r="F50" s="108">
        <f t="shared" si="14"/>
        <v>104.89999999999999</v>
      </c>
      <c r="G50" s="109">
        <f t="shared" si="3"/>
        <v>0</v>
      </c>
      <c r="H50" s="163">
        <f>I50+K50</f>
        <v>136.69999999999999</v>
      </c>
      <c r="I50" s="108">
        <v>136.69999999999999</v>
      </c>
      <c r="J50" s="108">
        <v>101.6</v>
      </c>
      <c r="K50" s="113"/>
      <c r="L50" s="111"/>
      <c r="M50" s="112"/>
      <c r="N50" s="108"/>
      <c r="O50" s="113"/>
      <c r="P50" s="114">
        <f>Q50+S50</f>
        <v>32.4</v>
      </c>
      <c r="Q50" s="108">
        <v>32.4</v>
      </c>
      <c r="R50" s="108">
        <v>3.3</v>
      </c>
      <c r="S50" s="109"/>
      <c r="T50" s="193"/>
    </row>
    <row r="51" spans="1:20" s="44" customFormat="1" ht="26.25" customHeight="1" x14ac:dyDescent="0.2">
      <c r="A51" s="24" t="s">
        <v>115</v>
      </c>
      <c r="B51" s="207"/>
      <c r="C51" s="57" t="s">
        <v>129</v>
      </c>
      <c r="D51" s="103">
        <f t="shared" si="1"/>
        <v>442.40000000000003</v>
      </c>
      <c r="E51" s="103">
        <f t="shared" si="14"/>
        <v>442.40000000000003</v>
      </c>
      <c r="F51" s="103">
        <f t="shared" si="14"/>
        <v>318.8</v>
      </c>
      <c r="G51" s="104">
        <f t="shared" si="3"/>
        <v>0</v>
      </c>
      <c r="H51" s="116">
        <f>SUM(H52:H53)</f>
        <v>22</v>
      </c>
      <c r="I51" s="103">
        <f>SUM(I52:I53)</f>
        <v>22</v>
      </c>
      <c r="J51" s="103">
        <f>SUM(J52:J53)</f>
        <v>16.899999999999999</v>
      </c>
      <c r="K51" s="117">
        <f>SUM(K52:K53)</f>
        <v>0</v>
      </c>
      <c r="L51" s="116">
        <f t="shared" ref="L51:T51" si="19">SUM(L52:L53)</f>
        <v>42.3</v>
      </c>
      <c r="M51" s="103">
        <f t="shared" si="19"/>
        <v>42.3</v>
      </c>
      <c r="N51" s="103">
        <f t="shared" si="19"/>
        <v>7.2</v>
      </c>
      <c r="O51" s="117">
        <f t="shared" si="19"/>
        <v>0</v>
      </c>
      <c r="P51" s="118">
        <f t="shared" si="19"/>
        <v>378.1</v>
      </c>
      <c r="Q51" s="103">
        <f t="shared" si="19"/>
        <v>378.1</v>
      </c>
      <c r="R51" s="103">
        <f t="shared" si="19"/>
        <v>294.7</v>
      </c>
      <c r="S51" s="104">
        <f t="shared" si="19"/>
        <v>0</v>
      </c>
      <c r="T51" s="194">
        <f t="shared" si="19"/>
        <v>0</v>
      </c>
    </row>
    <row r="52" spans="1:20" s="44" customFormat="1" ht="15" customHeight="1" x14ac:dyDescent="0.2">
      <c r="A52" s="26" t="s">
        <v>117</v>
      </c>
      <c r="B52" s="204" t="s">
        <v>444</v>
      </c>
      <c r="C52" s="58" t="s">
        <v>652</v>
      </c>
      <c r="D52" s="108">
        <f t="shared" si="1"/>
        <v>22</v>
      </c>
      <c r="E52" s="108">
        <f t="shared" si="14"/>
        <v>22</v>
      </c>
      <c r="F52" s="108">
        <f t="shared" si="14"/>
        <v>16.899999999999999</v>
      </c>
      <c r="G52" s="109">
        <f t="shared" si="3"/>
        <v>0</v>
      </c>
      <c r="H52" s="163">
        <f>I52+K52</f>
        <v>22</v>
      </c>
      <c r="I52" s="108">
        <v>22</v>
      </c>
      <c r="J52" s="108">
        <v>16.899999999999999</v>
      </c>
      <c r="K52" s="113"/>
      <c r="L52" s="111">
        <f>M52+O52</f>
        <v>0</v>
      </c>
      <c r="M52" s="112"/>
      <c r="N52" s="108"/>
      <c r="O52" s="113"/>
      <c r="P52" s="114">
        <f>Q52+S52</f>
        <v>0</v>
      </c>
      <c r="Q52" s="108"/>
      <c r="R52" s="108"/>
      <c r="S52" s="109"/>
      <c r="T52" s="193"/>
    </row>
    <row r="53" spans="1:20" s="44" customFormat="1" ht="29.25" customHeight="1" x14ac:dyDescent="0.2">
      <c r="A53" s="26" t="s">
        <v>118</v>
      </c>
      <c r="B53" s="45" t="s">
        <v>730</v>
      </c>
      <c r="C53" s="55" t="s">
        <v>81</v>
      </c>
      <c r="D53" s="108">
        <f t="shared" si="1"/>
        <v>420.40000000000003</v>
      </c>
      <c r="E53" s="108">
        <f t="shared" si="14"/>
        <v>420.40000000000003</v>
      </c>
      <c r="F53" s="108">
        <f t="shared" si="14"/>
        <v>301.89999999999998</v>
      </c>
      <c r="G53" s="109">
        <f t="shared" si="3"/>
        <v>0</v>
      </c>
      <c r="H53" s="163">
        <f>I53+K53</f>
        <v>0</v>
      </c>
      <c r="I53" s="108"/>
      <c r="J53" s="108"/>
      <c r="K53" s="113"/>
      <c r="L53" s="111">
        <f>M53+O53</f>
        <v>42.3</v>
      </c>
      <c r="M53" s="112">
        <v>42.3</v>
      </c>
      <c r="N53" s="119">
        <v>7.2</v>
      </c>
      <c r="O53" s="113"/>
      <c r="P53" s="114">
        <f>Q53+S53</f>
        <v>378.1</v>
      </c>
      <c r="Q53" s="108">
        <v>378.1</v>
      </c>
      <c r="R53" s="108">
        <v>294.7</v>
      </c>
      <c r="S53" s="109"/>
      <c r="T53" s="193"/>
    </row>
    <row r="54" spans="1:20" s="44" customFormat="1" ht="15" customHeight="1" x14ac:dyDescent="0.2">
      <c r="A54" s="24" t="s">
        <v>119</v>
      </c>
      <c r="B54" s="207"/>
      <c r="C54" s="57" t="s">
        <v>130</v>
      </c>
      <c r="D54" s="103">
        <f t="shared" si="1"/>
        <v>231.3</v>
      </c>
      <c r="E54" s="103">
        <f t="shared" si="14"/>
        <v>231.3</v>
      </c>
      <c r="F54" s="103">
        <f t="shared" si="14"/>
        <v>162</v>
      </c>
      <c r="G54" s="104">
        <f t="shared" si="3"/>
        <v>0</v>
      </c>
      <c r="H54" s="115">
        <f>SUM(H55:H56)</f>
        <v>22</v>
      </c>
      <c r="I54" s="103">
        <f>SUM(I55:I56)</f>
        <v>22</v>
      </c>
      <c r="J54" s="103">
        <f>SUM(J55:J56)</f>
        <v>16.899999999999999</v>
      </c>
      <c r="K54" s="153">
        <f>SUM(K55:K56)</f>
        <v>0</v>
      </c>
      <c r="L54" s="116">
        <f t="shared" ref="L54:T54" si="20">SUM(L55:L56)</f>
        <v>8</v>
      </c>
      <c r="M54" s="103">
        <f t="shared" si="20"/>
        <v>8</v>
      </c>
      <c r="N54" s="103">
        <f t="shared" si="20"/>
        <v>0</v>
      </c>
      <c r="O54" s="117">
        <f t="shared" si="20"/>
        <v>0</v>
      </c>
      <c r="P54" s="118">
        <f t="shared" si="20"/>
        <v>201.3</v>
      </c>
      <c r="Q54" s="103">
        <f t="shared" si="20"/>
        <v>201.3</v>
      </c>
      <c r="R54" s="103">
        <f t="shared" si="20"/>
        <v>145.1</v>
      </c>
      <c r="S54" s="104">
        <f t="shared" si="20"/>
        <v>0</v>
      </c>
      <c r="T54" s="194">
        <f t="shared" si="20"/>
        <v>0</v>
      </c>
    </row>
    <row r="55" spans="1:20" s="44" customFormat="1" ht="15" customHeight="1" x14ac:dyDescent="0.2">
      <c r="A55" s="26" t="s">
        <v>120</v>
      </c>
      <c r="B55" s="204" t="s">
        <v>444</v>
      </c>
      <c r="C55" s="58" t="s">
        <v>652</v>
      </c>
      <c r="D55" s="108">
        <f t="shared" si="1"/>
        <v>22</v>
      </c>
      <c r="E55" s="108">
        <f t="shared" si="14"/>
        <v>22</v>
      </c>
      <c r="F55" s="108">
        <f t="shared" si="14"/>
        <v>16.899999999999999</v>
      </c>
      <c r="G55" s="109">
        <f t="shared" si="3"/>
        <v>0</v>
      </c>
      <c r="H55" s="163">
        <f>I55+K55</f>
        <v>22</v>
      </c>
      <c r="I55" s="108">
        <v>22</v>
      </c>
      <c r="J55" s="108">
        <v>16.899999999999999</v>
      </c>
      <c r="K55" s="113"/>
      <c r="L55" s="111">
        <f>M55+O55</f>
        <v>0</v>
      </c>
      <c r="M55" s="112"/>
      <c r="N55" s="108"/>
      <c r="O55" s="113"/>
      <c r="P55" s="114">
        <f>Q55+S55</f>
        <v>0</v>
      </c>
      <c r="Q55" s="108"/>
      <c r="R55" s="108"/>
      <c r="S55" s="109"/>
      <c r="T55" s="193"/>
    </row>
    <row r="56" spans="1:20" s="44" customFormat="1" ht="29.25" customHeight="1" x14ac:dyDescent="0.2">
      <c r="A56" s="26" t="s">
        <v>121</v>
      </c>
      <c r="B56" s="45" t="s">
        <v>730</v>
      </c>
      <c r="C56" s="55" t="s">
        <v>81</v>
      </c>
      <c r="D56" s="108">
        <f t="shared" si="1"/>
        <v>209.3</v>
      </c>
      <c r="E56" s="108">
        <f t="shared" si="14"/>
        <v>209.3</v>
      </c>
      <c r="F56" s="108">
        <f t="shared" si="14"/>
        <v>145.1</v>
      </c>
      <c r="G56" s="109">
        <f t="shared" si="3"/>
        <v>0</v>
      </c>
      <c r="H56" s="163">
        <f>I56+K56</f>
        <v>0</v>
      </c>
      <c r="I56" s="108"/>
      <c r="J56" s="108"/>
      <c r="K56" s="113"/>
      <c r="L56" s="111">
        <f>M56+O56</f>
        <v>8</v>
      </c>
      <c r="M56" s="112">
        <v>8</v>
      </c>
      <c r="N56" s="108"/>
      <c r="O56" s="113"/>
      <c r="P56" s="114">
        <f>Q56+S56</f>
        <v>201.3</v>
      </c>
      <c r="Q56" s="108">
        <v>201.3</v>
      </c>
      <c r="R56" s="108">
        <v>145.1</v>
      </c>
      <c r="S56" s="109"/>
      <c r="T56" s="193"/>
    </row>
    <row r="57" spans="1:20" s="44" customFormat="1" ht="27" customHeight="1" x14ac:dyDescent="0.2">
      <c r="A57" s="24" t="s">
        <v>122</v>
      </c>
      <c r="B57" s="207"/>
      <c r="C57" s="54" t="s">
        <v>131</v>
      </c>
      <c r="D57" s="103">
        <f t="shared" si="1"/>
        <v>142.4</v>
      </c>
      <c r="E57" s="103">
        <f t="shared" si="14"/>
        <v>142.4</v>
      </c>
      <c r="F57" s="103">
        <f t="shared" si="14"/>
        <v>87.6</v>
      </c>
      <c r="G57" s="104">
        <f t="shared" si="3"/>
        <v>0</v>
      </c>
      <c r="H57" s="115">
        <f t="shared" ref="H57:T57" si="21">SUM(H58:H61)</f>
        <v>32.299999999999997</v>
      </c>
      <c r="I57" s="103">
        <f t="shared" si="21"/>
        <v>32.299999999999997</v>
      </c>
      <c r="J57" s="103">
        <f t="shared" si="21"/>
        <v>24.8</v>
      </c>
      <c r="K57" s="117">
        <f t="shared" si="21"/>
        <v>0</v>
      </c>
      <c r="L57" s="116">
        <f t="shared" si="21"/>
        <v>15</v>
      </c>
      <c r="M57" s="103">
        <f t="shared" si="21"/>
        <v>15</v>
      </c>
      <c r="N57" s="103">
        <f t="shared" si="21"/>
        <v>0</v>
      </c>
      <c r="O57" s="117">
        <f t="shared" si="21"/>
        <v>0</v>
      </c>
      <c r="P57" s="118">
        <f t="shared" si="21"/>
        <v>95.100000000000009</v>
      </c>
      <c r="Q57" s="103">
        <f t="shared" si="21"/>
        <v>95.100000000000009</v>
      </c>
      <c r="R57" s="103">
        <f t="shared" si="21"/>
        <v>62.8</v>
      </c>
      <c r="S57" s="104">
        <f t="shared" si="21"/>
        <v>0</v>
      </c>
      <c r="T57" s="194">
        <f t="shared" si="21"/>
        <v>0</v>
      </c>
    </row>
    <row r="58" spans="1:20" s="44" customFormat="1" ht="13.5" customHeight="1" x14ac:dyDescent="0.2">
      <c r="A58" s="26" t="s">
        <v>123</v>
      </c>
      <c r="B58" s="204" t="s">
        <v>444</v>
      </c>
      <c r="C58" s="55" t="s">
        <v>652</v>
      </c>
      <c r="D58" s="108">
        <f t="shared" si="1"/>
        <v>32.299999999999997</v>
      </c>
      <c r="E58" s="108">
        <f t="shared" si="14"/>
        <v>32.299999999999997</v>
      </c>
      <c r="F58" s="108">
        <f t="shared" si="14"/>
        <v>24.8</v>
      </c>
      <c r="G58" s="109">
        <f t="shared" si="3"/>
        <v>0</v>
      </c>
      <c r="H58" s="163">
        <f>I58+K58</f>
        <v>32.299999999999997</v>
      </c>
      <c r="I58" s="108">
        <v>32.299999999999997</v>
      </c>
      <c r="J58" s="108">
        <v>24.8</v>
      </c>
      <c r="K58" s="113"/>
      <c r="L58" s="111">
        <f>M58+O58</f>
        <v>0</v>
      </c>
      <c r="M58" s="112"/>
      <c r="N58" s="108"/>
      <c r="O58" s="113"/>
      <c r="P58" s="114">
        <f>Q58+S58</f>
        <v>0</v>
      </c>
      <c r="Q58" s="108"/>
      <c r="R58" s="108"/>
      <c r="S58" s="109"/>
      <c r="T58" s="193"/>
    </row>
    <row r="59" spans="1:20" s="44" customFormat="1" ht="27.75" customHeight="1" x14ac:dyDescent="0.2">
      <c r="A59" s="26" t="s">
        <v>124</v>
      </c>
      <c r="B59" s="45" t="s">
        <v>730</v>
      </c>
      <c r="C59" s="55" t="s">
        <v>132</v>
      </c>
      <c r="D59" s="108">
        <f>SUM(E59+G59)</f>
        <v>106.7</v>
      </c>
      <c r="E59" s="108">
        <f t="shared" ref="E59:F61" si="22">SUM(I59+M59+Q59)</f>
        <v>106.7</v>
      </c>
      <c r="F59" s="108">
        <f t="shared" si="22"/>
        <v>62.8</v>
      </c>
      <c r="G59" s="109">
        <f>SUM(K59+O59+S59+T59)</f>
        <v>0</v>
      </c>
      <c r="H59" s="163">
        <f>I59+K59</f>
        <v>0</v>
      </c>
      <c r="I59" s="108"/>
      <c r="J59" s="108"/>
      <c r="K59" s="113"/>
      <c r="L59" s="111">
        <f>M59+O59</f>
        <v>15</v>
      </c>
      <c r="M59" s="122">
        <v>15</v>
      </c>
      <c r="N59" s="119"/>
      <c r="O59" s="123"/>
      <c r="P59" s="114">
        <f>Q59+S59</f>
        <v>91.7</v>
      </c>
      <c r="Q59" s="108">
        <v>91.7</v>
      </c>
      <c r="R59" s="108">
        <v>62.8</v>
      </c>
      <c r="S59" s="109"/>
      <c r="T59" s="193"/>
    </row>
    <row r="60" spans="1:20" s="44" customFormat="1" ht="54" customHeight="1" x14ac:dyDescent="0.2">
      <c r="A60" s="26" t="s">
        <v>621</v>
      </c>
      <c r="B60" s="204" t="s">
        <v>653</v>
      </c>
      <c r="C60" s="55" t="s">
        <v>133</v>
      </c>
      <c r="D60" s="108">
        <f>SUM(E60+G60)</f>
        <v>2.4</v>
      </c>
      <c r="E60" s="108">
        <f>SUM(I60+M60+Q60)</f>
        <v>2.4</v>
      </c>
      <c r="F60" s="108">
        <f>SUM(J60+N60+R60)</f>
        <v>0</v>
      </c>
      <c r="G60" s="109">
        <f>SUM(K60+O60+S60+T60)</f>
        <v>0</v>
      </c>
      <c r="H60" s="163">
        <f>I60+K60</f>
        <v>0</v>
      </c>
      <c r="I60" s="108"/>
      <c r="J60" s="108"/>
      <c r="K60" s="113"/>
      <c r="L60" s="111">
        <f>M60+O60</f>
        <v>0</v>
      </c>
      <c r="M60" s="122"/>
      <c r="N60" s="119"/>
      <c r="O60" s="123"/>
      <c r="P60" s="114">
        <f>Q60+S60</f>
        <v>2.4</v>
      </c>
      <c r="Q60" s="119">
        <v>2.4</v>
      </c>
      <c r="R60" s="108"/>
      <c r="S60" s="109"/>
      <c r="T60" s="193"/>
    </row>
    <row r="61" spans="1:20" s="44" customFormat="1" ht="27" customHeight="1" x14ac:dyDescent="0.2">
      <c r="A61" s="26" t="s">
        <v>632</v>
      </c>
      <c r="B61" s="204" t="s">
        <v>731</v>
      </c>
      <c r="C61" s="55" t="s">
        <v>743</v>
      </c>
      <c r="D61" s="108">
        <f>SUM(E61+G61)</f>
        <v>1</v>
      </c>
      <c r="E61" s="108">
        <f t="shared" si="22"/>
        <v>1</v>
      </c>
      <c r="F61" s="108">
        <f t="shared" si="22"/>
        <v>0</v>
      </c>
      <c r="G61" s="109">
        <f>SUM(K61+O61+S61+T61)</f>
        <v>0</v>
      </c>
      <c r="H61" s="163">
        <f>I61+K61</f>
        <v>0</v>
      </c>
      <c r="I61" s="108"/>
      <c r="J61" s="108"/>
      <c r="K61" s="113"/>
      <c r="L61" s="111">
        <f>M61+O61</f>
        <v>0</v>
      </c>
      <c r="M61" s="122"/>
      <c r="N61" s="119"/>
      <c r="O61" s="123"/>
      <c r="P61" s="114">
        <f>Q61+S61</f>
        <v>1</v>
      </c>
      <c r="Q61" s="119">
        <v>1</v>
      </c>
      <c r="R61" s="108"/>
      <c r="S61" s="109"/>
      <c r="T61" s="193"/>
    </row>
    <row r="62" spans="1:20" s="44" customFormat="1" ht="26.25" customHeight="1" x14ac:dyDescent="0.2">
      <c r="A62" s="30" t="s">
        <v>125</v>
      </c>
      <c r="B62" s="207"/>
      <c r="C62" s="56" t="s">
        <v>63</v>
      </c>
      <c r="D62" s="125">
        <f t="shared" ref="D62:D73" si="23">SUM(E62+G62)</f>
        <v>337.2</v>
      </c>
      <c r="E62" s="125">
        <f t="shared" si="14"/>
        <v>321.7</v>
      </c>
      <c r="F62" s="125">
        <f t="shared" si="14"/>
        <v>0</v>
      </c>
      <c r="G62" s="126">
        <f t="shared" si="3"/>
        <v>15.5</v>
      </c>
      <c r="H62" s="115">
        <f>SUM(H63:H72)</f>
        <v>114.69999999999999</v>
      </c>
      <c r="I62" s="103">
        <f>SUM(I63:I72)</f>
        <v>114.69999999999999</v>
      </c>
      <c r="J62" s="103">
        <f>SUM(J63:J72)</f>
        <v>0</v>
      </c>
      <c r="K62" s="117">
        <f>SUM(K63:K72)</f>
        <v>0</v>
      </c>
      <c r="L62" s="116">
        <f t="shared" ref="L62:T62" si="24">SUM(L63:L73)</f>
        <v>0</v>
      </c>
      <c r="M62" s="103">
        <f t="shared" si="24"/>
        <v>0</v>
      </c>
      <c r="N62" s="103">
        <f t="shared" si="24"/>
        <v>0</v>
      </c>
      <c r="O62" s="117">
        <f t="shared" si="24"/>
        <v>0</v>
      </c>
      <c r="P62" s="118">
        <f t="shared" si="24"/>
        <v>222.5</v>
      </c>
      <c r="Q62" s="103">
        <f t="shared" si="24"/>
        <v>207</v>
      </c>
      <c r="R62" s="103">
        <f t="shared" si="24"/>
        <v>0</v>
      </c>
      <c r="S62" s="104">
        <f t="shared" si="24"/>
        <v>15.5</v>
      </c>
      <c r="T62" s="194">
        <f t="shared" si="24"/>
        <v>0</v>
      </c>
    </row>
    <row r="63" spans="1:20" s="44" customFormat="1" ht="13.5" customHeight="1" x14ac:dyDescent="0.2">
      <c r="A63" s="26" t="s">
        <v>126</v>
      </c>
      <c r="B63" s="204" t="s">
        <v>444</v>
      </c>
      <c r="C63" s="55" t="s">
        <v>652</v>
      </c>
      <c r="D63" s="108">
        <f t="shared" si="23"/>
        <v>92.3</v>
      </c>
      <c r="E63" s="108">
        <f t="shared" si="14"/>
        <v>92.3</v>
      </c>
      <c r="F63" s="108">
        <f t="shared" si="14"/>
        <v>0</v>
      </c>
      <c r="G63" s="109">
        <f t="shared" si="3"/>
        <v>0</v>
      </c>
      <c r="H63" s="163">
        <f t="shared" ref="H63:H68" si="25">I63+K63</f>
        <v>92.3</v>
      </c>
      <c r="I63" s="108">
        <v>92.3</v>
      </c>
      <c r="J63" s="108"/>
      <c r="K63" s="113"/>
      <c r="L63" s="111">
        <f t="shared" ref="L63:L68" si="26">M63+O63</f>
        <v>0</v>
      </c>
      <c r="M63" s="112"/>
      <c r="N63" s="108"/>
      <c r="O63" s="113"/>
      <c r="P63" s="114">
        <f t="shared" ref="P63:P68" si="27">Q63+S63</f>
        <v>0</v>
      </c>
      <c r="Q63" s="108"/>
      <c r="R63" s="108"/>
      <c r="S63" s="109"/>
      <c r="T63" s="174"/>
    </row>
    <row r="64" spans="1:20" s="44" customFormat="1" ht="13.5" customHeight="1" x14ac:dyDescent="0.2">
      <c r="A64" s="26" t="s">
        <v>127</v>
      </c>
      <c r="B64" s="204" t="s">
        <v>444</v>
      </c>
      <c r="C64" s="55" t="s">
        <v>344</v>
      </c>
      <c r="D64" s="108">
        <f t="shared" si="23"/>
        <v>22.4</v>
      </c>
      <c r="E64" s="108">
        <f t="shared" ref="E64:F66" si="28">SUM(I64+M64+Q64)</f>
        <v>22.4</v>
      </c>
      <c r="F64" s="108">
        <f t="shared" si="28"/>
        <v>0</v>
      </c>
      <c r="G64" s="109">
        <f t="shared" ref="G64:G73" si="29">SUM(K64+O64+S64+T64)</f>
        <v>0</v>
      </c>
      <c r="H64" s="163">
        <f t="shared" si="25"/>
        <v>22.4</v>
      </c>
      <c r="I64" s="108">
        <v>22.4</v>
      </c>
      <c r="J64" s="108"/>
      <c r="K64" s="113"/>
      <c r="L64" s="111">
        <f t="shared" si="26"/>
        <v>0</v>
      </c>
      <c r="M64" s="112"/>
      <c r="N64" s="108"/>
      <c r="O64" s="113"/>
      <c r="P64" s="114">
        <f t="shared" si="27"/>
        <v>0</v>
      </c>
      <c r="Q64" s="108"/>
      <c r="R64" s="108"/>
      <c r="S64" s="109"/>
      <c r="T64" s="174"/>
    </row>
    <row r="65" spans="1:20" s="44" customFormat="1" ht="27.75" hidden="1" customHeight="1" x14ac:dyDescent="0.2">
      <c r="A65" s="336"/>
      <c r="B65" s="337"/>
      <c r="C65" s="55" t="s">
        <v>608</v>
      </c>
      <c r="D65" s="108">
        <f t="shared" si="23"/>
        <v>0</v>
      </c>
      <c r="E65" s="108">
        <f>SUM(I65+M65+Q65)</f>
        <v>0</v>
      </c>
      <c r="F65" s="108">
        <f>SUM(J65+N65+R65)</f>
        <v>0</v>
      </c>
      <c r="G65" s="109">
        <f t="shared" si="29"/>
        <v>0</v>
      </c>
      <c r="H65" s="163">
        <f>I65+K65</f>
        <v>0</v>
      </c>
      <c r="I65" s="108"/>
      <c r="J65" s="108"/>
      <c r="K65" s="113"/>
      <c r="L65" s="111">
        <f>M65+O65</f>
        <v>0</v>
      </c>
      <c r="M65" s="112"/>
      <c r="N65" s="108"/>
      <c r="O65" s="113"/>
      <c r="P65" s="114">
        <f>Q65+S65</f>
        <v>0</v>
      </c>
      <c r="Q65" s="108"/>
      <c r="R65" s="108"/>
      <c r="S65" s="109"/>
      <c r="T65" s="174"/>
    </row>
    <row r="66" spans="1:20" s="44" customFormat="1" ht="27.75" customHeight="1" x14ac:dyDescent="0.2">
      <c r="A66" s="37" t="s">
        <v>624</v>
      </c>
      <c r="B66" s="204" t="s">
        <v>713</v>
      </c>
      <c r="C66" s="55" t="s">
        <v>714</v>
      </c>
      <c r="D66" s="108">
        <f t="shared" si="23"/>
        <v>4.5</v>
      </c>
      <c r="E66" s="108">
        <f t="shared" si="28"/>
        <v>0</v>
      </c>
      <c r="F66" s="108">
        <f t="shared" si="28"/>
        <v>0</v>
      </c>
      <c r="G66" s="109">
        <f t="shared" si="29"/>
        <v>4.5</v>
      </c>
      <c r="H66" s="163">
        <f t="shared" si="25"/>
        <v>0</v>
      </c>
      <c r="I66" s="108"/>
      <c r="J66" s="108"/>
      <c r="K66" s="113"/>
      <c r="L66" s="111">
        <f t="shared" si="26"/>
        <v>0</v>
      </c>
      <c r="M66" s="112"/>
      <c r="N66" s="108"/>
      <c r="O66" s="113"/>
      <c r="P66" s="114">
        <f t="shared" si="27"/>
        <v>4.5</v>
      </c>
      <c r="Q66" s="108"/>
      <c r="R66" s="108"/>
      <c r="S66" s="109">
        <v>4.5</v>
      </c>
      <c r="T66" s="174"/>
    </row>
    <row r="67" spans="1:20" s="44" customFormat="1" ht="27.75" customHeight="1" x14ac:dyDescent="0.2">
      <c r="A67" s="37" t="s">
        <v>625</v>
      </c>
      <c r="B67" s="204" t="s">
        <v>445</v>
      </c>
      <c r="C67" s="100" t="s">
        <v>633</v>
      </c>
      <c r="D67" s="108">
        <f t="shared" si="23"/>
        <v>6</v>
      </c>
      <c r="E67" s="108">
        <f t="shared" ref="E67:F70" si="30">SUM(I67+M67+Q67)</f>
        <v>0</v>
      </c>
      <c r="F67" s="108">
        <f t="shared" si="30"/>
        <v>0</v>
      </c>
      <c r="G67" s="109">
        <f t="shared" si="29"/>
        <v>6</v>
      </c>
      <c r="H67" s="163">
        <f t="shared" si="25"/>
        <v>0</v>
      </c>
      <c r="I67" s="108"/>
      <c r="J67" s="108"/>
      <c r="K67" s="113"/>
      <c r="L67" s="111">
        <f t="shared" si="26"/>
        <v>0</v>
      </c>
      <c r="M67" s="112"/>
      <c r="N67" s="108"/>
      <c r="O67" s="113"/>
      <c r="P67" s="114">
        <f t="shared" si="27"/>
        <v>6</v>
      </c>
      <c r="Q67" s="128"/>
      <c r="R67" s="128"/>
      <c r="S67" s="128">
        <v>6</v>
      </c>
      <c r="T67" s="177"/>
    </row>
    <row r="68" spans="1:20" s="44" customFormat="1" ht="27.75" customHeight="1" x14ac:dyDescent="0.2">
      <c r="A68" s="26" t="s">
        <v>667</v>
      </c>
      <c r="B68" s="204" t="s">
        <v>446</v>
      </c>
      <c r="C68" s="100" t="s">
        <v>634</v>
      </c>
      <c r="D68" s="108">
        <f t="shared" si="23"/>
        <v>5</v>
      </c>
      <c r="E68" s="108">
        <f t="shared" si="30"/>
        <v>0</v>
      </c>
      <c r="F68" s="108">
        <f t="shared" si="30"/>
        <v>0</v>
      </c>
      <c r="G68" s="109">
        <f t="shared" si="29"/>
        <v>5</v>
      </c>
      <c r="H68" s="163">
        <f t="shared" si="25"/>
        <v>0</v>
      </c>
      <c r="I68" s="108"/>
      <c r="J68" s="108"/>
      <c r="K68" s="113"/>
      <c r="L68" s="111">
        <f t="shared" si="26"/>
        <v>0</v>
      </c>
      <c r="M68" s="112"/>
      <c r="N68" s="108"/>
      <c r="O68" s="113"/>
      <c r="P68" s="114">
        <f t="shared" si="27"/>
        <v>5</v>
      </c>
      <c r="Q68" s="128"/>
      <c r="R68" s="128"/>
      <c r="S68" s="128">
        <v>5</v>
      </c>
      <c r="T68" s="177"/>
    </row>
    <row r="69" spans="1:20" s="44" customFormat="1" ht="66" customHeight="1" x14ac:dyDescent="0.2">
      <c r="A69" s="26" t="s">
        <v>626</v>
      </c>
      <c r="B69" s="204" t="s">
        <v>619</v>
      </c>
      <c r="C69" s="232" t="s">
        <v>744</v>
      </c>
      <c r="D69" s="108">
        <f t="shared" si="23"/>
        <v>1</v>
      </c>
      <c r="E69" s="108">
        <f t="shared" si="30"/>
        <v>1</v>
      </c>
      <c r="F69" s="108">
        <f t="shared" si="30"/>
        <v>0</v>
      </c>
      <c r="G69" s="109">
        <f>SUM(K69+O69+S69+T69)</f>
        <v>0</v>
      </c>
      <c r="H69" s="163">
        <f>I69+K69</f>
        <v>0</v>
      </c>
      <c r="I69" s="108"/>
      <c r="J69" s="108"/>
      <c r="K69" s="113"/>
      <c r="L69" s="111">
        <f>M69+O69</f>
        <v>0</v>
      </c>
      <c r="M69" s="112"/>
      <c r="N69" s="108"/>
      <c r="O69" s="113"/>
      <c r="P69" s="114">
        <f>Q69+S69</f>
        <v>1</v>
      </c>
      <c r="Q69" s="108">
        <v>1</v>
      </c>
      <c r="R69" s="108"/>
      <c r="S69" s="109"/>
      <c r="T69" s="174"/>
    </row>
    <row r="70" spans="1:20" s="44" customFormat="1" ht="27.75" customHeight="1" x14ac:dyDescent="0.2">
      <c r="A70" s="26" t="s">
        <v>627</v>
      </c>
      <c r="B70" s="204" t="s">
        <v>448</v>
      </c>
      <c r="C70" s="55" t="s">
        <v>447</v>
      </c>
      <c r="D70" s="108">
        <f t="shared" si="23"/>
        <v>3</v>
      </c>
      <c r="E70" s="108">
        <f t="shared" si="30"/>
        <v>3</v>
      </c>
      <c r="F70" s="108">
        <f t="shared" si="30"/>
        <v>0</v>
      </c>
      <c r="G70" s="109">
        <f>SUM(K70+O70+S70+T70)</f>
        <v>0</v>
      </c>
      <c r="H70" s="163">
        <f>I70+K70</f>
        <v>0</v>
      </c>
      <c r="I70" s="108"/>
      <c r="J70" s="108"/>
      <c r="K70" s="113"/>
      <c r="L70" s="111">
        <f>M70+O70</f>
        <v>0</v>
      </c>
      <c r="M70" s="112"/>
      <c r="N70" s="108"/>
      <c r="O70" s="113"/>
      <c r="P70" s="114">
        <f>Q70+S70</f>
        <v>3</v>
      </c>
      <c r="Q70" s="108">
        <v>3</v>
      </c>
      <c r="R70" s="108"/>
      <c r="S70" s="109"/>
      <c r="T70" s="193"/>
    </row>
    <row r="71" spans="1:20" s="44" customFormat="1" ht="39.75" customHeight="1" x14ac:dyDescent="0.2">
      <c r="A71" s="26" t="s">
        <v>628</v>
      </c>
      <c r="B71" s="204" t="s">
        <v>449</v>
      </c>
      <c r="C71" s="55" t="s">
        <v>651</v>
      </c>
      <c r="D71" s="108">
        <f t="shared" si="23"/>
        <v>3</v>
      </c>
      <c r="E71" s="108">
        <f t="shared" ref="E71:F73" si="31">SUM(I71+M71+Q71)</f>
        <v>3</v>
      </c>
      <c r="F71" s="108">
        <f t="shared" si="31"/>
        <v>0</v>
      </c>
      <c r="G71" s="109">
        <f t="shared" si="29"/>
        <v>0</v>
      </c>
      <c r="H71" s="163">
        <f>I71+K71</f>
        <v>0</v>
      </c>
      <c r="I71" s="108"/>
      <c r="J71" s="108"/>
      <c r="K71" s="113"/>
      <c r="L71" s="176">
        <f>M71+O71</f>
        <v>0</v>
      </c>
      <c r="M71" s="191"/>
      <c r="N71" s="127"/>
      <c r="O71" s="165"/>
      <c r="P71" s="114">
        <f>Q71+S71</f>
        <v>3</v>
      </c>
      <c r="Q71" s="108">
        <v>3</v>
      </c>
      <c r="R71" s="108"/>
      <c r="S71" s="109"/>
      <c r="T71" s="193"/>
    </row>
    <row r="72" spans="1:20" s="44" customFormat="1" ht="27.75" customHeight="1" thickBot="1" x14ac:dyDescent="0.25">
      <c r="A72" s="26" t="s">
        <v>668</v>
      </c>
      <c r="B72" s="246" t="s">
        <v>450</v>
      </c>
      <c r="C72" s="61" t="s">
        <v>134</v>
      </c>
      <c r="D72" s="108">
        <f t="shared" si="23"/>
        <v>200</v>
      </c>
      <c r="E72" s="108">
        <f t="shared" si="31"/>
        <v>200</v>
      </c>
      <c r="F72" s="108">
        <f t="shared" si="31"/>
        <v>0</v>
      </c>
      <c r="G72" s="109">
        <f t="shared" si="29"/>
        <v>0</v>
      </c>
      <c r="H72" s="110">
        <f>I72+K72</f>
        <v>0</v>
      </c>
      <c r="I72" s="108"/>
      <c r="J72" s="108"/>
      <c r="K72" s="113"/>
      <c r="L72" s="111">
        <f>M72+O72</f>
        <v>0</v>
      </c>
      <c r="M72" s="112"/>
      <c r="N72" s="108"/>
      <c r="O72" s="113"/>
      <c r="P72" s="114">
        <f>Q72+S72</f>
        <v>200</v>
      </c>
      <c r="Q72" s="119">
        <v>200</v>
      </c>
      <c r="R72" s="108"/>
      <c r="S72" s="109"/>
      <c r="T72" s="193"/>
    </row>
    <row r="73" spans="1:20" s="44" customFormat="1" ht="17.25" hidden="1" customHeight="1" thickBot="1" x14ac:dyDescent="0.25">
      <c r="A73" s="37" t="s">
        <v>668</v>
      </c>
      <c r="B73" s="245"/>
      <c r="C73" s="100"/>
      <c r="D73" s="108">
        <f t="shared" si="23"/>
        <v>0</v>
      </c>
      <c r="E73" s="108">
        <f t="shared" si="31"/>
        <v>0</v>
      </c>
      <c r="F73" s="108">
        <f t="shared" si="31"/>
        <v>0</v>
      </c>
      <c r="G73" s="109">
        <f t="shared" si="29"/>
        <v>0</v>
      </c>
      <c r="H73" s="242">
        <f>I73+K73</f>
        <v>0</v>
      </c>
      <c r="I73" s="180"/>
      <c r="J73" s="180"/>
      <c r="K73" s="181"/>
      <c r="L73" s="187">
        <f>M73+O73</f>
        <v>0</v>
      </c>
      <c r="M73" s="188"/>
      <c r="N73" s="189"/>
      <c r="O73" s="190"/>
      <c r="P73" s="179">
        <f>Q73+S73</f>
        <v>0</v>
      </c>
      <c r="Q73" s="313"/>
      <c r="R73" s="313"/>
      <c r="S73" s="313"/>
      <c r="T73" s="234"/>
    </row>
    <row r="74" spans="1:20" s="41" customFormat="1" ht="17.25" customHeight="1" thickBot="1" x14ac:dyDescent="0.25">
      <c r="A74" s="39" t="s">
        <v>18</v>
      </c>
      <c r="B74" s="208"/>
      <c r="C74" s="101" t="s">
        <v>281</v>
      </c>
      <c r="D74" s="130">
        <f t="shared" ref="D74:T74" si="32">SUM(D75+D90+D93+D95+D97+D99+D102)</f>
        <v>1897.2</v>
      </c>
      <c r="E74" s="130">
        <f t="shared" si="32"/>
        <v>1479.7</v>
      </c>
      <c r="F74" s="130">
        <f t="shared" si="32"/>
        <v>846.2</v>
      </c>
      <c r="G74" s="131">
        <f t="shared" si="32"/>
        <v>417.5</v>
      </c>
      <c r="H74" s="132">
        <f t="shared" si="32"/>
        <v>0</v>
      </c>
      <c r="I74" s="130">
        <f t="shared" si="32"/>
        <v>0</v>
      </c>
      <c r="J74" s="130">
        <f t="shared" si="32"/>
        <v>0</v>
      </c>
      <c r="K74" s="133">
        <f t="shared" si="32"/>
        <v>0</v>
      </c>
      <c r="L74" s="132">
        <f t="shared" si="32"/>
        <v>8</v>
      </c>
      <c r="M74" s="130">
        <f t="shared" si="32"/>
        <v>8</v>
      </c>
      <c r="N74" s="130">
        <f t="shared" si="32"/>
        <v>0</v>
      </c>
      <c r="O74" s="133">
        <f t="shared" si="32"/>
        <v>0</v>
      </c>
      <c r="P74" s="132">
        <f t="shared" si="32"/>
        <v>1604.2</v>
      </c>
      <c r="Q74" s="130">
        <f t="shared" si="32"/>
        <v>1471.7</v>
      </c>
      <c r="R74" s="130">
        <f t="shared" si="32"/>
        <v>846.2</v>
      </c>
      <c r="S74" s="131">
        <f t="shared" si="32"/>
        <v>132.5</v>
      </c>
      <c r="T74" s="196">
        <f t="shared" si="32"/>
        <v>285</v>
      </c>
    </row>
    <row r="75" spans="1:20" s="44" customFormat="1" ht="27" customHeight="1" x14ac:dyDescent="0.2">
      <c r="A75" s="24" t="s">
        <v>64</v>
      </c>
      <c r="B75" s="209"/>
      <c r="C75" s="62" t="s">
        <v>63</v>
      </c>
      <c r="D75" s="103">
        <f>SUM(E75+G75)</f>
        <v>341</v>
      </c>
      <c r="E75" s="103">
        <f t="shared" ref="E75:F100" si="33">SUM(I75+M75+Q75)</f>
        <v>37.299999999999997</v>
      </c>
      <c r="F75" s="103">
        <f t="shared" si="33"/>
        <v>0</v>
      </c>
      <c r="G75" s="104">
        <f t="shared" ref="G75:G100" si="34">SUM(K75+O75+S75+T75)</f>
        <v>303.7</v>
      </c>
      <c r="H75" s="135">
        <f>SUM(I75+K75)</f>
        <v>0</v>
      </c>
      <c r="I75" s="103">
        <f t="shared" ref="I75:T75" si="35">SUM(I76:I89)</f>
        <v>0</v>
      </c>
      <c r="J75" s="103">
        <f t="shared" si="35"/>
        <v>0</v>
      </c>
      <c r="K75" s="104">
        <f t="shared" si="35"/>
        <v>0</v>
      </c>
      <c r="L75" s="136">
        <f t="shared" si="35"/>
        <v>0</v>
      </c>
      <c r="M75" s="137">
        <f t="shared" si="35"/>
        <v>0</v>
      </c>
      <c r="N75" s="137">
        <f>SUM(N76:N89)</f>
        <v>0</v>
      </c>
      <c r="O75" s="138">
        <f t="shared" si="35"/>
        <v>0</v>
      </c>
      <c r="P75" s="107">
        <f t="shared" si="35"/>
        <v>56</v>
      </c>
      <c r="Q75" s="105">
        <f t="shared" si="35"/>
        <v>37.299999999999997</v>
      </c>
      <c r="R75" s="105">
        <f t="shared" si="35"/>
        <v>0</v>
      </c>
      <c r="S75" s="106">
        <f t="shared" si="35"/>
        <v>18.7</v>
      </c>
      <c r="T75" s="197">
        <f t="shared" si="35"/>
        <v>285</v>
      </c>
    </row>
    <row r="76" spans="1:20" s="44" customFormat="1" ht="15" customHeight="1" x14ac:dyDescent="0.2">
      <c r="A76" s="345" t="s">
        <v>31</v>
      </c>
      <c r="B76" s="347" t="s">
        <v>451</v>
      </c>
      <c r="C76" s="66" t="s">
        <v>574</v>
      </c>
      <c r="D76" s="119">
        <f>SUM(E76+G76)</f>
        <v>100</v>
      </c>
      <c r="E76" s="119">
        <f>SUM(I76+M76+Q76)</f>
        <v>0</v>
      </c>
      <c r="F76" s="119">
        <f>SUM(J76+N76+R76)</f>
        <v>0</v>
      </c>
      <c r="G76" s="120">
        <f>SUM(K76+O76+S76+T76)</f>
        <v>100</v>
      </c>
      <c r="H76" s="121">
        <f>SUM(I76+K76)</f>
        <v>0</v>
      </c>
      <c r="I76" s="119"/>
      <c r="J76" s="103"/>
      <c r="K76" s="120"/>
      <c r="L76" s="121">
        <f>SUM(M76+O76)</f>
        <v>0</v>
      </c>
      <c r="M76" s="119"/>
      <c r="N76" s="103"/>
      <c r="O76" s="117"/>
      <c r="P76" s="141">
        <f>Q76+S76</f>
        <v>0</v>
      </c>
      <c r="Q76" s="120"/>
      <c r="R76" s="120"/>
      <c r="S76" s="120"/>
      <c r="T76" s="198">
        <v>100</v>
      </c>
    </row>
    <row r="77" spans="1:20" s="44" customFormat="1" ht="27" hidden="1" customHeight="1" x14ac:dyDescent="0.2">
      <c r="A77" s="346"/>
      <c r="B77" s="348"/>
      <c r="C77" s="66" t="s">
        <v>573</v>
      </c>
      <c r="D77" s="119">
        <f>SUM(E77+G77)</f>
        <v>0</v>
      </c>
      <c r="E77" s="119">
        <f>SUM(I77+M77+Q77)</f>
        <v>0</v>
      </c>
      <c r="F77" s="119">
        <f>SUM(J77+N77+R77)</f>
        <v>0</v>
      </c>
      <c r="G77" s="120">
        <f>SUM(K77+O77+S77+T77)</f>
        <v>0</v>
      </c>
      <c r="H77" s="228">
        <f>SUM(I77+K77)</f>
        <v>0</v>
      </c>
      <c r="I77" s="119"/>
      <c r="J77" s="103"/>
      <c r="K77" s="120"/>
      <c r="L77" s="121">
        <f>SUM(M77+O77)</f>
        <v>0</v>
      </c>
      <c r="M77" s="119"/>
      <c r="N77" s="103"/>
      <c r="O77" s="117"/>
      <c r="P77" s="141">
        <f>Q77+S77</f>
        <v>0</v>
      </c>
      <c r="Q77" s="120"/>
      <c r="R77" s="120"/>
      <c r="S77" s="120"/>
      <c r="T77" s="198"/>
    </row>
    <row r="78" spans="1:20" s="44" customFormat="1" ht="39.75" customHeight="1" x14ac:dyDescent="0.2">
      <c r="A78" s="28" t="s">
        <v>32</v>
      </c>
      <c r="B78" s="211" t="s">
        <v>455</v>
      </c>
      <c r="C78" s="64" t="s">
        <v>135</v>
      </c>
      <c r="D78" s="119">
        <f t="shared" ref="D78:D100" si="36">SUM(E78+G78)</f>
        <v>7.5</v>
      </c>
      <c r="E78" s="119">
        <f t="shared" si="33"/>
        <v>7.5</v>
      </c>
      <c r="F78" s="119">
        <f t="shared" si="33"/>
        <v>0</v>
      </c>
      <c r="G78" s="120">
        <f t="shared" si="34"/>
        <v>0</v>
      </c>
      <c r="H78" s="121">
        <f t="shared" ref="H78:H87" si="37">SUM(I78+K78)</f>
        <v>0</v>
      </c>
      <c r="I78" s="119"/>
      <c r="J78" s="103"/>
      <c r="K78" s="120"/>
      <c r="L78" s="121">
        <f t="shared" ref="L78:L87" si="38">SUM(M78+O78)</f>
        <v>0</v>
      </c>
      <c r="M78" s="119"/>
      <c r="N78" s="103"/>
      <c r="O78" s="117"/>
      <c r="P78" s="141">
        <f>Q78+S78</f>
        <v>7.5</v>
      </c>
      <c r="Q78" s="120">
        <v>7.5</v>
      </c>
      <c r="R78" s="120"/>
      <c r="S78" s="120"/>
      <c r="T78" s="194"/>
    </row>
    <row r="79" spans="1:20" s="44" customFormat="1" ht="16.5" customHeight="1" x14ac:dyDescent="0.2">
      <c r="A79" s="28" t="s">
        <v>53</v>
      </c>
      <c r="B79" s="211" t="s">
        <v>607</v>
      </c>
      <c r="C79" s="64" t="s">
        <v>745</v>
      </c>
      <c r="D79" s="119">
        <f>SUM(E79+G79)</f>
        <v>1</v>
      </c>
      <c r="E79" s="119">
        <f t="shared" ref="E79:F83" si="39">SUM(I79+M79+Q79)</f>
        <v>1</v>
      </c>
      <c r="F79" s="119">
        <f t="shared" si="39"/>
        <v>0</v>
      </c>
      <c r="G79" s="120">
        <f>SUM(K79+O79+S79+T79)</f>
        <v>0</v>
      </c>
      <c r="H79" s="121">
        <f>SUM(I79+K79)</f>
        <v>0</v>
      </c>
      <c r="I79" s="119"/>
      <c r="J79" s="119"/>
      <c r="K79" s="120"/>
      <c r="L79" s="121">
        <f>SUM(M79+O79)</f>
        <v>0</v>
      </c>
      <c r="M79" s="119"/>
      <c r="N79" s="119"/>
      <c r="O79" s="123"/>
      <c r="P79" s="124">
        <f>SUM(Q79+S79)</f>
        <v>1</v>
      </c>
      <c r="Q79" s="120">
        <v>1</v>
      </c>
      <c r="R79" s="120"/>
      <c r="S79" s="120"/>
      <c r="T79" s="194"/>
    </row>
    <row r="80" spans="1:20" s="44" customFormat="1" ht="26.25" customHeight="1" x14ac:dyDescent="0.2">
      <c r="A80" s="28" t="s">
        <v>56</v>
      </c>
      <c r="B80" s="211" t="s">
        <v>456</v>
      </c>
      <c r="C80" s="64" t="s">
        <v>401</v>
      </c>
      <c r="D80" s="119">
        <f>SUM(E80+G80)</f>
        <v>1.2</v>
      </c>
      <c r="E80" s="119">
        <f t="shared" si="39"/>
        <v>1.2</v>
      </c>
      <c r="F80" s="119">
        <f t="shared" si="39"/>
        <v>0</v>
      </c>
      <c r="G80" s="120">
        <f>SUM(K80+O80+S80+T80)</f>
        <v>0</v>
      </c>
      <c r="H80" s="121">
        <f>SUM(I80+K80)</f>
        <v>0</v>
      </c>
      <c r="I80" s="119"/>
      <c r="J80" s="119"/>
      <c r="K80" s="120"/>
      <c r="L80" s="121">
        <f>SUM(M80+O80)</f>
        <v>0</v>
      </c>
      <c r="M80" s="119"/>
      <c r="N80" s="119"/>
      <c r="O80" s="123"/>
      <c r="P80" s="124">
        <f>SUM(Q80+S80)</f>
        <v>1.2</v>
      </c>
      <c r="Q80" s="120">
        <v>1.2</v>
      </c>
      <c r="R80" s="120"/>
      <c r="S80" s="120"/>
      <c r="T80" s="194"/>
    </row>
    <row r="81" spans="1:20" s="44" customFormat="1" ht="27" customHeight="1" x14ac:dyDescent="0.2">
      <c r="A81" s="27" t="s">
        <v>285</v>
      </c>
      <c r="B81" s="211" t="s">
        <v>458</v>
      </c>
      <c r="C81" s="65" t="s">
        <v>136</v>
      </c>
      <c r="D81" s="119">
        <f>SUM(E81+G81)</f>
        <v>2.6</v>
      </c>
      <c r="E81" s="119">
        <f t="shared" si="39"/>
        <v>2.6</v>
      </c>
      <c r="F81" s="119">
        <f t="shared" si="39"/>
        <v>0</v>
      </c>
      <c r="G81" s="120">
        <f>SUM(K81+O81+S81+T81)</f>
        <v>0</v>
      </c>
      <c r="H81" s="121">
        <f>SUM(I81+K81)</f>
        <v>0</v>
      </c>
      <c r="I81" s="119"/>
      <c r="J81" s="119"/>
      <c r="K81" s="120"/>
      <c r="L81" s="121">
        <f>SUM(M81+O81)</f>
        <v>0</v>
      </c>
      <c r="M81" s="119"/>
      <c r="N81" s="119"/>
      <c r="O81" s="123"/>
      <c r="P81" s="124">
        <f>SUM(Q81+S81)</f>
        <v>2.6</v>
      </c>
      <c r="Q81" s="120">
        <v>2.6</v>
      </c>
      <c r="R81" s="120"/>
      <c r="S81" s="120"/>
      <c r="T81" s="194"/>
    </row>
    <row r="82" spans="1:20" s="44" customFormat="1" ht="15.75" customHeight="1" x14ac:dyDescent="0.2">
      <c r="A82" s="27" t="s">
        <v>378</v>
      </c>
      <c r="B82" s="211" t="s">
        <v>460</v>
      </c>
      <c r="C82" s="66" t="s">
        <v>439</v>
      </c>
      <c r="D82" s="119">
        <f>SUM(E82+G82)</f>
        <v>18.7</v>
      </c>
      <c r="E82" s="119">
        <f t="shared" si="39"/>
        <v>0</v>
      </c>
      <c r="F82" s="119">
        <f t="shared" si="39"/>
        <v>0</v>
      </c>
      <c r="G82" s="120">
        <f>SUM(K82+O82+S82+T82)</f>
        <v>18.7</v>
      </c>
      <c r="H82" s="121">
        <f>SUM(I82+K82)</f>
        <v>0</v>
      </c>
      <c r="I82" s="119"/>
      <c r="J82" s="119"/>
      <c r="K82" s="120"/>
      <c r="L82" s="121">
        <f>SUM(M82+O82)</f>
        <v>0</v>
      </c>
      <c r="M82" s="119"/>
      <c r="N82" s="119"/>
      <c r="O82" s="123"/>
      <c r="P82" s="124">
        <f>SUM(Q82+S82)</f>
        <v>18.7</v>
      </c>
      <c r="Q82" s="120"/>
      <c r="R82" s="120"/>
      <c r="S82" s="120">
        <v>18.7</v>
      </c>
      <c r="T82" s="194"/>
    </row>
    <row r="83" spans="1:20" s="44" customFormat="1" ht="29.25" customHeight="1" x14ac:dyDescent="0.2">
      <c r="A83" s="27" t="s">
        <v>419</v>
      </c>
      <c r="B83" s="211" t="s">
        <v>461</v>
      </c>
      <c r="C83" s="66" t="s">
        <v>746</v>
      </c>
      <c r="D83" s="119">
        <f>SUM(E83+G83)</f>
        <v>185</v>
      </c>
      <c r="E83" s="119">
        <f t="shared" si="39"/>
        <v>0</v>
      </c>
      <c r="F83" s="119">
        <f t="shared" si="39"/>
        <v>0</v>
      </c>
      <c r="G83" s="120">
        <f>SUM(K83+O83+S83+T83)</f>
        <v>185</v>
      </c>
      <c r="H83" s="121">
        <f>SUM(I83+K83)</f>
        <v>0</v>
      </c>
      <c r="I83" s="119"/>
      <c r="J83" s="119"/>
      <c r="K83" s="120"/>
      <c r="L83" s="121">
        <f>SUM(M83+O83)</f>
        <v>0</v>
      </c>
      <c r="M83" s="119"/>
      <c r="N83" s="119"/>
      <c r="O83" s="123"/>
      <c r="P83" s="124">
        <f>SUM(Q83+S83)</f>
        <v>0</v>
      </c>
      <c r="Q83" s="120"/>
      <c r="R83" s="120"/>
      <c r="S83" s="120"/>
      <c r="T83" s="194">
        <v>185</v>
      </c>
    </row>
    <row r="84" spans="1:20" s="41" customFormat="1" ht="15" customHeight="1" x14ac:dyDescent="0.2">
      <c r="A84" s="27" t="s">
        <v>286</v>
      </c>
      <c r="B84" s="211" t="s">
        <v>463</v>
      </c>
      <c r="C84" s="66" t="s">
        <v>375</v>
      </c>
      <c r="D84" s="119">
        <f t="shared" si="36"/>
        <v>4</v>
      </c>
      <c r="E84" s="119">
        <f t="shared" si="33"/>
        <v>4</v>
      </c>
      <c r="F84" s="119">
        <f t="shared" si="33"/>
        <v>0</v>
      </c>
      <c r="G84" s="120">
        <f t="shared" si="34"/>
        <v>0</v>
      </c>
      <c r="H84" s="121">
        <f t="shared" si="37"/>
        <v>0</v>
      </c>
      <c r="I84" s="119"/>
      <c r="J84" s="119"/>
      <c r="K84" s="120"/>
      <c r="L84" s="121">
        <f t="shared" si="38"/>
        <v>0</v>
      </c>
      <c r="M84" s="119"/>
      <c r="N84" s="119"/>
      <c r="O84" s="123"/>
      <c r="P84" s="124">
        <f t="shared" ref="P84:P89" si="40">SUM(Q84+S84)</f>
        <v>4</v>
      </c>
      <c r="Q84" s="119">
        <v>4</v>
      </c>
      <c r="R84" s="119"/>
      <c r="S84" s="120"/>
      <c r="T84" s="194"/>
    </row>
    <row r="85" spans="1:20" s="41" customFormat="1" ht="27.75" customHeight="1" x14ac:dyDescent="0.2">
      <c r="A85" s="27" t="s">
        <v>287</v>
      </c>
      <c r="B85" s="211" t="s">
        <v>464</v>
      </c>
      <c r="C85" s="66" t="s">
        <v>274</v>
      </c>
      <c r="D85" s="119">
        <f t="shared" si="36"/>
        <v>8</v>
      </c>
      <c r="E85" s="119">
        <f t="shared" si="33"/>
        <v>8</v>
      </c>
      <c r="F85" s="119">
        <f t="shared" si="33"/>
        <v>0</v>
      </c>
      <c r="G85" s="120">
        <f t="shared" si="34"/>
        <v>0</v>
      </c>
      <c r="H85" s="121">
        <f t="shared" si="37"/>
        <v>0</v>
      </c>
      <c r="I85" s="119"/>
      <c r="J85" s="119"/>
      <c r="K85" s="120"/>
      <c r="L85" s="121">
        <f t="shared" si="38"/>
        <v>0</v>
      </c>
      <c r="M85" s="119"/>
      <c r="N85" s="119"/>
      <c r="O85" s="123"/>
      <c r="P85" s="124">
        <f t="shared" si="40"/>
        <v>8</v>
      </c>
      <c r="Q85" s="119">
        <v>8</v>
      </c>
      <c r="R85" s="119"/>
      <c r="S85" s="120"/>
      <c r="T85" s="194"/>
    </row>
    <row r="86" spans="1:20" s="41" customFormat="1" ht="39.75" customHeight="1" x14ac:dyDescent="0.2">
      <c r="A86" s="27" t="s">
        <v>410</v>
      </c>
      <c r="B86" s="211" t="s">
        <v>712</v>
      </c>
      <c r="C86" s="67" t="s">
        <v>609</v>
      </c>
      <c r="D86" s="142">
        <f t="shared" si="36"/>
        <v>5</v>
      </c>
      <c r="E86" s="142">
        <f t="shared" si="33"/>
        <v>5</v>
      </c>
      <c r="F86" s="142">
        <f t="shared" si="33"/>
        <v>0</v>
      </c>
      <c r="G86" s="143">
        <f t="shared" si="34"/>
        <v>0</v>
      </c>
      <c r="H86" s="129">
        <f t="shared" si="37"/>
        <v>0</v>
      </c>
      <c r="I86" s="142"/>
      <c r="J86" s="142"/>
      <c r="K86" s="143"/>
      <c r="L86" s="129">
        <f t="shared" si="38"/>
        <v>0</v>
      </c>
      <c r="M86" s="142"/>
      <c r="N86" s="142"/>
      <c r="O86" s="144"/>
      <c r="P86" s="145">
        <f t="shared" si="40"/>
        <v>5</v>
      </c>
      <c r="Q86" s="142">
        <v>5</v>
      </c>
      <c r="R86" s="142"/>
      <c r="S86" s="120"/>
      <c r="T86" s="199"/>
    </row>
    <row r="87" spans="1:20" s="41" customFormat="1" ht="42" customHeight="1" x14ac:dyDescent="0.2">
      <c r="A87" s="27" t="s">
        <v>578</v>
      </c>
      <c r="B87" s="211" t="s">
        <v>711</v>
      </c>
      <c r="C87" s="66" t="s">
        <v>635</v>
      </c>
      <c r="D87" s="119">
        <f t="shared" si="36"/>
        <v>8</v>
      </c>
      <c r="E87" s="119">
        <f t="shared" si="33"/>
        <v>8</v>
      </c>
      <c r="F87" s="119">
        <f t="shared" si="33"/>
        <v>0</v>
      </c>
      <c r="G87" s="120">
        <f t="shared" si="34"/>
        <v>0</v>
      </c>
      <c r="H87" s="121">
        <f t="shared" si="37"/>
        <v>0</v>
      </c>
      <c r="I87" s="119"/>
      <c r="J87" s="119"/>
      <c r="K87" s="120"/>
      <c r="L87" s="121">
        <f t="shared" si="38"/>
        <v>0</v>
      </c>
      <c r="M87" s="119"/>
      <c r="N87" s="119"/>
      <c r="O87" s="123"/>
      <c r="P87" s="124">
        <f t="shared" si="40"/>
        <v>8</v>
      </c>
      <c r="Q87" s="119">
        <v>8</v>
      </c>
      <c r="R87" s="119"/>
      <c r="S87" s="120"/>
      <c r="T87" s="194"/>
    </row>
    <row r="88" spans="1:20" s="41" customFormat="1" ht="17.25" hidden="1" customHeight="1" x14ac:dyDescent="0.2">
      <c r="A88" s="28"/>
      <c r="B88" s="211"/>
      <c r="C88" s="66"/>
      <c r="D88" s="119">
        <f>SUM(E88+G88)</f>
        <v>0</v>
      </c>
      <c r="E88" s="119">
        <f>SUM(I88+M88+Q88)</f>
        <v>0</v>
      </c>
      <c r="F88" s="119">
        <f>SUM(J88+N88+R88)</f>
        <v>0</v>
      </c>
      <c r="G88" s="120">
        <f>SUM(K88+O88+S88+T88)</f>
        <v>0</v>
      </c>
      <c r="H88" s="121">
        <f>SUM(I88+K88)</f>
        <v>0</v>
      </c>
      <c r="I88" s="119"/>
      <c r="J88" s="119"/>
      <c r="K88" s="120"/>
      <c r="L88" s="121">
        <f>SUM(M88+O88)</f>
        <v>0</v>
      </c>
      <c r="M88" s="119"/>
      <c r="N88" s="119"/>
      <c r="O88" s="123"/>
      <c r="P88" s="124">
        <f t="shared" si="40"/>
        <v>0</v>
      </c>
      <c r="Q88" s="146"/>
      <c r="R88" s="146"/>
      <c r="S88" s="120"/>
      <c r="T88" s="192"/>
    </row>
    <row r="89" spans="1:20" s="44" customFormat="1" ht="15" hidden="1" customHeight="1" x14ac:dyDescent="0.2">
      <c r="A89" s="32"/>
      <c r="B89" s="216"/>
      <c r="C89" s="72"/>
      <c r="D89" s="142">
        <f>SUM(E89+G89)</f>
        <v>0</v>
      </c>
      <c r="E89" s="142">
        <f>SUM(I89+M89+Q89)</f>
        <v>0</v>
      </c>
      <c r="F89" s="142">
        <f>SUM(J89+N89+R89)</f>
        <v>0</v>
      </c>
      <c r="G89" s="143">
        <f>SUM(K89+O89+S89+T89)</f>
        <v>0</v>
      </c>
      <c r="H89" s="129">
        <f>SUM(I89+K89)</f>
        <v>0</v>
      </c>
      <c r="I89" s="142"/>
      <c r="J89" s="142"/>
      <c r="K89" s="143"/>
      <c r="L89" s="129">
        <f>SUM(M89+O89)</f>
        <v>0</v>
      </c>
      <c r="M89" s="142"/>
      <c r="N89" s="142"/>
      <c r="O89" s="144"/>
      <c r="P89" s="145">
        <f t="shared" si="40"/>
        <v>0</v>
      </c>
      <c r="Q89" s="220"/>
      <c r="R89" s="220"/>
      <c r="S89" s="143"/>
      <c r="T89" s="221"/>
    </row>
    <row r="90" spans="1:20" s="44" customFormat="1" ht="39.75" customHeight="1" x14ac:dyDescent="0.2">
      <c r="A90" s="226" t="s">
        <v>19</v>
      </c>
      <c r="B90" s="207"/>
      <c r="C90" s="70" t="s">
        <v>345</v>
      </c>
      <c r="D90" s="103">
        <f t="shared" si="36"/>
        <v>532.79999999999995</v>
      </c>
      <c r="E90" s="103">
        <f t="shared" si="33"/>
        <v>529.5</v>
      </c>
      <c r="F90" s="103">
        <f t="shared" si="33"/>
        <v>355.6</v>
      </c>
      <c r="G90" s="104">
        <f t="shared" si="34"/>
        <v>3.3</v>
      </c>
      <c r="H90" s="116">
        <f>SUM(H91:H92)</f>
        <v>0</v>
      </c>
      <c r="I90" s="103">
        <f t="shared" ref="I90:T90" si="41">SUM(I91:I92)</f>
        <v>0</v>
      </c>
      <c r="J90" s="103">
        <f t="shared" si="41"/>
        <v>0</v>
      </c>
      <c r="K90" s="104">
        <f t="shared" si="41"/>
        <v>0</v>
      </c>
      <c r="L90" s="116">
        <f t="shared" si="41"/>
        <v>1.4</v>
      </c>
      <c r="M90" s="103">
        <f t="shared" si="41"/>
        <v>1.4</v>
      </c>
      <c r="N90" s="103">
        <f t="shared" si="41"/>
        <v>0</v>
      </c>
      <c r="O90" s="117">
        <f t="shared" si="41"/>
        <v>0</v>
      </c>
      <c r="P90" s="118">
        <f t="shared" si="41"/>
        <v>531.4</v>
      </c>
      <c r="Q90" s="103">
        <f t="shared" si="41"/>
        <v>528.1</v>
      </c>
      <c r="R90" s="103">
        <f t="shared" si="41"/>
        <v>355.6</v>
      </c>
      <c r="S90" s="104">
        <f t="shared" si="41"/>
        <v>3.3</v>
      </c>
      <c r="T90" s="194">
        <f t="shared" si="41"/>
        <v>0</v>
      </c>
    </row>
    <row r="91" spans="1:20" s="41" customFormat="1" ht="27" customHeight="1" x14ac:dyDescent="0.2">
      <c r="A91" s="222" t="s">
        <v>346</v>
      </c>
      <c r="B91" s="223" t="s">
        <v>452</v>
      </c>
      <c r="C91" s="224" t="s">
        <v>137</v>
      </c>
      <c r="D91" s="139">
        <f t="shared" si="36"/>
        <v>527.79999999999995</v>
      </c>
      <c r="E91" s="139">
        <f t="shared" si="33"/>
        <v>524.5</v>
      </c>
      <c r="F91" s="139">
        <f t="shared" si="33"/>
        <v>355.6</v>
      </c>
      <c r="G91" s="146">
        <f t="shared" si="34"/>
        <v>3.3</v>
      </c>
      <c r="H91" s="135">
        <f t="shared" ref="H91:H100" si="42">SUM(I91+K91)</f>
        <v>0</v>
      </c>
      <c r="I91" s="139"/>
      <c r="J91" s="139"/>
      <c r="K91" s="146"/>
      <c r="L91" s="135">
        <f t="shared" ref="L91:L100" si="43">SUM(M91+O91)</f>
        <v>1.4</v>
      </c>
      <c r="M91" s="139">
        <v>1.4</v>
      </c>
      <c r="N91" s="139"/>
      <c r="O91" s="140"/>
      <c r="P91" s="225">
        <f>Q91+S91</f>
        <v>526.4</v>
      </c>
      <c r="Q91" s="146">
        <v>523.1</v>
      </c>
      <c r="R91" s="146">
        <v>355.6</v>
      </c>
      <c r="S91" s="146">
        <v>3.3</v>
      </c>
      <c r="T91" s="192"/>
    </row>
    <row r="92" spans="1:20" s="41" customFormat="1" ht="27.75" customHeight="1" x14ac:dyDescent="0.2">
      <c r="A92" s="28" t="s">
        <v>347</v>
      </c>
      <c r="B92" s="210" t="s">
        <v>454</v>
      </c>
      <c r="C92" s="66" t="s">
        <v>138</v>
      </c>
      <c r="D92" s="119">
        <f t="shared" si="36"/>
        <v>5</v>
      </c>
      <c r="E92" s="119">
        <f t="shared" si="33"/>
        <v>5</v>
      </c>
      <c r="F92" s="119">
        <f t="shared" si="33"/>
        <v>0</v>
      </c>
      <c r="G92" s="120">
        <f t="shared" si="34"/>
        <v>0</v>
      </c>
      <c r="H92" s="129">
        <f t="shared" si="42"/>
        <v>0</v>
      </c>
      <c r="I92" s="142"/>
      <c r="J92" s="142"/>
      <c r="K92" s="143"/>
      <c r="L92" s="121">
        <f t="shared" si="43"/>
        <v>0</v>
      </c>
      <c r="M92" s="119"/>
      <c r="N92" s="119"/>
      <c r="O92" s="123"/>
      <c r="P92" s="141">
        <f t="shared" ref="P92:P100" si="44">Q92+S92</f>
        <v>5</v>
      </c>
      <c r="Q92" s="120">
        <v>5</v>
      </c>
      <c r="R92" s="120"/>
      <c r="S92" s="120"/>
      <c r="T92" s="199"/>
    </row>
    <row r="93" spans="1:20" s="44" customFormat="1" ht="28.5" customHeight="1" x14ac:dyDescent="0.2">
      <c r="A93" s="24" t="s">
        <v>65</v>
      </c>
      <c r="B93" s="212"/>
      <c r="C93" s="68" t="s">
        <v>139</v>
      </c>
      <c r="D93" s="103">
        <f t="shared" si="36"/>
        <v>519.70000000000005</v>
      </c>
      <c r="E93" s="103">
        <f t="shared" si="33"/>
        <v>497.7</v>
      </c>
      <c r="F93" s="103">
        <f t="shared" si="33"/>
        <v>309.5</v>
      </c>
      <c r="G93" s="104">
        <f t="shared" si="34"/>
        <v>22</v>
      </c>
      <c r="H93" s="116">
        <f t="shared" ref="H93:T93" si="45">SUM(H94:H94)</f>
        <v>0</v>
      </c>
      <c r="I93" s="103">
        <f t="shared" si="45"/>
        <v>0</v>
      </c>
      <c r="J93" s="103">
        <f t="shared" si="45"/>
        <v>0</v>
      </c>
      <c r="K93" s="104">
        <f t="shared" si="45"/>
        <v>0</v>
      </c>
      <c r="L93" s="116">
        <f t="shared" si="45"/>
        <v>1.8</v>
      </c>
      <c r="M93" s="103">
        <f t="shared" si="45"/>
        <v>1.8</v>
      </c>
      <c r="N93" s="103">
        <f t="shared" si="45"/>
        <v>0</v>
      </c>
      <c r="O93" s="117">
        <f t="shared" si="45"/>
        <v>0</v>
      </c>
      <c r="P93" s="118">
        <f t="shared" si="45"/>
        <v>517.9</v>
      </c>
      <c r="Q93" s="103">
        <f t="shared" si="45"/>
        <v>495.9</v>
      </c>
      <c r="R93" s="103">
        <f t="shared" si="45"/>
        <v>309.5</v>
      </c>
      <c r="S93" s="104">
        <f t="shared" si="45"/>
        <v>22</v>
      </c>
      <c r="T93" s="194">
        <f t="shared" si="45"/>
        <v>0</v>
      </c>
    </row>
    <row r="94" spans="1:20" s="41" customFormat="1" ht="28.5" customHeight="1" x14ac:dyDescent="0.2">
      <c r="A94" s="28" t="s">
        <v>348</v>
      </c>
      <c r="B94" s="243" t="s">
        <v>648</v>
      </c>
      <c r="C94" s="69" t="s">
        <v>140</v>
      </c>
      <c r="D94" s="119">
        <f t="shared" si="36"/>
        <v>519.70000000000005</v>
      </c>
      <c r="E94" s="119">
        <f t="shared" si="33"/>
        <v>497.7</v>
      </c>
      <c r="F94" s="119">
        <f t="shared" si="33"/>
        <v>309.5</v>
      </c>
      <c r="G94" s="120">
        <f t="shared" si="34"/>
        <v>22</v>
      </c>
      <c r="H94" s="135">
        <f>SUM(I94+K94)</f>
        <v>0</v>
      </c>
      <c r="I94" s="139"/>
      <c r="J94" s="139"/>
      <c r="K94" s="146"/>
      <c r="L94" s="121">
        <f t="shared" si="43"/>
        <v>1.8</v>
      </c>
      <c r="M94" s="119">
        <v>1.8</v>
      </c>
      <c r="N94" s="119"/>
      <c r="O94" s="123"/>
      <c r="P94" s="141">
        <f t="shared" si="44"/>
        <v>517.9</v>
      </c>
      <c r="Q94" s="120">
        <v>495.9</v>
      </c>
      <c r="R94" s="120">
        <v>309.5</v>
      </c>
      <c r="S94" s="120">
        <v>22</v>
      </c>
      <c r="T94" s="192"/>
    </row>
    <row r="95" spans="1:20" s="44" customFormat="1" ht="15.75" customHeight="1" x14ac:dyDescent="0.2">
      <c r="A95" s="24" t="s">
        <v>66</v>
      </c>
      <c r="B95" s="212"/>
      <c r="C95" s="56" t="s">
        <v>141</v>
      </c>
      <c r="D95" s="103">
        <f t="shared" si="36"/>
        <v>117.69999999999999</v>
      </c>
      <c r="E95" s="103">
        <f t="shared" si="33"/>
        <v>117.69999999999999</v>
      </c>
      <c r="F95" s="103">
        <f t="shared" si="33"/>
        <v>70.599999999999994</v>
      </c>
      <c r="G95" s="104">
        <f t="shared" si="34"/>
        <v>0</v>
      </c>
      <c r="H95" s="116">
        <f>SUM(H96)</f>
        <v>0</v>
      </c>
      <c r="I95" s="103">
        <f t="shared" ref="I95:T95" si="46">SUM(I96)</f>
        <v>0</v>
      </c>
      <c r="J95" s="103">
        <f t="shared" si="46"/>
        <v>0</v>
      </c>
      <c r="K95" s="104">
        <f t="shared" si="46"/>
        <v>0</v>
      </c>
      <c r="L95" s="116">
        <f t="shared" si="46"/>
        <v>1.8</v>
      </c>
      <c r="M95" s="103">
        <f t="shared" si="46"/>
        <v>1.8</v>
      </c>
      <c r="N95" s="103">
        <f t="shared" si="46"/>
        <v>0</v>
      </c>
      <c r="O95" s="117">
        <f t="shared" si="46"/>
        <v>0</v>
      </c>
      <c r="P95" s="118">
        <f t="shared" si="46"/>
        <v>115.89999999999999</v>
      </c>
      <c r="Q95" s="103">
        <f t="shared" si="46"/>
        <v>115.89999999999999</v>
      </c>
      <c r="R95" s="103">
        <f t="shared" si="46"/>
        <v>70.599999999999994</v>
      </c>
      <c r="S95" s="104">
        <f t="shared" si="46"/>
        <v>0</v>
      </c>
      <c r="T95" s="194">
        <f t="shared" si="46"/>
        <v>0</v>
      </c>
    </row>
    <row r="96" spans="1:20" s="41" customFormat="1" ht="28.5" customHeight="1" x14ac:dyDescent="0.2">
      <c r="A96" s="27" t="s">
        <v>349</v>
      </c>
      <c r="B96" s="244" t="s">
        <v>649</v>
      </c>
      <c r="C96" s="66" t="s">
        <v>142</v>
      </c>
      <c r="D96" s="119">
        <f t="shared" si="36"/>
        <v>117.69999999999999</v>
      </c>
      <c r="E96" s="119">
        <f t="shared" si="33"/>
        <v>117.69999999999999</v>
      </c>
      <c r="F96" s="119">
        <f t="shared" si="33"/>
        <v>70.599999999999994</v>
      </c>
      <c r="G96" s="120">
        <f t="shared" si="34"/>
        <v>0</v>
      </c>
      <c r="H96" s="121">
        <f t="shared" si="42"/>
        <v>0</v>
      </c>
      <c r="I96" s="119"/>
      <c r="J96" s="119"/>
      <c r="K96" s="120"/>
      <c r="L96" s="121">
        <f t="shared" si="43"/>
        <v>1.8</v>
      </c>
      <c r="M96" s="119">
        <v>1.8</v>
      </c>
      <c r="N96" s="119"/>
      <c r="O96" s="123"/>
      <c r="P96" s="141">
        <f t="shared" si="44"/>
        <v>115.89999999999999</v>
      </c>
      <c r="Q96" s="120">
        <v>115.89999999999999</v>
      </c>
      <c r="R96" s="120">
        <v>70.599999999999994</v>
      </c>
      <c r="S96" s="120">
        <v>0</v>
      </c>
      <c r="T96" s="194"/>
    </row>
    <row r="97" spans="1:20" s="44" customFormat="1" ht="30" customHeight="1" x14ac:dyDescent="0.2">
      <c r="A97" s="23" t="s">
        <v>67</v>
      </c>
      <c r="B97" s="209"/>
      <c r="C97" s="70" t="s">
        <v>727</v>
      </c>
      <c r="D97" s="103">
        <f t="shared" si="36"/>
        <v>185.6</v>
      </c>
      <c r="E97" s="103">
        <f t="shared" si="33"/>
        <v>177.1</v>
      </c>
      <c r="F97" s="103">
        <f t="shared" si="33"/>
        <v>95.7</v>
      </c>
      <c r="G97" s="104">
        <f t="shared" si="34"/>
        <v>8.5</v>
      </c>
      <c r="H97" s="121">
        <f t="shared" si="42"/>
        <v>0</v>
      </c>
      <c r="I97" s="103">
        <f t="shared" ref="I97:T97" si="47">SUM(I98:I98)</f>
        <v>0</v>
      </c>
      <c r="J97" s="103">
        <f t="shared" si="47"/>
        <v>0</v>
      </c>
      <c r="K97" s="104">
        <f t="shared" si="47"/>
        <v>0</v>
      </c>
      <c r="L97" s="116">
        <f t="shared" si="47"/>
        <v>3</v>
      </c>
      <c r="M97" s="103">
        <f t="shared" si="47"/>
        <v>3</v>
      </c>
      <c r="N97" s="103">
        <f t="shared" si="47"/>
        <v>0</v>
      </c>
      <c r="O97" s="117">
        <f t="shared" si="47"/>
        <v>0</v>
      </c>
      <c r="P97" s="118">
        <f t="shared" si="47"/>
        <v>182.6</v>
      </c>
      <c r="Q97" s="103">
        <f t="shared" si="47"/>
        <v>174.1</v>
      </c>
      <c r="R97" s="103">
        <f t="shared" si="47"/>
        <v>95.7</v>
      </c>
      <c r="S97" s="104">
        <f t="shared" si="47"/>
        <v>8.5</v>
      </c>
      <c r="T97" s="194">
        <f t="shared" si="47"/>
        <v>0</v>
      </c>
    </row>
    <row r="98" spans="1:20" s="41" customFormat="1" ht="28.5" customHeight="1" x14ac:dyDescent="0.2">
      <c r="A98" s="28" t="s">
        <v>350</v>
      </c>
      <c r="B98" s="210" t="s">
        <v>453</v>
      </c>
      <c r="C98" s="65" t="s">
        <v>143</v>
      </c>
      <c r="D98" s="119">
        <f t="shared" si="36"/>
        <v>185.6</v>
      </c>
      <c r="E98" s="119">
        <f t="shared" si="33"/>
        <v>177.1</v>
      </c>
      <c r="F98" s="119">
        <f t="shared" si="33"/>
        <v>95.7</v>
      </c>
      <c r="G98" s="120">
        <f t="shared" si="34"/>
        <v>8.5</v>
      </c>
      <c r="H98" s="121">
        <f t="shared" si="42"/>
        <v>0</v>
      </c>
      <c r="I98" s="119"/>
      <c r="J98" s="119"/>
      <c r="K98" s="120"/>
      <c r="L98" s="121">
        <f t="shared" si="43"/>
        <v>3</v>
      </c>
      <c r="M98" s="119">
        <v>3</v>
      </c>
      <c r="N98" s="119"/>
      <c r="O98" s="123"/>
      <c r="P98" s="141">
        <f t="shared" si="44"/>
        <v>182.6</v>
      </c>
      <c r="Q98" s="120">
        <v>174.1</v>
      </c>
      <c r="R98" s="120">
        <v>95.7</v>
      </c>
      <c r="S98" s="120">
        <v>8.5</v>
      </c>
      <c r="T98" s="194"/>
    </row>
    <row r="99" spans="1:20" s="44" customFormat="1" ht="15.75" customHeight="1" x14ac:dyDescent="0.2">
      <c r="A99" s="23" t="s">
        <v>68</v>
      </c>
      <c r="B99" s="207"/>
      <c r="C99" s="62" t="s">
        <v>130</v>
      </c>
      <c r="D99" s="103">
        <f>SUM(E99+G99)</f>
        <v>75.5</v>
      </c>
      <c r="E99" s="103">
        <f t="shared" si="33"/>
        <v>75.5</v>
      </c>
      <c r="F99" s="103">
        <f t="shared" si="33"/>
        <v>0</v>
      </c>
      <c r="G99" s="104">
        <f t="shared" si="34"/>
        <v>0</v>
      </c>
      <c r="H99" s="115">
        <f t="shared" ref="H99:T99" si="48">SUM(H100:H101)</f>
        <v>0</v>
      </c>
      <c r="I99" s="103">
        <f t="shared" si="48"/>
        <v>0</v>
      </c>
      <c r="J99" s="103">
        <f t="shared" si="48"/>
        <v>0</v>
      </c>
      <c r="K99" s="152">
        <f t="shared" si="48"/>
        <v>0</v>
      </c>
      <c r="L99" s="115">
        <f>SUM(L100:L101)</f>
        <v>0</v>
      </c>
      <c r="M99" s="103">
        <f t="shared" si="48"/>
        <v>0</v>
      </c>
      <c r="N99" s="103">
        <f t="shared" si="48"/>
        <v>0</v>
      </c>
      <c r="O99" s="153">
        <f t="shared" si="48"/>
        <v>0</v>
      </c>
      <c r="P99" s="152">
        <f t="shared" si="48"/>
        <v>75.5</v>
      </c>
      <c r="Q99" s="103">
        <f t="shared" si="48"/>
        <v>75.5</v>
      </c>
      <c r="R99" s="103">
        <f t="shared" si="48"/>
        <v>0</v>
      </c>
      <c r="S99" s="104">
        <f t="shared" si="48"/>
        <v>0</v>
      </c>
      <c r="T99" s="194">
        <f t="shared" si="48"/>
        <v>0</v>
      </c>
    </row>
    <row r="100" spans="1:20" s="41" customFormat="1" ht="15" customHeight="1" x14ac:dyDescent="0.2">
      <c r="A100" s="28" t="s">
        <v>351</v>
      </c>
      <c r="B100" s="210" t="s">
        <v>457</v>
      </c>
      <c r="C100" s="66" t="s">
        <v>144</v>
      </c>
      <c r="D100" s="119">
        <f t="shared" si="36"/>
        <v>69.5</v>
      </c>
      <c r="E100" s="119">
        <f t="shared" si="33"/>
        <v>69.5</v>
      </c>
      <c r="F100" s="119">
        <f t="shared" si="33"/>
        <v>0</v>
      </c>
      <c r="G100" s="120">
        <f t="shared" si="34"/>
        <v>0</v>
      </c>
      <c r="H100" s="121">
        <f t="shared" si="42"/>
        <v>0</v>
      </c>
      <c r="I100" s="119"/>
      <c r="J100" s="119"/>
      <c r="K100" s="123"/>
      <c r="L100" s="121">
        <f t="shared" si="43"/>
        <v>0</v>
      </c>
      <c r="M100" s="119"/>
      <c r="N100" s="119"/>
      <c r="O100" s="123"/>
      <c r="P100" s="141">
        <f t="shared" si="44"/>
        <v>69.5</v>
      </c>
      <c r="Q100" s="120">
        <v>69.5</v>
      </c>
      <c r="R100" s="120"/>
      <c r="S100" s="120"/>
      <c r="T100" s="194"/>
    </row>
    <row r="101" spans="1:20" s="41" customFormat="1" ht="15" customHeight="1" x14ac:dyDescent="0.2">
      <c r="A101" s="28" t="s">
        <v>399</v>
      </c>
      <c r="B101" s="210" t="s">
        <v>459</v>
      </c>
      <c r="C101" s="66" t="s">
        <v>400</v>
      </c>
      <c r="D101" s="119">
        <f>SUM(E101+G101)</f>
        <v>6</v>
      </c>
      <c r="E101" s="142">
        <f t="shared" ref="E101:F104" si="49">SUM(I101+M101+Q101)</f>
        <v>6</v>
      </c>
      <c r="F101" s="142">
        <f t="shared" si="49"/>
        <v>0</v>
      </c>
      <c r="G101" s="143">
        <f>SUM(K101+O101+S101+T101)</f>
        <v>0</v>
      </c>
      <c r="H101" s="129">
        <f>SUM(I101+K101)</f>
        <v>0</v>
      </c>
      <c r="I101" s="142"/>
      <c r="J101" s="142"/>
      <c r="K101" s="143"/>
      <c r="L101" s="121">
        <f>SUM(M101+O101)</f>
        <v>0</v>
      </c>
      <c r="M101" s="119"/>
      <c r="N101" s="119"/>
      <c r="O101" s="123"/>
      <c r="P101" s="141">
        <f>Q101+S101</f>
        <v>6</v>
      </c>
      <c r="Q101" s="146">
        <v>6</v>
      </c>
      <c r="R101" s="146"/>
      <c r="S101" s="120"/>
      <c r="T101" s="192"/>
    </row>
    <row r="102" spans="1:20" s="44" customFormat="1" ht="25.5" customHeight="1" x14ac:dyDescent="0.2">
      <c r="A102" s="23" t="s">
        <v>373</v>
      </c>
      <c r="B102" s="207"/>
      <c r="C102" s="57" t="s">
        <v>129</v>
      </c>
      <c r="D102" s="103">
        <f>SUM(E102+G102)</f>
        <v>124.9</v>
      </c>
      <c r="E102" s="103">
        <f>SUM(I102+M102+Q102)</f>
        <v>44.9</v>
      </c>
      <c r="F102" s="103">
        <f t="shared" si="49"/>
        <v>14.8</v>
      </c>
      <c r="G102" s="104">
        <f>SUM(K102+O102+S102+T102)</f>
        <v>80</v>
      </c>
      <c r="H102" s="116">
        <f>SUM(H104)</f>
        <v>0</v>
      </c>
      <c r="I102" s="103">
        <f>SUM(I103:I104)</f>
        <v>0</v>
      </c>
      <c r="J102" s="103">
        <f t="shared" ref="J102:O102" si="50">SUM(J103:J104)</f>
        <v>0</v>
      </c>
      <c r="K102" s="104">
        <f t="shared" si="50"/>
        <v>0</v>
      </c>
      <c r="L102" s="116">
        <f t="shared" si="50"/>
        <v>0</v>
      </c>
      <c r="M102" s="103">
        <f t="shared" si="50"/>
        <v>0</v>
      </c>
      <c r="N102" s="103">
        <f t="shared" si="50"/>
        <v>0</v>
      </c>
      <c r="O102" s="117">
        <f t="shared" si="50"/>
        <v>0</v>
      </c>
      <c r="P102" s="107">
        <f>SUM(P103:P104)</f>
        <v>124.9</v>
      </c>
      <c r="Q102" s="107">
        <f>SUM(Q103:Q104)</f>
        <v>44.9</v>
      </c>
      <c r="R102" s="107">
        <f>SUM(R103:R104)</f>
        <v>14.8</v>
      </c>
      <c r="S102" s="107">
        <f>SUM(S103:S104)</f>
        <v>80</v>
      </c>
      <c r="T102" s="192">
        <f>SUM(T104)</f>
        <v>0</v>
      </c>
    </row>
    <row r="103" spans="1:20" s="41" customFormat="1" ht="15.75" customHeight="1" x14ac:dyDescent="0.2">
      <c r="A103" s="27" t="s">
        <v>374</v>
      </c>
      <c r="B103" s="211" t="s">
        <v>462</v>
      </c>
      <c r="C103" s="65" t="s">
        <v>376</v>
      </c>
      <c r="D103" s="119">
        <f>SUM(E103+G103)</f>
        <v>24.9</v>
      </c>
      <c r="E103" s="119">
        <f>SUM(I103+M103+Q103)</f>
        <v>24.9</v>
      </c>
      <c r="F103" s="119">
        <f>SUM(J103+N103+R103)</f>
        <v>14.8</v>
      </c>
      <c r="G103" s="120">
        <f>SUM(K103+O103+S103+T103)</f>
        <v>0</v>
      </c>
      <c r="H103" s="121">
        <f>SUM(I103+K103)</f>
        <v>0</v>
      </c>
      <c r="I103" s="119"/>
      <c r="J103" s="119"/>
      <c r="K103" s="120"/>
      <c r="L103" s="121">
        <f>SUM(M103+O103)</f>
        <v>0</v>
      </c>
      <c r="M103" s="119"/>
      <c r="N103" s="119"/>
      <c r="O103" s="123"/>
      <c r="P103" s="141">
        <f>Q103+S103</f>
        <v>24.9</v>
      </c>
      <c r="Q103" s="120">
        <v>24.9</v>
      </c>
      <c r="R103" s="120">
        <v>14.8</v>
      </c>
      <c r="S103" s="120"/>
      <c r="T103" s="194"/>
    </row>
    <row r="104" spans="1:20" s="41" customFormat="1" ht="40.5" customHeight="1" thickBot="1" x14ac:dyDescent="0.25">
      <c r="A104" s="35" t="s">
        <v>654</v>
      </c>
      <c r="B104" s="213" t="s">
        <v>655</v>
      </c>
      <c r="C104" s="63" t="s">
        <v>747</v>
      </c>
      <c r="D104" s="147">
        <f>SUM(E104+G104)</f>
        <v>100</v>
      </c>
      <c r="E104" s="147">
        <f t="shared" si="49"/>
        <v>20</v>
      </c>
      <c r="F104" s="147">
        <f t="shared" si="49"/>
        <v>0</v>
      </c>
      <c r="G104" s="220">
        <f>SUM(K104+O104+S104+T104)</f>
        <v>80</v>
      </c>
      <c r="H104" s="248">
        <f>SUM(I104+K104)</f>
        <v>0</v>
      </c>
      <c r="I104" s="147"/>
      <c r="J104" s="147"/>
      <c r="K104" s="220"/>
      <c r="L104" s="249">
        <f>SUM(M104+O104)</f>
        <v>0</v>
      </c>
      <c r="M104" s="250"/>
      <c r="N104" s="250"/>
      <c r="O104" s="251"/>
      <c r="P104" s="252">
        <f>Q104+S104</f>
        <v>100</v>
      </c>
      <c r="Q104" s="220">
        <v>20</v>
      </c>
      <c r="R104" s="220"/>
      <c r="S104" s="220">
        <v>80</v>
      </c>
      <c r="T104" s="253"/>
    </row>
    <row r="105" spans="1:20" s="41" customFormat="1" ht="41.25" customHeight="1" thickBot="1" x14ac:dyDescent="0.25">
      <c r="A105" s="34" t="s">
        <v>352</v>
      </c>
      <c r="B105" s="215"/>
      <c r="C105" s="71" t="s">
        <v>282</v>
      </c>
      <c r="D105" s="130">
        <f t="shared" ref="D105:T105" si="51">SUM(D106+D142+D144+D147+D149+D151+D153+D155+D157+D159+D161+D164+D166+D168+D173+D170)</f>
        <v>4779.6000000000013</v>
      </c>
      <c r="E105" s="130">
        <f t="shared" si="51"/>
        <v>4640.0000000000009</v>
      </c>
      <c r="F105" s="130">
        <f t="shared" si="51"/>
        <v>649.79999999999995</v>
      </c>
      <c r="G105" s="131">
        <f t="shared" si="51"/>
        <v>139.6</v>
      </c>
      <c r="H105" s="132">
        <f t="shared" si="51"/>
        <v>989.19999999999993</v>
      </c>
      <c r="I105" s="130">
        <f t="shared" si="51"/>
        <v>989.19999999999993</v>
      </c>
      <c r="J105" s="130">
        <f t="shared" si="51"/>
        <v>74.3</v>
      </c>
      <c r="K105" s="133">
        <f t="shared" si="51"/>
        <v>0</v>
      </c>
      <c r="L105" s="132">
        <f t="shared" si="51"/>
        <v>11.2</v>
      </c>
      <c r="M105" s="130">
        <f t="shared" si="51"/>
        <v>11.2</v>
      </c>
      <c r="N105" s="130">
        <f t="shared" si="51"/>
        <v>2.8</v>
      </c>
      <c r="O105" s="133">
        <f t="shared" si="51"/>
        <v>0</v>
      </c>
      <c r="P105" s="134">
        <f t="shared" si="51"/>
        <v>3779.2000000000012</v>
      </c>
      <c r="Q105" s="130">
        <f t="shared" si="51"/>
        <v>3639.6000000000013</v>
      </c>
      <c r="R105" s="130">
        <f t="shared" si="51"/>
        <v>572.70000000000005</v>
      </c>
      <c r="S105" s="131">
        <f t="shared" si="51"/>
        <v>139.6</v>
      </c>
      <c r="T105" s="196">
        <f t="shared" si="51"/>
        <v>0</v>
      </c>
    </row>
    <row r="106" spans="1:20" s="44" customFormat="1" ht="28.5" customHeight="1" x14ac:dyDescent="0.2">
      <c r="A106" s="23" t="s">
        <v>21</v>
      </c>
      <c r="B106" s="207"/>
      <c r="C106" s="62" t="s">
        <v>63</v>
      </c>
      <c r="D106" s="103">
        <f t="shared" ref="D106:D112" si="52">SUM(E106+G106)</f>
        <v>3725.3000000000011</v>
      </c>
      <c r="E106" s="103">
        <f t="shared" ref="E106:F109" si="53">SUM(I106+M106+Q106)</f>
        <v>3593.7000000000012</v>
      </c>
      <c r="F106" s="103">
        <f t="shared" si="53"/>
        <v>111.3</v>
      </c>
      <c r="G106" s="104">
        <f t="shared" ref="G106:G112" si="54">SUM(K106+O106+S106+T106)</f>
        <v>131.6</v>
      </c>
      <c r="H106" s="116">
        <f t="shared" ref="H106:T106" si="55">SUM(H107:H141)</f>
        <v>659.5</v>
      </c>
      <c r="I106" s="103">
        <f t="shared" si="55"/>
        <v>659.5</v>
      </c>
      <c r="J106" s="103">
        <f t="shared" si="55"/>
        <v>16.8</v>
      </c>
      <c r="K106" s="104">
        <f t="shared" si="55"/>
        <v>0</v>
      </c>
      <c r="L106" s="116">
        <f t="shared" si="55"/>
        <v>0</v>
      </c>
      <c r="M106" s="103">
        <f t="shared" si="55"/>
        <v>0</v>
      </c>
      <c r="N106" s="103">
        <f t="shared" si="55"/>
        <v>0</v>
      </c>
      <c r="O106" s="117">
        <f t="shared" si="55"/>
        <v>0</v>
      </c>
      <c r="P106" s="107">
        <f t="shared" si="55"/>
        <v>3065.8000000000011</v>
      </c>
      <c r="Q106" s="105">
        <f t="shared" si="55"/>
        <v>2934.2000000000012</v>
      </c>
      <c r="R106" s="105">
        <f t="shared" si="55"/>
        <v>94.5</v>
      </c>
      <c r="S106" s="106">
        <f t="shared" si="55"/>
        <v>131.6</v>
      </c>
      <c r="T106" s="194">
        <f t="shared" si="55"/>
        <v>0</v>
      </c>
    </row>
    <row r="107" spans="1:20" s="41" customFormat="1" ht="13.5" customHeight="1" x14ac:dyDescent="0.2">
      <c r="A107" s="27" t="s">
        <v>145</v>
      </c>
      <c r="B107" s="211" t="s">
        <v>465</v>
      </c>
      <c r="C107" s="65" t="s">
        <v>370</v>
      </c>
      <c r="D107" s="119">
        <f t="shared" si="52"/>
        <v>126.7</v>
      </c>
      <c r="E107" s="119">
        <f t="shared" si="53"/>
        <v>126.7</v>
      </c>
      <c r="F107" s="119">
        <f t="shared" si="53"/>
        <v>0</v>
      </c>
      <c r="G107" s="120">
        <f t="shared" si="54"/>
        <v>0</v>
      </c>
      <c r="H107" s="121">
        <f>SUM(I107+K107)</f>
        <v>126.7</v>
      </c>
      <c r="I107" s="119">
        <v>126.7</v>
      </c>
      <c r="J107" s="119"/>
      <c r="K107" s="120"/>
      <c r="L107" s="121">
        <f t="shared" ref="L107:L113" si="56">M107+O107</f>
        <v>0</v>
      </c>
      <c r="M107" s="119"/>
      <c r="N107" s="119"/>
      <c r="O107" s="123"/>
      <c r="P107" s="141">
        <f t="shared" ref="P107:P113" si="57">Q107+S107</f>
        <v>0</v>
      </c>
      <c r="Q107" s="120"/>
      <c r="R107" s="120"/>
      <c r="S107" s="120"/>
      <c r="T107" s="194"/>
    </row>
    <row r="108" spans="1:20" s="41" customFormat="1" ht="13.5" customHeight="1" x14ac:dyDescent="0.2">
      <c r="A108" s="27" t="s">
        <v>69</v>
      </c>
      <c r="B108" s="211" t="s">
        <v>647</v>
      </c>
      <c r="C108" s="65" t="s">
        <v>644</v>
      </c>
      <c r="D108" s="119">
        <f>SUM(E108+G108)</f>
        <v>3.8</v>
      </c>
      <c r="E108" s="119">
        <f>SUM(I108+M108+Q108)</f>
        <v>3.8</v>
      </c>
      <c r="F108" s="119">
        <f>SUM(J108+N108+R108)</f>
        <v>2.7</v>
      </c>
      <c r="G108" s="120">
        <f>SUM(K108+O108+S108+T108)</f>
        <v>0</v>
      </c>
      <c r="H108" s="121">
        <f>SUM(I108+K108)</f>
        <v>3.8</v>
      </c>
      <c r="I108" s="119">
        <v>3.8</v>
      </c>
      <c r="J108" s="119">
        <v>2.7</v>
      </c>
      <c r="K108" s="120"/>
      <c r="L108" s="121">
        <f t="shared" si="56"/>
        <v>0</v>
      </c>
      <c r="M108" s="119"/>
      <c r="N108" s="119"/>
      <c r="O108" s="123"/>
      <c r="P108" s="141">
        <f t="shared" si="57"/>
        <v>0</v>
      </c>
      <c r="Q108" s="120"/>
      <c r="R108" s="120"/>
      <c r="S108" s="120"/>
      <c r="T108" s="194"/>
    </row>
    <row r="109" spans="1:20" s="41" customFormat="1" ht="39" customHeight="1" x14ac:dyDescent="0.2">
      <c r="A109" s="27" t="s">
        <v>147</v>
      </c>
      <c r="B109" s="211" t="s">
        <v>465</v>
      </c>
      <c r="C109" s="65" t="s">
        <v>371</v>
      </c>
      <c r="D109" s="119">
        <f t="shared" si="52"/>
        <v>1900</v>
      </c>
      <c r="E109" s="119">
        <f t="shared" si="53"/>
        <v>1900</v>
      </c>
      <c r="F109" s="119">
        <f t="shared" si="53"/>
        <v>0</v>
      </c>
      <c r="G109" s="120">
        <f t="shared" si="54"/>
        <v>0</v>
      </c>
      <c r="H109" s="121">
        <f>I109+K109</f>
        <v>0</v>
      </c>
      <c r="I109" s="119"/>
      <c r="J109" s="119"/>
      <c r="K109" s="120"/>
      <c r="L109" s="121">
        <f t="shared" si="56"/>
        <v>0</v>
      </c>
      <c r="M109" s="119"/>
      <c r="N109" s="119"/>
      <c r="O109" s="123"/>
      <c r="P109" s="141">
        <f t="shared" si="57"/>
        <v>1900</v>
      </c>
      <c r="Q109" s="120">
        <v>1900</v>
      </c>
      <c r="R109" s="120"/>
      <c r="S109" s="120"/>
      <c r="T109" s="194"/>
    </row>
    <row r="110" spans="1:20" s="41" customFormat="1" ht="15" customHeight="1" x14ac:dyDescent="0.2">
      <c r="A110" s="27" t="s">
        <v>663</v>
      </c>
      <c r="B110" s="211" t="s">
        <v>466</v>
      </c>
      <c r="C110" s="65" t="s">
        <v>148</v>
      </c>
      <c r="D110" s="119">
        <f t="shared" si="52"/>
        <v>302</v>
      </c>
      <c r="E110" s="119">
        <f t="shared" ref="E110:F119" si="58">SUM(I110+M110+Q110)</f>
        <v>302</v>
      </c>
      <c r="F110" s="119">
        <f t="shared" si="58"/>
        <v>0</v>
      </c>
      <c r="G110" s="120">
        <f t="shared" si="54"/>
        <v>0</v>
      </c>
      <c r="H110" s="121">
        <f>I110+K110</f>
        <v>302</v>
      </c>
      <c r="I110" s="119">
        <v>302</v>
      </c>
      <c r="J110" s="119"/>
      <c r="K110" s="120"/>
      <c r="L110" s="121">
        <f t="shared" si="56"/>
        <v>0</v>
      </c>
      <c r="M110" s="119"/>
      <c r="N110" s="119"/>
      <c r="O110" s="123"/>
      <c r="P110" s="141">
        <f t="shared" si="57"/>
        <v>0</v>
      </c>
      <c r="Q110" s="120"/>
      <c r="R110" s="120"/>
      <c r="S110" s="120"/>
      <c r="T110" s="194"/>
    </row>
    <row r="111" spans="1:20" s="41" customFormat="1" ht="28.5" customHeight="1" x14ac:dyDescent="0.2">
      <c r="A111" s="27" t="s">
        <v>149</v>
      </c>
      <c r="B111" s="211" t="s">
        <v>647</v>
      </c>
      <c r="C111" s="65" t="s">
        <v>643</v>
      </c>
      <c r="D111" s="119">
        <f>SUM(E111+G111)</f>
        <v>9.1</v>
      </c>
      <c r="E111" s="119">
        <f>SUM(I111+M111+Q111)</f>
        <v>9.1</v>
      </c>
      <c r="F111" s="119">
        <f>SUM(J111+N111+R111)</f>
        <v>6.7</v>
      </c>
      <c r="G111" s="120">
        <f>SUM(K111+O111+S111+T111)</f>
        <v>0</v>
      </c>
      <c r="H111" s="121">
        <f>I111+K111</f>
        <v>9.1</v>
      </c>
      <c r="I111" s="119">
        <v>9.1</v>
      </c>
      <c r="J111" s="119">
        <v>6.7</v>
      </c>
      <c r="K111" s="120"/>
      <c r="L111" s="121">
        <f t="shared" si="56"/>
        <v>0</v>
      </c>
      <c r="M111" s="119"/>
      <c r="N111" s="119"/>
      <c r="O111" s="123"/>
      <c r="P111" s="141">
        <f t="shared" si="57"/>
        <v>0</v>
      </c>
      <c r="Q111" s="120"/>
      <c r="R111" s="120"/>
      <c r="S111" s="120"/>
      <c r="T111" s="194"/>
    </row>
    <row r="112" spans="1:20" s="41" customFormat="1" ht="15.75" customHeight="1" x14ac:dyDescent="0.2">
      <c r="A112" s="27" t="s">
        <v>150</v>
      </c>
      <c r="B112" s="211" t="s">
        <v>467</v>
      </c>
      <c r="C112" s="65" t="s">
        <v>146</v>
      </c>
      <c r="D112" s="119">
        <f t="shared" si="52"/>
        <v>46.4</v>
      </c>
      <c r="E112" s="119">
        <f t="shared" si="58"/>
        <v>46.4</v>
      </c>
      <c r="F112" s="119">
        <f t="shared" si="58"/>
        <v>0</v>
      </c>
      <c r="G112" s="120">
        <f t="shared" si="54"/>
        <v>0</v>
      </c>
      <c r="H112" s="121">
        <f>I112+K112</f>
        <v>45.4</v>
      </c>
      <c r="I112" s="119">
        <f>5.5+39.9</f>
        <v>45.4</v>
      </c>
      <c r="J112" s="119"/>
      <c r="K112" s="120"/>
      <c r="L112" s="121">
        <f t="shared" si="56"/>
        <v>0</v>
      </c>
      <c r="M112" s="119"/>
      <c r="N112" s="119"/>
      <c r="O112" s="123"/>
      <c r="P112" s="141">
        <f t="shared" si="57"/>
        <v>1</v>
      </c>
      <c r="Q112" s="120">
        <v>1</v>
      </c>
      <c r="R112" s="120"/>
      <c r="S112" s="120"/>
      <c r="T112" s="194"/>
    </row>
    <row r="113" spans="1:20" s="41" customFormat="1" ht="27.75" customHeight="1" x14ac:dyDescent="0.2">
      <c r="A113" s="27" t="s">
        <v>579</v>
      </c>
      <c r="B113" s="211" t="s">
        <v>647</v>
      </c>
      <c r="C113" s="65" t="s">
        <v>645</v>
      </c>
      <c r="D113" s="119">
        <f>SUM(E113+G113)</f>
        <v>11.4</v>
      </c>
      <c r="E113" s="119">
        <f>SUM(I113+M113+Q113)</f>
        <v>11.4</v>
      </c>
      <c r="F113" s="119">
        <f>SUM(J113+N113+R113)</f>
        <v>7.4</v>
      </c>
      <c r="G113" s="120">
        <f>SUM(K113+O113+S113+T113)</f>
        <v>0</v>
      </c>
      <c r="H113" s="121">
        <f>I113+K113</f>
        <v>11.4</v>
      </c>
      <c r="I113" s="119">
        <v>11.4</v>
      </c>
      <c r="J113" s="119">
        <v>7.4</v>
      </c>
      <c r="K113" s="120"/>
      <c r="L113" s="121">
        <f t="shared" si="56"/>
        <v>0</v>
      </c>
      <c r="M113" s="119"/>
      <c r="N113" s="119"/>
      <c r="O113" s="123"/>
      <c r="P113" s="141">
        <f t="shared" si="57"/>
        <v>0</v>
      </c>
      <c r="Q113" s="120"/>
      <c r="R113" s="120"/>
      <c r="S113" s="120"/>
      <c r="T113" s="194"/>
    </row>
    <row r="114" spans="1:20" s="41" customFormat="1" ht="40.5" customHeight="1" x14ac:dyDescent="0.2">
      <c r="A114" s="27" t="s">
        <v>151</v>
      </c>
      <c r="B114" s="211" t="s">
        <v>470</v>
      </c>
      <c r="C114" s="65" t="s">
        <v>418</v>
      </c>
      <c r="D114" s="119">
        <f t="shared" ref="D114:D119" si="59">SUM(E114+G114)</f>
        <v>9</v>
      </c>
      <c r="E114" s="119">
        <f t="shared" si="58"/>
        <v>9</v>
      </c>
      <c r="F114" s="119">
        <f t="shared" si="58"/>
        <v>0</v>
      </c>
      <c r="G114" s="120">
        <f t="shared" ref="G114:G119" si="60">SUM(K114+O114+S114+T114)</f>
        <v>0</v>
      </c>
      <c r="H114" s="121">
        <f t="shared" ref="H114:H119" si="61">I114+K114</f>
        <v>0</v>
      </c>
      <c r="I114" s="119"/>
      <c r="J114" s="119"/>
      <c r="K114" s="120"/>
      <c r="L114" s="121">
        <f t="shared" ref="L114:L119" si="62">M114+O114</f>
        <v>0</v>
      </c>
      <c r="M114" s="119"/>
      <c r="N114" s="119"/>
      <c r="O114" s="123"/>
      <c r="P114" s="141">
        <f t="shared" ref="P114:P119" si="63">Q114+S114</f>
        <v>9</v>
      </c>
      <c r="Q114" s="120">
        <v>9</v>
      </c>
      <c r="R114" s="120"/>
      <c r="S114" s="120"/>
      <c r="T114" s="194"/>
    </row>
    <row r="115" spans="1:20" s="41" customFormat="1" ht="39.75" customHeight="1" x14ac:dyDescent="0.2">
      <c r="A115" s="27" t="s">
        <v>152</v>
      </c>
      <c r="B115" s="211" t="s">
        <v>469</v>
      </c>
      <c r="C115" s="65" t="s">
        <v>415</v>
      </c>
      <c r="D115" s="119">
        <f t="shared" si="59"/>
        <v>10.199999999999999</v>
      </c>
      <c r="E115" s="119">
        <f t="shared" si="58"/>
        <v>10.199999999999999</v>
      </c>
      <c r="F115" s="119">
        <f t="shared" si="58"/>
        <v>0</v>
      </c>
      <c r="G115" s="120">
        <f t="shared" si="60"/>
        <v>0</v>
      </c>
      <c r="H115" s="121">
        <f t="shared" si="61"/>
        <v>0.2</v>
      </c>
      <c r="I115" s="119">
        <v>0.2</v>
      </c>
      <c r="J115" s="119"/>
      <c r="K115" s="120"/>
      <c r="L115" s="121">
        <f t="shared" si="62"/>
        <v>0</v>
      </c>
      <c r="M115" s="119"/>
      <c r="N115" s="119"/>
      <c r="O115" s="123"/>
      <c r="P115" s="141">
        <f t="shared" si="63"/>
        <v>10</v>
      </c>
      <c r="Q115" s="120">
        <v>10</v>
      </c>
      <c r="R115" s="120"/>
      <c r="S115" s="120"/>
      <c r="T115" s="194"/>
    </row>
    <row r="116" spans="1:20" s="41" customFormat="1" ht="27" customHeight="1" x14ac:dyDescent="0.2">
      <c r="A116" s="27" t="s">
        <v>379</v>
      </c>
      <c r="B116" s="211" t="s">
        <v>656</v>
      </c>
      <c r="C116" s="65" t="s">
        <v>748</v>
      </c>
      <c r="D116" s="119">
        <f>SUM(E116+G116)</f>
        <v>70</v>
      </c>
      <c r="E116" s="119">
        <f>SUM(I116+M116+Q116)</f>
        <v>70</v>
      </c>
      <c r="F116" s="119">
        <f>SUM(J116+N116+R116)</f>
        <v>0</v>
      </c>
      <c r="G116" s="120">
        <f>SUM(K116+O116+S116+T116)</f>
        <v>0</v>
      </c>
      <c r="H116" s="121">
        <f>I116+K116</f>
        <v>0</v>
      </c>
      <c r="I116" s="119"/>
      <c r="J116" s="119"/>
      <c r="K116" s="120"/>
      <c r="L116" s="121">
        <f>M116+O116</f>
        <v>0</v>
      </c>
      <c r="M116" s="119"/>
      <c r="N116" s="119"/>
      <c r="O116" s="123"/>
      <c r="P116" s="141">
        <f>Q116+S116</f>
        <v>70</v>
      </c>
      <c r="Q116" s="120">
        <v>70</v>
      </c>
      <c r="R116" s="120"/>
      <c r="S116" s="120"/>
      <c r="T116" s="194"/>
    </row>
    <row r="117" spans="1:20" s="41" customFormat="1" ht="26.25" customHeight="1" x14ac:dyDescent="0.2">
      <c r="A117" s="27" t="s">
        <v>153</v>
      </c>
      <c r="B117" s="211" t="s">
        <v>572</v>
      </c>
      <c r="C117" s="65" t="s">
        <v>749</v>
      </c>
      <c r="D117" s="119">
        <f>SUM(E117+G117)</f>
        <v>100</v>
      </c>
      <c r="E117" s="119">
        <f>SUM(I117+M117+Q117)</f>
        <v>15</v>
      </c>
      <c r="F117" s="119">
        <f>SUM(J117+N117+R117)</f>
        <v>0</v>
      </c>
      <c r="G117" s="120">
        <f>SUM(K117+O117+S117+T117)</f>
        <v>85</v>
      </c>
      <c r="H117" s="121">
        <f>I117+K117</f>
        <v>0</v>
      </c>
      <c r="I117" s="119"/>
      <c r="J117" s="119"/>
      <c r="K117" s="120"/>
      <c r="L117" s="121">
        <f>M117+O117</f>
        <v>0</v>
      </c>
      <c r="M117" s="119"/>
      <c r="N117" s="119"/>
      <c r="O117" s="123"/>
      <c r="P117" s="141">
        <f>Q117+S117</f>
        <v>100</v>
      </c>
      <c r="Q117" s="120">
        <v>15</v>
      </c>
      <c r="R117" s="120"/>
      <c r="S117" s="120">
        <v>85</v>
      </c>
      <c r="T117" s="194"/>
    </row>
    <row r="118" spans="1:20" s="41" customFormat="1" ht="40.5" customHeight="1" x14ac:dyDescent="0.2">
      <c r="A118" s="27" t="s">
        <v>154</v>
      </c>
      <c r="B118" s="211" t="s">
        <v>471</v>
      </c>
      <c r="C118" s="65" t="s">
        <v>472</v>
      </c>
      <c r="D118" s="119">
        <f t="shared" si="59"/>
        <v>10.9</v>
      </c>
      <c r="E118" s="119">
        <f t="shared" si="58"/>
        <v>10.9</v>
      </c>
      <c r="F118" s="119">
        <f t="shared" si="58"/>
        <v>0</v>
      </c>
      <c r="G118" s="120">
        <f t="shared" si="60"/>
        <v>0</v>
      </c>
      <c r="H118" s="121">
        <f t="shared" si="61"/>
        <v>5.9</v>
      </c>
      <c r="I118" s="119">
        <v>5.9</v>
      </c>
      <c r="J118" s="119"/>
      <c r="K118" s="120"/>
      <c r="L118" s="121">
        <f t="shared" si="62"/>
        <v>0</v>
      </c>
      <c r="M118" s="119"/>
      <c r="N118" s="119"/>
      <c r="O118" s="123"/>
      <c r="P118" s="141">
        <f t="shared" si="63"/>
        <v>5</v>
      </c>
      <c r="Q118" s="120">
        <v>5</v>
      </c>
      <c r="R118" s="120"/>
      <c r="S118" s="120"/>
      <c r="T118" s="194"/>
    </row>
    <row r="119" spans="1:20" s="41" customFormat="1" ht="28.5" customHeight="1" x14ac:dyDescent="0.2">
      <c r="A119" s="27" t="s">
        <v>155</v>
      </c>
      <c r="B119" s="211" t="s">
        <v>474</v>
      </c>
      <c r="C119" s="65" t="s">
        <v>473</v>
      </c>
      <c r="D119" s="119">
        <f t="shared" si="59"/>
        <v>19.600000000000001</v>
      </c>
      <c r="E119" s="119">
        <f t="shared" si="58"/>
        <v>0.3</v>
      </c>
      <c r="F119" s="119">
        <f t="shared" si="58"/>
        <v>0</v>
      </c>
      <c r="G119" s="120">
        <f t="shared" si="60"/>
        <v>19.3</v>
      </c>
      <c r="H119" s="121">
        <f t="shared" si="61"/>
        <v>0</v>
      </c>
      <c r="I119" s="119"/>
      <c r="J119" s="119"/>
      <c r="K119" s="120"/>
      <c r="L119" s="121">
        <f t="shared" si="62"/>
        <v>0</v>
      </c>
      <c r="M119" s="119"/>
      <c r="N119" s="119"/>
      <c r="O119" s="123"/>
      <c r="P119" s="141">
        <f t="shared" si="63"/>
        <v>19.600000000000001</v>
      </c>
      <c r="Q119" s="120">
        <v>0.3</v>
      </c>
      <c r="R119" s="120"/>
      <c r="S119" s="120">
        <v>19.3</v>
      </c>
      <c r="T119" s="194"/>
    </row>
    <row r="120" spans="1:20" s="41" customFormat="1" ht="42" customHeight="1" x14ac:dyDescent="0.2">
      <c r="A120" s="27" t="s">
        <v>156</v>
      </c>
      <c r="B120" s="211" t="s">
        <v>475</v>
      </c>
      <c r="C120" s="65" t="s">
        <v>610</v>
      </c>
      <c r="D120" s="119">
        <f t="shared" ref="D120:D126" si="64">SUM(E120+G120)</f>
        <v>28</v>
      </c>
      <c r="E120" s="119">
        <f t="shared" ref="E120:F125" si="65">SUM(I120+M120+Q120)</f>
        <v>28</v>
      </c>
      <c r="F120" s="119">
        <f t="shared" si="65"/>
        <v>0</v>
      </c>
      <c r="G120" s="120">
        <f t="shared" ref="G120:G143" si="66">SUM(K120+O120+S120+T120)</f>
        <v>0</v>
      </c>
      <c r="H120" s="121">
        <f t="shared" ref="H120:H141" si="67">I120+K120</f>
        <v>0</v>
      </c>
      <c r="I120" s="119"/>
      <c r="J120" s="119"/>
      <c r="K120" s="120"/>
      <c r="L120" s="121">
        <f t="shared" ref="L120:L141" si="68">M120+O120</f>
        <v>0</v>
      </c>
      <c r="M120" s="119"/>
      <c r="N120" s="119"/>
      <c r="O120" s="123"/>
      <c r="P120" s="141">
        <f t="shared" ref="P120:P141" si="69">Q120+S120</f>
        <v>28</v>
      </c>
      <c r="Q120" s="120">
        <v>28</v>
      </c>
      <c r="R120" s="120"/>
      <c r="S120" s="120"/>
      <c r="T120" s="194"/>
    </row>
    <row r="121" spans="1:20" s="41" customFormat="1" ht="29.25" customHeight="1" x14ac:dyDescent="0.2">
      <c r="A121" s="27" t="s">
        <v>380</v>
      </c>
      <c r="B121" s="211" t="s">
        <v>476</v>
      </c>
      <c r="C121" s="65" t="s">
        <v>750</v>
      </c>
      <c r="D121" s="119">
        <f t="shared" si="64"/>
        <v>10</v>
      </c>
      <c r="E121" s="119">
        <f t="shared" si="65"/>
        <v>10</v>
      </c>
      <c r="F121" s="119">
        <f t="shared" si="65"/>
        <v>0</v>
      </c>
      <c r="G121" s="120">
        <f t="shared" si="66"/>
        <v>0</v>
      </c>
      <c r="H121" s="121">
        <f t="shared" si="67"/>
        <v>0</v>
      </c>
      <c r="I121" s="119"/>
      <c r="J121" s="119"/>
      <c r="K121" s="120"/>
      <c r="L121" s="121">
        <f t="shared" si="68"/>
        <v>0</v>
      </c>
      <c r="M121" s="119"/>
      <c r="N121" s="119"/>
      <c r="O121" s="123"/>
      <c r="P121" s="141">
        <f t="shared" si="69"/>
        <v>10</v>
      </c>
      <c r="Q121" s="120">
        <v>10</v>
      </c>
      <c r="R121" s="120"/>
      <c r="S121" s="120"/>
      <c r="T121" s="194"/>
    </row>
    <row r="122" spans="1:20" s="41" customFormat="1" ht="28.5" customHeight="1" x14ac:dyDescent="0.2">
      <c r="A122" s="27" t="s">
        <v>157</v>
      </c>
      <c r="B122" s="211" t="s">
        <v>477</v>
      </c>
      <c r="C122" s="65" t="s">
        <v>611</v>
      </c>
      <c r="D122" s="119">
        <f t="shared" si="64"/>
        <v>5</v>
      </c>
      <c r="E122" s="119">
        <f t="shared" si="65"/>
        <v>5</v>
      </c>
      <c r="F122" s="119">
        <f t="shared" si="65"/>
        <v>0</v>
      </c>
      <c r="G122" s="120">
        <f t="shared" si="66"/>
        <v>0</v>
      </c>
      <c r="H122" s="121">
        <f t="shared" si="67"/>
        <v>0</v>
      </c>
      <c r="I122" s="119"/>
      <c r="J122" s="119"/>
      <c r="K122" s="120"/>
      <c r="L122" s="121">
        <f t="shared" si="68"/>
        <v>0</v>
      </c>
      <c r="M122" s="119"/>
      <c r="N122" s="119"/>
      <c r="O122" s="123"/>
      <c r="P122" s="141">
        <f t="shared" si="69"/>
        <v>5</v>
      </c>
      <c r="Q122" s="120">
        <v>5</v>
      </c>
      <c r="R122" s="120"/>
      <c r="S122" s="120"/>
      <c r="T122" s="194"/>
    </row>
    <row r="123" spans="1:20" s="41" customFormat="1" ht="27" customHeight="1" x14ac:dyDescent="0.2">
      <c r="A123" s="27" t="s">
        <v>159</v>
      </c>
      <c r="B123" s="211" t="s">
        <v>468</v>
      </c>
      <c r="C123" s="65" t="s">
        <v>353</v>
      </c>
      <c r="D123" s="119">
        <f t="shared" si="64"/>
        <v>152.80000000000001</v>
      </c>
      <c r="E123" s="119">
        <f t="shared" si="65"/>
        <v>152.80000000000001</v>
      </c>
      <c r="F123" s="119">
        <f t="shared" si="65"/>
        <v>0</v>
      </c>
      <c r="G123" s="120">
        <f t="shared" si="66"/>
        <v>0</v>
      </c>
      <c r="H123" s="121">
        <f t="shared" si="67"/>
        <v>152.80000000000001</v>
      </c>
      <c r="I123" s="119">
        <v>152.80000000000001</v>
      </c>
      <c r="J123" s="119"/>
      <c r="K123" s="120"/>
      <c r="L123" s="121">
        <f t="shared" si="68"/>
        <v>0</v>
      </c>
      <c r="M123" s="119"/>
      <c r="N123" s="119"/>
      <c r="O123" s="123"/>
      <c r="P123" s="141">
        <f t="shared" si="69"/>
        <v>0</v>
      </c>
      <c r="Q123" s="120"/>
      <c r="R123" s="120"/>
      <c r="S123" s="120"/>
      <c r="T123" s="194"/>
    </row>
    <row r="124" spans="1:20" s="41" customFormat="1" ht="29.25" customHeight="1" x14ac:dyDescent="0.2">
      <c r="A124" s="27" t="s">
        <v>160</v>
      </c>
      <c r="B124" s="211" t="s">
        <v>468</v>
      </c>
      <c r="C124" s="65" t="s">
        <v>296</v>
      </c>
      <c r="D124" s="119">
        <f t="shared" si="64"/>
        <v>429.5</v>
      </c>
      <c r="E124" s="119">
        <f t="shared" si="65"/>
        <v>429.5</v>
      </c>
      <c r="F124" s="119">
        <f t="shared" si="65"/>
        <v>0</v>
      </c>
      <c r="G124" s="120">
        <f t="shared" si="66"/>
        <v>0</v>
      </c>
      <c r="H124" s="121">
        <f t="shared" si="67"/>
        <v>0</v>
      </c>
      <c r="I124" s="119"/>
      <c r="J124" s="119"/>
      <c r="K124" s="120"/>
      <c r="L124" s="121">
        <f t="shared" si="68"/>
        <v>0</v>
      </c>
      <c r="M124" s="119"/>
      <c r="N124" s="119"/>
      <c r="O124" s="123"/>
      <c r="P124" s="141">
        <f t="shared" si="69"/>
        <v>429.5</v>
      </c>
      <c r="Q124" s="120">
        <v>429.5</v>
      </c>
      <c r="R124" s="120"/>
      <c r="S124" s="120"/>
      <c r="T124" s="194"/>
    </row>
    <row r="125" spans="1:20" s="41" customFormat="1" ht="17.25" customHeight="1" x14ac:dyDescent="0.2">
      <c r="A125" s="27" t="s">
        <v>580</v>
      </c>
      <c r="B125" s="211" t="s">
        <v>482</v>
      </c>
      <c r="C125" s="65" t="s">
        <v>158</v>
      </c>
      <c r="D125" s="119">
        <f t="shared" si="64"/>
        <v>45</v>
      </c>
      <c r="E125" s="119">
        <f t="shared" si="65"/>
        <v>45</v>
      </c>
      <c r="F125" s="119">
        <f t="shared" si="65"/>
        <v>0</v>
      </c>
      <c r="G125" s="120">
        <f t="shared" si="66"/>
        <v>0</v>
      </c>
      <c r="H125" s="121">
        <f t="shared" si="67"/>
        <v>0</v>
      </c>
      <c r="I125" s="119"/>
      <c r="J125" s="119"/>
      <c r="K125" s="120"/>
      <c r="L125" s="121">
        <f t="shared" si="68"/>
        <v>0</v>
      </c>
      <c r="M125" s="119"/>
      <c r="N125" s="119"/>
      <c r="O125" s="123"/>
      <c r="P125" s="141">
        <f t="shared" si="69"/>
        <v>45</v>
      </c>
      <c r="Q125" s="120">
        <v>45</v>
      </c>
      <c r="R125" s="120"/>
      <c r="S125" s="120"/>
      <c r="T125" s="194"/>
    </row>
    <row r="126" spans="1:20" s="41" customFormat="1" ht="27.75" customHeight="1" x14ac:dyDescent="0.2">
      <c r="A126" s="27" t="s">
        <v>162</v>
      </c>
      <c r="B126" s="211" t="s">
        <v>483</v>
      </c>
      <c r="C126" s="65" t="s">
        <v>354</v>
      </c>
      <c r="D126" s="119">
        <f t="shared" si="64"/>
        <v>144.9</v>
      </c>
      <c r="E126" s="119">
        <f t="shared" ref="E126:F129" si="70">SUM(I126+M126+Q126)</f>
        <v>144.9</v>
      </c>
      <c r="F126" s="119">
        <f t="shared" si="70"/>
        <v>94.5</v>
      </c>
      <c r="G126" s="120">
        <f t="shared" si="66"/>
        <v>0</v>
      </c>
      <c r="H126" s="121">
        <f t="shared" si="67"/>
        <v>0</v>
      </c>
      <c r="I126" s="119"/>
      <c r="J126" s="119"/>
      <c r="K126" s="120"/>
      <c r="L126" s="121">
        <f t="shared" si="68"/>
        <v>0</v>
      </c>
      <c r="M126" s="119"/>
      <c r="N126" s="119"/>
      <c r="O126" s="123"/>
      <c r="P126" s="141">
        <f t="shared" si="69"/>
        <v>144.9</v>
      </c>
      <c r="Q126" s="120">
        <v>144.9</v>
      </c>
      <c r="R126" s="120">
        <v>94.5</v>
      </c>
      <c r="S126" s="120"/>
      <c r="T126" s="194"/>
    </row>
    <row r="127" spans="1:20" s="41" customFormat="1" ht="15" customHeight="1" x14ac:dyDescent="0.2">
      <c r="A127" s="27" t="s">
        <v>581</v>
      </c>
      <c r="B127" s="211" t="s">
        <v>484</v>
      </c>
      <c r="C127" s="65" t="s">
        <v>161</v>
      </c>
      <c r="D127" s="119">
        <f>SUM(E127+G127)</f>
        <v>6.5</v>
      </c>
      <c r="E127" s="119">
        <f t="shared" si="70"/>
        <v>6.5</v>
      </c>
      <c r="F127" s="119">
        <f t="shared" si="70"/>
        <v>0</v>
      </c>
      <c r="G127" s="120">
        <f t="shared" si="66"/>
        <v>0</v>
      </c>
      <c r="H127" s="121">
        <f t="shared" si="67"/>
        <v>0</v>
      </c>
      <c r="I127" s="119"/>
      <c r="J127" s="119"/>
      <c r="K127" s="120"/>
      <c r="L127" s="121">
        <f t="shared" si="68"/>
        <v>0</v>
      </c>
      <c r="M127" s="119"/>
      <c r="N127" s="119"/>
      <c r="O127" s="123"/>
      <c r="P127" s="141">
        <f t="shared" si="69"/>
        <v>6.5</v>
      </c>
      <c r="Q127" s="120">
        <v>6.5</v>
      </c>
      <c r="R127" s="120"/>
      <c r="S127" s="120"/>
      <c r="T127" s="194"/>
    </row>
    <row r="128" spans="1:20" s="41" customFormat="1" ht="25.5" customHeight="1" x14ac:dyDescent="0.2">
      <c r="A128" s="27" t="s">
        <v>163</v>
      </c>
      <c r="B128" s="211" t="s">
        <v>485</v>
      </c>
      <c r="C128" s="65" t="s">
        <v>355</v>
      </c>
      <c r="D128" s="119">
        <f>SUM(E128+G128)</f>
        <v>6.3</v>
      </c>
      <c r="E128" s="119">
        <f t="shared" si="70"/>
        <v>6.3</v>
      </c>
      <c r="F128" s="119">
        <f t="shared" si="70"/>
        <v>0</v>
      </c>
      <c r="G128" s="120">
        <f t="shared" si="66"/>
        <v>0</v>
      </c>
      <c r="H128" s="121">
        <f t="shared" si="67"/>
        <v>0</v>
      </c>
      <c r="I128" s="119"/>
      <c r="J128" s="119"/>
      <c r="K128" s="120"/>
      <c r="L128" s="121">
        <f t="shared" si="68"/>
        <v>0</v>
      </c>
      <c r="M128" s="119"/>
      <c r="N128" s="119"/>
      <c r="O128" s="123"/>
      <c r="P128" s="141">
        <f t="shared" si="69"/>
        <v>6.3</v>
      </c>
      <c r="Q128" s="120">
        <v>6.3</v>
      </c>
      <c r="R128" s="120"/>
      <c r="S128" s="120"/>
      <c r="T128" s="194"/>
    </row>
    <row r="129" spans="1:20" s="41" customFormat="1" ht="42" customHeight="1" x14ac:dyDescent="0.2">
      <c r="A129" s="27" t="s">
        <v>411</v>
      </c>
      <c r="B129" s="211" t="s">
        <v>486</v>
      </c>
      <c r="C129" s="65" t="s">
        <v>356</v>
      </c>
      <c r="D129" s="119">
        <f>SUM(E129+G129)</f>
        <v>176</v>
      </c>
      <c r="E129" s="119">
        <f t="shared" si="70"/>
        <v>176</v>
      </c>
      <c r="F129" s="119">
        <f t="shared" si="70"/>
        <v>0</v>
      </c>
      <c r="G129" s="120">
        <f t="shared" si="66"/>
        <v>0</v>
      </c>
      <c r="H129" s="121">
        <f t="shared" si="67"/>
        <v>0</v>
      </c>
      <c r="I129" s="119"/>
      <c r="J129" s="119"/>
      <c r="K129" s="120"/>
      <c r="L129" s="121">
        <f t="shared" si="68"/>
        <v>0</v>
      </c>
      <c r="M129" s="119"/>
      <c r="N129" s="119"/>
      <c r="O129" s="123"/>
      <c r="P129" s="141">
        <f t="shared" si="69"/>
        <v>176</v>
      </c>
      <c r="Q129" s="120">
        <v>176</v>
      </c>
      <c r="R129" s="120"/>
      <c r="S129" s="120"/>
      <c r="T129" s="194"/>
    </row>
    <row r="130" spans="1:20" s="41" customFormat="1" ht="45" customHeight="1" x14ac:dyDescent="0.2">
      <c r="A130" s="27" t="s">
        <v>422</v>
      </c>
      <c r="B130" s="211" t="s">
        <v>658</v>
      </c>
      <c r="C130" s="65" t="s">
        <v>659</v>
      </c>
      <c r="D130" s="119">
        <f t="shared" ref="D130:D136" si="71">SUM(E130+G130)</f>
        <v>16</v>
      </c>
      <c r="E130" s="119">
        <f t="shared" ref="E130:F133" si="72">SUM(I130+M130+Q130)</f>
        <v>16</v>
      </c>
      <c r="F130" s="119">
        <f t="shared" si="72"/>
        <v>0</v>
      </c>
      <c r="G130" s="120">
        <f t="shared" si="66"/>
        <v>0</v>
      </c>
      <c r="H130" s="121">
        <f t="shared" si="67"/>
        <v>0</v>
      </c>
      <c r="I130" s="119"/>
      <c r="J130" s="119"/>
      <c r="K130" s="120"/>
      <c r="L130" s="121">
        <f t="shared" si="68"/>
        <v>0</v>
      </c>
      <c r="M130" s="119"/>
      <c r="N130" s="119"/>
      <c r="O130" s="123"/>
      <c r="P130" s="141">
        <f t="shared" si="69"/>
        <v>16</v>
      </c>
      <c r="Q130" s="120">
        <v>16</v>
      </c>
      <c r="R130" s="120"/>
      <c r="S130" s="120"/>
      <c r="T130" s="194"/>
    </row>
    <row r="131" spans="1:20" s="41" customFormat="1" ht="29.25" customHeight="1" x14ac:dyDescent="0.2">
      <c r="A131" s="27" t="s">
        <v>582</v>
      </c>
      <c r="B131" s="211" t="s">
        <v>657</v>
      </c>
      <c r="C131" s="65" t="s">
        <v>751</v>
      </c>
      <c r="D131" s="119">
        <f>SUM(E131+G131)</f>
        <v>1.3</v>
      </c>
      <c r="E131" s="119">
        <f>SUM(I131+M131+Q131)</f>
        <v>1.3</v>
      </c>
      <c r="F131" s="119">
        <f>SUM(J131+N131+R131)</f>
        <v>0</v>
      </c>
      <c r="G131" s="120">
        <f>SUM(K131+O131+S131+T131)</f>
        <v>0</v>
      </c>
      <c r="H131" s="121">
        <f>I131+K131</f>
        <v>0</v>
      </c>
      <c r="I131" s="119"/>
      <c r="J131" s="119"/>
      <c r="K131" s="120"/>
      <c r="L131" s="121">
        <f>M131+O131</f>
        <v>0</v>
      </c>
      <c r="M131" s="119"/>
      <c r="N131" s="119"/>
      <c r="O131" s="123"/>
      <c r="P131" s="141">
        <f>Q131+S131</f>
        <v>1.3</v>
      </c>
      <c r="Q131" s="120">
        <v>1.3</v>
      </c>
      <c r="R131" s="120"/>
      <c r="S131" s="120"/>
      <c r="T131" s="194"/>
    </row>
    <row r="132" spans="1:20" s="41" customFormat="1" ht="29.25" customHeight="1" x14ac:dyDescent="0.2">
      <c r="A132" s="27" t="s">
        <v>583</v>
      </c>
      <c r="B132" s="211" t="s">
        <v>487</v>
      </c>
      <c r="C132" s="65" t="s">
        <v>424</v>
      </c>
      <c r="D132" s="119">
        <f t="shared" si="71"/>
        <v>12.5</v>
      </c>
      <c r="E132" s="119">
        <f t="shared" si="72"/>
        <v>12.5</v>
      </c>
      <c r="F132" s="119">
        <f t="shared" si="72"/>
        <v>0</v>
      </c>
      <c r="G132" s="120">
        <f t="shared" si="66"/>
        <v>0</v>
      </c>
      <c r="H132" s="121">
        <f t="shared" si="67"/>
        <v>0</v>
      </c>
      <c r="I132" s="119"/>
      <c r="J132" s="119"/>
      <c r="K132" s="120"/>
      <c r="L132" s="121">
        <f t="shared" si="68"/>
        <v>0</v>
      </c>
      <c r="M132" s="119"/>
      <c r="N132" s="119"/>
      <c r="O132" s="123"/>
      <c r="P132" s="141">
        <f t="shared" si="69"/>
        <v>12.5</v>
      </c>
      <c r="Q132" s="120">
        <v>12.5</v>
      </c>
      <c r="R132" s="120"/>
      <c r="S132" s="120"/>
      <c r="T132" s="194"/>
    </row>
    <row r="133" spans="1:20" s="41" customFormat="1" ht="29.25" customHeight="1" x14ac:dyDescent="0.2">
      <c r="A133" s="27" t="s">
        <v>584</v>
      </c>
      <c r="B133" s="211" t="s">
        <v>489</v>
      </c>
      <c r="C133" s="65" t="s">
        <v>488</v>
      </c>
      <c r="D133" s="119">
        <f t="shared" si="71"/>
        <v>20.8</v>
      </c>
      <c r="E133" s="119">
        <f t="shared" si="72"/>
        <v>0</v>
      </c>
      <c r="F133" s="119">
        <f t="shared" si="72"/>
        <v>0</v>
      </c>
      <c r="G133" s="120">
        <f t="shared" si="66"/>
        <v>20.8</v>
      </c>
      <c r="H133" s="121">
        <f t="shared" si="67"/>
        <v>0</v>
      </c>
      <c r="I133" s="119"/>
      <c r="J133" s="119"/>
      <c r="K133" s="120"/>
      <c r="L133" s="121">
        <f t="shared" si="68"/>
        <v>0</v>
      </c>
      <c r="M133" s="119"/>
      <c r="N133" s="119"/>
      <c r="O133" s="123"/>
      <c r="P133" s="141">
        <f t="shared" si="69"/>
        <v>20.8</v>
      </c>
      <c r="Q133" s="120"/>
      <c r="R133" s="120"/>
      <c r="S133" s="120">
        <v>20.8</v>
      </c>
      <c r="T133" s="194"/>
    </row>
    <row r="134" spans="1:20" s="41" customFormat="1" ht="39" customHeight="1" x14ac:dyDescent="0.2">
      <c r="A134" s="27" t="s">
        <v>585</v>
      </c>
      <c r="B134" s="211" t="s">
        <v>490</v>
      </c>
      <c r="C134" s="65" t="s">
        <v>639</v>
      </c>
      <c r="D134" s="119">
        <f t="shared" si="71"/>
        <v>3.6</v>
      </c>
      <c r="E134" s="119">
        <f t="shared" ref="E134:F138" si="73">SUM(I134+M134+Q134)</f>
        <v>0</v>
      </c>
      <c r="F134" s="119">
        <f t="shared" si="73"/>
        <v>0</v>
      </c>
      <c r="G134" s="120">
        <f t="shared" si="66"/>
        <v>3.6</v>
      </c>
      <c r="H134" s="121">
        <f t="shared" si="67"/>
        <v>0</v>
      </c>
      <c r="I134" s="119"/>
      <c r="J134" s="119"/>
      <c r="K134" s="120"/>
      <c r="L134" s="121">
        <f t="shared" si="68"/>
        <v>0</v>
      </c>
      <c r="M134" s="119"/>
      <c r="N134" s="119"/>
      <c r="O134" s="123"/>
      <c r="P134" s="141">
        <f t="shared" si="69"/>
        <v>3.6</v>
      </c>
      <c r="Q134" s="120"/>
      <c r="R134" s="120"/>
      <c r="S134" s="120">
        <v>3.6</v>
      </c>
      <c r="T134" s="194"/>
    </row>
    <row r="135" spans="1:20" s="41" customFormat="1" ht="27" customHeight="1" x14ac:dyDescent="0.2">
      <c r="A135" s="27" t="s">
        <v>586</v>
      </c>
      <c r="B135" s="211" t="s">
        <v>491</v>
      </c>
      <c r="C135" s="65" t="s">
        <v>769</v>
      </c>
      <c r="D135" s="119">
        <f t="shared" si="71"/>
        <v>2</v>
      </c>
      <c r="E135" s="119">
        <f t="shared" si="73"/>
        <v>0</v>
      </c>
      <c r="F135" s="119">
        <f t="shared" si="73"/>
        <v>0</v>
      </c>
      <c r="G135" s="120">
        <f t="shared" si="66"/>
        <v>2</v>
      </c>
      <c r="H135" s="121">
        <f t="shared" si="67"/>
        <v>0</v>
      </c>
      <c r="I135" s="119"/>
      <c r="J135" s="119"/>
      <c r="K135" s="120"/>
      <c r="L135" s="121">
        <f t="shared" si="68"/>
        <v>0</v>
      </c>
      <c r="M135" s="119"/>
      <c r="N135" s="119"/>
      <c r="O135" s="123"/>
      <c r="P135" s="141">
        <f t="shared" si="69"/>
        <v>2</v>
      </c>
      <c r="Q135" s="120"/>
      <c r="R135" s="120"/>
      <c r="S135" s="120">
        <v>2</v>
      </c>
      <c r="T135" s="194"/>
    </row>
    <row r="136" spans="1:20" s="41" customFormat="1" ht="66" customHeight="1" x14ac:dyDescent="0.2">
      <c r="A136" s="27" t="s">
        <v>587</v>
      </c>
      <c r="B136" s="211" t="s">
        <v>640</v>
      </c>
      <c r="C136" s="65" t="s">
        <v>641</v>
      </c>
      <c r="D136" s="119">
        <f t="shared" si="71"/>
        <v>0.9</v>
      </c>
      <c r="E136" s="119">
        <f>SUM(I136+M136+Q136)</f>
        <v>0</v>
      </c>
      <c r="F136" s="119">
        <f>SUM(J136+N136+R136)</f>
        <v>0</v>
      </c>
      <c r="G136" s="120">
        <f>SUM(K136+O136+S136+T136)</f>
        <v>0.9</v>
      </c>
      <c r="H136" s="121">
        <f>I136+K136</f>
        <v>0</v>
      </c>
      <c r="I136" s="119"/>
      <c r="J136" s="119"/>
      <c r="K136" s="120"/>
      <c r="L136" s="121">
        <f>M136+O136</f>
        <v>0</v>
      </c>
      <c r="M136" s="119"/>
      <c r="N136" s="119"/>
      <c r="O136" s="123"/>
      <c r="P136" s="141">
        <f>Q136+S136</f>
        <v>0.9</v>
      </c>
      <c r="Q136" s="120"/>
      <c r="R136" s="120"/>
      <c r="S136" s="120">
        <v>0.9</v>
      </c>
      <c r="T136" s="194"/>
    </row>
    <row r="137" spans="1:20" s="41" customFormat="1" ht="30" customHeight="1" x14ac:dyDescent="0.2">
      <c r="A137" s="27" t="s">
        <v>642</v>
      </c>
      <c r="B137" s="211" t="s">
        <v>492</v>
      </c>
      <c r="C137" s="65" t="s">
        <v>425</v>
      </c>
      <c r="D137" s="119">
        <f t="shared" ref="D137:D143" si="74">SUM(E137+G137)</f>
        <v>20.3</v>
      </c>
      <c r="E137" s="119">
        <f t="shared" si="73"/>
        <v>20.3</v>
      </c>
      <c r="F137" s="119">
        <f t="shared" si="73"/>
        <v>0</v>
      </c>
      <c r="G137" s="120">
        <f t="shared" si="66"/>
        <v>0</v>
      </c>
      <c r="H137" s="121">
        <f t="shared" si="67"/>
        <v>0</v>
      </c>
      <c r="I137" s="119"/>
      <c r="J137" s="119"/>
      <c r="K137" s="120"/>
      <c r="L137" s="121">
        <f t="shared" si="68"/>
        <v>0</v>
      </c>
      <c r="M137" s="119"/>
      <c r="N137" s="119"/>
      <c r="O137" s="123"/>
      <c r="P137" s="141">
        <f t="shared" si="69"/>
        <v>20.3</v>
      </c>
      <c r="Q137" s="120">
        <v>20.3</v>
      </c>
      <c r="R137" s="120"/>
      <c r="S137" s="120"/>
      <c r="T137" s="194"/>
    </row>
    <row r="138" spans="1:20" s="41" customFormat="1" ht="27.75" customHeight="1" x14ac:dyDescent="0.2">
      <c r="A138" s="27" t="s">
        <v>646</v>
      </c>
      <c r="B138" s="211" t="s">
        <v>495</v>
      </c>
      <c r="C138" s="65" t="s">
        <v>402</v>
      </c>
      <c r="D138" s="119">
        <f t="shared" si="74"/>
        <v>16.3</v>
      </c>
      <c r="E138" s="119">
        <f t="shared" si="73"/>
        <v>16.3</v>
      </c>
      <c r="F138" s="119">
        <f t="shared" si="73"/>
        <v>0</v>
      </c>
      <c r="G138" s="120">
        <f t="shared" si="66"/>
        <v>0</v>
      </c>
      <c r="H138" s="121">
        <f t="shared" si="67"/>
        <v>0</v>
      </c>
      <c r="I138" s="119"/>
      <c r="J138" s="119"/>
      <c r="K138" s="120"/>
      <c r="L138" s="121">
        <f t="shared" si="68"/>
        <v>0</v>
      </c>
      <c r="M138" s="119"/>
      <c r="N138" s="119"/>
      <c r="O138" s="123"/>
      <c r="P138" s="141">
        <f t="shared" si="69"/>
        <v>16.3</v>
      </c>
      <c r="Q138" s="120">
        <v>16.3</v>
      </c>
      <c r="R138" s="120"/>
      <c r="S138" s="120"/>
      <c r="T138" s="194"/>
    </row>
    <row r="139" spans="1:20" s="41" customFormat="1" ht="29.25" customHeight="1" x14ac:dyDescent="0.2">
      <c r="A139" s="27" t="s">
        <v>752</v>
      </c>
      <c r="B139" s="211" t="s">
        <v>496</v>
      </c>
      <c r="C139" s="65" t="s">
        <v>497</v>
      </c>
      <c r="D139" s="119">
        <f t="shared" si="74"/>
        <v>4.7</v>
      </c>
      <c r="E139" s="119">
        <f t="shared" ref="E139:F141" si="75">SUM(I139+M139+Q139)</f>
        <v>4.7</v>
      </c>
      <c r="F139" s="119">
        <f t="shared" si="75"/>
        <v>0</v>
      </c>
      <c r="G139" s="120">
        <f t="shared" si="66"/>
        <v>0</v>
      </c>
      <c r="H139" s="121">
        <f t="shared" si="67"/>
        <v>2.2000000000000002</v>
      </c>
      <c r="I139" s="119">
        <v>2.2000000000000002</v>
      </c>
      <c r="J139" s="119"/>
      <c r="K139" s="120"/>
      <c r="L139" s="121">
        <f t="shared" si="68"/>
        <v>0</v>
      </c>
      <c r="M139" s="119"/>
      <c r="N139" s="119"/>
      <c r="O139" s="123"/>
      <c r="P139" s="141">
        <f t="shared" si="69"/>
        <v>2.5</v>
      </c>
      <c r="Q139" s="120">
        <v>2.5</v>
      </c>
      <c r="R139" s="120"/>
      <c r="S139" s="120"/>
      <c r="T139" s="194"/>
    </row>
    <row r="140" spans="1:20" s="41" customFormat="1" ht="40.5" customHeight="1" x14ac:dyDescent="0.2">
      <c r="A140" s="27" t="s">
        <v>753</v>
      </c>
      <c r="B140" s="211" t="s">
        <v>575</v>
      </c>
      <c r="C140" s="63" t="s">
        <v>576</v>
      </c>
      <c r="D140" s="119">
        <f t="shared" si="74"/>
        <v>3.8</v>
      </c>
      <c r="E140" s="119">
        <f t="shared" si="75"/>
        <v>3.8</v>
      </c>
      <c r="F140" s="119">
        <f t="shared" si="75"/>
        <v>0</v>
      </c>
      <c r="G140" s="120">
        <f t="shared" si="66"/>
        <v>0</v>
      </c>
      <c r="H140" s="121">
        <f t="shared" si="67"/>
        <v>0</v>
      </c>
      <c r="I140" s="119"/>
      <c r="J140" s="119"/>
      <c r="K140" s="120"/>
      <c r="L140" s="121">
        <f t="shared" si="68"/>
        <v>0</v>
      </c>
      <c r="M140" s="119"/>
      <c r="N140" s="119"/>
      <c r="O140" s="123"/>
      <c r="P140" s="141">
        <f t="shared" si="69"/>
        <v>3.8</v>
      </c>
      <c r="Q140" s="120">
        <v>3.8</v>
      </c>
      <c r="R140" s="120"/>
      <c r="S140" s="120"/>
      <c r="T140" s="198"/>
    </row>
    <row r="141" spans="1:20" s="41" customFormat="1" ht="15.75" hidden="1" customHeight="1" x14ac:dyDescent="0.2">
      <c r="A141" s="27"/>
      <c r="B141" s="211"/>
      <c r="C141" s="55"/>
      <c r="D141" s="119">
        <f t="shared" si="74"/>
        <v>0</v>
      </c>
      <c r="E141" s="119">
        <f t="shared" si="75"/>
        <v>0</v>
      </c>
      <c r="F141" s="119">
        <f t="shared" si="75"/>
        <v>0</v>
      </c>
      <c r="G141" s="120">
        <f t="shared" si="66"/>
        <v>0</v>
      </c>
      <c r="H141" s="121">
        <f t="shared" si="67"/>
        <v>0</v>
      </c>
      <c r="I141" s="119"/>
      <c r="J141" s="119"/>
      <c r="K141" s="120"/>
      <c r="L141" s="121">
        <f t="shared" si="68"/>
        <v>0</v>
      </c>
      <c r="M141" s="119"/>
      <c r="N141" s="119"/>
      <c r="O141" s="123"/>
      <c r="P141" s="141">
        <f t="shared" si="69"/>
        <v>0</v>
      </c>
      <c r="Q141" s="120"/>
      <c r="R141" s="120"/>
      <c r="S141" s="120"/>
      <c r="T141" s="194"/>
    </row>
    <row r="142" spans="1:20" s="44" customFormat="1" ht="28.5" customHeight="1" x14ac:dyDescent="0.2">
      <c r="A142" s="23" t="s">
        <v>52</v>
      </c>
      <c r="B142" s="207"/>
      <c r="C142" s="62" t="s">
        <v>165</v>
      </c>
      <c r="D142" s="103">
        <f t="shared" si="74"/>
        <v>447.3</v>
      </c>
      <c r="E142" s="103">
        <f>SUM(I142+M142+Q142)</f>
        <v>447.3</v>
      </c>
      <c r="F142" s="103">
        <f>SUM(J142+N142+R142)</f>
        <v>300.3</v>
      </c>
      <c r="G142" s="104">
        <f t="shared" si="66"/>
        <v>0</v>
      </c>
      <c r="H142" s="116">
        <f>SUM(H143)</f>
        <v>0</v>
      </c>
      <c r="I142" s="103">
        <f t="shared" ref="I142:T142" si="76">SUM(I143)</f>
        <v>0</v>
      </c>
      <c r="J142" s="103">
        <f t="shared" si="76"/>
        <v>0</v>
      </c>
      <c r="K142" s="104">
        <f t="shared" si="76"/>
        <v>0</v>
      </c>
      <c r="L142" s="116">
        <f t="shared" si="76"/>
        <v>0</v>
      </c>
      <c r="M142" s="103">
        <f t="shared" si="76"/>
        <v>0</v>
      </c>
      <c r="N142" s="103">
        <f t="shared" si="76"/>
        <v>0</v>
      </c>
      <c r="O142" s="117">
        <f t="shared" si="76"/>
        <v>0</v>
      </c>
      <c r="P142" s="118">
        <f t="shared" si="76"/>
        <v>447.3</v>
      </c>
      <c r="Q142" s="103">
        <f t="shared" si="76"/>
        <v>447.3</v>
      </c>
      <c r="R142" s="103">
        <f t="shared" si="76"/>
        <v>300.3</v>
      </c>
      <c r="S142" s="104">
        <f t="shared" si="76"/>
        <v>0</v>
      </c>
      <c r="T142" s="194">
        <f t="shared" si="76"/>
        <v>0</v>
      </c>
    </row>
    <row r="143" spans="1:20" s="41" customFormat="1" ht="42" customHeight="1" x14ac:dyDescent="0.2">
      <c r="A143" s="27" t="s">
        <v>166</v>
      </c>
      <c r="B143" s="211" t="s">
        <v>479</v>
      </c>
      <c r="C143" s="65" t="s">
        <v>357</v>
      </c>
      <c r="D143" s="119">
        <f t="shared" si="74"/>
        <v>447.3</v>
      </c>
      <c r="E143" s="119">
        <f t="shared" ref="E143:F156" si="77">SUM(I143+M143+Q143)</f>
        <v>447.3</v>
      </c>
      <c r="F143" s="119">
        <f t="shared" si="77"/>
        <v>300.3</v>
      </c>
      <c r="G143" s="104">
        <f t="shared" si="66"/>
        <v>0</v>
      </c>
      <c r="H143" s="121">
        <f>SUM(I143+K143)</f>
        <v>0</v>
      </c>
      <c r="I143" s="119"/>
      <c r="J143" s="119"/>
      <c r="K143" s="120"/>
      <c r="L143" s="121">
        <f>SUM(M143+O143)</f>
        <v>0</v>
      </c>
      <c r="M143" s="119"/>
      <c r="N143" s="119"/>
      <c r="O143" s="123"/>
      <c r="P143" s="141">
        <f>SUM(Q143+S143)</f>
        <v>447.3</v>
      </c>
      <c r="Q143" s="120">
        <v>447.3</v>
      </c>
      <c r="R143" s="120">
        <v>300.3</v>
      </c>
      <c r="S143" s="120"/>
      <c r="T143" s="194"/>
    </row>
    <row r="144" spans="1:20" s="44" customFormat="1" ht="29.25" customHeight="1" x14ac:dyDescent="0.2">
      <c r="A144" s="23" t="s">
        <v>22</v>
      </c>
      <c r="B144" s="207"/>
      <c r="C144" s="62" t="s">
        <v>168</v>
      </c>
      <c r="D144" s="103">
        <f t="shared" ref="D144:D173" si="78">SUM(E144+G144)</f>
        <v>92.8</v>
      </c>
      <c r="E144" s="103">
        <f t="shared" si="77"/>
        <v>92.8</v>
      </c>
      <c r="F144" s="103">
        <f t="shared" si="77"/>
        <v>62.6</v>
      </c>
      <c r="G144" s="104">
        <f t="shared" ref="G144:G173" si="79">SUM(K144+O144+S144+T144)</f>
        <v>0</v>
      </c>
      <c r="H144" s="116">
        <f>SUM(H145:H146)</f>
        <v>3.2</v>
      </c>
      <c r="I144" s="103">
        <f t="shared" ref="I144:T144" si="80">SUM(I145:I146)</f>
        <v>3.2</v>
      </c>
      <c r="J144" s="103">
        <f t="shared" si="80"/>
        <v>0</v>
      </c>
      <c r="K144" s="104">
        <f t="shared" si="80"/>
        <v>0</v>
      </c>
      <c r="L144" s="116">
        <f t="shared" si="80"/>
        <v>0</v>
      </c>
      <c r="M144" s="103">
        <f t="shared" si="80"/>
        <v>0</v>
      </c>
      <c r="N144" s="103">
        <f t="shared" si="80"/>
        <v>0</v>
      </c>
      <c r="O144" s="117">
        <f t="shared" si="80"/>
        <v>0</v>
      </c>
      <c r="P144" s="118">
        <f t="shared" si="80"/>
        <v>89.6</v>
      </c>
      <c r="Q144" s="103">
        <f t="shared" si="80"/>
        <v>89.6</v>
      </c>
      <c r="R144" s="103">
        <f t="shared" si="80"/>
        <v>62.6</v>
      </c>
      <c r="S144" s="104">
        <f t="shared" si="80"/>
        <v>0</v>
      </c>
      <c r="T144" s="194">
        <f t="shared" si="80"/>
        <v>0</v>
      </c>
    </row>
    <row r="145" spans="1:20" s="41" customFormat="1" ht="27.75" customHeight="1" x14ac:dyDescent="0.2">
      <c r="A145" s="27" t="s">
        <v>426</v>
      </c>
      <c r="B145" s="211" t="s">
        <v>481</v>
      </c>
      <c r="C145" s="65" t="s">
        <v>167</v>
      </c>
      <c r="D145" s="119">
        <f t="shared" si="78"/>
        <v>3.2</v>
      </c>
      <c r="E145" s="119">
        <f t="shared" si="77"/>
        <v>3.2</v>
      </c>
      <c r="F145" s="119">
        <f t="shared" si="77"/>
        <v>0</v>
      </c>
      <c r="G145" s="120">
        <f t="shared" si="79"/>
        <v>0</v>
      </c>
      <c r="H145" s="121">
        <f>SUM(I145+K145)</f>
        <v>3.2</v>
      </c>
      <c r="I145" s="122">
        <v>3.2</v>
      </c>
      <c r="J145" s="119"/>
      <c r="K145" s="120"/>
      <c r="L145" s="121">
        <f>SUM(M145+O145)</f>
        <v>0</v>
      </c>
      <c r="M145" s="119"/>
      <c r="N145" s="119"/>
      <c r="O145" s="123"/>
      <c r="P145" s="141">
        <f>SUM(Q145+S145)</f>
        <v>0</v>
      </c>
      <c r="Q145" s="120"/>
      <c r="R145" s="120"/>
      <c r="S145" s="120"/>
      <c r="T145" s="194"/>
    </row>
    <row r="146" spans="1:20" s="41" customFormat="1" ht="27.75" customHeight="1" x14ac:dyDescent="0.2">
      <c r="A146" s="27" t="s">
        <v>427</v>
      </c>
      <c r="B146" s="211" t="s">
        <v>480</v>
      </c>
      <c r="C146" s="65" t="s">
        <v>428</v>
      </c>
      <c r="D146" s="119">
        <f t="shared" si="78"/>
        <v>89.6</v>
      </c>
      <c r="E146" s="119">
        <f t="shared" si="77"/>
        <v>89.6</v>
      </c>
      <c r="F146" s="119">
        <f t="shared" si="77"/>
        <v>62.6</v>
      </c>
      <c r="G146" s="120">
        <f t="shared" si="79"/>
        <v>0</v>
      </c>
      <c r="H146" s="121">
        <f>SUM(I146+K146)</f>
        <v>0</v>
      </c>
      <c r="I146" s="122"/>
      <c r="J146" s="119"/>
      <c r="K146" s="120"/>
      <c r="L146" s="121">
        <f>SUM(M146+O146)</f>
        <v>0</v>
      </c>
      <c r="M146" s="119"/>
      <c r="N146" s="119"/>
      <c r="O146" s="123"/>
      <c r="P146" s="141">
        <f>SUM(Q146+S146)</f>
        <v>89.6</v>
      </c>
      <c r="Q146" s="120">
        <v>89.6</v>
      </c>
      <c r="R146" s="120">
        <v>62.6</v>
      </c>
      <c r="S146" s="120"/>
      <c r="T146" s="194"/>
    </row>
    <row r="147" spans="1:20" s="44" customFormat="1" ht="26.25" customHeight="1" x14ac:dyDescent="0.2">
      <c r="A147" s="23" t="s">
        <v>23</v>
      </c>
      <c r="B147" s="207"/>
      <c r="C147" s="62" t="s">
        <v>170</v>
      </c>
      <c r="D147" s="103">
        <f t="shared" si="78"/>
        <v>0.4</v>
      </c>
      <c r="E147" s="103">
        <f t="shared" si="77"/>
        <v>0.4</v>
      </c>
      <c r="F147" s="103">
        <f t="shared" si="77"/>
        <v>0</v>
      </c>
      <c r="G147" s="104">
        <f t="shared" si="79"/>
        <v>0</v>
      </c>
      <c r="H147" s="116">
        <f>SUM(H148)</f>
        <v>0.4</v>
      </c>
      <c r="I147" s="103">
        <f t="shared" ref="I147:T147" si="81">SUM(I148)</f>
        <v>0.4</v>
      </c>
      <c r="J147" s="103">
        <f t="shared" si="81"/>
        <v>0</v>
      </c>
      <c r="K147" s="104">
        <f t="shared" si="81"/>
        <v>0</v>
      </c>
      <c r="L147" s="116">
        <f t="shared" si="81"/>
        <v>0</v>
      </c>
      <c r="M147" s="103">
        <f t="shared" si="81"/>
        <v>0</v>
      </c>
      <c r="N147" s="103">
        <f t="shared" si="81"/>
        <v>0</v>
      </c>
      <c r="O147" s="117">
        <f t="shared" si="81"/>
        <v>0</v>
      </c>
      <c r="P147" s="118">
        <f t="shared" si="81"/>
        <v>0</v>
      </c>
      <c r="Q147" s="103">
        <f t="shared" si="81"/>
        <v>0</v>
      </c>
      <c r="R147" s="103">
        <f t="shared" si="81"/>
        <v>0</v>
      </c>
      <c r="S147" s="104">
        <f t="shared" si="81"/>
        <v>0</v>
      </c>
      <c r="T147" s="194">
        <f t="shared" si="81"/>
        <v>0</v>
      </c>
    </row>
    <row r="148" spans="1:20" s="41" customFormat="1" ht="27.75" customHeight="1" x14ac:dyDescent="0.2">
      <c r="A148" s="27" t="s">
        <v>169</v>
      </c>
      <c r="B148" s="211" t="s">
        <v>467</v>
      </c>
      <c r="C148" s="65" t="s">
        <v>167</v>
      </c>
      <c r="D148" s="119">
        <f t="shared" si="78"/>
        <v>0.4</v>
      </c>
      <c r="E148" s="119">
        <f t="shared" si="77"/>
        <v>0.4</v>
      </c>
      <c r="F148" s="119">
        <f t="shared" si="77"/>
        <v>0</v>
      </c>
      <c r="G148" s="120">
        <f t="shared" si="79"/>
        <v>0</v>
      </c>
      <c r="H148" s="121">
        <f>SUM(I148+K148)</f>
        <v>0.4</v>
      </c>
      <c r="I148" s="122">
        <v>0.4</v>
      </c>
      <c r="J148" s="119"/>
      <c r="K148" s="120"/>
      <c r="L148" s="121">
        <f>SUM(M148+O148)</f>
        <v>0</v>
      </c>
      <c r="M148" s="119"/>
      <c r="N148" s="119"/>
      <c r="O148" s="123"/>
      <c r="P148" s="141">
        <f>SUM(Q148+S148)</f>
        <v>0</v>
      </c>
      <c r="Q148" s="120"/>
      <c r="R148" s="120"/>
      <c r="S148" s="120"/>
      <c r="T148" s="194"/>
    </row>
    <row r="149" spans="1:20" s="44" customFormat="1" ht="27.75" customHeight="1" x14ac:dyDescent="0.2">
      <c r="A149" s="23" t="s">
        <v>24</v>
      </c>
      <c r="B149" s="207"/>
      <c r="C149" s="62" t="s">
        <v>86</v>
      </c>
      <c r="D149" s="103">
        <f t="shared" si="78"/>
        <v>2.8</v>
      </c>
      <c r="E149" s="103">
        <f t="shared" si="77"/>
        <v>2.8</v>
      </c>
      <c r="F149" s="103">
        <f t="shared" si="77"/>
        <v>0</v>
      </c>
      <c r="G149" s="104">
        <f t="shared" si="79"/>
        <v>0</v>
      </c>
      <c r="H149" s="116">
        <f>SUM(H150)</f>
        <v>2.8</v>
      </c>
      <c r="I149" s="103">
        <f t="shared" ref="I149:T149" si="82">SUM(I150)</f>
        <v>2.8</v>
      </c>
      <c r="J149" s="103">
        <f t="shared" si="82"/>
        <v>0</v>
      </c>
      <c r="K149" s="104">
        <f t="shared" si="82"/>
        <v>0</v>
      </c>
      <c r="L149" s="116">
        <f t="shared" si="82"/>
        <v>0</v>
      </c>
      <c r="M149" s="103">
        <f t="shared" si="82"/>
        <v>0</v>
      </c>
      <c r="N149" s="103">
        <f t="shared" si="82"/>
        <v>0</v>
      </c>
      <c r="O149" s="117">
        <f t="shared" si="82"/>
        <v>0</v>
      </c>
      <c r="P149" s="118">
        <f t="shared" si="82"/>
        <v>0</v>
      </c>
      <c r="Q149" s="103">
        <f t="shared" si="82"/>
        <v>0</v>
      </c>
      <c r="R149" s="103">
        <f t="shared" si="82"/>
        <v>0</v>
      </c>
      <c r="S149" s="104">
        <f t="shared" si="82"/>
        <v>0</v>
      </c>
      <c r="T149" s="194">
        <f t="shared" si="82"/>
        <v>0</v>
      </c>
    </row>
    <row r="150" spans="1:20" s="41" customFormat="1" ht="27.75" customHeight="1" x14ac:dyDescent="0.2">
      <c r="A150" s="27" t="s">
        <v>70</v>
      </c>
      <c r="B150" s="211" t="s">
        <v>467</v>
      </c>
      <c r="C150" s="65" t="s">
        <v>167</v>
      </c>
      <c r="D150" s="119">
        <f t="shared" si="78"/>
        <v>2.8</v>
      </c>
      <c r="E150" s="119">
        <f t="shared" si="77"/>
        <v>2.8</v>
      </c>
      <c r="F150" s="119">
        <f t="shared" si="77"/>
        <v>0</v>
      </c>
      <c r="G150" s="120">
        <f t="shared" si="79"/>
        <v>0</v>
      </c>
      <c r="H150" s="121">
        <f>SUM(I150+K150)</f>
        <v>2.8</v>
      </c>
      <c r="I150" s="122">
        <v>2.8</v>
      </c>
      <c r="J150" s="119"/>
      <c r="K150" s="120"/>
      <c r="L150" s="121">
        <f>SUM(M150+O150)</f>
        <v>0</v>
      </c>
      <c r="M150" s="119"/>
      <c r="N150" s="119"/>
      <c r="O150" s="123"/>
      <c r="P150" s="141">
        <f>SUM(Q150+S150)</f>
        <v>0</v>
      </c>
      <c r="Q150" s="120"/>
      <c r="R150" s="120"/>
      <c r="S150" s="120"/>
      <c r="T150" s="194"/>
    </row>
    <row r="151" spans="1:20" s="44" customFormat="1" ht="27.75" customHeight="1" x14ac:dyDescent="0.2">
      <c r="A151" s="23" t="s">
        <v>43</v>
      </c>
      <c r="B151" s="207"/>
      <c r="C151" s="62" t="s">
        <v>171</v>
      </c>
      <c r="D151" s="103">
        <f t="shared" si="78"/>
        <v>2</v>
      </c>
      <c r="E151" s="103">
        <f t="shared" si="77"/>
        <v>2</v>
      </c>
      <c r="F151" s="103">
        <f t="shared" si="77"/>
        <v>0</v>
      </c>
      <c r="G151" s="104">
        <f t="shared" si="79"/>
        <v>0</v>
      </c>
      <c r="H151" s="116">
        <f t="shared" ref="H151:T151" si="83">SUM(H152:H152)</f>
        <v>2</v>
      </c>
      <c r="I151" s="103">
        <f t="shared" si="83"/>
        <v>2</v>
      </c>
      <c r="J151" s="103">
        <f t="shared" si="83"/>
        <v>0</v>
      </c>
      <c r="K151" s="104">
        <f t="shared" si="83"/>
        <v>0</v>
      </c>
      <c r="L151" s="116">
        <f t="shared" si="83"/>
        <v>0</v>
      </c>
      <c r="M151" s="103">
        <f t="shared" si="83"/>
        <v>0</v>
      </c>
      <c r="N151" s="103">
        <f t="shared" si="83"/>
        <v>0</v>
      </c>
      <c r="O151" s="117">
        <f t="shared" si="83"/>
        <v>0</v>
      </c>
      <c r="P151" s="118">
        <f t="shared" si="83"/>
        <v>0</v>
      </c>
      <c r="Q151" s="103">
        <f t="shared" si="83"/>
        <v>0</v>
      </c>
      <c r="R151" s="103">
        <f t="shared" si="83"/>
        <v>0</v>
      </c>
      <c r="S151" s="104">
        <f t="shared" si="83"/>
        <v>0</v>
      </c>
      <c r="T151" s="194">
        <f t="shared" si="83"/>
        <v>0</v>
      </c>
    </row>
    <row r="152" spans="1:20" s="41" customFormat="1" ht="27.75" customHeight="1" x14ac:dyDescent="0.2">
      <c r="A152" s="27" t="s">
        <v>71</v>
      </c>
      <c r="B152" s="211" t="s">
        <v>467</v>
      </c>
      <c r="C152" s="65" t="s">
        <v>167</v>
      </c>
      <c r="D152" s="119">
        <f t="shared" si="78"/>
        <v>2</v>
      </c>
      <c r="E152" s="119">
        <f t="shared" si="77"/>
        <v>2</v>
      </c>
      <c r="F152" s="119">
        <f t="shared" si="77"/>
        <v>0</v>
      </c>
      <c r="G152" s="120">
        <f t="shared" si="79"/>
        <v>0</v>
      </c>
      <c r="H152" s="121">
        <f>SUM(I152+K152)</f>
        <v>2</v>
      </c>
      <c r="I152" s="122">
        <v>2</v>
      </c>
      <c r="J152" s="119"/>
      <c r="K152" s="120"/>
      <c r="L152" s="121">
        <f>SUM(M152+O152)</f>
        <v>0</v>
      </c>
      <c r="M152" s="119"/>
      <c r="N152" s="119"/>
      <c r="O152" s="123"/>
      <c r="P152" s="141">
        <f>SUM(Q152+S152)</f>
        <v>0</v>
      </c>
      <c r="Q152" s="120"/>
      <c r="R152" s="120"/>
      <c r="S152" s="120"/>
      <c r="T152" s="194"/>
    </row>
    <row r="153" spans="1:20" s="44" customFormat="1" ht="15" customHeight="1" x14ac:dyDescent="0.2">
      <c r="A153" s="23" t="s">
        <v>54</v>
      </c>
      <c r="B153" s="207"/>
      <c r="C153" s="62" t="s">
        <v>92</v>
      </c>
      <c r="D153" s="103">
        <f t="shared" si="78"/>
        <v>13.2</v>
      </c>
      <c r="E153" s="103">
        <f t="shared" si="77"/>
        <v>13.2</v>
      </c>
      <c r="F153" s="103">
        <f t="shared" si="77"/>
        <v>0</v>
      </c>
      <c r="G153" s="104">
        <f t="shared" si="79"/>
        <v>0</v>
      </c>
      <c r="H153" s="116">
        <f>SUM(H154)</f>
        <v>13.2</v>
      </c>
      <c r="I153" s="103">
        <f t="shared" ref="I153:T153" si="84">SUM(I154)</f>
        <v>13.2</v>
      </c>
      <c r="J153" s="103">
        <f t="shared" si="84"/>
        <v>0</v>
      </c>
      <c r="K153" s="104">
        <f t="shared" si="84"/>
        <v>0</v>
      </c>
      <c r="L153" s="116">
        <f t="shared" si="84"/>
        <v>0</v>
      </c>
      <c r="M153" s="103">
        <f t="shared" si="84"/>
        <v>0</v>
      </c>
      <c r="N153" s="103">
        <f t="shared" si="84"/>
        <v>0</v>
      </c>
      <c r="O153" s="117">
        <f t="shared" si="84"/>
        <v>0</v>
      </c>
      <c r="P153" s="118">
        <f t="shared" si="84"/>
        <v>0</v>
      </c>
      <c r="Q153" s="103">
        <f t="shared" si="84"/>
        <v>0</v>
      </c>
      <c r="R153" s="103">
        <f t="shared" si="84"/>
        <v>0</v>
      </c>
      <c r="S153" s="104">
        <f t="shared" si="84"/>
        <v>0</v>
      </c>
      <c r="T153" s="194">
        <f t="shared" si="84"/>
        <v>0</v>
      </c>
    </row>
    <row r="154" spans="1:20" s="41" customFormat="1" ht="27.75" customHeight="1" x14ac:dyDescent="0.2">
      <c r="A154" s="27" t="s">
        <v>172</v>
      </c>
      <c r="B154" s="211" t="s">
        <v>467</v>
      </c>
      <c r="C154" s="65" t="s">
        <v>167</v>
      </c>
      <c r="D154" s="119">
        <f t="shared" si="78"/>
        <v>13.2</v>
      </c>
      <c r="E154" s="119">
        <f t="shared" si="77"/>
        <v>13.2</v>
      </c>
      <c r="F154" s="119">
        <f t="shared" si="77"/>
        <v>0</v>
      </c>
      <c r="G154" s="120">
        <f t="shared" si="79"/>
        <v>0</v>
      </c>
      <c r="H154" s="121">
        <f>SUM(I154+K154)</f>
        <v>13.2</v>
      </c>
      <c r="I154" s="122">
        <v>13.2</v>
      </c>
      <c r="J154" s="119"/>
      <c r="K154" s="120"/>
      <c r="L154" s="121">
        <f>SUM(M154+O154)</f>
        <v>0</v>
      </c>
      <c r="M154" s="119"/>
      <c r="N154" s="119"/>
      <c r="O154" s="123"/>
      <c r="P154" s="141">
        <f>SUM(Q154+S154)</f>
        <v>0</v>
      </c>
      <c r="Q154" s="120"/>
      <c r="R154" s="120"/>
      <c r="S154" s="120"/>
      <c r="T154" s="194"/>
    </row>
    <row r="155" spans="1:20" s="44" customFormat="1" ht="27" customHeight="1" x14ac:dyDescent="0.2">
      <c r="A155" s="23" t="s">
        <v>72</v>
      </c>
      <c r="B155" s="207"/>
      <c r="C155" s="62" t="s">
        <v>95</v>
      </c>
      <c r="D155" s="103">
        <f t="shared" si="78"/>
        <v>27.1</v>
      </c>
      <c r="E155" s="103">
        <f t="shared" si="77"/>
        <v>27.1</v>
      </c>
      <c r="F155" s="103">
        <f t="shared" si="77"/>
        <v>0</v>
      </c>
      <c r="G155" s="104">
        <f t="shared" si="79"/>
        <v>0</v>
      </c>
      <c r="H155" s="116">
        <f>SUM(H156)</f>
        <v>27.1</v>
      </c>
      <c r="I155" s="103">
        <f t="shared" ref="I155:T155" si="85">SUM(I156)</f>
        <v>27.1</v>
      </c>
      <c r="J155" s="103">
        <f t="shared" si="85"/>
        <v>0</v>
      </c>
      <c r="K155" s="104">
        <f t="shared" si="85"/>
        <v>0</v>
      </c>
      <c r="L155" s="116">
        <f t="shared" si="85"/>
        <v>0</v>
      </c>
      <c r="M155" s="103">
        <f t="shared" si="85"/>
        <v>0</v>
      </c>
      <c r="N155" s="103">
        <f t="shared" si="85"/>
        <v>0</v>
      </c>
      <c r="O155" s="117">
        <f t="shared" si="85"/>
        <v>0</v>
      </c>
      <c r="P155" s="118">
        <f t="shared" si="85"/>
        <v>0</v>
      </c>
      <c r="Q155" s="103">
        <f t="shared" si="85"/>
        <v>0</v>
      </c>
      <c r="R155" s="103">
        <f t="shared" si="85"/>
        <v>0</v>
      </c>
      <c r="S155" s="104">
        <f t="shared" si="85"/>
        <v>0</v>
      </c>
      <c r="T155" s="194">
        <f t="shared" si="85"/>
        <v>0</v>
      </c>
    </row>
    <row r="156" spans="1:20" s="41" customFormat="1" ht="27.75" customHeight="1" x14ac:dyDescent="0.2">
      <c r="A156" s="27" t="s">
        <v>173</v>
      </c>
      <c r="B156" s="211" t="s">
        <v>467</v>
      </c>
      <c r="C156" s="65" t="s">
        <v>167</v>
      </c>
      <c r="D156" s="119">
        <f t="shared" si="78"/>
        <v>27.1</v>
      </c>
      <c r="E156" s="119">
        <f t="shared" si="77"/>
        <v>27.1</v>
      </c>
      <c r="F156" s="119">
        <f t="shared" si="77"/>
        <v>0</v>
      </c>
      <c r="G156" s="120">
        <f t="shared" si="79"/>
        <v>0</v>
      </c>
      <c r="H156" s="121">
        <f>SUM(I156+K156)</f>
        <v>27.1</v>
      </c>
      <c r="I156" s="122">
        <v>27.1</v>
      </c>
      <c r="J156" s="119"/>
      <c r="K156" s="120"/>
      <c r="L156" s="121">
        <f>SUM(M156+O156)</f>
        <v>0</v>
      </c>
      <c r="M156" s="119"/>
      <c r="N156" s="119"/>
      <c r="O156" s="123"/>
      <c r="P156" s="141">
        <f>SUM(Q156+S156)</f>
        <v>0</v>
      </c>
      <c r="Q156" s="120"/>
      <c r="R156" s="120"/>
      <c r="S156" s="120"/>
      <c r="T156" s="194"/>
    </row>
    <row r="157" spans="1:20" s="44" customFormat="1" ht="15" customHeight="1" x14ac:dyDescent="0.2">
      <c r="A157" s="23" t="s">
        <v>174</v>
      </c>
      <c r="B157" s="207"/>
      <c r="C157" s="62" t="s">
        <v>338</v>
      </c>
      <c r="D157" s="103">
        <f t="shared" si="78"/>
        <v>23.5</v>
      </c>
      <c r="E157" s="103">
        <f t="shared" ref="E157:F173" si="86">SUM(I157+M157+Q157)</f>
        <v>23.5</v>
      </c>
      <c r="F157" s="103">
        <f t="shared" si="86"/>
        <v>0</v>
      </c>
      <c r="G157" s="104">
        <f t="shared" si="79"/>
        <v>0</v>
      </c>
      <c r="H157" s="116">
        <f>SUM(H158)</f>
        <v>23.5</v>
      </c>
      <c r="I157" s="103">
        <f t="shared" ref="I157:T157" si="87">SUM(I158)</f>
        <v>23.5</v>
      </c>
      <c r="J157" s="103">
        <f t="shared" si="87"/>
        <v>0</v>
      </c>
      <c r="K157" s="104">
        <f t="shared" si="87"/>
        <v>0</v>
      </c>
      <c r="L157" s="116">
        <f t="shared" si="87"/>
        <v>0</v>
      </c>
      <c r="M157" s="103">
        <f t="shared" si="87"/>
        <v>0</v>
      </c>
      <c r="N157" s="103">
        <f t="shared" si="87"/>
        <v>0</v>
      </c>
      <c r="O157" s="117">
        <f t="shared" si="87"/>
        <v>0</v>
      </c>
      <c r="P157" s="118">
        <f t="shared" si="87"/>
        <v>0</v>
      </c>
      <c r="Q157" s="103">
        <f t="shared" si="87"/>
        <v>0</v>
      </c>
      <c r="R157" s="103">
        <f t="shared" si="87"/>
        <v>0</v>
      </c>
      <c r="S157" s="104">
        <f t="shared" si="87"/>
        <v>0</v>
      </c>
      <c r="T157" s="194">
        <f t="shared" si="87"/>
        <v>0</v>
      </c>
    </row>
    <row r="158" spans="1:20" s="41" customFormat="1" ht="27.75" customHeight="1" x14ac:dyDescent="0.2">
      <c r="A158" s="27" t="s">
        <v>175</v>
      </c>
      <c r="B158" s="211" t="s">
        <v>467</v>
      </c>
      <c r="C158" s="65" t="s">
        <v>167</v>
      </c>
      <c r="D158" s="119">
        <f t="shared" si="78"/>
        <v>23.5</v>
      </c>
      <c r="E158" s="119">
        <f t="shared" si="86"/>
        <v>23.5</v>
      </c>
      <c r="F158" s="119">
        <f t="shared" si="86"/>
        <v>0</v>
      </c>
      <c r="G158" s="120">
        <f t="shared" si="79"/>
        <v>0</v>
      </c>
      <c r="H158" s="121">
        <f>SUM(I158+K158)</f>
        <v>23.5</v>
      </c>
      <c r="I158" s="122">
        <v>23.5</v>
      </c>
      <c r="J158" s="119"/>
      <c r="K158" s="120"/>
      <c r="L158" s="121">
        <f>SUM(M158+O158)</f>
        <v>0</v>
      </c>
      <c r="M158" s="119"/>
      <c r="N158" s="119"/>
      <c r="O158" s="123"/>
      <c r="P158" s="141">
        <f>SUM(Q158+S158)</f>
        <v>0</v>
      </c>
      <c r="Q158" s="120"/>
      <c r="R158" s="120"/>
      <c r="S158" s="120"/>
      <c r="T158" s="194"/>
    </row>
    <row r="159" spans="1:20" s="44" customFormat="1" ht="15" customHeight="1" x14ac:dyDescent="0.2">
      <c r="A159" s="23" t="s">
        <v>176</v>
      </c>
      <c r="B159" s="207"/>
      <c r="C159" s="62" t="s">
        <v>101</v>
      </c>
      <c r="D159" s="103">
        <f t="shared" si="78"/>
        <v>32.299999999999997</v>
      </c>
      <c r="E159" s="103">
        <f t="shared" si="86"/>
        <v>32.299999999999997</v>
      </c>
      <c r="F159" s="103">
        <f t="shared" si="86"/>
        <v>0</v>
      </c>
      <c r="G159" s="104">
        <f t="shared" si="79"/>
        <v>0</v>
      </c>
      <c r="H159" s="116">
        <f>SUM(H160)</f>
        <v>32.299999999999997</v>
      </c>
      <c r="I159" s="103">
        <f t="shared" ref="I159:T159" si="88">SUM(I160)</f>
        <v>32.299999999999997</v>
      </c>
      <c r="J159" s="103">
        <f t="shared" si="88"/>
        <v>0</v>
      </c>
      <c r="K159" s="104">
        <f t="shared" si="88"/>
        <v>0</v>
      </c>
      <c r="L159" s="116">
        <f t="shared" si="88"/>
        <v>0</v>
      </c>
      <c r="M159" s="103">
        <f t="shared" si="88"/>
        <v>0</v>
      </c>
      <c r="N159" s="103">
        <f t="shared" si="88"/>
        <v>0</v>
      </c>
      <c r="O159" s="117">
        <f t="shared" si="88"/>
        <v>0</v>
      </c>
      <c r="P159" s="118">
        <f t="shared" si="88"/>
        <v>0</v>
      </c>
      <c r="Q159" s="103">
        <f t="shared" si="88"/>
        <v>0</v>
      </c>
      <c r="R159" s="103">
        <f t="shared" si="88"/>
        <v>0</v>
      </c>
      <c r="S159" s="104">
        <f t="shared" si="88"/>
        <v>0</v>
      </c>
      <c r="T159" s="194">
        <f t="shared" si="88"/>
        <v>0</v>
      </c>
    </row>
    <row r="160" spans="1:20" s="41" customFormat="1" ht="27.75" customHeight="1" x14ac:dyDescent="0.2">
      <c r="A160" s="27" t="s">
        <v>177</v>
      </c>
      <c r="B160" s="211" t="s">
        <v>467</v>
      </c>
      <c r="C160" s="65" t="s">
        <v>167</v>
      </c>
      <c r="D160" s="119">
        <f t="shared" si="78"/>
        <v>32.299999999999997</v>
      </c>
      <c r="E160" s="119">
        <f t="shared" si="86"/>
        <v>32.299999999999997</v>
      </c>
      <c r="F160" s="119">
        <f t="shared" si="86"/>
        <v>0</v>
      </c>
      <c r="G160" s="120">
        <f t="shared" si="79"/>
        <v>0</v>
      </c>
      <c r="H160" s="121">
        <f>SUM(I160+K160)</f>
        <v>32.299999999999997</v>
      </c>
      <c r="I160" s="122">
        <v>32.299999999999997</v>
      </c>
      <c r="J160" s="119"/>
      <c r="K160" s="120"/>
      <c r="L160" s="121">
        <f>SUM(M160+O160)</f>
        <v>0</v>
      </c>
      <c r="M160" s="119"/>
      <c r="N160" s="119"/>
      <c r="O160" s="123"/>
      <c r="P160" s="141">
        <f>SUM(Q160+S160)</f>
        <v>0</v>
      </c>
      <c r="Q160" s="120"/>
      <c r="R160" s="120"/>
      <c r="S160" s="120"/>
      <c r="T160" s="194"/>
    </row>
    <row r="161" spans="1:20" s="44" customFormat="1" ht="14.25" customHeight="1" x14ac:dyDescent="0.2">
      <c r="A161" s="23" t="s">
        <v>178</v>
      </c>
      <c r="B161" s="207"/>
      <c r="C161" s="62" t="s">
        <v>105</v>
      </c>
      <c r="D161" s="103">
        <f t="shared" si="78"/>
        <v>204.10000000000002</v>
      </c>
      <c r="E161" s="103">
        <f t="shared" si="86"/>
        <v>204.10000000000002</v>
      </c>
      <c r="F161" s="103">
        <f t="shared" si="86"/>
        <v>97.3</v>
      </c>
      <c r="G161" s="104">
        <f t="shared" si="79"/>
        <v>0</v>
      </c>
      <c r="H161" s="116">
        <f t="shared" ref="H161:T161" si="89">SUM(H162:H163)</f>
        <v>63.8</v>
      </c>
      <c r="I161" s="103">
        <f t="shared" si="89"/>
        <v>63.8</v>
      </c>
      <c r="J161" s="103">
        <f t="shared" si="89"/>
        <v>0</v>
      </c>
      <c r="K161" s="104">
        <f t="shared" si="89"/>
        <v>0</v>
      </c>
      <c r="L161" s="116">
        <f t="shared" si="89"/>
        <v>0</v>
      </c>
      <c r="M161" s="103">
        <f t="shared" si="89"/>
        <v>0</v>
      </c>
      <c r="N161" s="103">
        <f t="shared" si="89"/>
        <v>0</v>
      </c>
      <c r="O161" s="117">
        <f t="shared" si="89"/>
        <v>0</v>
      </c>
      <c r="P161" s="118">
        <f t="shared" si="89"/>
        <v>140.30000000000001</v>
      </c>
      <c r="Q161" s="103">
        <f t="shared" si="89"/>
        <v>140.30000000000001</v>
      </c>
      <c r="R161" s="103">
        <f t="shared" si="89"/>
        <v>97.3</v>
      </c>
      <c r="S161" s="104">
        <f t="shared" si="89"/>
        <v>0</v>
      </c>
      <c r="T161" s="194">
        <f t="shared" si="89"/>
        <v>0</v>
      </c>
    </row>
    <row r="162" spans="1:20" s="41" customFormat="1" ht="27.75" customHeight="1" x14ac:dyDescent="0.2">
      <c r="A162" s="27" t="s">
        <v>179</v>
      </c>
      <c r="B162" s="211" t="s">
        <v>467</v>
      </c>
      <c r="C162" s="65" t="s">
        <v>167</v>
      </c>
      <c r="D162" s="119">
        <f t="shared" si="78"/>
        <v>63.8</v>
      </c>
      <c r="E162" s="119">
        <f t="shared" si="86"/>
        <v>63.8</v>
      </c>
      <c r="F162" s="119">
        <f t="shared" si="86"/>
        <v>0</v>
      </c>
      <c r="G162" s="120">
        <f t="shared" si="79"/>
        <v>0</v>
      </c>
      <c r="H162" s="121">
        <f>SUM(I162+K162)</f>
        <v>63.8</v>
      </c>
      <c r="I162" s="122">
        <v>63.8</v>
      </c>
      <c r="J162" s="119"/>
      <c r="K162" s="120"/>
      <c r="L162" s="121">
        <f>SUM(M162+O162)</f>
        <v>0</v>
      </c>
      <c r="M162" s="119"/>
      <c r="N162" s="119"/>
      <c r="O162" s="123"/>
      <c r="P162" s="141">
        <f>SUM(Q162+S162)</f>
        <v>0</v>
      </c>
      <c r="Q162" s="120"/>
      <c r="R162" s="120"/>
      <c r="S162" s="120"/>
      <c r="T162" s="194"/>
    </row>
    <row r="163" spans="1:20" s="41" customFormat="1" ht="56.25" customHeight="1" x14ac:dyDescent="0.2">
      <c r="A163" s="27" t="s">
        <v>429</v>
      </c>
      <c r="B163" s="211" t="s">
        <v>478</v>
      </c>
      <c r="C163" s="65" t="s">
        <v>430</v>
      </c>
      <c r="D163" s="119">
        <f t="shared" si="78"/>
        <v>140.30000000000001</v>
      </c>
      <c r="E163" s="119">
        <f t="shared" si="86"/>
        <v>140.30000000000001</v>
      </c>
      <c r="F163" s="119">
        <f t="shared" si="86"/>
        <v>97.3</v>
      </c>
      <c r="G163" s="120">
        <f t="shared" si="79"/>
        <v>0</v>
      </c>
      <c r="H163" s="121">
        <f>SUM(I163+K163)</f>
        <v>0</v>
      </c>
      <c r="I163" s="122"/>
      <c r="J163" s="119"/>
      <c r="K163" s="120"/>
      <c r="L163" s="121">
        <f>SUM(M163+O163)</f>
        <v>0</v>
      </c>
      <c r="M163" s="119"/>
      <c r="N163" s="119"/>
      <c r="O163" s="123"/>
      <c r="P163" s="141">
        <f>SUM(Q163+S163)</f>
        <v>140.30000000000001</v>
      </c>
      <c r="Q163" s="120">
        <v>140.30000000000001</v>
      </c>
      <c r="R163" s="120">
        <v>97.3</v>
      </c>
      <c r="S163" s="120"/>
      <c r="T163" s="194"/>
    </row>
    <row r="164" spans="1:20" s="44" customFormat="1" ht="27" customHeight="1" x14ac:dyDescent="0.2">
      <c r="A164" s="23" t="s">
        <v>180</v>
      </c>
      <c r="B164" s="207"/>
      <c r="C164" s="62" t="s">
        <v>109</v>
      </c>
      <c r="D164" s="103">
        <f t="shared" si="78"/>
        <v>18.3</v>
      </c>
      <c r="E164" s="103">
        <f t="shared" si="86"/>
        <v>18.3</v>
      </c>
      <c r="F164" s="103">
        <f t="shared" si="86"/>
        <v>0</v>
      </c>
      <c r="G164" s="104">
        <f t="shared" si="79"/>
        <v>0</v>
      </c>
      <c r="H164" s="116">
        <f>SUM(H165)</f>
        <v>18.3</v>
      </c>
      <c r="I164" s="103">
        <f t="shared" ref="I164:T164" si="90">SUM(I165)</f>
        <v>18.3</v>
      </c>
      <c r="J164" s="103">
        <f t="shared" si="90"/>
        <v>0</v>
      </c>
      <c r="K164" s="104">
        <f t="shared" si="90"/>
        <v>0</v>
      </c>
      <c r="L164" s="116">
        <f t="shared" si="90"/>
        <v>0</v>
      </c>
      <c r="M164" s="103">
        <f t="shared" si="90"/>
        <v>0</v>
      </c>
      <c r="N164" s="103">
        <f t="shared" si="90"/>
        <v>0</v>
      </c>
      <c r="O164" s="117">
        <f t="shared" si="90"/>
        <v>0</v>
      </c>
      <c r="P164" s="118">
        <f t="shared" si="90"/>
        <v>0</v>
      </c>
      <c r="Q164" s="103">
        <f t="shared" si="90"/>
        <v>0</v>
      </c>
      <c r="R164" s="103">
        <f t="shared" si="90"/>
        <v>0</v>
      </c>
      <c r="S164" s="104">
        <f t="shared" si="90"/>
        <v>0</v>
      </c>
      <c r="T164" s="194">
        <f t="shared" si="90"/>
        <v>0</v>
      </c>
    </row>
    <row r="165" spans="1:20" s="41" customFormat="1" ht="27.75" customHeight="1" x14ac:dyDescent="0.2">
      <c r="A165" s="27" t="s">
        <v>181</v>
      </c>
      <c r="B165" s="211" t="s">
        <v>467</v>
      </c>
      <c r="C165" s="65" t="s">
        <v>167</v>
      </c>
      <c r="D165" s="119">
        <f t="shared" si="78"/>
        <v>18.3</v>
      </c>
      <c r="E165" s="119">
        <f t="shared" si="86"/>
        <v>18.3</v>
      </c>
      <c r="F165" s="119">
        <f t="shared" si="86"/>
        <v>0</v>
      </c>
      <c r="G165" s="120">
        <f t="shared" si="79"/>
        <v>0</v>
      </c>
      <c r="H165" s="121">
        <f>SUM(I165+K165)</f>
        <v>18.3</v>
      </c>
      <c r="I165" s="122">
        <v>18.3</v>
      </c>
      <c r="J165" s="119"/>
      <c r="K165" s="120"/>
      <c r="L165" s="121">
        <f>SUM(M165+O165)</f>
        <v>0</v>
      </c>
      <c r="M165" s="119"/>
      <c r="N165" s="119"/>
      <c r="O165" s="123"/>
      <c r="P165" s="141">
        <f>SUM(Q165+S165)</f>
        <v>0</v>
      </c>
      <c r="Q165" s="120"/>
      <c r="R165" s="120"/>
      <c r="S165" s="120"/>
      <c r="T165" s="194"/>
    </row>
    <row r="166" spans="1:20" s="44" customFormat="1" ht="29.25" customHeight="1" x14ac:dyDescent="0.2">
      <c r="A166" s="23" t="s">
        <v>358</v>
      </c>
      <c r="B166" s="207"/>
      <c r="C166" s="62" t="s">
        <v>368</v>
      </c>
      <c r="D166" s="103">
        <f t="shared" si="78"/>
        <v>25.5</v>
      </c>
      <c r="E166" s="103">
        <f t="shared" si="86"/>
        <v>25.5</v>
      </c>
      <c r="F166" s="103">
        <f t="shared" si="86"/>
        <v>0</v>
      </c>
      <c r="G166" s="104">
        <f t="shared" si="79"/>
        <v>0</v>
      </c>
      <c r="H166" s="116">
        <f>SUM(H167)</f>
        <v>25.5</v>
      </c>
      <c r="I166" s="103">
        <f t="shared" ref="I166:T166" si="91">SUM(I167)</f>
        <v>25.5</v>
      </c>
      <c r="J166" s="103">
        <f t="shared" si="91"/>
        <v>0</v>
      </c>
      <c r="K166" s="104">
        <f t="shared" si="91"/>
        <v>0</v>
      </c>
      <c r="L166" s="116">
        <f t="shared" si="91"/>
        <v>0</v>
      </c>
      <c r="M166" s="103">
        <f t="shared" si="91"/>
        <v>0</v>
      </c>
      <c r="N166" s="103">
        <f t="shared" si="91"/>
        <v>0</v>
      </c>
      <c r="O166" s="117">
        <f t="shared" si="91"/>
        <v>0</v>
      </c>
      <c r="P166" s="118">
        <f t="shared" si="91"/>
        <v>0</v>
      </c>
      <c r="Q166" s="103">
        <f t="shared" si="91"/>
        <v>0</v>
      </c>
      <c r="R166" s="103">
        <f t="shared" si="91"/>
        <v>0</v>
      </c>
      <c r="S166" s="104">
        <f t="shared" si="91"/>
        <v>0</v>
      </c>
      <c r="T166" s="194">
        <f t="shared" si="91"/>
        <v>0</v>
      </c>
    </row>
    <row r="167" spans="1:20" s="41" customFormat="1" ht="27.75" customHeight="1" x14ac:dyDescent="0.2">
      <c r="A167" s="27" t="s">
        <v>359</v>
      </c>
      <c r="B167" s="211" t="s">
        <v>467</v>
      </c>
      <c r="C167" s="65" t="s">
        <v>167</v>
      </c>
      <c r="D167" s="119">
        <f t="shared" si="78"/>
        <v>25.5</v>
      </c>
      <c r="E167" s="119">
        <f t="shared" si="86"/>
        <v>25.5</v>
      </c>
      <c r="F167" s="119">
        <f t="shared" si="86"/>
        <v>0</v>
      </c>
      <c r="G167" s="120">
        <f t="shared" si="79"/>
        <v>0</v>
      </c>
      <c r="H167" s="121">
        <f>SUM(I167+K167)</f>
        <v>25.5</v>
      </c>
      <c r="I167" s="122">
        <v>25.5</v>
      </c>
      <c r="J167" s="119"/>
      <c r="K167" s="120"/>
      <c r="L167" s="121">
        <f>SUM(M167+O167)</f>
        <v>0</v>
      </c>
      <c r="M167" s="119"/>
      <c r="N167" s="119"/>
      <c r="O167" s="123"/>
      <c r="P167" s="141">
        <f>SUM(Q167+S167)</f>
        <v>0</v>
      </c>
      <c r="Q167" s="120"/>
      <c r="R167" s="120"/>
      <c r="S167" s="120"/>
      <c r="T167" s="194"/>
    </row>
    <row r="168" spans="1:20" s="44" customFormat="1" ht="28.5" customHeight="1" x14ac:dyDescent="0.2">
      <c r="A168" s="23" t="s">
        <v>182</v>
      </c>
      <c r="B168" s="207"/>
      <c r="C168" s="62" t="s">
        <v>116</v>
      </c>
      <c r="D168" s="103">
        <f t="shared" si="78"/>
        <v>25.9</v>
      </c>
      <c r="E168" s="103">
        <f t="shared" si="86"/>
        <v>25.9</v>
      </c>
      <c r="F168" s="103">
        <f t="shared" si="86"/>
        <v>0</v>
      </c>
      <c r="G168" s="104">
        <f t="shared" si="79"/>
        <v>0</v>
      </c>
      <c r="H168" s="116">
        <f>SUM(H169)</f>
        <v>25.9</v>
      </c>
      <c r="I168" s="103">
        <f t="shared" ref="I168:T168" si="92">SUM(I169)</f>
        <v>25.9</v>
      </c>
      <c r="J168" s="103">
        <f t="shared" si="92"/>
        <v>0</v>
      </c>
      <c r="K168" s="104">
        <f t="shared" si="92"/>
        <v>0</v>
      </c>
      <c r="L168" s="116">
        <f t="shared" si="92"/>
        <v>0</v>
      </c>
      <c r="M168" s="103">
        <f t="shared" si="92"/>
        <v>0</v>
      </c>
      <c r="N168" s="103">
        <f t="shared" si="92"/>
        <v>0</v>
      </c>
      <c r="O168" s="117">
        <f t="shared" si="92"/>
        <v>0</v>
      </c>
      <c r="P168" s="118">
        <f t="shared" si="92"/>
        <v>0</v>
      </c>
      <c r="Q168" s="103">
        <f t="shared" si="92"/>
        <v>0</v>
      </c>
      <c r="R168" s="103">
        <f t="shared" si="92"/>
        <v>0</v>
      </c>
      <c r="S168" s="104">
        <f t="shared" si="92"/>
        <v>0</v>
      </c>
      <c r="T168" s="194">
        <f t="shared" si="92"/>
        <v>0</v>
      </c>
    </row>
    <row r="169" spans="1:20" s="41" customFormat="1" ht="27.75" customHeight="1" x14ac:dyDescent="0.2">
      <c r="A169" s="27" t="s">
        <v>183</v>
      </c>
      <c r="B169" s="211" t="s">
        <v>467</v>
      </c>
      <c r="C169" s="65" t="s">
        <v>167</v>
      </c>
      <c r="D169" s="119">
        <f t="shared" si="78"/>
        <v>25.9</v>
      </c>
      <c r="E169" s="119">
        <f t="shared" si="86"/>
        <v>25.9</v>
      </c>
      <c r="F169" s="119">
        <f t="shared" si="86"/>
        <v>0</v>
      </c>
      <c r="G169" s="120">
        <f t="shared" si="79"/>
        <v>0</v>
      </c>
      <c r="H169" s="121">
        <f>SUM(I169+K169)</f>
        <v>25.9</v>
      </c>
      <c r="I169" s="122">
        <v>25.9</v>
      </c>
      <c r="J169" s="119"/>
      <c r="K169" s="120"/>
      <c r="L169" s="121">
        <f>SUM(M169+O169)</f>
        <v>0</v>
      </c>
      <c r="M169" s="119"/>
      <c r="N169" s="119"/>
      <c r="O169" s="123"/>
      <c r="P169" s="141">
        <f>SUM(Q169+S169)</f>
        <v>0</v>
      </c>
      <c r="Q169" s="120"/>
      <c r="R169" s="120"/>
      <c r="S169" s="120"/>
      <c r="T169" s="199"/>
    </row>
    <row r="170" spans="1:20" s="44" customFormat="1" ht="30" customHeight="1" x14ac:dyDescent="0.2">
      <c r="A170" s="23" t="s">
        <v>184</v>
      </c>
      <c r="B170" s="207"/>
      <c r="C170" s="62" t="s">
        <v>128</v>
      </c>
      <c r="D170" s="103">
        <f>SUM(E170+G170)</f>
        <v>44.4</v>
      </c>
      <c r="E170" s="103">
        <f t="shared" ref="E170:F172" si="93">SUM(I170+M170+Q170)</f>
        <v>36.4</v>
      </c>
      <c r="F170" s="103">
        <f t="shared" si="93"/>
        <v>18</v>
      </c>
      <c r="G170" s="104">
        <f>SUM(K170+O170+S170+T170)</f>
        <v>8</v>
      </c>
      <c r="H170" s="115">
        <f>SUM(H171:H172)</f>
        <v>2</v>
      </c>
      <c r="I170" s="103">
        <f t="shared" ref="I170:T170" si="94">SUM(I171:I172)</f>
        <v>2</v>
      </c>
      <c r="J170" s="103">
        <f t="shared" si="94"/>
        <v>0</v>
      </c>
      <c r="K170" s="118">
        <f t="shared" si="94"/>
        <v>0</v>
      </c>
      <c r="L170" s="115">
        <f t="shared" si="94"/>
        <v>6.2</v>
      </c>
      <c r="M170" s="103">
        <f t="shared" si="94"/>
        <v>6.2</v>
      </c>
      <c r="N170" s="103">
        <f t="shared" si="94"/>
        <v>0</v>
      </c>
      <c r="O170" s="118">
        <f t="shared" si="94"/>
        <v>0</v>
      </c>
      <c r="P170" s="115">
        <f t="shared" si="94"/>
        <v>36.200000000000003</v>
      </c>
      <c r="Q170" s="103">
        <f t="shared" si="94"/>
        <v>28.2</v>
      </c>
      <c r="R170" s="103">
        <f t="shared" si="94"/>
        <v>18</v>
      </c>
      <c r="S170" s="152">
        <f t="shared" si="94"/>
        <v>8</v>
      </c>
      <c r="T170" s="194">
        <f t="shared" si="94"/>
        <v>0</v>
      </c>
    </row>
    <row r="171" spans="1:20" s="41" customFormat="1" ht="27.75" customHeight="1" x14ac:dyDescent="0.2">
      <c r="A171" s="27" t="s">
        <v>754</v>
      </c>
      <c r="B171" s="211" t="s">
        <v>467</v>
      </c>
      <c r="C171" s="65" t="s">
        <v>167</v>
      </c>
      <c r="D171" s="119">
        <f>SUM(E171+G171)</f>
        <v>2</v>
      </c>
      <c r="E171" s="119">
        <f t="shared" si="93"/>
        <v>2</v>
      </c>
      <c r="F171" s="119">
        <f t="shared" si="93"/>
        <v>0</v>
      </c>
      <c r="G171" s="120">
        <f>SUM(K171+O171+S171+T171)</f>
        <v>0</v>
      </c>
      <c r="H171" s="121">
        <f>SUM(I171+K171)</f>
        <v>2</v>
      </c>
      <c r="I171" s="122">
        <v>2</v>
      </c>
      <c r="J171" s="119"/>
      <c r="K171" s="120"/>
      <c r="L171" s="121">
        <f>SUM(M171+O171)</f>
        <v>0</v>
      </c>
      <c r="M171" s="119"/>
      <c r="N171" s="119"/>
      <c r="O171" s="123"/>
      <c r="P171" s="141">
        <f>SUM(Q171+S171)</f>
        <v>0</v>
      </c>
      <c r="Q171" s="120"/>
      <c r="R171" s="120"/>
      <c r="S171" s="120"/>
      <c r="T171" s="192"/>
    </row>
    <row r="172" spans="1:20" s="41" customFormat="1" ht="27.75" customHeight="1" x14ac:dyDescent="0.2">
      <c r="A172" s="27" t="s">
        <v>755</v>
      </c>
      <c r="B172" s="211" t="s">
        <v>709</v>
      </c>
      <c r="C172" s="65" t="s">
        <v>710</v>
      </c>
      <c r="D172" s="119">
        <f>SUM(E172+G172)</f>
        <v>42.4</v>
      </c>
      <c r="E172" s="119">
        <f t="shared" si="93"/>
        <v>34.4</v>
      </c>
      <c r="F172" s="119">
        <f t="shared" si="93"/>
        <v>18</v>
      </c>
      <c r="G172" s="120">
        <f>SUM(K172+O172+S172+T172)</f>
        <v>8</v>
      </c>
      <c r="H172" s="121">
        <f>SUM(I172+K172)</f>
        <v>0</v>
      </c>
      <c r="I172" s="122"/>
      <c r="J172" s="119"/>
      <c r="K172" s="120"/>
      <c r="L172" s="121">
        <f>SUM(M172+O172)</f>
        <v>6.2</v>
      </c>
      <c r="M172" s="119">
        <v>6.2</v>
      </c>
      <c r="N172" s="119"/>
      <c r="O172" s="123"/>
      <c r="P172" s="141">
        <f>SUM(Q172+S172)</f>
        <v>36.200000000000003</v>
      </c>
      <c r="Q172" s="120">
        <v>28.2</v>
      </c>
      <c r="R172" s="120">
        <v>18</v>
      </c>
      <c r="S172" s="120">
        <v>8</v>
      </c>
      <c r="T172" s="194"/>
    </row>
    <row r="173" spans="1:20" s="44" customFormat="1" ht="40.5" customHeight="1" x14ac:dyDescent="0.2">
      <c r="A173" s="23" t="s">
        <v>185</v>
      </c>
      <c r="B173" s="207"/>
      <c r="C173" s="62" t="s">
        <v>187</v>
      </c>
      <c r="D173" s="103">
        <f t="shared" si="78"/>
        <v>94.7</v>
      </c>
      <c r="E173" s="103">
        <f t="shared" si="86"/>
        <v>94.7</v>
      </c>
      <c r="F173" s="103">
        <f t="shared" si="86"/>
        <v>60.3</v>
      </c>
      <c r="G173" s="117">
        <f t="shared" si="79"/>
        <v>0</v>
      </c>
      <c r="H173" s="115">
        <f t="shared" ref="H173:T173" si="95">SUM(H174:H175)</f>
        <v>89.7</v>
      </c>
      <c r="I173" s="103">
        <f t="shared" si="95"/>
        <v>89.7</v>
      </c>
      <c r="J173" s="103">
        <f t="shared" si="95"/>
        <v>57.5</v>
      </c>
      <c r="K173" s="152">
        <f t="shared" si="95"/>
        <v>0</v>
      </c>
      <c r="L173" s="116">
        <f t="shared" si="95"/>
        <v>5</v>
      </c>
      <c r="M173" s="118">
        <f>SUM(M174:M175)</f>
        <v>5</v>
      </c>
      <c r="N173" s="118">
        <f t="shared" si="95"/>
        <v>2.8</v>
      </c>
      <c r="O173" s="153">
        <f t="shared" si="95"/>
        <v>0</v>
      </c>
      <c r="P173" s="118">
        <f t="shared" si="95"/>
        <v>0</v>
      </c>
      <c r="Q173" s="118">
        <f t="shared" si="95"/>
        <v>0</v>
      </c>
      <c r="R173" s="118">
        <f t="shared" si="95"/>
        <v>0</v>
      </c>
      <c r="S173" s="104">
        <f t="shared" si="95"/>
        <v>0</v>
      </c>
      <c r="T173" s="194">
        <f t="shared" si="95"/>
        <v>0</v>
      </c>
    </row>
    <row r="174" spans="1:20" s="44" customFormat="1" ht="29.25" customHeight="1" x14ac:dyDescent="0.2">
      <c r="A174" s="27" t="s">
        <v>186</v>
      </c>
      <c r="B174" s="211" t="s">
        <v>493</v>
      </c>
      <c r="C174" s="65" t="s">
        <v>360</v>
      </c>
      <c r="D174" s="142">
        <f>SUM(E174+G174)</f>
        <v>55.5</v>
      </c>
      <c r="E174" s="142">
        <f>SUM(I174+M174+Q174)</f>
        <v>55.5</v>
      </c>
      <c r="F174" s="142">
        <f>SUM(J174+N174+R174)</f>
        <v>35.6</v>
      </c>
      <c r="G174" s="126"/>
      <c r="H174" s="129">
        <f>SUM(I174+K174)</f>
        <v>55.5</v>
      </c>
      <c r="I174" s="142">
        <v>55.5</v>
      </c>
      <c r="J174" s="142">
        <v>35.6</v>
      </c>
      <c r="K174" s="104"/>
      <c r="L174" s="129">
        <f>SUM(M174+O174)</f>
        <v>0</v>
      </c>
      <c r="M174" s="142"/>
      <c r="N174" s="142"/>
      <c r="O174" s="144"/>
      <c r="P174" s="151">
        <f>SUM(Q174+S174)</f>
        <v>0</v>
      </c>
      <c r="Q174" s="104"/>
      <c r="R174" s="104"/>
      <c r="S174" s="104"/>
      <c r="T174" s="194"/>
    </row>
    <row r="175" spans="1:20" s="41" customFormat="1" ht="26.25" customHeight="1" thickBot="1" x14ac:dyDescent="0.25">
      <c r="A175" s="32" t="s">
        <v>629</v>
      </c>
      <c r="B175" s="214" t="s">
        <v>494</v>
      </c>
      <c r="C175" s="72" t="s">
        <v>361</v>
      </c>
      <c r="D175" s="142">
        <f>SUM(E175+G175)</f>
        <v>39.200000000000003</v>
      </c>
      <c r="E175" s="142">
        <f>SUM(I175+M175+Q175)</f>
        <v>39.200000000000003</v>
      </c>
      <c r="F175" s="142">
        <f>SUM(J175+N175+R175)</f>
        <v>24.7</v>
      </c>
      <c r="G175" s="143">
        <f>SUM(K175+O175+S175+T175)</f>
        <v>0</v>
      </c>
      <c r="H175" s="129">
        <f>SUM(I175+K175)</f>
        <v>34.200000000000003</v>
      </c>
      <c r="I175" s="154">
        <v>34.200000000000003</v>
      </c>
      <c r="J175" s="142">
        <v>21.9</v>
      </c>
      <c r="K175" s="143"/>
      <c r="L175" s="129">
        <f>SUM(M175+O175)</f>
        <v>5</v>
      </c>
      <c r="M175" s="142">
        <v>5</v>
      </c>
      <c r="N175" s="142">
        <v>2.8</v>
      </c>
      <c r="O175" s="144"/>
      <c r="P175" s="151">
        <f>SUM(Q175+S175)</f>
        <v>0</v>
      </c>
      <c r="Q175" s="143"/>
      <c r="R175" s="143"/>
      <c r="S175" s="143"/>
      <c r="T175" s="199"/>
    </row>
    <row r="176" spans="1:20" s="41" customFormat="1" ht="44.25" customHeight="1" thickBot="1" x14ac:dyDescent="0.25">
      <c r="A176" s="335" t="s">
        <v>188</v>
      </c>
      <c r="B176" s="215"/>
      <c r="C176" s="71" t="s">
        <v>283</v>
      </c>
      <c r="D176" s="130">
        <f t="shared" ref="D176:T176" si="96">SUM(D177+D204+D206)</f>
        <v>3496</v>
      </c>
      <c r="E176" s="130">
        <f t="shared" si="96"/>
        <v>2599</v>
      </c>
      <c r="F176" s="130">
        <f t="shared" si="96"/>
        <v>1326.3</v>
      </c>
      <c r="G176" s="131">
        <f t="shared" si="96"/>
        <v>897</v>
      </c>
      <c r="H176" s="132">
        <f t="shared" si="96"/>
        <v>838.90000000000009</v>
      </c>
      <c r="I176" s="130">
        <f t="shared" si="96"/>
        <v>838.90000000000009</v>
      </c>
      <c r="J176" s="130">
        <f t="shared" si="96"/>
        <v>508.6</v>
      </c>
      <c r="K176" s="131">
        <f t="shared" si="96"/>
        <v>0</v>
      </c>
      <c r="L176" s="132">
        <f t="shared" si="96"/>
        <v>34.299999999999997</v>
      </c>
      <c r="M176" s="130">
        <f t="shared" si="96"/>
        <v>34.299999999999997</v>
      </c>
      <c r="N176" s="130">
        <f t="shared" si="96"/>
        <v>0</v>
      </c>
      <c r="O176" s="133">
        <f t="shared" si="96"/>
        <v>0</v>
      </c>
      <c r="P176" s="134">
        <f t="shared" si="96"/>
        <v>2622.7999999999997</v>
      </c>
      <c r="Q176" s="130">
        <f t="shared" si="96"/>
        <v>1725.7999999999997</v>
      </c>
      <c r="R176" s="130">
        <f t="shared" si="96"/>
        <v>817.69999999999993</v>
      </c>
      <c r="S176" s="131">
        <f t="shared" si="96"/>
        <v>897</v>
      </c>
      <c r="T176" s="196">
        <f t="shared" si="96"/>
        <v>0</v>
      </c>
    </row>
    <row r="177" spans="1:20" s="44" customFormat="1" ht="28.5" customHeight="1" x14ac:dyDescent="0.2">
      <c r="A177" s="36" t="s">
        <v>73</v>
      </c>
      <c r="B177" s="212"/>
      <c r="C177" s="56" t="s">
        <v>63</v>
      </c>
      <c r="D177" s="103">
        <f t="shared" ref="D177:D207" si="97">SUM(E177+G177)</f>
        <v>2957.7</v>
      </c>
      <c r="E177" s="103">
        <f t="shared" ref="E177:F183" si="98">SUM(I177+M177+Q177)</f>
        <v>2060.6999999999998</v>
      </c>
      <c r="F177" s="103">
        <f t="shared" si="98"/>
        <v>939.09999999999991</v>
      </c>
      <c r="G177" s="104">
        <f t="shared" ref="G177:G207" si="99">SUM(K177+O177+S177+T177)</f>
        <v>897</v>
      </c>
      <c r="H177" s="116">
        <f t="shared" ref="H177:T177" si="100">SUM(H178:H203)</f>
        <v>350.1</v>
      </c>
      <c r="I177" s="103">
        <f t="shared" si="100"/>
        <v>350.1</v>
      </c>
      <c r="J177" s="103">
        <f t="shared" si="100"/>
        <v>156.4</v>
      </c>
      <c r="K177" s="104">
        <f t="shared" si="100"/>
        <v>0</v>
      </c>
      <c r="L177" s="116">
        <f t="shared" si="100"/>
        <v>34.299999999999997</v>
      </c>
      <c r="M177" s="103">
        <f t="shared" si="100"/>
        <v>34.299999999999997</v>
      </c>
      <c r="N177" s="103">
        <f t="shared" si="100"/>
        <v>0</v>
      </c>
      <c r="O177" s="117">
        <f t="shared" si="100"/>
        <v>0</v>
      </c>
      <c r="P177" s="118">
        <f t="shared" si="100"/>
        <v>2573.2999999999997</v>
      </c>
      <c r="Q177" s="103">
        <f t="shared" si="100"/>
        <v>1676.2999999999997</v>
      </c>
      <c r="R177" s="103">
        <f t="shared" si="100"/>
        <v>782.69999999999993</v>
      </c>
      <c r="S177" s="104">
        <f t="shared" si="100"/>
        <v>897</v>
      </c>
      <c r="T177" s="194">
        <f t="shared" si="100"/>
        <v>0</v>
      </c>
    </row>
    <row r="178" spans="1:20" s="41" customFormat="1" ht="15" customHeight="1" x14ac:dyDescent="0.2">
      <c r="A178" s="27" t="s">
        <v>74</v>
      </c>
      <c r="B178" s="211" t="s">
        <v>498</v>
      </c>
      <c r="C178" s="65" t="s">
        <v>189</v>
      </c>
      <c r="D178" s="119">
        <f t="shared" si="97"/>
        <v>125.3</v>
      </c>
      <c r="E178" s="119">
        <f t="shared" si="98"/>
        <v>125.3</v>
      </c>
      <c r="F178" s="119">
        <f t="shared" si="98"/>
        <v>75.400000000000006</v>
      </c>
      <c r="G178" s="120">
        <f t="shared" si="99"/>
        <v>0</v>
      </c>
      <c r="H178" s="121">
        <f t="shared" ref="H178:H203" si="101">I178+K178</f>
        <v>0</v>
      </c>
      <c r="I178" s="119"/>
      <c r="J178" s="119"/>
      <c r="K178" s="120"/>
      <c r="L178" s="121">
        <f t="shared" ref="L178:L203" si="102">M178+O178</f>
        <v>0</v>
      </c>
      <c r="M178" s="119"/>
      <c r="N178" s="119"/>
      <c r="O178" s="123"/>
      <c r="P178" s="141">
        <f t="shared" ref="P178:P203" si="103">Q178+S178</f>
        <v>125.3</v>
      </c>
      <c r="Q178" s="120">
        <v>125.3</v>
      </c>
      <c r="R178" s="120">
        <v>75.400000000000006</v>
      </c>
      <c r="S178" s="120"/>
      <c r="T178" s="194"/>
    </row>
    <row r="179" spans="1:20" s="41" customFormat="1" ht="16.5" customHeight="1" x14ac:dyDescent="0.2">
      <c r="A179" s="27" t="s">
        <v>75</v>
      </c>
      <c r="B179" s="211" t="s">
        <v>500</v>
      </c>
      <c r="C179" s="65" t="s">
        <v>190</v>
      </c>
      <c r="D179" s="119">
        <f>SUM(E179+G179)</f>
        <v>1113.5999999999999</v>
      </c>
      <c r="E179" s="119">
        <f t="shared" si="98"/>
        <v>1079.5999999999999</v>
      </c>
      <c r="F179" s="119">
        <f t="shared" si="98"/>
        <v>707.3</v>
      </c>
      <c r="G179" s="120">
        <f t="shared" si="99"/>
        <v>34</v>
      </c>
      <c r="H179" s="121">
        <f t="shared" si="101"/>
        <v>0</v>
      </c>
      <c r="I179" s="119"/>
      <c r="J179" s="119"/>
      <c r="K179" s="120"/>
      <c r="L179" s="121">
        <f t="shared" si="102"/>
        <v>34.299999999999997</v>
      </c>
      <c r="M179" s="119">
        <v>34.299999999999997</v>
      </c>
      <c r="N179" s="119"/>
      <c r="O179" s="123"/>
      <c r="P179" s="141">
        <f t="shared" si="103"/>
        <v>1079.3</v>
      </c>
      <c r="Q179" s="120">
        <v>1045.3</v>
      </c>
      <c r="R179" s="120">
        <v>707.3</v>
      </c>
      <c r="S179" s="120">
        <v>34</v>
      </c>
      <c r="T179" s="194"/>
    </row>
    <row r="180" spans="1:20" s="41" customFormat="1" ht="39.75" customHeight="1" x14ac:dyDescent="0.2">
      <c r="A180" s="27" t="s">
        <v>191</v>
      </c>
      <c r="B180" s="211" t="s">
        <v>501</v>
      </c>
      <c r="C180" s="65" t="s">
        <v>412</v>
      </c>
      <c r="D180" s="119">
        <f t="shared" si="97"/>
        <v>115</v>
      </c>
      <c r="E180" s="119">
        <f t="shared" si="98"/>
        <v>63.2</v>
      </c>
      <c r="F180" s="119">
        <f t="shared" si="98"/>
        <v>0</v>
      </c>
      <c r="G180" s="120">
        <f t="shared" si="99"/>
        <v>51.8</v>
      </c>
      <c r="H180" s="121">
        <f t="shared" si="101"/>
        <v>0</v>
      </c>
      <c r="I180" s="119"/>
      <c r="J180" s="119"/>
      <c r="K180" s="120"/>
      <c r="L180" s="121">
        <f t="shared" si="102"/>
        <v>0</v>
      </c>
      <c r="M180" s="119"/>
      <c r="N180" s="119"/>
      <c r="O180" s="123"/>
      <c r="P180" s="141">
        <f t="shared" si="103"/>
        <v>115</v>
      </c>
      <c r="Q180" s="120">
        <v>63.2</v>
      </c>
      <c r="R180" s="120"/>
      <c r="S180" s="120">
        <v>51.8</v>
      </c>
      <c r="T180" s="194"/>
    </row>
    <row r="181" spans="1:20" s="41" customFormat="1" ht="28.5" customHeight="1" x14ac:dyDescent="0.2">
      <c r="A181" s="27" t="s">
        <v>297</v>
      </c>
      <c r="B181" s="211" t="s">
        <v>502</v>
      </c>
      <c r="C181" s="65" t="s">
        <v>377</v>
      </c>
      <c r="D181" s="119">
        <f t="shared" si="97"/>
        <v>0.6</v>
      </c>
      <c r="E181" s="119">
        <f t="shared" si="98"/>
        <v>0.6</v>
      </c>
      <c r="F181" s="119">
        <f t="shared" si="98"/>
        <v>0</v>
      </c>
      <c r="G181" s="120">
        <f>SUM(K181+O181+S181+T181)</f>
        <v>0</v>
      </c>
      <c r="H181" s="121">
        <f t="shared" si="101"/>
        <v>0</v>
      </c>
      <c r="I181" s="119"/>
      <c r="J181" s="119"/>
      <c r="K181" s="120"/>
      <c r="L181" s="121">
        <f t="shared" si="102"/>
        <v>0</v>
      </c>
      <c r="M181" s="119"/>
      <c r="N181" s="119"/>
      <c r="O181" s="123"/>
      <c r="P181" s="141">
        <f t="shared" si="103"/>
        <v>0.6</v>
      </c>
      <c r="Q181" s="120">
        <v>0.6</v>
      </c>
      <c r="R181" s="120"/>
      <c r="S181" s="120"/>
      <c r="T181" s="194"/>
    </row>
    <row r="182" spans="1:20" s="41" customFormat="1" ht="53.25" customHeight="1" x14ac:dyDescent="0.2">
      <c r="A182" s="27" t="s">
        <v>192</v>
      </c>
      <c r="B182" s="211" t="s">
        <v>503</v>
      </c>
      <c r="C182" s="65" t="s">
        <v>612</v>
      </c>
      <c r="D182" s="119">
        <f>SUM(E182+G182)</f>
        <v>20</v>
      </c>
      <c r="E182" s="119">
        <f t="shared" si="98"/>
        <v>20</v>
      </c>
      <c r="F182" s="119">
        <f t="shared" si="98"/>
        <v>0</v>
      </c>
      <c r="G182" s="120">
        <f>SUM(K182+O182+S182+T182)</f>
        <v>0</v>
      </c>
      <c r="H182" s="121">
        <f t="shared" si="101"/>
        <v>0</v>
      </c>
      <c r="I182" s="119"/>
      <c r="J182" s="119"/>
      <c r="K182" s="120"/>
      <c r="L182" s="121">
        <f t="shared" si="102"/>
        <v>0</v>
      </c>
      <c r="M182" s="119"/>
      <c r="N182" s="119"/>
      <c r="O182" s="123"/>
      <c r="P182" s="141">
        <f t="shared" si="103"/>
        <v>20</v>
      </c>
      <c r="Q182" s="120">
        <v>20</v>
      </c>
      <c r="R182" s="120"/>
      <c r="S182" s="120"/>
      <c r="T182" s="194"/>
    </row>
    <row r="183" spans="1:20" s="41" customFormat="1" ht="28.5" customHeight="1" x14ac:dyDescent="0.2">
      <c r="A183" s="27" t="s">
        <v>193</v>
      </c>
      <c r="B183" s="211" t="s">
        <v>505</v>
      </c>
      <c r="C183" s="65" t="s">
        <v>403</v>
      </c>
      <c r="D183" s="119">
        <f t="shared" si="97"/>
        <v>7</v>
      </c>
      <c r="E183" s="119">
        <f t="shared" si="98"/>
        <v>7</v>
      </c>
      <c r="F183" s="119">
        <f t="shared" si="98"/>
        <v>0</v>
      </c>
      <c r="G183" s="120">
        <f t="shared" si="99"/>
        <v>0</v>
      </c>
      <c r="H183" s="121">
        <f t="shared" si="101"/>
        <v>0</v>
      </c>
      <c r="I183" s="119"/>
      <c r="J183" s="119"/>
      <c r="K183" s="120"/>
      <c r="L183" s="121">
        <f t="shared" si="102"/>
        <v>0</v>
      </c>
      <c r="M183" s="119"/>
      <c r="N183" s="119"/>
      <c r="O183" s="123"/>
      <c r="P183" s="141">
        <f t="shared" si="103"/>
        <v>7</v>
      </c>
      <c r="Q183" s="120">
        <v>7</v>
      </c>
      <c r="R183" s="120"/>
      <c r="S183" s="120"/>
      <c r="T183" s="194"/>
    </row>
    <row r="184" spans="1:20" s="41" customFormat="1" ht="28.5" customHeight="1" x14ac:dyDescent="0.2">
      <c r="A184" s="27" t="s">
        <v>194</v>
      </c>
      <c r="B184" s="211" t="s">
        <v>504</v>
      </c>
      <c r="C184" s="65" t="s">
        <v>196</v>
      </c>
      <c r="D184" s="119">
        <f t="shared" si="97"/>
        <v>858.2</v>
      </c>
      <c r="E184" s="119">
        <f t="shared" ref="E184:F187" si="104">SUM(I184+M184+Q184)</f>
        <v>55</v>
      </c>
      <c r="F184" s="119">
        <f t="shared" si="104"/>
        <v>0</v>
      </c>
      <c r="G184" s="120">
        <f t="shared" si="99"/>
        <v>803.2</v>
      </c>
      <c r="H184" s="121">
        <f t="shared" si="101"/>
        <v>0</v>
      </c>
      <c r="I184" s="119"/>
      <c r="J184" s="119"/>
      <c r="K184" s="120"/>
      <c r="L184" s="121">
        <f t="shared" si="102"/>
        <v>0</v>
      </c>
      <c r="M184" s="119"/>
      <c r="N184" s="119"/>
      <c r="O184" s="123"/>
      <c r="P184" s="141">
        <f t="shared" si="103"/>
        <v>858.2</v>
      </c>
      <c r="Q184" s="120">
        <v>55</v>
      </c>
      <c r="R184" s="120"/>
      <c r="S184" s="120">
        <v>803.2</v>
      </c>
      <c r="T184" s="194"/>
    </row>
    <row r="185" spans="1:20" s="41" customFormat="1" ht="28.5" customHeight="1" x14ac:dyDescent="0.2">
      <c r="A185" s="27" t="s">
        <v>195</v>
      </c>
      <c r="B185" s="211" t="s">
        <v>506</v>
      </c>
      <c r="C185" s="65" t="s">
        <v>197</v>
      </c>
      <c r="D185" s="119">
        <f t="shared" si="97"/>
        <v>330</v>
      </c>
      <c r="E185" s="119">
        <f t="shared" si="104"/>
        <v>330</v>
      </c>
      <c r="F185" s="119">
        <f t="shared" si="104"/>
        <v>0</v>
      </c>
      <c r="G185" s="120">
        <f t="shared" si="99"/>
        <v>0</v>
      </c>
      <c r="H185" s="121">
        <f t="shared" si="101"/>
        <v>0</v>
      </c>
      <c r="I185" s="119"/>
      <c r="J185" s="119"/>
      <c r="K185" s="120"/>
      <c r="L185" s="121">
        <f t="shared" si="102"/>
        <v>0</v>
      </c>
      <c r="M185" s="119"/>
      <c r="N185" s="119"/>
      <c r="O185" s="123"/>
      <c r="P185" s="141">
        <f t="shared" si="103"/>
        <v>330</v>
      </c>
      <c r="Q185" s="120">
        <v>330</v>
      </c>
      <c r="R185" s="120"/>
      <c r="S185" s="120"/>
      <c r="T185" s="194"/>
    </row>
    <row r="186" spans="1:20" s="41" customFormat="1" ht="16.5" customHeight="1" x14ac:dyDescent="0.2">
      <c r="A186" s="27" t="s">
        <v>381</v>
      </c>
      <c r="B186" s="211" t="s">
        <v>507</v>
      </c>
      <c r="C186" s="65" t="s">
        <v>431</v>
      </c>
      <c r="D186" s="119">
        <f t="shared" si="97"/>
        <v>10</v>
      </c>
      <c r="E186" s="119">
        <f t="shared" si="104"/>
        <v>10</v>
      </c>
      <c r="F186" s="119">
        <f>SUM(J186+N186+R186)</f>
        <v>0</v>
      </c>
      <c r="G186" s="120">
        <f>SUM(K186+O186+S186+T186)</f>
        <v>0</v>
      </c>
      <c r="H186" s="121">
        <f t="shared" si="101"/>
        <v>0</v>
      </c>
      <c r="I186" s="119"/>
      <c r="J186" s="119"/>
      <c r="K186" s="120"/>
      <c r="L186" s="121">
        <f t="shared" si="102"/>
        <v>0</v>
      </c>
      <c r="M186" s="119"/>
      <c r="N186" s="119"/>
      <c r="O186" s="123"/>
      <c r="P186" s="141">
        <f t="shared" si="103"/>
        <v>10</v>
      </c>
      <c r="Q186" s="120">
        <v>10</v>
      </c>
      <c r="R186" s="120"/>
      <c r="S186" s="120"/>
      <c r="T186" s="194"/>
    </row>
    <row r="187" spans="1:20" s="41" customFormat="1" ht="15.75" customHeight="1" x14ac:dyDescent="0.2">
      <c r="A187" s="27" t="s">
        <v>382</v>
      </c>
      <c r="B187" s="211" t="s">
        <v>508</v>
      </c>
      <c r="C187" s="65" t="s">
        <v>199</v>
      </c>
      <c r="D187" s="119">
        <f t="shared" si="97"/>
        <v>24.8</v>
      </c>
      <c r="E187" s="119">
        <f t="shared" si="104"/>
        <v>16.8</v>
      </c>
      <c r="F187" s="119">
        <f t="shared" si="104"/>
        <v>0</v>
      </c>
      <c r="G187" s="120">
        <f t="shared" si="99"/>
        <v>8</v>
      </c>
      <c r="H187" s="121">
        <f t="shared" si="101"/>
        <v>0</v>
      </c>
      <c r="I187" s="119"/>
      <c r="J187" s="119"/>
      <c r="K187" s="120"/>
      <c r="L187" s="121">
        <f t="shared" si="102"/>
        <v>0</v>
      </c>
      <c r="M187" s="119"/>
      <c r="N187" s="119"/>
      <c r="O187" s="123"/>
      <c r="P187" s="141">
        <f t="shared" si="103"/>
        <v>24.8</v>
      </c>
      <c r="Q187" s="120">
        <v>16.8</v>
      </c>
      <c r="R187" s="120"/>
      <c r="S187" s="120">
        <v>8</v>
      </c>
      <c r="T187" s="194"/>
    </row>
    <row r="188" spans="1:20" s="41" customFormat="1" ht="27" customHeight="1" x14ac:dyDescent="0.2">
      <c r="A188" s="27" t="s">
        <v>198</v>
      </c>
      <c r="B188" s="211" t="s">
        <v>509</v>
      </c>
      <c r="C188" s="65" t="s">
        <v>201</v>
      </c>
      <c r="D188" s="119">
        <f t="shared" si="97"/>
        <v>1.6</v>
      </c>
      <c r="E188" s="119">
        <f t="shared" ref="E188:E200" si="105">SUM(I188+M188+Q188)</f>
        <v>1.6</v>
      </c>
      <c r="F188" s="119">
        <f t="shared" ref="F188:F200" si="106">SUM(J188+N188+R188)</f>
        <v>0</v>
      </c>
      <c r="G188" s="120">
        <f t="shared" si="99"/>
        <v>0</v>
      </c>
      <c r="H188" s="121">
        <f t="shared" si="101"/>
        <v>0</v>
      </c>
      <c r="I188" s="119"/>
      <c r="J188" s="119"/>
      <c r="K188" s="120"/>
      <c r="L188" s="121">
        <f t="shared" si="102"/>
        <v>0</v>
      </c>
      <c r="M188" s="119"/>
      <c r="N188" s="119"/>
      <c r="O188" s="123"/>
      <c r="P188" s="141">
        <f t="shared" si="103"/>
        <v>1.6</v>
      </c>
      <c r="Q188" s="120">
        <v>1.6</v>
      </c>
      <c r="R188" s="120"/>
      <c r="S188" s="120"/>
      <c r="T188" s="194"/>
    </row>
    <row r="189" spans="1:20" s="41" customFormat="1" ht="42" customHeight="1" x14ac:dyDescent="0.2">
      <c r="A189" s="27" t="s">
        <v>588</v>
      </c>
      <c r="B189" s="211" t="s">
        <v>510</v>
      </c>
      <c r="C189" s="65" t="s">
        <v>219</v>
      </c>
      <c r="D189" s="119">
        <f t="shared" ref="D189:D196" si="107">SUM(E189+G189)</f>
        <v>0.4</v>
      </c>
      <c r="E189" s="119">
        <f t="shared" si="105"/>
        <v>0.4</v>
      </c>
      <c r="F189" s="119">
        <f t="shared" si="106"/>
        <v>0.3</v>
      </c>
      <c r="G189" s="120">
        <f t="shared" ref="G189:G196" si="108">SUM(K189+O189+S189+T189)</f>
        <v>0</v>
      </c>
      <c r="H189" s="121">
        <f t="shared" si="101"/>
        <v>0.4</v>
      </c>
      <c r="I189" s="119">
        <v>0.4</v>
      </c>
      <c r="J189" s="119">
        <v>0.3</v>
      </c>
      <c r="K189" s="120"/>
      <c r="L189" s="121">
        <f t="shared" si="102"/>
        <v>0</v>
      </c>
      <c r="M189" s="119"/>
      <c r="N189" s="119"/>
      <c r="O189" s="123"/>
      <c r="P189" s="141">
        <f t="shared" si="103"/>
        <v>0</v>
      </c>
      <c r="Q189" s="120"/>
      <c r="R189" s="120"/>
      <c r="S189" s="120"/>
      <c r="T189" s="194"/>
    </row>
    <row r="190" spans="1:20" s="41" customFormat="1" ht="53.25" customHeight="1" x14ac:dyDescent="0.2">
      <c r="A190" s="27" t="s">
        <v>589</v>
      </c>
      <c r="B190" s="211" t="s">
        <v>511</v>
      </c>
      <c r="C190" s="65" t="s">
        <v>221</v>
      </c>
      <c r="D190" s="119">
        <f t="shared" si="107"/>
        <v>8.1999999999999993</v>
      </c>
      <c r="E190" s="119">
        <f t="shared" si="105"/>
        <v>8.1999999999999993</v>
      </c>
      <c r="F190" s="119">
        <f t="shared" si="106"/>
        <v>0.6</v>
      </c>
      <c r="G190" s="120">
        <f t="shared" si="108"/>
        <v>0</v>
      </c>
      <c r="H190" s="121">
        <f t="shared" si="101"/>
        <v>8.1999999999999993</v>
      </c>
      <c r="I190" s="119">
        <v>8.1999999999999993</v>
      </c>
      <c r="J190" s="119">
        <v>0.6</v>
      </c>
      <c r="K190" s="120"/>
      <c r="L190" s="121">
        <f t="shared" si="102"/>
        <v>0</v>
      </c>
      <c r="M190" s="119"/>
      <c r="N190" s="119"/>
      <c r="O190" s="123"/>
      <c r="P190" s="141">
        <f t="shared" si="103"/>
        <v>0</v>
      </c>
      <c r="Q190" s="120"/>
      <c r="R190" s="120"/>
      <c r="S190" s="120"/>
      <c r="T190" s="194"/>
    </row>
    <row r="191" spans="1:20" s="41" customFormat="1" ht="14.25" customHeight="1" x14ac:dyDescent="0.2">
      <c r="A191" s="27" t="s">
        <v>200</v>
      </c>
      <c r="B191" s="211" t="s">
        <v>512</v>
      </c>
      <c r="C191" s="65" t="s">
        <v>215</v>
      </c>
      <c r="D191" s="119">
        <f t="shared" si="107"/>
        <v>22.1</v>
      </c>
      <c r="E191" s="119">
        <f t="shared" si="105"/>
        <v>22.1</v>
      </c>
      <c r="F191" s="119">
        <f t="shared" si="106"/>
        <v>16.899999999999999</v>
      </c>
      <c r="G191" s="120">
        <f t="shared" si="108"/>
        <v>0</v>
      </c>
      <c r="H191" s="121">
        <f t="shared" si="101"/>
        <v>22.1</v>
      </c>
      <c r="I191" s="119">
        <v>22.1</v>
      </c>
      <c r="J191" s="119">
        <v>16.899999999999999</v>
      </c>
      <c r="K191" s="120"/>
      <c r="L191" s="121">
        <f t="shared" si="102"/>
        <v>0</v>
      </c>
      <c r="M191" s="119"/>
      <c r="N191" s="119"/>
      <c r="O191" s="123"/>
      <c r="P191" s="141">
        <f t="shared" si="103"/>
        <v>0</v>
      </c>
      <c r="Q191" s="120"/>
      <c r="R191" s="120"/>
      <c r="S191" s="120"/>
      <c r="T191" s="194"/>
    </row>
    <row r="192" spans="1:20" s="41" customFormat="1" ht="17.25" customHeight="1" x14ac:dyDescent="0.2">
      <c r="A192" s="27" t="s">
        <v>202</v>
      </c>
      <c r="B192" s="211" t="s">
        <v>513</v>
      </c>
      <c r="C192" s="65" t="s">
        <v>209</v>
      </c>
      <c r="D192" s="119">
        <f t="shared" si="107"/>
        <v>40.200000000000003</v>
      </c>
      <c r="E192" s="119">
        <f t="shared" si="105"/>
        <v>40.200000000000003</v>
      </c>
      <c r="F192" s="119">
        <f t="shared" si="106"/>
        <v>29.3</v>
      </c>
      <c r="G192" s="120">
        <f t="shared" si="108"/>
        <v>0</v>
      </c>
      <c r="H192" s="121">
        <f t="shared" si="101"/>
        <v>40.200000000000003</v>
      </c>
      <c r="I192" s="119">
        <v>40.200000000000003</v>
      </c>
      <c r="J192" s="119">
        <v>29.3</v>
      </c>
      <c r="K192" s="120"/>
      <c r="L192" s="121">
        <f t="shared" si="102"/>
        <v>0</v>
      </c>
      <c r="M192" s="119"/>
      <c r="N192" s="119"/>
      <c r="O192" s="123"/>
      <c r="P192" s="141">
        <f t="shared" si="103"/>
        <v>0</v>
      </c>
      <c r="Q192" s="120"/>
      <c r="R192" s="120"/>
      <c r="S192" s="120"/>
      <c r="T192" s="194"/>
    </row>
    <row r="193" spans="1:20" s="41" customFormat="1" ht="16.5" customHeight="1" x14ac:dyDescent="0.2">
      <c r="A193" s="27" t="s">
        <v>204</v>
      </c>
      <c r="B193" s="211" t="s">
        <v>514</v>
      </c>
      <c r="C193" s="65" t="s">
        <v>211</v>
      </c>
      <c r="D193" s="119">
        <f t="shared" si="107"/>
        <v>15.1</v>
      </c>
      <c r="E193" s="119">
        <f t="shared" si="105"/>
        <v>15.1</v>
      </c>
      <c r="F193" s="119">
        <f t="shared" si="106"/>
        <v>10</v>
      </c>
      <c r="G193" s="120">
        <f t="shared" si="108"/>
        <v>0</v>
      </c>
      <c r="H193" s="121">
        <f t="shared" si="101"/>
        <v>15.1</v>
      </c>
      <c r="I193" s="119">
        <v>15.1</v>
      </c>
      <c r="J193" s="119">
        <v>10</v>
      </c>
      <c r="K193" s="120"/>
      <c r="L193" s="121">
        <f t="shared" si="102"/>
        <v>0</v>
      </c>
      <c r="M193" s="119"/>
      <c r="N193" s="119"/>
      <c r="O193" s="123"/>
      <c r="P193" s="141">
        <f t="shared" si="103"/>
        <v>0</v>
      </c>
      <c r="Q193" s="120"/>
      <c r="R193" s="120"/>
      <c r="S193" s="120"/>
      <c r="T193" s="194"/>
    </row>
    <row r="194" spans="1:20" s="41" customFormat="1" ht="28.5" customHeight="1" x14ac:dyDescent="0.2">
      <c r="A194" s="27" t="s">
        <v>206</v>
      </c>
      <c r="B194" s="211" t="s">
        <v>515</v>
      </c>
      <c r="C194" s="65" t="s">
        <v>217</v>
      </c>
      <c r="D194" s="119">
        <f t="shared" si="107"/>
        <v>9.1999999999999993</v>
      </c>
      <c r="E194" s="119">
        <f t="shared" si="105"/>
        <v>9.1999999999999993</v>
      </c>
      <c r="F194" s="119">
        <f t="shared" si="106"/>
        <v>7</v>
      </c>
      <c r="G194" s="120">
        <f t="shared" si="108"/>
        <v>0</v>
      </c>
      <c r="H194" s="121">
        <f t="shared" si="101"/>
        <v>9.1999999999999993</v>
      </c>
      <c r="I194" s="119">
        <v>9.1999999999999993</v>
      </c>
      <c r="J194" s="119">
        <v>7</v>
      </c>
      <c r="K194" s="120"/>
      <c r="L194" s="121">
        <f t="shared" si="102"/>
        <v>0</v>
      </c>
      <c r="M194" s="119"/>
      <c r="N194" s="119"/>
      <c r="O194" s="123"/>
      <c r="P194" s="141">
        <f t="shared" si="103"/>
        <v>0</v>
      </c>
      <c r="Q194" s="120"/>
      <c r="R194" s="120"/>
      <c r="S194" s="120"/>
      <c r="T194" s="194"/>
    </row>
    <row r="195" spans="1:20" s="41" customFormat="1" ht="27.75" customHeight="1" x14ac:dyDescent="0.2">
      <c r="A195" s="27" t="s">
        <v>208</v>
      </c>
      <c r="B195" s="211" t="s">
        <v>516</v>
      </c>
      <c r="C195" s="65" t="s">
        <v>223</v>
      </c>
      <c r="D195" s="119">
        <f t="shared" si="107"/>
        <v>17.899999999999999</v>
      </c>
      <c r="E195" s="119">
        <f t="shared" si="105"/>
        <v>17.899999999999999</v>
      </c>
      <c r="F195" s="119">
        <f t="shared" si="106"/>
        <v>11.6</v>
      </c>
      <c r="G195" s="120">
        <f t="shared" si="108"/>
        <v>0</v>
      </c>
      <c r="H195" s="121">
        <f t="shared" si="101"/>
        <v>17.899999999999999</v>
      </c>
      <c r="I195" s="119">
        <v>17.899999999999999</v>
      </c>
      <c r="J195" s="119">
        <v>11.6</v>
      </c>
      <c r="K195" s="120"/>
      <c r="L195" s="121">
        <f t="shared" si="102"/>
        <v>0</v>
      </c>
      <c r="M195" s="119"/>
      <c r="N195" s="119"/>
      <c r="O195" s="123"/>
      <c r="P195" s="141">
        <f t="shared" si="103"/>
        <v>0</v>
      </c>
      <c r="Q195" s="120"/>
      <c r="R195" s="120"/>
      <c r="S195" s="120"/>
      <c r="T195" s="194"/>
    </row>
    <row r="196" spans="1:20" s="41" customFormat="1" ht="28.5" customHeight="1" x14ac:dyDescent="0.2">
      <c r="A196" s="27" t="s">
        <v>210</v>
      </c>
      <c r="B196" s="211" t="s">
        <v>517</v>
      </c>
      <c r="C196" s="65" t="s">
        <v>207</v>
      </c>
      <c r="D196" s="119">
        <f t="shared" si="107"/>
        <v>7.7</v>
      </c>
      <c r="E196" s="119">
        <f t="shared" si="105"/>
        <v>7.7</v>
      </c>
      <c r="F196" s="119">
        <f t="shared" si="106"/>
        <v>5.9</v>
      </c>
      <c r="G196" s="120">
        <f t="shared" si="108"/>
        <v>0</v>
      </c>
      <c r="H196" s="121">
        <f t="shared" si="101"/>
        <v>7.7</v>
      </c>
      <c r="I196" s="119">
        <v>7.7</v>
      </c>
      <c r="J196" s="119">
        <v>5.9</v>
      </c>
      <c r="K196" s="120"/>
      <c r="L196" s="121">
        <f t="shared" si="102"/>
        <v>0</v>
      </c>
      <c r="M196" s="119"/>
      <c r="N196" s="119"/>
      <c r="O196" s="123"/>
      <c r="P196" s="141">
        <f t="shared" si="103"/>
        <v>0</v>
      </c>
      <c r="Q196" s="120"/>
      <c r="R196" s="120"/>
      <c r="S196" s="120"/>
      <c r="T196" s="194"/>
    </row>
    <row r="197" spans="1:20" s="41" customFormat="1" ht="28.5" customHeight="1" x14ac:dyDescent="0.2">
      <c r="A197" s="27" t="s">
        <v>212</v>
      </c>
      <c r="B197" s="211" t="s">
        <v>518</v>
      </c>
      <c r="C197" s="65" t="s">
        <v>203</v>
      </c>
      <c r="D197" s="119">
        <f t="shared" si="97"/>
        <v>0.6</v>
      </c>
      <c r="E197" s="119">
        <f t="shared" si="105"/>
        <v>0.6</v>
      </c>
      <c r="F197" s="119">
        <f t="shared" si="106"/>
        <v>0.4</v>
      </c>
      <c r="G197" s="120">
        <f t="shared" si="99"/>
        <v>0</v>
      </c>
      <c r="H197" s="121">
        <f t="shared" si="101"/>
        <v>0.6</v>
      </c>
      <c r="I197" s="119">
        <v>0.6</v>
      </c>
      <c r="J197" s="119">
        <v>0.4</v>
      </c>
      <c r="K197" s="120"/>
      <c r="L197" s="121">
        <f t="shared" si="102"/>
        <v>0</v>
      </c>
      <c r="M197" s="119"/>
      <c r="N197" s="119"/>
      <c r="O197" s="123"/>
      <c r="P197" s="141">
        <f t="shared" si="103"/>
        <v>0</v>
      </c>
      <c r="Q197" s="120"/>
      <c r="R197" s="120"/>
      <c r="S197" s="120"/>
      <c r="T197" s="194"/>
    </row>
    <row r="198" spans="1:20" s="41" customFormat="1" ht="15.75" customHeight="1" x14ac:dyDescent="0.2">
      <c r="A198" s="27" t="s">
        <v>214</v>
      </c>
      <c r="B198" s="211" t="s">
        <v>519</v>
      </c>
      <c r="C198" s="65" t="s">
        <v>362</v>
      </c>
      <c r="D198" s="119">
        <f>SUM(E198+G198)</f>
        <v>15.9</v>
      </c>
      <c r="E198" s="119">
        <f t="shared" si="105"/>
        <v>15.9</v>
      </c>
      <c r="F198" s="119">
        <f t="shared" si="106"/>
        <v>10.5</v>
      </c>
      <c r="G198" s="120">
        <f>SUM(K198+O198+S198+T198)</f>
        <v>0</v>
      </c>
      <c r="H198" s="121">
        <f t="shared" si="101"/>
        <v>15.9</v>
      </c>
      <c r="I198" s="119">
        <v>15.9</v>
      </c>
      <c r="J198" s="119">
        <v>10.5</v>
      </c>
      <c r="K198" s="120"/>
      <c r="L198" s="121">
        <f t="shared" si="102"/>
        <v>0</v>
      </c>
      <c r="M198" s="119"/>
      <c r="N198" s="119"/>
      <c r="O198" s="123"/>
      <c r="P198" s="141">
        <f t="shared" si="103"/>
        <v>0</v>
      </c>
      <c r="Q198" s="120"/>
      <c r="R198" s="120"/>
      <c r="S198" s="120"/>
      <c r="T198" s="194"/>
    </row>
    <row r="199" spans="1:20" s="41" customFormat="1" ht="27.75" customHeight="1" x14ac:dyDescent="0.2">
      <c r="A199" s="27" t="s">
        <v>216</v>
      </c>
      <c r="B199" s="211" t="s">
        <v>520</v>
      </c>
      <c r="C199" s="65" t="s">
        <v>205</v>
      </c>
      <c r="D199" s="119">
        <f t="shared" si="97"/>
        <v>8.5</v>
      </c>
      <c r="E199" s="119">
        <f t="shared" si="105"/>
        <v>8.5</v>
      </c>
      <c r="F199" s="119">
        <f t="shared" si="106"/>
        <v>5.8</v>
      </c>
      <c r="G199" s="120">
        <f t="shared" si="99"/>
        <v>0</v>
      </c>
      <c r="H199" s="121">
        <f t="shared" si="101"/>
        <v>8.5</v>
      </c>
      <c r="I199" s="119">
        <v>8.5</v>
      </c>
      <c r="J199" s="119">
        <v>5.8</v>
      </c>
      <c r="K199" s="120"/>
      <c r="L199" s="121">
        <f t="shared" si="102"/>
        <v>0</v>
      </c>
      <c r="M199" s="119"/>
      <c r="N199" s="119"/>
      <c r="O199" s="123"/>
      <c r="P199" s="141">
        <f t="shared" si="103"/>
        <v>0</v>
      </c>
      <c r="Q199" s="120"/>
      <c r="R199" s="120"/>
      <c r="S199" s="120"/>
      <c r="T199" s="194"/>
    </row>
    <row r="200" spans="1:20" s="41" customFormat="1" ht="15" customHeight="1" x14ac:dyDescent="0.2">
      <c r="A200" s="27" t="s">
        <v>218</v>
      </c>
      <c r="B200" s="211" t="s">
        <v>521</v>
      </c>
      <c r="C200" s="65" t="s">
        <v>222</v>
      </c>
      <c r="D200" s="119">
        <f>SUM(E200+G200)</f>
        <v>95.9</v>
      </c>
      <c r="E200" s="119">
        <f t="shared" si="105"/>
        <v>95.9</v>
      </c>
      <c r="F200" s="119">
        <f t="shared" si="106"/>
        <v>58.1</v>
      </c>
      <c r="G200" s="120">
        <f>SUM(K200+O200+S200+T200)</f>
        <v>0</v>
      </c>
      <c r="H200" s="121">
        <f t="shared" si="101"/>
        <v>95.9</v>
      </c>
      <c r="I200" s="119">
        <v>95.9</v>
      </c>
      <c r="J200" s="119">
        <v>58.1</v>
      </c>
      <c r="K200" s="120"/>
      <c r="L200" s="121">
        <f t="shared" si="102"/>
        <v>0</v>
      </c>
      <c r="M200" s="119"/>
      <c r="N200" s="119"/>
      <c r="O200" s="123"/>
      <c r="P200" s="141">
        <f t="shared" si="103"/>
        <v>0</v>
      </c>
      <c r="Q200" s="120"/>
      <c r="R200" s="120"/>
      <c r="S200" s="120"/>
      <c r="T200" s="194"/>
    </row>
    <row r="201" spans="1:20" s="41" customFormat="1" ht="39.75" customHeight="1" x14ac:dyDescent="0.2">
      <c r="A201" s="27" t="s">
        <v>220</v>
      </c>
      <c r="B201" s="211" t="s">
        <v>523</v>
      </c>
      <c r="C201" s="65" t="s">
        <v>213</v>
      </c>
      <c r="D201" s="119">
        <f t="shared" si="97"/>
        <v>108.4</v>
      </c>
      <c r="E201" s="119">
        <f t="shared" ref="E201:F207" si="109">SUM(I201+M201+Q201)</f>
        <v>108.4</v>
      </c>
      <c r="F201" s="119">
        <f t="shared" si="109"/>
        <v>0</v>
      </c>
      <c r="G201" s="120">
        <f t="shared" si="99"/>
        <v>0</v>
      </c>
      <c r="H201" s="121">
        <f t="shared" si="101"/>
        <v>108.4</v>
      </c>
      <c r="I201" s="119">
        <v>108.4</v>
      </c>
      <c r="J201" s="119"/>
      <c r="K201" s="120"/>
      <c r="L201" s="121">
        <f t="shared" si="102"/>
        <v>0</v>
      </c>
      <c r="M201" s="119"/>
      <c r="N201" s="119"/>
      <c r="O201" s="123"/>
      <c r="P201" s="141">
        <f t="shared" si="103"/>
        <v>0</v>
      </c>
      <c r="Q201" s="120"/>
      <c r="R201" s="120"/>
      <c r="S201" s="120"/>
      <c r="T201" s="194"/>
    </row>
    <row r="202" spans="1:20" s="41" customFormat="1" ht="51.75" customHeight="1" x14ac:dyDescent="0.2">
      <c r="A202" s="27" t="s">
        <v>650</v>
      </c>
      <c r="B202" s="211" t="s">
        <v>708</v>
      </c>
      <c r="C202" s="65" t="s">
        <v>756</v>
      </c>
      <c r="D202" s="119">
        <f>SUM(E202+G202)</f>
        <v>1.5</v>
      </c>
      <c r="E202" s="119">
        <f>SUM(I202+M202+Q202)</f>
        <v>1.5</v>
      </c>
      <c r="F202" s="119">
        <f>SUM(J202+N202+R202)</f>
        <v>0</v>
      </c>
      <c r="G202" s="120">
        <f>SUM(K202+O202+S202+T202)</f>
        <v>0</v>
      </c>
      <c r="H202" s="121">
        <f>I202+K202</f>
        <v>0</v>
      </c>
      <c r="I202" s="119"/>
      <c r="J202" s="119"/>
      <c r="K202" s="120"/>
      <c r="L202" s="121">
        <f>M202+O202</f>
        <v>0</v>
      </c>
      <c r="M202" s="119"/>
      <c r="N202" s="119"/>
      <c r="O202" s="123"/>
      <c r="P202" s="141">
        <f>Q202+S202</f>
        <v>1.5</v>
      </c>
      <c r="Q202" s="120">
        <v>1.5</v>
      </c>
      <c r="R202" s="120"/>
      <c r="S202" s="120"/>
      <c r="T202" s="194"/>
    </row>
    <row r="203" spans="1:20" s="41" customFormat="1" ht="17.25" hidden="1" customHeight="1" x14ac:dyDescent="0.2">
      <c r="A203" s="27" t="s">
        <v>664</v>
      </c>
      <c r="B203" s="211"/>
      <c r="C203" s="65"/>
      <c r="D203" s="119">
        <f>SUM(E203+G203)</f>
        <v>0</v>
      </c>
      <c r="E203" s="119">
        <f t="shared" si="109"/>
        <v>0</v>
      </c>
      <c r="F203" s="119">
        <f t="shared" si="109"/>
        <v>0</v>
      </c>
      <c r="G203" s="120">
        <f>SUM(K203+O203+S203+T203)</f>
        <v>0</v>
      </c>
      <c r="H203" s="121">
        <f t="shared" si="101"/>
        <v>0</v>
      </c>
      <c r="I203" s="119"/>
      <c r="J203" s="119"/>
      <c r="K203" s="120"/>
      <c r="L203" s="121">
        <f t="shared" si="102"/>
        <v>0</v>
      </c>
      <c r="M203" s="119"/>
      <c r="N203" s="119"/>
      <c r="O203" s="123"/>
      <c r="P203" s="141">
        <f t="shared" si="103"/>
        <v>0</v>
      </c>
      <c r="Q203" s="120"/>
      <c r="R203" s="120"/>
      <c r="S203" s="120"/>
      <c r="T203" s="194"/>
    </row>
    <row r="204" spans="1:20" s="44" customFormat="1" ht="39.75" customHeight="1" x14ac:dyDescent="0.2">
      <c r="A204" s="23" t="s">
        <v>224</v>
      </c>
      <c r="B204" s="209"/>
      <c r="C204" s="70" t="s">
        <v>225</v>
      </c>
      <c r="D204" s="103">
        <f t="shared" si="97"/>
        <v>49.5</v>
      </c>
      <c r="E204" s="103">
        <f t="shared" si="109"/>
        <v>49.5</v>
      </c>
      <c r="F204" s="103">
        <f t="shared" si="109"/>
        <v>35</v>
      </c>
      <c r="G204" s="117">
        <f t="shared" si="99"/>
        <v>0</v>
      </c>
      <c r="H204" s="116">
        <f>SUM(H205)</f>
        <v>0</v>
      </c>
      <c r="I204" s="103">
        <f t="shared" ref="I204:T204" si="110">SUM(I205)</f>
        <v>0</v>
      </c>
      <c r="J204" s="103">
        <f t="shared" si="110"/>
        <v>0</v>
      </c>
      <c r="K204" s="104">
        <f t="shared" si="110"/>
        <v>0</v>
      </c>
      <c r="L204" s="116">
        <f t="shared" si="110"/>
        <v>0</v>
      </c>
      <c r="M204" s="103">
        <f t="shared" si="110"/>
        <v>0</v>
      </c>
      <c r="N204" s="103">
        <f t="shared" si="110"/>
        <v>0</v>
      </c>
      <c r="O204" s="117">
        <f t="shared" si="110"/>
        <v>0</v>
      </c>
      <c r="P204" s="118">
        <f t="shared" si="110"/>
        <v>49.5</v>
      </c>
      <c r="Q204" s="103">
        <f t="shared" si="110"/>
        <v>49.5</v>
      </c>
      <c r="R204" s="103">
        <f t="shared" si="110"/>
        <v>35</v>
      </c>
      <c r="S204" s="104">
        <f t="shared" si="110"/>
        <v>0</v>
      </c>
      <c r="T204" s="194">
        <f t="shared" si="110"/>
        <v>0</v>
      </c>
    </row>
    <row r="205" spans="1:20" s="41" customFormat="1" ht="15" customHeight="1" x14ac:dyDescent="0.2">
      <c r="A205" s="27" t="s">
        <v>226</v>
      </c>
      <c r="B205" s="211" t="s">
        <v>499</v>
      </c>
      <c r="C205" s="65" t="s">
        <v>227</v>
      </c>
      <c r="D205" s="119">
        <f t="shared" si="97"/>
        <v>49.5</v>
      </c>
      <c r="E205" s="119">
        <f t="shared" si="109"/>
        <v>49.5</v>
      </c>
      <c r="F205" s="119">
        <f t="shared" si="109"/>
        <v>35</v>
      </c>
      <c r="G205" s="120">
        <f t="shared" si="99"/>
        <v>0</v>
      </c>
      <c r="H205" s="121">
        <f>I205+K205</f>
        <v>0</v>
      </c>
      <c r="I205" s="119"/>
      <c r="J205" s="119"/>
      <c r="K205" s="120"/>
      <c r="L205" s="121">
        <f>M205+O205</f>
        <v>0</v>
      </c>
      <c r="M205" s="119"/>
      <c r="N205" s="119"/>
      <c r="O205" s="123"/>
      <c r="P205" s="124">
        <f>Q205+S205</f>
        <v>49.5</v>
      </c>
      <c r="Q205" s="119">
        <v>49.5</v>
      </c>
      <c r="R205" s="119">
        <v>35</v>
      </c>
      <c r="S205" s="120"/>
      <c r="T205" s="194"/>
    </row>
    <row r="206" spans="1:20" s="44" customFormat="1" ht="28.5" customHeight="1" x14ac:dyDescent="0.2">
      <c r="A206" s="36" t="s">
        <v>228</v>
      </c>
      <c r="B206" s="212"/>
      <c r="C206" s="59" t="s">
        <v>229</v>
      </c>
      <c r="D206" s="155">
        <f t="shared" si="97"/>
        <v>488.8</v>
      </c>
      <c r="E206" s="155">
        <f t="shared" si="109"/>
        <v>488.8</v>
      </c>
      <c r="F206" s="155">
        <f t="shared" si="109"/>
        <v>352.2</v>
      </c>
      <c r="G206" s="156">
        <f t="shared" si="99"/>
        <v>0</v>
      </c>
      <c r="H206" s="116">
        <f>SUM(H207)</f>
        <v>488.8</v>
      </c>
      <c r="I206" s="103">
        <f t="shared" ref="I206:T206" si="111">SUM(I207)</f>
        <v>488.8</v>
      </c>
      <c r="J206" s="103">
        <f t="shared" si="111"/>
        <v>352.2</v>
      </c>
      <c r="K206" s="104">
        <f t="shared" si="111"/>
        <v>0</v>
      </c>
      <c r="L206" s="116">
        <f t="shared" si="111"/>
        <v>0</v>
      </c>
      <c r="M206" s="103">
        <f t="shared" si="111"/>
        <v>0</v>
      </c>
      <c r="N206" s="103">
        <f t="shared" si="111"/>
        <v>0</v>
      </c>
      <c r="O206" s="117">
        <f t="shared" si="111"/>
        <v>0</v>
      </c>
      <c r="P206" s="118">
        <f t="shared" si="111"/>
        <v>0</v>
      </c>
      <c r="Q206" s="103">
        <f t="shared" si="111"/>
        <v>0</v>
      </c>
      <c r="R206" s="103">
        <f t="shared" si="111"/>
        <v>0</v>
      </c>
      <c r="S206" s="104">
        <f t="shared" si="111"/>
        <v>0</v>
      </c>
      <c r="T206" s="194">
        <f t="shared" si="111"/>
        <v>0</v>
      </c>
    </row>
    <row r="207" spans="1:20" s="41" customFormat="1" ht="15.75" customHeight="1" thickBot="1" x14ac:dyDescent="0.25">
      <c r="A207" s="31" t="s">
        <v>230</v>
      </c>
      <c r="B207" s="216" t="s">
        <v>522</v>
      </c>
      <c r="C207" s="72" t="s">
        <v>231</v>
      </c>
      <c r="D207" s="142">
        <f t="shared" si="97"/>
        <v>488.8</v>
      </c>
      <c r="E207" s="142">
        <f t="shared" si="109"/>
        <v>488.8</v>
      </c>
      <c r="F207" s="142">
        <f t="shared" si="109"/>
        <v>352.2</v>
      </c>
      <c r="G207" s="143">
        <f t="shared" si="99"/>
        <v>0</v>
      </c>
      <c r="H207" s="129">
        <f>I207+K207</f>
        <v>488.8</v>
      </c>
      <c r="I207" s="142">
        <v>488.8</v>
      </c>
      <c r="J207" s="142">
        <v>352.2</v>
      </c>
      <c r="K207" s="143"/>
      <c r="L207" s="129">
        <f>M207+O207</f>
        <v>0</v>
      </c>
      <c r="M207" s="142"/>
      <c r="N207" s="142"/>
      <c r="O207" s="144"/>
      <c r="P207" s="145">
        <f>Q207+S207</f>
        <v>0</v>
      </c>
      <c r="Q207" s="142"/>
      <c r="R207" s="142"/>
      <c r="S207" s="120"/>
      <c r="T207" s="199"/>
    </row>
    <row r="208" spans="1:20" s="41" customFormat="1" ht="15.75" customHeight="1" thickBot="1" x14ac:dyDescent="0.25">
      <c r="A208" s="33" t="s">
        <v>232</v>
      </c>
      <c r="B208" s="215"/>
      <c r="C208" s="71" t="s">
        <v>284</v>
      </c>
      <c r="D208" s="130">
        <f t="shared" ref="D208:T208" si="112">SUM(D209+D217+D218+D219+D220+D221+D222+D223+D224+D225+D226)</f>
        <v>1337.0000000000002</v>
      </c>
      <c r="E208" s="130">
        <f t="shared" si="112"/>
        <v>1288.5000000000002</v>
      </c>
      <c r="F208" s="130">
        <f t="shared" si="112"/>
        <v>541.6</v>
      </c>
      <c r="G208" s="131">
        <f t="shared" si="112"/>
        <v>48.5</v>
      </c>
      <c r="H208" s="132">
        <f t="shared" si="112"/>
        <v>56.3</v>
      </c>
      <c r="I208" s="130">
        <f t="shared" si="112"/>
        <v>56.3</v>
      </c>
      <c r="J208" s="130">
        <f t="shared" si="112"/>
        <v>36</v>
      </c>
      <c r="K208" s="131">
        <f t="shared" si="112"/>
        <v>0</v>
      </c>
      <c r="L208" s="132">
        <f t="shared" si="112"/>
        <v>23</v>
      </c>
      <c r="M208" s="130">
        <f t="shared" si="112"/>
        <v>23</v>
      </c>
      <c r="N208" s="130">
        <f t="shared" si="112"/>
        <v>0</v>
      </c>
      <c r="O208" s="133">
        <f t="shared" si="112"/>
        <v>0</v>
      </c>
      <c r="P208" s="134">
        <f t="shared" si="112"/>
        <v>1257.7000000000003</v>
      </c>
      <c r="Q208" s="130">
        <f t="shared" si="112"/>
        <v>1209.2000000000003</v>
      </c>
      <c r="R208" s="130">
        <f t="shared" si="112"/>
        <v>505.6</v>
      </c>
      <c r="S208" s="131">
        <f t="shared" si="112"/>
        <v>48.5</v>
      </c>
      <c r="T208" s="196">
        <f t="shared" si="112"/>
        <v>0</v>
      </c>
    </row>
    <row r="209" spans="1:20" s="44" customFormat="1" ht="28.5" customHeight="1" x14ac:dyDescent="0.2">
      <c r="A209" s="29" t="s">
        <v>233</v>
      </c>
      <c r="B209" s="212"/>
      <c r="C209" s="56" t="s">
        <v>63</v>
      </c>
      <c r="D209" s="103">
        <f t="shared" ref="D209:D222" si="113">SUM(E209+G209)</f>
        <v>1334.8</v>
      </c>
      <c r="E209" s="103">
        <f>SUM(I209+M209+Q209)</f>
        <v>1286.3</v>
      </c>
      <c r="F209" s="103">
        <f>SUM(J209+N209+R209)</f>
        <v>541.6</v>
      </c>
      <c r="G209" s="104">
        <f t="shared" ref="G209:G226" si="114">SUM(K209+O209+S209+T209)</f>
        <v>48.5</v>
      </c>
      <c r="H209" s="116">
        <f>I209+K209</f>
        <v>56.3</v>
      </c>
      <c r="I209" s="103">
        <f>SUM(I210:I216)</f>
        <v>56.3</v>
      </c>
      <c r="J209" s="103">
        <f>SUM(J210:J216)</f>
        <v>36</v>
      </c>
      <c r="K209" s="103">
        <f>SUM(K210:K216)</f>
        <v>0</v>
      </c>
      <c r="L209" s="116">
        <f>M209+O209</f>
        <v>23</v>
      </c>
      <c r="M209" s="103">
        <f>SUM(M210:M216)</f>
        <v>23</v>
      </c>
      <c r="N209" s="103">
        <f>SUM(N210:N216)</f>
        <v>0</v>
      </c>
      <c r="O209" s="103">
        <f>SUM(O210:O216)</f>
        <v>0</v>
      </c>
      <c r="P209" s="118">
        <f>SUM(Q209+S209)</f>
        <v>1255.5</v>
      </c>
      <c r="Q209" s="104">
        <f>SUM(Q210:Q216)</f>
        <v>1207</v>
      </c>
      <c r="R209" s="104">
        <f>SUM(R210:R216)</f>
        <v>505.6</v>
      </c>
      <c r="S209" s="104">
        <f>SUM(S210:S216)</f>
        <v>48.5</v>
      </c>
      <c r="T209" s="197">
        <f>SUM(T210:T216)</f>
        <v>0</v>
      </c>
    </row>
    <row r="210" spans="1:20" s="41" customFormat="1" ht="15" customHeight="1" x14ac:dyDescent="0.2">
      <c r="A210" s="27" t="s">
        <v>298</v>
      </c>
      <c r="B210" s="211" t="s">
        <v>525</v>
      </c>
      <c r="C210" s="65" t="s">
        <v>235</v>
      </c>
      <c r="D210" s="119">
        <f t="shared" si="113"/>
        <v>750.6</v>
      </c>
      <c r="E210" s="119">
        <f t="shared" ref="E210:F225" si="115">SUM(I210+M210+Q210)</f>
        <v>718.6</v>
      </c>
      <c r="F210" s="119">
        <f t="shared" si="115"/>
        <v>505.6</v>
      </c>
      <c r="G210" s="120">
        <f t="shared" si="114"/>
        <v>32</v>
      </c>
      <c r="H210" s="121">
        <f>I210+K210</f>
        <v>0</v>
      </c>
      <c r="I210" s="119"/>
      <c r="J210" s="119"/>
      <c r="K210" s="120"/>
      <c r="L210" s="121">
        <f t="shared" ref="L210:L215" si="116">M210+O210</f>
        <v>0</v>
      </c>
      <c r="M210" s="119"/>
      <c r="N210" s="119"/>
      <c r="O210" s="123"/>
      <c r="P210" s="124">
        <f>SUM(Q210+S210)</f>
        <v>750.6</v>
      </c>
      <c r="Q210" s="120">
        <v>718.6</v>
      </c>
      <c r="R210" s="120">
        <v>505.6</v>
      </c>
      <c r="S210" s="120">
        <v>32</v>
      </c>
      <c r="T210" s="194"/>
    </row>
    <row r="211" spans="1:20" s="41" customFormat="1" ht="15" customHeight="1" x14ac:dyDescent="0.2">
      <c r="A211" s="27" t="s">
        <v>299</v>
      </c>
      <c r="B211" s="211" t="s">
        <v>526</v>
      </c>
      <c r="C211" s="65" t="s">
        <v>222</v>
      </c>
      <c r="D211" s="119">
        <f t="shared" si="113"/>
        <v>56.3</v>
      </c>
      <c r="E211" s="119">
        <f t="shared" si="115"/>
        <v>56.3</v>
      </c>
      <c r="F211" s="119">
        <f t="shared" si="115"/>
        <v>36</v>
      </c>
      <c r="G211" s="120">
        <f t="shared" si="114"/>
        <v>0</v>
      </c>
      <c r="H211" s="121">
        <f>I211+K211</f>
        <v>56.3</v>
      </c>
      <c r="I211" s="119">
        <v>56.3</v>
      </c>
      <c r="J211" s="119">
        <v>36</v>
      </c>
      <c r="K211" s="120"/>
      <c r="L211" s="121">
        <f t="shared" si="116"/>
        <v>0</v>
      </c>
      <c r="M211" s="119"/>
      <c r="N211" s="119"/>
      <c r="O211" s="123"/>
      <c r="P211" s="124">
        <f>SUM(Q211+S211)</f>
        <v>0</v>
      </c>
      <c r="Q211" s="120"/>
      <c r="R211" s="120"/>
      <c r="S211" s="120"/>
      <c r="T211" s="194"/>
    </row>
    <row r="212" spans="1:20" s="41" customFormat="1" ht="28.5" customHeight="1" x14ac:dyDescent="0.2">
      <c r="A212" s="27" t="s">
        <v>300</v>
      </c>
      <c r="B212" s="211" t="s">
        <v>527</v>
      </c>
      <c r="C212" s="65" t="s">
        <v>237</v>
      </c>
      <c r="D212" s="119">
        <f t="shared" si="113"/>
        <v>217.4</v>
      </c>
      <c r="E212" s="119">
        <f t="shared" si="115"/>
        <v>217.4</v>
      </c>
      <c r="F212" s="119">
        <f t="shared" si="115"/>
        <v>0</v>
      </c>
      <c r="G212" s="120">
        <f t="shared" si="114"/>
        <v>0</v>
      </c>
      <c r="H212" s="121">
        <f>I212+K212</f>
        <v>0</v>
      </c>
      <c r="I212" s="119"/>
      <c r="J212" s="119"/>
      <c r="K212" s="120"/>
      <c r="L212" s="121">
        <f t="shared" si="116"/>
        <v>0</v>
      </c>
      <c r="M212" s="119"/>
      <c r="N212" s="119"/>
      <c r="O212" s="123"/>
      <c r="P212" s="124">
        <f>SUM(Q212+S212)</f>
        <v>217.4</v>
      </c>
      <c r="Q212" s="120">
        <v>217.4</v>
      </c>
      <c r="R212" s="120"/>
      <c r="S212" s="120"/>
      <c r="T212" s="194"/>
    </row>
    <row r="213" spans="1:20" s="41" customFormat="1" ht="42" customHeight="1" x14ac:dyDescent="0.2">
      <c r="A213" s="27" t="s">
        <v>234</v>
      </c>
      <c r="B213" s="211" t="s">
        <v>528</v>
      </c>
      <c r="C213" s="65" t="s">
        <v>239</v>
      </c>
      <c r="D213" s="119">
        <f t="shared" si="113"/>
        <v>161.4</v>
      </c>
      <c r="E213" s="119">
        <f t="shared" si="115"/>
        <v>144.9</v>
      </c>
      <c r="F213" s="119">
        <f t="shared" si="115"/>
        <v>0</v>
      </c>
      <c r="G213" s="120">
        <f t="shared" si="114"/>
        <v>16.5</v>
      </c>
      <c r="H213" s="121">
        <f t="shared" ref="H213:H226" si="117">I213+K213</f>
        <v>0</v>
      </c>
      <c r="I213" s="119"/>
      <c r="J213" s="119"/>
      <c r="K213" s="120"/>
      <c r="L213" s="121">
        <f t="shared" si="116"/>
        <v>0</v>
      </c>
      <c r="M213" s="119"/>
      <c r="N213" s="119"/>
      <c r="O213" s="123"/>
      <c r="P213" s="124">
        <f t="shared" ref="P213:P226" si="118">SUM(Q213+S213)</f>
        <v>161.4</v>
      </c>
      <c r="Q213" s="120">
        <v>144.9</v>
      </c>
      <c r="R213" s="120"/>
      <c r="S213" s="120">
        <v>16.5</v>
      </c>
      <c r="T213" s="194"/>
    </row>
    <row r="214" spans="1:20" s="41" customFormat="1" ht="15" customHeight="1" x14ac:dyDescent="0.2">
      <c r="A214" s="27" t="s">
        <v>236</v>
      </c>
      <c r="B214" s="211" t="s">
        <v>529</v>
      </c>
      <c r="C214" s="65" t="s">
        <v>240</v>
      </c>
      <c r="D214" s="119">
        <f t="shared" si="113"/>
        <v>75.099999999999994</v>
      </c>
      <c r="E214" s="119">
        <f t="shared" si="115"/>
        <v>75.099999999999994</v>
      </c>
      <c r="F214" s="119">
        <f t="shared" si="115"/>
        <v>0</v>
      </c>
      <c r="G214" s="120">
        <f t="shared" si="114"/>
        <v>0</v>
      </c>
      <c r="H214" s="121">
        <f t="shared" si="117"/>
        <v>0</v>
      </c>
      <c r="I214" s="119"/>
      <c r="J214" s="119"/>
      <c r="K214" s="120"/>
      <c r="L214" s="121">
        <f t="shared" si="116"/>
        <v>0</v>
      </c>
      <c r="M214" s="119"/>
      <c r="N214" s="119"/>
      <c r="O214" s="123"/>
      <c r="P214" s="124">
        <f t="shared" si="118"/>
        <v>75.099999999999994</v>
      </c>
      <c r="Q214" s="120">
        <v>75.099999999999994</v>
      </c>
      <c r="R214" s="120"/>
      <c r="S214" s="120"/>
      <c r="T214" s="194"/>
    </row>
    <row r="215" spans="1:20" s="41" customFormat="1" ht="53.25" customHeight="1" x14ac:dyDescent="0.2">
      <c r="A215" s="27" t="s">
        <v>757</v>
      </c>
      <c r="B215" s="211" t="s">
        <v>531</v>
      </c>
      <c r="C215" s="65" t="s">
        <v>758</v>
      </c>
      <c r="D215" s="119">
        <f t="shared" si="113"/>
        <v>31</v>
      </c>
      <c r="E215" s="119">
        <f t="shared" si="115"/>
        <v>31</v>
      </c>
      <c r="F215" s="119">
        <f t="shared" si="115"/>
        <v>0</v>
      </c>
      <c r="G215" s="120">
        <f>SUM(K215+O215+S215+T215)</f>
        <v>0</v>
      </c>
      <c r="H215" s="121">
        <f t="shared" si="117"/>
        <v>0</v>
      </c>
      <c r="I215" s="119"/>
      <c r="J215" s="119"/>
      <c r="K215" s="120"/>
      <c r="L215" s="121">
        <f t="shared" si="116"/>
        <v>23</v>
      </c>
      <c r="M215" s="119">
        <v>23</v>
      </c>
      <c r="N215" s="119"/>
      <c r="O215" s="123"/>
      <c r="P215" s="124">
        <f t="shared" si="118"/>
        <v>8</v>
      </c>
      <c r="Q215" s="120">
        <v>8</v>
      </c>
      <c r="R215" s="120"/>
      <c r="S215" s="120"/>
      <c r="T215" s="194"/>
    </row>
    <row r="216" spans="1:20" s="41" customFormat="1" ht="27" customHeight="1" x14ac:dyDescent="0.2">
      <c r="A216" s="27" t="s">
        <v>238</v>
      </c>
      <c r="B216" s="210" t="s">
        <v>530</v>
      </c>
      <c r="C216" s="66" t="s">
        <v>759</v>
      </c>
      <c r="D216" s="119">
        <f>SUM(E216+G216)</f>
        <v>43</v>
      </c>
      <c r="E216" s="119">
        <f>SUM(I216+M216+Q216)</f>
        <v>43</v>
      </c>
      <c r="F216" s="119">
        <f>SUM(J216+N216+R216)</f>
        <v>0</v>
      </c>
      <c r="G216" s="120">
        <f>SUM(K216+O216+S216+T216)</f>
        <v>0</v>
      </c>
      <c r="H216" s="121">
        <f t="shared" si="117"/>
        <v>0</v>
      </c>
      <c r="I216" s="119"/>
      <c r="J216" s="119"/>
      <c r="K216" s="120"/>
      <c r="L216" s="121">
        <f>M216+O216</f>
        <v>0</v>
      </c>
      <c r="M216" s="119"/>
      <c r="N216" s="119"/>
      <c r="O216" s="123"/>
      <c r="P216" s="124">
        <f t="shared" si="118"/>
        <v>43</v>
      </c>
      <c r="Q216" s="120">
        <v>43</v>
      </c>
      <c r="R216" s="120"/>
      <c r="S216" s="120"/>
      <c r="T216" s="194"/>
    </row>
    <row r="217" spans="1:20" s="44" customFormat="1" ht="15" customHeight="1" x14ac:dyDescent="0.2">
      <c r="A217" s="23" t="s">
        <v>241</v>
      </c>
      <c r="B217" s="209" t="s">
        <v>524</v>
      </c>
      <c r="C217" s="24" t="s">
        <v>242</v>
      </c>
      <c r="D217" s="103">
        <f t="shared" si="113"/>
        <v>0.3</v>
      </c>
      <c r="E217" s="103">
        <f t="shared" si="115"/>
        <v>0.3</v>
      </c>
      <c r="F217" s="103">
        <f t="shared" si="115"/>
        <v>0</v>
      </c>
      <c r="G217" s="104">
        <f t="shared" si="114"/>
        <v>0</v>
      </c>
      <c r="H217" s="121">
        <f t="shared" si="117"/>
        <v>0</v>
      </c>
      <c r="I217" s="103"/>
      <c r="J217" s="103"/>
      <c r="K217" s="104"/>
      <c r="L217" s="116">
        <f t="shared" ref="L217:L226" si="119">M217</f>
        <v>0</v>
      </c>
      <c r="M217" s="103"/>
      <c r="N217" s="103"/>
      <c r="O217" s="117"/>
      <c r="P217" s="118">
        <f t="shared" si="118"/>
        <v>0.3</v>
      </c>
      <c r="Q217" s="104">
        <v>0.3</v>
      </c>
      <c r="R217" s="104"/>
      <c r="S217" s="104"/>
      <c r="T217" s="194"/>
    </row>
    <row r="218" spans="1:20" s="44" customFormat="1" ht="15" customHeight="1" x14ac:dyDescent="0.2">
      <c r="A218" s="23" t="s">
        <v>243</v>
      </c>
      <c r="B218" s="209" t="s">
        <v>524</v>
      </c>
      <c r="C218" s="24" t="s">
        <v>244</v>
      </c>
      <c r="D218" s="103">
        <f t="shared" si="113"/>
        <v>0.2</v>
      </c>
      <c r="E218" s="103">
        <f t="shared" si="115"/>
        <v>0.2</v>
      </c>
      <c r="F218" s="103">
        <f t="shared" si="115"/>
        <v>0</v>
      </c>
      <c r="G218" s="104">
        <f t="shared" si="114"/>
        <v>0</v>
      </c>
      <c r="H218" s="121">
        <f t="shared" si="117"/>
        <v>0</v>
      </c>
      <c r="I218" s="103"/>
      <c r="J218" s="103"/>
      <c r="K218" s="104"/>
      <c r="L218" s="116">
        <f t="shared" si="119"/>
        <v>0</v>
      </c>
      <c r="M218" s="103"/>
      <c r="N218" s="103"/>
      <c r="O218" s="117"/>
      <c r="P218" s="118">
        <f t="shared" si="118"/>
        <v>0.2</v>
      </c>
      <c r="Q218" s="104">
        <v>0.2</v>
      </c>
      <c r="R218" s="104"/>
      <c r="S218" s="104"/>
      <c r="T218" s="194"/>
    </row>
    <row r="219" spans="1:20" s="44" customFormat="1" ht="15" customHeight="1" x14ac:dyDescent="0.2">
      <c r="A219" s="23" t="s">
        <v>245</v>
      </c>
      <c r="B219" s="209" t="s">
        <v>524</v>
      </c>
      <c r="C219" s="24" t="s">
        <v>246</v>
      </c>
      <c r="D219" s="103">
        <f t="shared" si="113"/>
        <v>0.2</v>
      </c>
      <c r="E219" s="103">
        <f t="shared" si="115"/>
        <v>0.2</v>
      </c>
      <c r="F219" s="103">
        <f t="shared" si="115"/>
        <v>0</v>
      </c>
      <c r="G219" s="104">
        <f t="shared" si="114"/>
        <v>0</v>
      </c>
      <c r="H219" s="121">
        <f t="shared" si="117"/>
        <v>0</v>
      </c>
      <c r="I219" s="103"/>
      <c r="J219" s="103"/>
      <c r="K219" s="104"/>
      <c r="L219" s="116">
        <f t="shared" si="119"/>
        <v>0</v>
      </c>
      <c r="M219" s="103"/>
      <c r="N219" s="103"/>
      <c r="O219" s="117"/>
      <c r="P219" s="118">
        <f t="shared" si="118"/>
        <v>0.2</v>
      </c>
      <c r="Q219" s="104">
        <v>0.2</v>
      </c>
      <c r="R219" s="104"/>
      <c r="S219" s="104"/>
      <c r="T219" s="194"/>
    </row>
    <row r="220" spans="1:20" s="44" customFormat="1" ht="15" customHeight="1" x14ac:dyDescent="0.2">
      <c r="A220" s="23" t="s">
        <v>247</v>
      </c>
      <c r="B220" s="209" t="s">
        <v>524</v>
      </c>
      <c r="C220" s="24" t="s">
        <v>248</v>
      </c>
      <c r="D220" s="103">
        <f t="shared" si="113"/>
        <v>0.2</v>
      </c>
      <c r="E220" s="103">
        <f t="shared" si="115"/>
        <v>0.2</v>
      </c>
      <c r="F220" s="103">
        <f t="shared" si="115"/>
        <v>0</v>
      </c>
      <c r="G220" s="104">
        <f t="shared" si="114"/>
        <v>0</v>
      </c>
      <c r="H220" s="121">
        <f t="shared" si="117"/>
        <v>0</v>
      </c>
      <c r="I220" s="103"/>
      <c r="J220" s="103"/>
      <c r="K220" s="104"/>
      <c r="L220" s="116">
        <f t="shared" si="119"/>
        <v>0</v>
      </c>
      <c r="M220" s="103"/>
      <c r="N220" s="103"/>
      <c r="O220" s="117"/>
      <c r="P220" s="118">
        <f t="shared" si="118"/>
        <v>0.2</v>
      </c>
      <c r="Q220" s="104">
        <v>0.2</v>
      </c>
      <c r="R220" s="104"/>
      <c r="S220" s="104"/>
      <c r="T220" s="194"/>
    </row>
    <row r="221" spans="1:20" s="44" customFormat="1" ht="15" customHeight="1" x14ac:dyDescent="0.2">
      <c r="A221" s="23" t="s">
        <v>249</v>
      </c>
      <c r="B221" s="209" t="s">
        <v>524</v>
      </c>
      <c r="C221" s="24" t="s">
        <v>250</v>
      </c>
      <c r="D221" s="103">
        <f t="shared" si="113"/>
        <v>0.2</v>
      </c>
      <c r="E221" s="103">
        <f t="shared" si="115"/>
        <v>0.2</v>
      </c>
      <c r="F221" s="103">
        <f t="shared" si="115"/>
        <v>0</v>
      </c>
      <c r="G221" s="104">
        <f t="shared" si="114"/>
        <v>0</v>
      </c>
      <c r="H221" s="121">
        <f t="shared" si="117"/>
        <v>0</v>
      </c>
      <c r="I221" s="103"/>
      <c r="J221" s="103"/>
      <c r="K221" s="104"/>
      <c r="L221" s="116">
        <f t="shared" si="119"/>
        <v>0</v>
      </c>
      <c r="M221" s="103"/>
      <c r="N221" s="103"/>
      <c r="O221" s="117"/>
      <c r="P221" s="118">
        <f t="shared" si="118"/>
        <v>0.2</v>
      </c>
      <c r="Q221" s="104">
        <v>0.2</v>
      </c>
      <c r="R221" s="104"/>
      <c r="S221" s="104"/>
      <c r="T221" s="194"/>
    </row>
    <row r="222" spans="1:20" s="44" customFormat="1" ht="15" customHeight="1" x14ac:dyDescent="0.2">
      <c r="A222" s="23" t="s">
        <v>251</v>
      </c>
      <c r="B222" s="209" t="s">
        <v>524</v>
      </c>
      <c r="C222" s="24" t="s">
        <v>252</v>
      </c>
      <c r="D222" s="103">
        <f t="shared" si="113"/>
        <v>0.2</v>
      </c>
      <c r="E222" s="103">
        <f t="shared" si="115"/>
        <v>0.2</v>
      </c>
      <c r="F222" s="103">
        <f t="shared" si="115"/>
        <v>0</v>
      </c>
      <c r="G222" s="104">
        <f t="shared" si="114"/>
        <v>0</v>
      </c>
      <c r="H222" s="121">
        <f t="shared" si="117"/>
        <v>0</v>
      </c>
      <c r="I222" s="103"/>
      <c r="J222" s="103"/>
      <c r="K222" s="104"/>
      <c r="L222" s="116">
        <f t="shared" si="119"/>
        <v>0</v>
      </c>
      <c r="M222" s="103"/>
      <c r="N222" s="103"/>
      <c r="O222" s="117"/>
      <c r="P222" s="118">
        <f t="shared" si="118"/>
        <v>0.2</v>
      </c>
      <c r="Q222" s="104">
        <v>0.2</v>
      </c>
      <c r="R222" s="104"/>
      <c r="S222" s="104"/>
      <c r="T222" s="194"/>
    </row>
    <row r="223" spans="1:20" s="44" customFormat="1" ht="15" customHeight="1" x14ac:dyDescent="0.2">
      <c r="A223" s="23" t="s">
        <v>253</v>
      </c>
      <c r="B223" s="209" t="s">
        <v>524</v>
      </c>
      <c r="C223" s="24" t="s">
        <v>254</v>
      </c>
      <c r="D223" s="103">
        <f>SUM(E223+G223)</f>
        <v>0.2</v>
      </c>
      <c r="E223" s="103">
        <f t="shared" si="115"/>
        <v>0.2</v>
      </c>
      <c r="F223" s="103">
        <f t="shared" si="115"/>
        <v>0</v>
      </c>
      <c r="G223" s="104">
        <f t="shared" si="114"/>
        <v>0</v>
      </c>
      <c r="H223" s="121">
        <f t="shared" si="117"/>
        <v>0</v>
      </c>
      <c r="I223" s="103"/>
      <c r="J223" s="103"/>
      <c r="K223" s="104"/>
      <c r="L223" s="116">
        <f t="shared" si="119"/>
        <v>0</v>
      </c>
      <c r="M223" s="103"/>
      <c r="N223" s="103"/>
      <c r="O223" s="117"/>
      <c r="P223" s="118">
        <f t="shared" si="118"/>
        <v>0.2</v>
      </c>
      <c r="Q223" s="104">
        <v>0.2</v>
      </c>
      <c r="R223" s="104"/>
      <c r="S223" s="104"/>
      <c r="T223" s="194"/>
    </row>
    <row r="224" spans="1:20" s="44" customFormat="1" ht="15" customHeight="1" x14ac:dyDescent="0.2">
      <c r="A224" s="23" t="s">
        <v>255</v>
      </c>
      <c r="B224" s="209" t="s">
        <v>524</v>
      </c>
      <c r="C224" s="24" t="s">
        <v>256</v>
      </c>
      <c r="D224" s="103">
        <f>SUM(E224+G224)</f>
        <v>0.2</v>
      </c>
      <c r="E224" s="103">
        <f t="shared" si="115"/>
        <v>0.2</v>
      </c>
      <c r="F224" s="103">
        <f t="shared" si="115"/>
        <v>0</v>
      </c>
      <c r="G224" s="104">
        <f t="shared" si="114"/>
        <v>0</v>
      </c>
      <c r="H224" s="121">
        <f t="shared" si="117"/>
        <v>0</v>
      </c>
      <c r="I224" s="103"/>
      <c r="J224" s="103"/>
      <c r="K224" s="104"/>
      <c r="L224" s="116">
        <f t="shared" si="119"/>
        <v>0</v>
      </c>
      <c r="M224" s="103"/>
      <c r="N224" s="103"/>
      <c r="O224" s="117"/>
      <c r="P224" s="118">
        <f t="shared" si="118"/>
        <v>0.2</v>
      </c>
      <c r="Q224" s="104">
        <v>0.2</v>
      </c>
      <c r="R224" s="104"/>
      <c r="S224" s="104"/>
      <c r="T224" s="194"/>
    </row>
    <row r="225" spans="1:20" s="44" customFormat="1" ht="15" customHeight="1" x14ac:dyDescent="0.2">
      <c r="A225" s="23" t="s">
        <v>257</v>
      </c>
      <c r="B225" s="209" t="s">
        <v>524</v>
      </c>
      <c r="C225" s="24" t="s">
        <v>258</v>
      </c>
      <c r="D225" s="103">
        <f>SUM(E225+G225)</f>
        <v>0.2</v>
      </c>
      <c r="E225" s="103">
        <f t="shared" si="115"/>
        <v>0.2</v>
      </c>
      <c r="F225" s="103">
        <f t="shared" si="115"/>
        <v>0</v>
      </c>
      <c r="G225" s="104">
        <f t="shared" si="114"/>
        <v>0</v>
      </c>
      <c r="H225" s="121">
        <f t="shared" si="117"/>
        <v>0</v>
      </c>
      <c r="I225" s="103"/>
      <c r="J225" s="103"/>
      <c r="K225" s="104"/>
      <c r="L225" s="116">
        <f t="shared" si="119"/>
        <v>0</v>
      </c>
      <c r="M225" s="103"/>
      <c r="N225" s="103"/>
      <c r="O225" s="117"/>
      <c r="P225" s="118">
        <f t="shared" si="118"/>
        <v>0.2</v>
      </c>
      <c r="Q225" s="104">
        <v>0.2</v>
      </c>
      <c r="R225" s="104"/>
      <c r="S225" s="104"/>
      <c r="T225" s="194"/>
    </row>
    <row r="226" spans="1:20" s="44" customFormat="1" ht="15" customHeight="1" thickBot="1" x14ac:dyDescent="0.25">
      <c r="A226" s="29" t="s">
        <v>259</v>
      </c>
      <c r="B226" s="209" t="s">
        <v>524</v>
      </c>
      <c r="C226" s="30" t="s">
        <v>260</v>
      </c>
      <c r="D226" s="125">
        <f>SUM(E226+G226)</f>
        <v>0.3</v>
      </c>
      <c r="E226" s="125">
        <f>SUM(I226+M226+Q226)</f>
        <v>0.3</v>
      </c>
      <c r="F226" s="125">
        <f>SUM(J226+N226+R226)</f>
        <v>0</v>
      </c>
      <c r="G226" s="126">
        <f t="shared" si="114"/>
        <v>0</v>
      </c>
      <c r="H226" s="121">
        <f t="shared" si="117"/>
        <v>0</v>
      </c>
      <c r="I226" s="125"/>
      <c r="J226" s="125"/>
      <c r="K226" s="126"/>
      <c r="L226" s="157">
        <f t="shared" si="119"/>
        <v>0</v>
      </c>
      <c r="M226" s="125"/>
      <c r="N226" s="125"/>
      <c r="O226" s="158"/>
      <c r="P226" s="159">
        <f t="shared" si="118"/>
        <v>0.3</v>
      </c>
      <c r="Q226" s="126">
        <v>0.3</v>
      </c>
      <c r="R226" s="126"/>
      <c r="S226" s="104"/>
      <c r="T226" s="200"/>
    </row>
    <row r="227" spans="1:20" s="41" customFormat="1" ht="30" customHeight="1" thickBot="1" x14ac:dyDescent="0.25">
      <c r="A227" s="33" t="s">
        <v>261</v>
      </c>
      <c r="B227" s="215"/>
      <c r="C227" s="71" t="s">
        <v>363</v>
      </c>
      <c r="D227" s="130">
        <f>SUM(D228)</f>
        <v>2205.1</v>
      </c>
      <c r="E227" s="130">
        <f t="shared" ref="E227:T227" si="120">SUM(E228)</f>
        <v>1482.1999999999998</v>
      </c>
      <c r="F227" s="130">
        <f t="shared" si="120"/>
        <v>13.6</v>
      </c>
      <c r="G227" s="131">
        <f t="shared" si="120"/>
        <v>722.9</v>
      </c>
      <c r="H227" s="132">
        <f t="shared" si="120"/>
        <v>333.1</v>
      </c>
      <c r="I227" s="130">
        <f t="shared" si="120"/>
        <v>283</v>
      </c>
      <c r="J227" s="130">
        <f t="shared" si="120"/>
        <v>0</v>
      </c>
      <c r="K227" s="131">
        <f t="shared" si="120"/>
        <v>50.1</v>
      </c>
      <c r="L227" s="132">
        <f t="shared" si="120"/>
        <v>0</v>
      </c>
      <c r="M227" s="130">
        <f t="shared" si="120"/>
        <v>0</v>
      </c>
      <c r="N227" s="130">
        <f t="shared" si="120"/>
        <v>0</v>
      </c>
      <c r="O227" s="133">
        <f t="shared" si="120"/>
        <v>0</v>
      </c>
      <c r="P227" s="134">
        <f t="shared" si="120"/>
        <v>1355.2</v>
      </c>
      <c r="Q227" s="130">
        <f t="shared" si="120"/>
        <v>1199.1999999999998</v>
      </c>
      <c r="R227" s="130">
        <f t="shared" si="120"/>
        <v>13.6</v>
      </c>
      <c r="S227" s="131">
        <f t="shared" si="120"/>
        <v>156</v>
      </c>
      <c r="T227" s="196">
        <f t="shared" si="120"/>
        <v>516.79999999999995</v>
      </c>
    </row>
    <row r="228" spans="1:20" s="44" customFormat="1" ht="29.25" customHeight="1" x14ac:dyDescent="0.2">
      <c r="A228" s="29" t="s">
        <v>262</v>
      </c>
      <c r="B228" s="212"/>
      <c r="C228" s="56" t="s">
        <v>63</v>
      </c>
      <c r="D228" s="125">
        <f t="shared" ref="D228:D236" si="121">SUM(E228+G228)</f>
        <v>2205.1</v>
      </c>
      <c r="E228" s="125">
        <f t="shared" ref="E228:F230" si="122">SUM(I228+M228+Q228)</f>
        <v>1482.1999999999998</v>
      </c>
      <c r="F228" s="125">
        <f t="shared" si="122"/>
        <v>13.6</v>
      </c>
      <c r="G228" s="126">
        <f>SUM(K228+O228+S228+T228)</f>
        <v>722.9</v>
      </c>
      <c r="H228" s="160">
        <f>SUM(I228+K228)</f>
        <v>333.1</v>
      </c>
      <c r="I228" s="125">
        <f t="shared" ref="I228:T228" si="123">SUM(I229:I258)</f>
        <v>283</v>
      </c>
      <c r="J228" s="125">
        <f t="shared" si="123"/>
        <v>0</v>
      </c>
      <c r="K228" s="126">
        <f t="shared" si="123"/>
        <v>50.1</v>
      </c>
      <c r="L228" s="116">
        <f t="shared" si="123"/>
        <v>0</v>
      </c>
      <c r="M228" s="103">
        <f t="shared" si="123"/>
        <v>0</v>
      </c>
      <c r="N228" s="103">
        <f t="shared" si="123"/>
        <v>0</v>
      </c>
      <c r="O228" s="117">
        <f t="shared" si="123"/>
        <v>0</v>
      </c>
      <c r="P228" s="118">
        <f t="shared" si="123"/>
        <v>1355.2</v>
      </c>
      <c r="Q228" s="103">
        <f t="shared" si="123"/>
        <v>1199.1999999999998</v>
      </c>
      <c r="R228" s="103">
        <f t="shared" si="123"/>
        <v>13.6</v>
      </c>
      <c r="S228" s="104">
        <f t="shared" si="123"/>
        <v>156</v>
      </c>
      <c r="T228" s="194">
        <f t="shared" si="123"/>
        <v>516.79999999999995</v>
      </c>
    </row>
    <row r="229" spans="1:20" s="44" customFormat="1" ht="28.5" customHeight="1" x14ac:dyDescent="0.2">
      <c r="A229" s="27" t="s">
        <v>263</v>
      </c>
      <c r="B229" s="210" t="s">
        <v>532</v>
      </c>
      <c r="C229" s="73" t="s">
        <v>432</v>
      </c>
      <c r="D229" s="108">
        <f t="shared" si="121"/>
        <v>22</v>
      </c>
      <c r="E229" s="108">
        <f t="shared" si="122"/>
        <v>22</v>
      </c>
      <c r="F229" s="108">
        <f t="shared" si="122"/>
        <v>0</v>
      </c>
      <c r="G229" s="109">
        <f>SUM(K229+O229+S229+T229)</f>
        <v>0</v>
      </c>
      <c r="H229" s="110">
        <f>SUM(I229+K229)</f>
        <v>0</v>
      </c>
      <c r="I229" s="108"/>
      <c r="J229" s="108"/>
      <c r="K229" s="109"/>
      <c r="L229" s="110">
        <f>SUM(M229+O229)</f>
        <v>0</v>
      </c>
      <c r="M229" s="119"/>
      <c r="N229" s="108"/>
      <c r="O229" s="113"/>
      <c r="P229" s="161">
        <f>SUM(Q229+S229)</f>
        <v>22</v>
      </c>
      <c r="Q229" s="120">
        <v>22</v>
      </c>
      <c r="R229" s="120"/>
      <c r="S229" s="120"/>
      <c r="T229" s="193"/>
    </row>
    <row r="230" spans="1:20" s="44" customFormat="1" ht="15.75" customHeight="1" x14ac:dyDescent="0.2">
      <c r="A230" s="25" t="s">
        <v>590</v>
      </c>
      <c r="B230" s="217" t="s">
        <v>533</v>
      </c>
      <c r="C230" s="73" t="s">
        <v>270</v>
      </c>
      <c r="D230" s="108">
        <f t="shared" si="121"/>
        <v>12</v>
      </c>
      <c r="E230" s="108">
        <f t="shared" si="122"/>
        <v>6</v>
      </c>
      <c r="F230" s="108">
        <f t="shared" si="122"/>
        <v>0</v>
      </c>
      <c r="G230" s="109">
        <f>SUM(K230+O230+S230+T230)</f>
        <v>6</v>
      </c>
      <c r="H230" s="110">
        <f>SUM(I230+K230)</f>
        <v>0</v>
      </c>
      <c r="I230" s="108"/>
      <c r="J230" s="108"/>
      <c r="K230" s="109"/>
      <c r="L230" s="110">
        <f>SUM(M230+O230)</f>
        <v>0</v>
      </c>
      <c r="M230" s="108"/>
      <c r="N230" s="108"/>
      <c r="O230" s="113"/>
      <c r="P230" s="161">
        <f>SUM(Q230+S230)</f>
        <v>12</v>
      </c>
      <c r="Q230" s="120">
        <v>6</v>
      </c>
      <c r="R230" s="120"/>
      <c r="S230" s="120">
        <v>6</v>
      </c>
      <c r="T230" s="193"/>
    </row>
    <row r="231" spans="1:20" s="44" customFormat="1" ht="67.5" customHeight="1" x14ac:dyDescent="0.2">
      <c r="A231" s="25" t="s">
        <v>264</v>
      </c>
      <c r="B231" s="217" t="s">
        <v>534</v>
      </c>
      <c r="C231" s="66" t="s">
        <v>440</v>
      </c>
      <c r="D231" s="108">
        <f t="shared" si="121"/>
        <v>17</v>
      </c>
      <c r="E231" s="108">
        <f t="shared" ref="E231:F236" si="124">SUM(I231+M231+Q231)</f>
        <v>17</v>
      </c>
      <c r="F231" s="108">
        <f t="shared" si="124"/>
        <v>0</v>
      </c>
      <c r="G231" s="109">
        <f>SUM(K231+O231+S231+T231)</f>
        <v>0</v>
      </c>
      <c r="H231" s="110">
        <f>SUM(I231+K231)</f>
        <v>0</v>
      </c>
      <c r="I231" s="108"/>
      <c r="J231" s="108"/>
      <c r="K231" s="109"/>
      <c r="L231" s="110">
        <f>SUM(M231+O231)</f>
        <v>0</v>
      </c>
      <c r="M231" s="108"/>
      <c r="N231" s="108"/>
      <c r="O231" s="113"/>
      <c r="P231" s="161">
        <f>SUM(Q231+S231)</f>
        <v>17</v>
      </c>
      <c r="Q231" s="120">
        <v>17</v>
      </c>
      <c r="R231" s="120"/>
      <c r="S231" s="120"/>
      <c r="T231" s="194"/>
    </row>
    <row r="232" spans="1:20" s="41" customFormat="1" ht="27.75" customHeight="1" x14ac:dyDescent="0.2">
      <c r="A232" s="25" t="s">
        <v>383</v>
      </c>
      <c r="B232" s="204" t="s">
        <v>637</v>
      </c>
      <c r="C232" s="65" t="s">
        <v>638</v>
      </c>
      <c r="D232" s="119">
        <f t="shared" si="121"/>
        <v>8</v>
      </c>
      <c r="E232" s="119">
        <f t="shared" si="124"/>
        <v>0</v>
      </c>
      <c r="F232" s="119">
        <f t="shared" si="124"/>
        <v>0</v>
      </c>
      <c r="G232" s="120">
        <f t="shared" ref="G232:G238" si="125">SUM(K232+O232+S232+T232)</f>
        <v>8</v>
      </c>
      <c r="H232" s="121">
        <f>I232+K232</f>
        <v>0</v>
      </c>
      <c r="I232" s="119"/>
      <c r="J232" s="119"/>
      <c r="K232" s="120"/>
      <c r="L232" s="121">
        <f>M232+O232</f>
        <v>0</v>
      </c>
      <c r="M232" s="119"/>
      <c r="N232" s="119"/>
      <c r="O232" s="123"/>
      <c r="P232" s="141">
        <f>Q232+S232</f>
        <v>8</v>
      </c>
      <c r="Q232" s="120"/>
      <c r="R232" s="120"/>
      <c r="S232" s="120">
        <v>8</v>
      </c>
      <c r="T232" s="194"/>
    </row>
    <row r="233" spans="1:20" s="41" customFormat="1" ht="27.75" customHeight="1" x14ac:dyDescent="0.2">
      <c r="A233" s="25" t="s">
        <v>265</v>
      </c>
      <c r="B233" s="217" t="s">
        <v>535</v>
      </c>
      <c r="C233" s="66" t="s">
        <v>536</v>
      </c>
      <c r="D233" s="119">
        <f t="shared" si="121"/>
        <v>90.1</v>
      </c>
      <c r="E233" s="119">
        <f t="shared" si="124"/>
        <v>0</v>
      </c>
      <c r="F233" s="119">
        <f t="shared" si="124"/>
        <v>0</v>
      </c>
      <c r="G233" s="120">
        <f t="shared" si="125"/>
        <v>90.1</v>
      </c>
      <c r="H233" s="121">
        <f>I233+K233</f>
        <v>50.1</v>
      </c>
      <c r="I233" s="119"/>
      <c r="J233" s="119"/>
      <c r="K233" s="120">
        <v>50.1</v>
      </c>
      <c r="L233" s="121">
        <f>M233+O233</f>
        <v>0</v>
      </c>
      <c r="M233" s="119"/>
      <c r="N233" s="119"/>
      <c r="O233" s="123"/>
      <c r="P233" s="141">
        <f>Q233+S233</f>
        <v>0</v>
      </c>
      <c r="Q233" s="120"/>
      <c r="R233" s="120"/>
      <c r="S233" s="120"/>
      <c r="T233" s="194">
        <v>40</v>
      </c>
    </row>
    <row r="234" spans="1:20" s="41" customFormat="1" ht="41.25" customHeight="1" x14ac:dyDescent="0.2">
      <c r="A234" s="27" t="s">
        <v>266</v>
      </c>
      <c r="B234" s="211" t="s">
        <v>537</v>
      </c>
      <c r="C234" s="65" t="s">
        <v>613</v>
      </c>
      <c r="D234" s="119">
        <f t="shared" si="121"/>
        <v>100</v>
      </c>
      <c r="E234" s="119">
        <f t="shared" si="124"/>
        <v>0</v>
      </c>
      <c r="F234" s="119">
        <f t="shared" si="124"/>
        <v>0</v>
      </c>
      <c r="G234" s="120">
        <f t="shared" si="125"/>
        <v>100</v>
      </c>
      <c r="H234" s="121">
        <f>I234+K234</f>
        <v>0</v>
      </c>
      <c r="I234" s="119"/>
      <c r="J234" s="119"/>
      <c r="K234" s="120"/>
      <c r="L234" s="121">
        <f>M234+O234</f>
        <v>0</v>
      </c>
      <c r="M234" s="119"/>
      <c r="N234" s="119"/>
      <c r="O234" s="123"/>
      <c r="P234" s="141">
        <f>Q234+S234</f>
        <v>0</v>
      </c>
      <c r="Q234" s="120"/>
      <c r="R234" s="120"/>
      <c r="S234" s="120"/>
      <c r="T234" s="194">
        <v>100</v>
      </c>
    </row>
    <row r="235" spans="1:20" s="41" customFormat="1" ht="26.25" customHeight="1" x14ac:dyDescent="0.2">
      <c r="A235" s="27" t="s">
        <v>591</v>
      </c>
      <c r="B235" s="210" t="s">
        <v>538</v>
      </c>
      <c r="C235" s="66" t="s">
        <v>539</v>
      </c>
      <c r="D235" s="119">
        <f t="shared" si="121"/>
        <v>12</v>
      </c>
      <c r="E235" s="119">
        <f t="shared" si="124"/>
        <v>0</v>
      </c>
      <c r="F235" s="119">
        <f t="shared" si="124"/>
        <v>0</v>
      </c>
      <c r="G235" s="120">
        <f t="shared" si="125"/>
        <v>12</v>
      </c>
      <c r="H235" s="121">
        <f>I235+K235</f>
        <v>0</v>
      </c>
      <c r="I235" s="119"/>
      <c r="J235" s="119"/>
      <c r="K235" s="120"/>
      <c r="L235" s="121">
        <f>M235+O235</f>
        <v>0</v>
      </c>
      <c r="M235" s="119"/>
      <c r="N235" s="119"/>
      <c r="O235" s="123"/>
      <c r="P235" s="141">
        <f>Q235+S235</f>
        <v>0</v>
      </c>
      <c r="Q235" s="120"/>
      <c r="R235" s="120"/>
      <c r="S235" s="120"/>
      <c r="T235" s="194">
        <v>12</v>
      </c>
    </row>
    <row r="236" spans="1:20" s="41" customFormat="1" ht="28.5" customHeight="1" x14ac:dyDescent="0.2">
      <c r="A236" s="27" t="s">
        <v>384</v>
      </c>
      <c r="B236" s="211" t="s">
        <v>540</v>
      </c>
      <c r="C236" s="65" t="s">
        <v>636</v>
      </c>
      <c r="D236" s="119">
        <f t="shared" si="121"/>
        <v>30</v>
      </c>
      <c r="E236" s="119">
        <f t="shared" si="124"/>
        <v>0</v>
      </c>
      <c r="F236" s="119">
        <f t="shared" si="124"/>
        <v>0</v>
      </c>
      <c r="G236" s="120">
        <f t="shared" si="125"/>
        <v>30</v>
      </c>
      <c r="H236" s="121">
        <f>I236+K236</f>
        <v>0</v>
      </c>
      <c r="I236" s="119"/>
      <c r="J236" s="119"/>
      <c r="K236" s="120"/>
      <c r="L236" s="121">
        <f>M236+O236</f>
        <v>0</v>
      </c>
      <c r="M236" s="119"/>
      <c r="N236" s="119"/>
      <c r="O236" s="123"/>
      <c r="P236" s="141">
        <f>Q236+S236</f>
        <v>0</v>
      </c>
      <c r="Q236" s="120"/>
      <c r="R236" s="120"/>
      <c r="S236" s="120"/>
      <c r="T236" s="194">
        <v>30</v>
      </c>
    </row>
    <row r="237" spans="1:20" s="41" customFormat="1" ht="28.5" customHeight="1" x14ac:dyDescent="0.2">
      <c r="A237" s="27" t="s">
        <v>288</v>
      </c>
      <c r="B237" s="210" t="s">
        <v>541</v>
      </c>
      <c r="C237" s="66" t="s">
        <v>614</v>
      </c>
      <c r="D237" s="108">
        <f>SUM(E237+G237)</f>
        <v>117.5</v>
      </c>
      <c r="E237" s="108">
        <f t="shared" ref="E237:F239" si="126">SUM(I237+M237+Q237)</f>
        <v>0</v>
      </c>
      <c r="F237" s="108">
        <f t="shared" si="126"/>
        <v>0</v>
      </c>
      <c r="G237" s="109">
        <f t="shared" si="125"/>
        <v>117.5</v>
      </c>
      <c r="H237" s="110">
        <f>SUM(I237+K237)</f>
        <v>0</v>
      </c>
      <c r="I237" s="108"/>
      <c r="J237" s="108"/>
      <c r="K237" s="109"/>
      <c r="L237" s="110">
        <f>SUM(M237+O237)</f>
        <v>0</v>
      </c>
      <c r="M237" s="108"/>
      <c r="N237" s="108"/>
      <c r="O237" s="113"/>
      <c r="P237" s="161">
        <f t="shared" ref="P237:P248" si="127">SUM(Q237+S237)</f>
        <v>0</v>
      </c>
      <c r="Q237" s="109"/>
      <c r="R237" s="109"/>
      <c r="S237" s="109"/>
      <c r="T237" s="194">
        <v>117.5</v>
      </c>
    </row>
    <row r="238" spans="1:20" s="41" customFormat="1" ht="28.5" customHeight="1" x14ac:dyDescent="0.2">
      <c r="A238" s="27" t="s">
        <v>592</v>
      </c>
      <c r="B238" s="210" t="s">
        <v>542</v>
      </c>
      <c r="C238" s="66" t="s">
        <v>543</v>
      </c>
      <c r="D238" s="108">
        <f>SUM(E238+G238)</f>
        <v>43.1</v>
      </c>
      <c r="E238" s="108">
        <f t="shared" si="126"/>
        <v>0</v>
      </c>
      <c r="F238" s="108">
        <f t="shared" si="126"/>
        <v>0</v>
      </c>
      <c r="G238" s="109">
        <f t="shared" si="125"/>
        <v>43.1</v>
      </c>
      <c r="H238" s="110">
        <f>SUM(I238+K238)</f>
        <v>0</v>
      </c>
      <c r="I238" s="108"/>
      <c r="J238" s="108"/>
      <c r="K238" s="109"/>
      <c r="L238" s="110">
        <f>SUM(M238+O238)</f>
        <v>0</v>
      </c>
      <c r="M238" s="108"/>
      <c r="N238" s="108"/>
      <c r="O238" s="113"/>
      <c r="P238" s="161">
        <f t="shared" si="127"/>
        <v>43.1</v>
      </c>
      <c r="Q238" s="109"/>
      <c r="R238" s="109"/>
      <c r="S238" s="109">
        <v>43.1</v>
      </c>
      <c r="T238" s="194"/>
    </row>
    <row r="239" spans="1:20" s="44" customFormat="1" ht="40.5" customHeight="1" x14ac:dyDescent="0.2">
      <c r="A239" s="25" t="s">
        <v>593</v>
      </c>
      <c r="B239" s="217" t="s">
        <v>660</v>
      </c>
      <c r="C239" s="73" t="s">
        <v>404</v>
      </c>
      <c r="D239" s="108">
        <f>SUM(E239+G239)</f>
        <v>28.1</v>
      </c>
      <c r="E239" s="108">
        <f t="shared" si="126"/>
        <v>0</v>
      </c>
      <c r="F239" s="108">
        <f t="shared" si="126"/>
        <v>0</v>
      </c>
      <c r="G239" s="109">
        <f t="shared" ref="G239:G249" si="128">SUM(K239+O239+S239+T239)</f>
        <v>28.1</v>
      </c>
      <c r="H239" s="110">
        <f>SUM(I239+K239)</f>
        <v>0</v>
      </c>
      <c r="I239" s="108"/>
      <c r="J239" s="108"/>
      <c r="K239" s="109"/>
      <c r="L239" s="110">
        <f>SUM(M239+O239)</f>
        <v>0</v>
      </c>
      <c r="M239" s="108"/>
      <c r="N239" s="108"/>
      <c r="O239" s="113"/>
      <c r="P239" s="161">
        <f t="shared" si="127"/>
        <v>28.1</v>
      </c>
      <c r="Q239" s="109"/>
      <c r="R239" s="109"/>
      <c r="S239" s="109">
        <v>28.1</v>
      </c>
      <c r="T239" s="194"/>
    </row>
    <row r="240" spans="1:20" s="44" customFormat="1" ht="42.75" customHeight="1" x14ac:dyDescent="0.2">
      <c r="A240" s="27" t="s">
        <v>289</v>
      </c>
      <c r="B240" s="211" t="s">
        <v>544</v>
      </c>
      <c r="C240" s="74" t="s">
        <v>433</v>
      </c>
      <c r="D240" s="108">
        <f t="shared" ref="D240:D248" si="129">SUM(E240+G240)</f>
        <v>5.7</v>
      </c>
      <c r="E240" s="108">
        <f t="shared" ref="E240:E248" si="130">SUM(I240+M240+Q240)</f>
        <v>5.7</v>
      </c>
      <c r="F240" s="108">
        <f t="shared" ref="F240:F248" si="131">SUM(J240+N240+R240)</f>
        <v>0</v>
      </c>
      <c r="G240" s="109">
        <f t="shared" si="128"/>
        <v>0</v>
      </c>
      <c r="H240" s="110">
        <f t="shared" ref="H240:H248" si="132">SUM(I240+K240)</f>
        <v>0</v>
      </c>
      <c r="I240" s="108"/>
      <c r="J240" s="108"/>
      <c r="K240" s="109"/>
      <c r="L240" s="110">
        <f t="shared" ref="L240:L248" si="133">SUM(M240+O240)</f>
        <v>0</v>
      </c>
      <c r="M240" s="108"/>
      <c r="N240" s="108"/>
      <c r="O240" s="113"/>
      <c r="P240" s="161">
        <f t="shared" si="127"/>
        <v>5.7</v>
      </c>
      <c r="Q240" s="109">
        <v>5.7</v>
      </c>
      <c r="R240" s="109"/>
      <c r="S240" s="120"/>
      <c r="T240" s="194"/>
    </row>
    <row r="241" spans="1:20" s="41" customFormat="1" ht="27" customHeight="1" x14ac:dyDescent="0.2">
      <c r="A241" s="31" t="s">
        <v>665</v>
      </c>
      <c r="B241" s="216" t="s">
        <v>661</v>
      </c>
      <c r="C241" s="75" t="s">
        <v>770</v>
      </c>
      <c r="D241" s="119">
        <f>SUM(E241+G241)</f>
        <v>13</v>
      </c>
      <c r="E241" s="119">
        <f t="shared" ref="E241:F244" si="134">SUM(I241+M241+Q241)</f>
        <v>13</v>
      </c>
      <c r="F241" s="119">
        <f t="shared" si="134"/>
        <v>0</v>
      </c>
      <c r="G241" s="120">
        <f t="shared" si="128"/>
        <v>0</v>
      </c>
      <c r="H241" s="163">
        <f>SUM(I241+K241)</f>
        <v>0</v>
      </c>
      <c r="I241" s="119"/>
      <c r="J241" s="119"/>
      <c r="K241" s="120"/>
      <c r="L241" s="163">
        <f>SUM(M241+O241)</f>
        <v>0</v>
      </c>
      <c r="M241" s="119"/>
      <c r="N241" s="119"/>
      <c r="O241" s="123"/>
      <c r="P241" s="141">
        <f>SUM(Q241+S241)</f>
        <v>13</v>
      </c>
      <c r="Q241" s="119">
        <v>13</v>
      </c>
      <c r="R241" s="119"/>
      <c r="S241" s="120"/>
      <c r="T241" s="194"/>
    </row>
    <row r="242" spans="1:20" s="41" customFormat="1" ht="53.25" customHeight="1" x14ac:dyDescent="0.2">
      <c r="A242" s="31" t="s">
        <v>290</v>
      </c>
      <c r="B242" s="216" t="s">
        <v>662</v>
      </c>
      <c r="C242" s="75" t="s">
        <v>760</v>
      </c>
      <c r="D242" s="119">
        <f>SUM(E242+G242)</f>
        <v>15</v>
      </c>
      <c r="E242" s="119">
        <f t="shared" si="134"/>
        <v>15</v>
      </c>
      <c r="F242" s="119">
        <f t="shared" si="134"/>
        <v>0</v>
      </c>
      <c r="G242" s="120">
        <f t="shared" si="128"/>
        <v>0</v>
      </c>
      <c r="H242" s="163">
        <f>SUM(I242+K242)</f>
        <v>0</v>
      </c>
      <c r="I242" s="119"/>
      <c r="J242" s="119"/>
      <c r="K242" s="120"/>
      <c r="L242" s="163">
        <f>SUM(M242+O242)</f>
        <v>0</v>
      </c>
      <c r="M242" s="119"/>
      <c r="N242" s="119"/>
      <c r="O242" s="123"/>
      <c r="P242" s="141">
        <f>SUM(Q242+S242)</f>
        <v>15</v>
      </c>
      <c r="Q242" s="119">
        <v>15</v>
      </c>
      <c r="R242" s="119"/>
      <c r="S242" s="120"/>
      <c r="T242" s="194"/>
    </row>
    <row r="243" spans="1:20" s="41" customFormat="1" ht="53.25" customHeight="1" x14ac:dyDescent="0.2">
      <c r="A243" s="31" t="s">
        <v>435</v>
      </c>
      <c r="B243" s="216" t="s">
        <v>545</v>
      </c>
      <c r="C243" s="75" t="s">
        <v>615</v>
      </c>
      <c r="D243" s="119">
        <f>SUM(E243+G243)</f>
        <v>25.8</v>
      </c>
      <c r="E243" s="119">
        <f t="shared" si="134"/>
        <v>0</v>
      </c>
      <c r="F243" s="119">
        <f t="shared" si="134"/>
        <v>0</v>
      </c>
      <c r="G243" s="120">
        <f t="shared" si="128"/>
        <v>25.8</v>
      </c>
      <c r="H243" s="163">
        <f>SUM(I243+K243)</f>
        <v>0</v>
      </c>
      <c r="I243" s="119"/>
      <c r="J243" s="119"/>
      <c r="K243" s="120"/>
      <c r="L243" s="163">
        <f>SUM(M243+O243)</f>
        <v>0</v>
      </c>
      <c r="M243" s="119"/>
      <c r="N243" s="119"/>
      <c r="O243" s="123"/>
      <c r="P243" s="141">
        <f t="shared" si="127"/>
        <v>25.8</v>
      </c>
      <c r="Q243" s="119"/>
      <c r="R243" s="119"/>
      <c r="S243" s="120">
        <v>25.8</v>
      </c>
      <c r="T243" s="194"/>
    </row>
    <row r="244" spans="1:20" s="41" customFormat="1" ht="27.75" customHeight="1" x14ac:dyDescent="0.2">
      <c r="A244" s="31" t="s">
        <v>407</v>
      </c>
      <c r="B244" s="216" t="s">
        <v>546</v>
      </c>
      <c r="C244" s="75" t="s">
        <v>547</v>
      </c>
      <c r="D244" s="119">
        <f>SUM(E244+G244)</f>
        <v>0</v>
      </c>
      <c r="E244" s="119">
        <f t="shared" si="134"/>
        <v>0</v>
      </c>
      <c r="F244" s="119">
        <f t="shared" si="134"/>
        <v>0</v>
      </c>
      <c r="G244" s="120">
        <f t="shared" si="128"/>
        <v>0</v>
      </c>
      <c r="H244" s="163">
        <f>SUM(I244+K244)</f>
        <v>0</v>
      </c>
      <c r="I244" s="119"/>
      <c r="J244" s="119"/>
      <c r="K244" s="120"/>
      <c r="L244" s="163">
        <f>SUM(M244+O244)</f>
        <v>0</v>
      </c>
      <c r="M244" s="119"/>
      <c r="N244" s="119"/>
      <c r="O244" s="123"/>
      <c r="P244" s="141">
        <f t="shared" si="127"/>
        <v>0</v>
      </c>
      <c r="Q244" s="119"/>
      <c r="R244" s="119"/>
      <c r="S244" s="120"/>
      <c r="T244" s="194"/>
    </row>
    <row r="245" spans="1:20" s="41" customFormat="1" ht="28.5" customHeight="1" x14ac:dyDescent="0.2">
      <c r="A245" s="27" t="s">
        <v>385</v>
      </c>
      <c r="B245" s="211" t="s">
        <v>548</v>
      </c>
      <c r="C245" s="75" t="s">
        <v>761</v>
      </c>
      <c r="D245" s="119">
        <f t="shared" si="129"/>
        <v>21.3</v>
      </c>
      <c r="E245" s="119">
        <f t="shared" si="130"/>
        <v>21.3</v>
      </c>
      <c r="F245" s="119">
        <f t="shared" si="131"/>
        <v>0</v>
      </c>
      <c r="G245" s="120">
        <f t="shared" si="128"/>
        <v>0</v>
      </c>
      <c r="H245" s="163">
        <f t="shared" si="132"/>
        <v>0</v>
      </c>
      <c r="I245" s="119"/>
      <c r="J245" s="119"/>
      <c r="K245" s="120"/>
      <c r="L245" s="163">
        <f t="shared" si="133"/>
        <v>0</v>
      </c>
      <c r="M245" s="119"/>
      <c r="N245" s="119"/>
      <c r="O245" s="123"/>
      <c r="P245" s="141">
        <f t="shared" si="127"/>
        <v>21.3</v>
      </c>
      <c r="Q245" s="119">
        <v>21.3</v>
      </c>
      <c r="R245" s="119"/>
      <c r="S245" s="120"/>
      <c r="T245" s="194"/>
    </row>
    <row r="246" spans="1:20" s="41" customFormat="1" ht="42.75" customHeight="1" x14ac:dyDescent="0.2">
      <c r="A246" s="27" t="s">
        <v>386</v>
      </c>
      <c r="B246" s="216" t="s">
        <v>549</v>
      </c>
      <c r="C246" s="75" t="s">
        <v>267</v>
      </c>
      <c r="D246" s="142">
        <f t="shared" si="129"/>
        <v>100.6</v>
      </c>
      <c r="E246" s="142">
        <f t="shared" si="130"/>
        <v>100.6</v>
      </c>
      <c r="F246" s="142">
        <f t="shared" si="131"/>
        <v>0</v>
      </c>
      <c r="G246" s="143">
        <f t="shared" si="128"/>
        <v>0</v>
      </c>
      <c r="H246" s="162">
        <f t="shared" si="132"/>
        <v>0</v>
      </c>
      <c r="I246" s="142"/>
      <c r="J246" s="142"/>
      <c r="K246" s="143"/>
      <c r="L246" s="162">
        <f t="shared" si="133"/>
        <v>0</v>
      </c>
      <c r="M246" s="142"/>
      <c r="N246" s="142"/>
      <c r="O246" s="144"/>
      <c r="P246" s="151">
        <f t="shared" si="127"/>
        <v>100.6</v>
      </c>
      <c r="Q246" s="119">
        <v>100.6</v>
      </c>
      <c r="R246" s="119"/>
      <c r="S246" s="120"/>
      <c r="T246" s="194"/>
    </row>
    <row r="247" spans="1:20" s="41" customFormat="1" ht="27.75" customHeight="1" x14ac:dyDescent="0.2">
      <c r="A247" s="27" t="s">
        <v>387</v>
      </c>
      <c r="B247" s="216" t="s">
        <v>550</v>
      </c>
      <c r="C247" s="76" t="s">
        <v>268</v>
      </c>
      <c r="D247" s="142">
        <f t="shared" si="129"/>
        <v>11.3</v>
      </c>
      <c r="E247" s="142">
        <f t="shared" si="130"/>
        <v>11.3</v>
      </c>
      <c r="F247" s="142">
        <f t="shared" si="131"/>
        <v>0</v>
      </c>
      <c r="G247" s="143">
        <f t="shared" si="128"/>
        <v>0</v>
      </c>
      <c r="H247" s="162">
        <f t="shared" si="132"/>
        <v>0</v>
      </c>
      <c r="I247" s="142"/>
      <c r="J247" s="142"/>
      <c r="K247" s="143"/>
      <c r="L247" s="162">
        <f t="shared" si="133"/>
        <v>0</v>
      </c>
      <c r="M247" s="142"/>
      <c r="N247" s="142"/>
      <c r="O247" s="144"/>
      <c r="P247" s="151">
        <f t="shared" si="127"/>
        <v>11.3</v>
      </c>
      <c r="Q247" s="119">
        <v>11.3</v>
      </c>
      <c r="R247" s="119"/>
      <c r="S247" s="120"/>
      <c r="T247" s="194"/>
    </row>
    <row r="248" spans="1:20" s="41" customFormat="1" ht="27" customHeight="1" x14ac:dyDescent="0.2">
      <c r="A248" s="27" t="s">
        <v>408</v>
      </c>
      <c r="B248" s="211" t="s">
        <v>570</v>
      </c>
      <c r="C248" s="75" t="s">
        <v>269</v>
      </c>
      <c r="D248" s="119">
        <f t="shared" si="129"/>
        <v>713.4</v>
      </c>
      <c r="E248" s="119">
        <f t="shared" si="130"/>
        <v>713.4</v>
      </c>
      <c r="F248" s="119">
        <f t="shared" si="131"/>
        <v>13.6</v>
      </c>
      <c r="G248" s="120">
        <f t="shared" si="128"/>
        <v>0</v>
      </c>
      <c r="H248" s="163">
        <f t="shared" si="132"/>
        <v>0</v>
      </c>
      <c r="I248" s="119"/>
      <c r="J248" s="119"/>
      <c r="K248" s="120"/>
      <c r="L248" s="163">
        <f t="shared" si="133"/>
        <v>0</v>
      </c>
      <c r="M248" s="119"/>
      <c r="N248" s="119"/>
      <c r="O248" s="123"/>
      <c r="P248" s="141">
        <f t="shared" si="127"/>
        <v>713.4</v>
      </c>
      <c r="Q248" s="119">
        <v>713.4</v>
      </c>
      <c r="R248" s="119">
        <v>13.6</v>
      </c>
      <c r="S248" s="120"/>
      <c r="T248" s="194"/>
    </row>
    <row r="249" spans="1:20" s="41" customFormat="1" ht="28.5" customHeight="1" x14ac:dyDescent="0.2">
      <c r="A249" s="31" t="s">
        <v>388</v>
      </c>
      <c r="B249" s="211" t="s">
        <v>551</v>
      </c>
      <c r="C249" s="65" t="s">
        <v>616</v>
      </c>
      <c r="D249" s="119">
        <f>SUM(E249+G249)</f>
        <v>76.400000000000006</v>
      </c>
      <c r="E249" s="119">
        <f>SUM(I249+M249+Q249)</f>
        <v>0</v>
      </c>
      <c r="F249" s="119">
        <f>SUM(J249+N249+R249)</f>
        <v>0</v>
      </c>
      <c r="G249" s="120">
        <f t="shared" si="128"/>
        <v>76.400000000000006</v>
      </c>
      <c r="H249" s="121">
        <f>I249+K249</f>
        <v>0</v>
      </c>
      <c r="I249" s="119"/>
      <c r="J249" s="119"/>
      <c r="K249" s="120"/>
      <c r="L249" s="121">
        <f>M249+O249</f>
        <v>0</v>
      </c>
      <c r="M249" s="119"/>
      <c r="N249" s="119"/>
      <c r="O249" s="123"/>
      <c r="P249" s="141">
        <f>Q249+S249</f>
        <v>0</v>
      </c>
      <c r="Q249" s="120"/>
      <c r="R249" s="120"/>
      <c r="S249" s="120"/>
      <c r="T249" s="194">
        <v>76.400000000000006</v>
      </c>
    </row>
    <row r="250" spans="1:20" s="41" customFormat="1" ht="14.25" customHeight="1" x14ac:dyDescent="0.2">
      <c r="A250" s="31" t="s">
        <v>594</v>
      </c>
      <c r="B250" s="216" t="s">
        <v>552</v>
      </c>
      <c r="C250" s="65" t="s">
        <v>164</v>
      </c>
      <c r="D250" s="119">
        <f t="shared" ref="D250:D258" si="135">SUM(E250+G250)</f>
        <v>4.4000000000000004</v>
      </c>
      <c r="E250" s="119">
        <f t="shared" ref="E250:F253" si="136">SUM(I250+M250+Q250)</f>
        <v>4.4000000000000004</v>
      </c>
      <c r="F250" s="119">
        <f t="shared" si="136"/>
        <v>0</v>
      </c>
      <c r="G250" s="120">
        <f t="shared" ref="G250:G258" si="137">SUM(K250+O250+S250+T250)</f>
        <v>0</v>
      </c>
      <c r="H250" s="121">
        <f>I250+K250</f>
        <v>0</v>
      </c>
      <c r="I250" s="119"/>
      <c r="J250" s="119"/>
      <c r="K250" s="120"/>
      <c r="L250" s="121">
        <f>M250+O250</f>
        <v>0</v>
      </c>
      <c r="M250" s="119"/>
      <c r="N250" s="119"/>
      <c r="O250" s="123"/>
      <c r="P250" s="141">
        <f>Q250+S250</f>
        <v>4.4000000000000004</v>
      </c>
      <c r="Q250" s="120">
        <v>4.4000000000000004</v>
      </c>
      <c r="R250" s="120"/>
      <c r="S250" s="120"/>
      <c r="T250" s="194"/>
    </row>
    <row r="251" spans="1:20" s="41" customFormat="1" ht="27" customHeight="1" x14ac:dyDescent="0.2">
      <c r="A251" s="31" t="s">
        <v>595</v>
      </c>
      <c r="B251" s="216" t="s">
        <v>553</v>
      </c>
      <c r="C251" s="65" t="s">
        <v>405</v>
      </c>
      <c r="D251" s="119">
        <f t="shared" si="135"/>
        <v>13.5</v>
      </c>
      <c r="E251" s="119">
        <f t="shared" si="136"/>
        <v>13.5</v>
      </c>
      <c r="F251" s="119">
        <f t="shared" si="136"/>
        <v>0</v>
      </c>
      <c r="G251" s="120">
        <f t="shared" si="137"/>
        <v>0</v>
      </c>
      <c r="H251" s="121">
        <f>I251+K251</f>
        <v>0</v>
      </c>
      <c r="I251" s="119"/>
      <c r="J251" s="119"/>
      <c r="K251" s="120"/>
      <c r="L251" s="121">
        <f>M251+O251</f>
        <v>0</v>
      </c>
      <c r="M251" s="119"/>
      <c r="N251" s="119"/>
      <c r="O251" s="123"/>
      <c r="P251" s="141">
        <f>Q251+S251</f>
        <v>13.5</v>
      </c>
      <c r="Q251" s="120">
        <v>13.5</v>
      </c>
      <c r="R251" s="120"/>
      <c r="S251" s="120"/>
      <c r="T251" s="194"/>
    </row>
    <row r="252" spans="1:20" s="41" customFormat="1" ht="40.5" customHeight="1" x14ac:dyDescent="0.2">
      <c r="A252" s="26" t="s">
        <v>436</v>
      </c>
      <c r="B252" s="211" t="s">
        <v>554</v>
      </c>
      <c r="C252" s="65" t="s">
        <v>364</v>
      </c>
      <c r="D252" s="119">
        <f t="shared" si="135"/>
        <v>36</v>
      </c>
      <c r="E252" s="119">
        <f t="shared" si="136"/>
        <v>36</v>
      </c>
      <c r="F252" s="119">
        <f t="shared" si="136"/>
        <v>0</v>
      </c>
      <c r="G252" s="120">
        <f t="shared" si="137"/>
        <v>0</v>
      </c>
      <c r="H252" s="121">
        <f>SUM(I252+K252)</f>
        <v>0</v>
      </c>
      <c r="I252" s="119"/>
      <c r="J252" s="119"/>
      <c r="K252" s="120"/>
      <c r="L252" s="163">
        <f>SUM(M252+O252)</f>
        <v>0</v>
      </c>
      <c r="M252" s="119"/>
      <c r="N252" s="119"/>
      <c r="O252" s="123"/>
      <c r="P252" s="141">
        <f>SUM(Q252+S252)</f>
        <v>36</v>
      </c>
      <c r="Q252" s="120">
        <v>36</v>
      </c>
      <c r="R252" s="120"/>
      <c r="S252" s="120"/>
      <c r="T252" s="194"/>
    </row>
    <row r="253" spans="1:20" s="41" customFormat="1" ht="66.75" customHeight="1" x14ac:dyDescent="0.2">
      <c r="A253" s="26" t="s">
        <v>596</v>
      </c>
      <c r="B253" s="217" t="s">
        <v>555</v>
      </c>
      <c r="C253" s="65" t="s">
        <v>762</v>
      </c>
      <c r="D253" s="142">
        <f t="shared" si="135"/>
        <v>283</v>
      </c>
      <c r="E253" s="142">
        <f t="shared" si="136"/>
        <v>283</v>
      </c>
      <c r="F253" s="142">
        <f t="shared" si="136"/>
        <v>0</v>
      </c>
      <c r="G253" s="143">
        <f t="shared" si="137"/>
        <v>0</v>
      </c>
      <c r="H253" s="129">
        <f>SUM(I253+K253)</f>
        <v>283</v>
      </c>
      <c r="I253" s="142">
        <v>283</v>
      </c>
      <c r="J253" s="142"/>
      <c r="K253" s="143"/>
      <c r="L253" s="162">
        <f>SUM(M253+O253)</f>
        <v>0</v>
      </c>
      <c r="M253" s="142"/>
      <c r="N253" s="142"/>
      <c r="O253" s="144"/>
      <c r="P253" s="151">
        <f>SUM(Q253+S253)</f>
        <v>0</v>
      </c>
      <c r="Q253" s="143"/>
      <c r="R253" s="143"/>
      <c r="S253" s="120"/>
      <c r="T253" s="199"/>
    </row>
    <row r="254" spans="1:20" s="41" customFormat="1" ht="26.25" customHeight="1" x14ac:dyDescent="0.2">
      <c r="A254" s="26" t="s">
        <v>437</v>
      </c>
      <c r="B254" s="217" t="s">
        <v>556</v>
      </c>
      <c r="C254" s="66" t="s">
        <v>406</v>
      </c>
      <c r="D254" s="142">
        <f>SUM(E254+G254)</f>
        <v>220</v>
      </c>
      <c r="E254" s="142">
        <f t="shared" ref="E254:F256" si="138">SUM(I254+M254+Q254)</f>
        <v>220</v>
      </c>
      <c r="F254" s="142">
        <f t="shared" si="138"/>
        <v>0</v>
      </c>
      <c r="G254" s="143">
        <f>SUM(K254+O254+S254+T254)</f>
        <v>0</v>
      </c>
      <c r="H254" s="129">
        <f>SUM(I254+K254)</f>
        <v>0</v>
      </c>
      <c r="I254" s="142"/>
      <c r="J254" s="142"/>
      <c r="K254" s="143"/>
      <c r="L254" s="162">
        <f>SUM(M254+O254)</f>
        <v>0</v>
      </c>
      <c r="M254" s="142"/>
      <c r="N254" s="142"/>
      <c r="O254" s="144"/>
      <c r="P254" s="151">
        <f>SUM(Q254+S254)</f>
        <v>220</v>
      </c>
      <c r="Q254" s="143">
        <v>220</v>
      </c>
      <c r="R254" s="143"/>
      <c r="S254" s="120"/>
      <c r="T254" s="199"/>
    </row>
    <row r="255" spans="1:20" s="41" customFormat="1" ht="53.25" customHeight="1" x14ac:dyDescent="0.2">
      <c r="A255" s="22" t="s">
        <v>438</v>
      </c>
      <c r="B255" s="204" t="s">
        <v>557</v>
      </c>
      <c r="C255" s="66" t="s">
        <v>617</v>
      </c>
      <c r="D255" s="119">
        <f>SUM(E255+G255)</f>
        <v>39</v>
      </c>
      <c r="E255" s="119">
        <f t="shared" si="138"/>
        <v>0</v>
      </c>
      <c r="F255" s="119">
        <f t="shared" si="138"/>
        <v>0</v>
      </c>
      <c r="G255" s="120">
        <f>SUM(K255+O255+S255+T255)</f>
        <v>39</v>
      </c>
      <c r="H255" s="121">
        <f>I255+K255</f>
        <v>0</v>
      </c>
      <c r="I255" s="119"/>
      <c r="J255" s="119"/>
      <c r="K255" s="120"/>
      <c r="L255" s="121">
        <f>M255+O255</f>
        <v>0</v>
      </c>
      <c r="M255" s="119"/>
      <c r="N255" s="119"/>
      <c r="O255" s="123"/>
      <c r="P255" s="141">
        <f>Q255+S255</f>
        <v>0</v>
      </c>
      <c r="Q255" s="120"/>
      <c r="R255" s="120"/>
      <c r="S255" s="120"/>
      <c r="T255" s="194">
        <v>39</v>
      </c>
    </row>
    <row r="256" spans="1:20" s="41" customFormat="1" ht="51.75" customHeight="1" x14ac:dyDescent="0.2">
      <c r="A256" s="22" t="s">
        <v>763</v>
      </c>
      <c r="B256" s="204" t="s">
        <v>558</v>
      </c>
      <c r="C256" s="66" t="s">
        <v>764</v>
      </c>
      <c r="D256" s="119">
        <f>SUM(E256+G256)</f>
        <v>80.400000000000006</v>
      </c>
      <c r="E256" s="119">
        <f t="shared" si="138"/>
        <v>0</v>
      </c>
      <c r="F256" s="119">
        <f t="shared" si="138"/>
        <v>0</v>
      </c>
      <c r="G256" s="120">
        <f>SUM(K256+O256+S256+T256)</f>
        <v>80.400000000000006</v>
      </c>
      <c r="H256" s="121">
        <f>I256+K256</f>
        <v>0</v>
      </c>
      <c r="I256" s="119"/>
      <c r="J256" s="119"/>
      <c r="K256" s="120"/>
      <c r="L256" s="121">
        <f>M256+O256</f>
        <v>0</v>
      </c>
      <c r="M256" s="119"/>
      <c r="N256" s="119"/>
      <c r="O256" s="123"/>
      <c r="P256" s="141">
        <f>Q256+S256</f>
        <v>0</v>
      </c>
      <c r="Q256" s="120"/>
      <c r="R256" s="120"/>
      <c r="S256" s="120"/>
      <c r="T256" s="194">
        <v>80.400000000000006</v>
      </c>
    </row>
    <row r="257" spans="1:20" s="41" customFormat="1" ht="57" customHeight="1" thickBot="1" x14ac:dyDescent="0.25">
      <c r="A257" s="27" t="s">
        <v>666</v>
      </c>
      <c r="B257" s="204" t="s">
        <v>559</v>
      </c>
      <c r="C257" s="65" t="s">
        <v>618</v>
      </c>
      <c r="D257" s="119">
        <f t="shared" si="135"/>
        <v>66.5</v>
      </c>
      <c r="E257" s="119">
        <f>SUM(I257+M257+Q257)</f>
        <v>0</v>
      </c>
      <c r="F257" s="119">
        <f>SUM(J257+N257+R257)</f>
        <v>0</v>
      </c>
      <c r="G257" s="120">
        <f t="shared" si="137"/>
        <v>66.5</v>
      </c>
      <c r="H257" s="121">
        <f>I257+K257</f>
        <v>0</v>
      </c>
      <c r="I257" s="119"/>
      <c r="J257" s="119"/>
      <c r="K257" s="120"/>
      <c r="L257" s="121">
        <f>M257+O257</f>
        <v>0</v>
      </c>
      <c r="M257" s="119"/>
      <c r="N257" s="119"/>
      <c r="O257" s="123"/>
      <c r="P257" s="141">
        <f>Q257+S257</f>
        <v>45</v>
      </c>
      <c r="Q257" s="120"/>
      <c r="R257" s="120"/>
      <c r="S257" s="120">
        <v>45</v>
      </c>
      <c r="T257" s="194">
        <v>21.5</v>
      </c>
    </row>
    <row r="258" spans="1:20" s="44" customFormat="1" ht="17.25" hidden="1" customHeight="1" thickBot="1" x14ac:dyDescent="0.25">
      <c r="A258" s="37"/>
      <c r="B258" s="254"/>
      <c r="C258" s="255"/>
      <c r="D258" s="127">
        <f t="shared" si="135"/>
        <v>0</v>
      </c>
      <c r="E258" s="127">
        <f>SUM(I258+M258+Q258)</f>
        <v>0</v>
      </c>
      <c r="F258" s="127">
        <f>SUM(J258+N258+R258)</f>
        <v>0</v>
      </c>
      <c r="G258" s="128">
        <f t="shared" si="137"/>
        <v>0</v>
      </c>
      <c r="H258" s="164">
        <f>SUM(I258+K258)</f>
        <v>0</v>
      </c>
      <c r="I258" s="127"/>
      <c r="J258" s="127"/>
      <c r="K258" s="128"/>
      <c r="L258" s="164">
        <f>SUM(M258+O258)</f>
        <v>0</v>
      </c>
      <c r="M258" s="127"/>
      <c r="N258" s="127"/>
      <c r="O258" s="165"/>
      <c r="P258" s="164">
        <f>SUM(Q258+S258)</f>
        <v>0</v>
      </c>
      <c r="Q258" s="128"/>
      <c r="R258" s="127"/>
      <c r="S258" s="128"/>
      <c r="T258" s="195"/>
    </row>
    <row r="259" spans="1:20" s="41" customFormat="1" ht="29.25" customHeight="1" thickBot="1" x14ac:dyDescent="0.25">
      <c r="A259" s="39" t="s">
        <v>291</v>
      </c>
      <c r="B259" s="215"/>
      <c r="C259" s="71" t="s">
        <v>365</v>
      </c>
      <c r="D259" s="166">
        <f t="shared" ref="D259:O259" si="139">SUM(D260)</f>
        <v>121.8</v>
      </c>
      <c r="E259" s="130">
        <f t="shared" si="139"/>
        <v>114.6</v>
      </c>
      <c r="F259" s="130">
        <f t="shared" si="139"/>
        <v>0</v>
      </c>
      <c r="G259" s="131">
        <f t="shared" si="139"/>
        <v>7.2</v>
      </c>
      <c r="H259" s="132">
        <f t="shared" si="139"/>
        <v>0</v>
      </c>
      <c r="I259" s="130">
        <f t="shared" si="139"/>
        <v>0</v>
      </c>
      <c r="J259" s="130">
        <f t="shared" si="139"/>
        <v>0</v>
      </c>
      <c r="K259" s="133">
        <f t="shared" si="139"/>
        <v>0</v>
      </c>
      <c r="L259" s="134">
        <f t="shared" si="139"/>
        <v>0</v>
      </c>
      <c r="M259" s="130">
        <f t="shared" si="139"/>
        <v>0</v>
      </c>
      <c r="N259" s="130">
        <f t="shared" si="139"/>
        <v>0</v>
      </c>
      <c r="O259" s="131">
        <f t="shared" si="139"/>
        <v>0</v>
      </c>
      <c r="P259" s="132">
        <f>SUM(P260)</f>
        <v>121.8</v>
      </c>
      <c r="Q259" s="130">
        <f>SUM(Q260)</f>
        <v>114.6</v>
      </c>
      <c r="R259" s="130">
        <f>SUM(R260)</f>
        <v>0</v>
      </c>
      <c r="S259" s="133">
        <f>SUM(S260)</f>
        <v>7.2</v>
      </c>
      <c r="T259" s="196">
        <f>SUM(T260)</f>
        <v>0</v>
      </c>
    </row>
    <row r="260" spans="1:20" s="44" customFormat="1" ht="30.75" customHeight="1" x14ac:dyDescent="0.2">
      <c r="A260" s="256" t="s">
        <v>292</v>
      </c>
      <c r="B260" s="257"/>
      <c r="C260" s="338" t="s">
        <v>63</v>
      </c>
      <c r="D260" s="107">
        <f t="shared" ref="D260:T260" si="140">SUM(D261+D262+D266+D267+D268+D269+D273+D270+D271+D272)</f>
        <v>121.8</v>
      </c>
      <c r="E260" s="107">
        <f t="shared" si="140"/>
        <v>114.6</v>
      </c>
      <c r="F260" s="107">
        <f t="shared" si="140"/>
        <v>0</v>
      </c>
      <c r="G260" s="258">
        <f t="shared" si="140"/>
        <v>7.2</v>
      </c>
      <c r="H260" s="136">
        <f t="shared" si="140"/>
        <v>0</v>
      </c>
      <c r="I260" s="260">
        <f t="shared" si="140"/>
        <v>0</v>
      </c>
      <c r="J260" s="260">
        <f t="shared" si="140"/>
        <v>0</v>
      </c>
      <c r="K260" s="261">
        <f t="shared" si="140"/>
        <v>0</v>
      </c>
      <c r="L260" s="107">
        <f t="shared" si="140"/>
        <v>0</v>
      </c>
      <c r="M260" s="107">
        <f t="shared" si="140"/>
        <v>0</v>
      </c>
      <c r="N260" s="107">
        <f t="shared" si="140"/>
        <v>0</v>
      </c>
      <c r="O260" s="258">
        <f t="shared" si="140"/>
        <v>0</v>
      </c>
      <c r="P260" s="136">
        <f t="shared" si="140"/>
        <v>121.8</v>
      </c>
      <c r="Q260" s="260">
        <f t="shared" si="140"/>
        <v>114.6</v>
      </c>
      <c r="R260" s="260">
        <f t="shared" si="140"/>
        <v>0</v>
      </c>
      <c r="S260" s="261">
        <f t="shared" si="140"/>
        <v>7.2</v>
      </c>
      <c r="T260" s="197">
        <f t="shared" si="140"/>
        <v>0</v>
      </c>
    </row>
    <row r="261" spans="1:20" s="41" customFormat="1" ht="28.5" customHeight="1" x14ac:dyDescent="0.2">
      <c r="A261" s="27" t="s">
        <v>301</v>
      </c>
      <c r="B261" s="210" t="s">
        <v>560</v>
      </c>
      <c r="C261" s="66" t="s">
        <v>271</v>
      </c>
      <c r="D261" s="119">
        <f t="shared" ref="D261:D273" si="141">SUM(E261+G261)</f>
        <v>28.4</v>
      </c>
      <c r="E261" s="119">
        <f>SUM(I261+M261+Q261)</f>
        <v>28.4</v>
      </c>
      <c r="F261" s="119">
        <f>SUM(J261+N261+R261)</f>
        <v>0</v>
      </c>
      <c r="G261" s="120">
        <f t="shared" ref="G261:G273" si="142">SUM(K261+O261+S261+T261)</f>
        <v>0</v>
      </c>
      <c r="H261" s="121">
        <f t="shared" ref="H261:H273" si="143">SUM(I261+K261)</f>
        <v>0</v>
      </c>
      <c r="I261" s="119"/>
      <c r="J261" s="119"/>
      <c r="K261" s="123"/>
      <c r="L261" s="167">
        <f t="shared" ref="L261:L273" si="144">SUM(M261+O261)</f>
        <v>0</v>
      </c>
      <c r="M261" s="139"/>
      <c r="N261" s="139"/>
      <c r="O261" s="146"/>
      <c r="P261" s="135">
        <f>SUM(Q261+S261)</f>
        <v>28.4</v>
      </c>
      <c r="Q261" s="139">
        <v>28.4</v>
      </c>
      <c r="R261" s="139"/>
      <c r="S261" s="123"/>
      <c r="T261" s="201"/>
    </row>
    <row r="262" spans="1:20" s="41" customFormat="1" ht="40.5" customHeight="1" x14ac:dyDescent="0.2">
      <c r="A262" s="27" t="s">
        <v>597</v>
      </c>
      <c r="B262" s="359" t="s">
        <v>561</v>
      </c>
      <c r="C262" s="66" t="s">
        <v>390</v>
      </c>
      <c r="D262" s="119">
        <f t="shared" si="141"/>
        <v>15</v>
      </c>
      <c r="E262" s="119">
        <f>SUM(I262+M262+Q262)</f>
        <v>15</v>
      </c>
      <c r="F262" s="119">
        <f>SUM(J262+N262+R262)</f>
        <v>0</v>
      </c>
      <c r="G262" s="120">
        <f t="shared" si="142"/>
        <v>0</v>
      </c>
      <c r="H262" s="121">
        <f t="shared" si="143"/>
        <v>0</v>
      </c>
      <c r="I262" s="119"/>
      <c r="J262" s="119"/>
      <c r="K262" s="123"/>
      <c r="L262" s="124">
        <f t="shared" si="144"/>
        <v>0</v>
      </c>
      <c r="M262" s="119"/>
      <c r="N262" s="119"/>
      <c r="O262" s="120"/>
      <c r="P262" s="135">
        <f>SUM(Q262+S262)</f>
        <v>15</v>
      </c>
      <c r="Q262" s="119">
        <v>15</v>
      </c>
      <c r="R262" s="119"/>
      <c r="S262" s="123"/>
      <c r="T262" s="198"/>
    </row>
    <row r="263" spans="1:20" s="41" customFormat="1" ht="15" hidden="1" customHeight="1" x14ac:dyDescent="0.2">
      <c r="A263" s="186" t="s">
        <v>302</v>
      </c>
      <c r="B263" s="360"/>
      <c r="C263" s="235" t="s">
        <v>622</v>
      </c>
      <c r="D263" s="236">
        <f>SUM(E263+G263)</f>
        <v>0</v>
      </c>
      <c r="E263" s="236">
        <f t="shared" ref="E263:F265" si="145">SUM(I263+M263+Q263)</f>
        <v>0</v>
      </c>
      <c r="F263" s="236">
        <f t="shared" si="145"/>
        <v>0</v>
      </c>
      <c r="G263" s="237">
        <f>SUM(K263+O263+S263+T263)</f>
        <v>0</v>
      </c>
      <c r="H263" s="238">
        <f>SUM(I263+K263)</f>
        <v>0</v>
      </c>
      <c r="I263" s="236"/>
      <c r="J263" s="236"/>
      <c r="K263" s="239"/>
      <c r="L263" s="240">
        <f>SUM(M263+O263)</f>
        <v>0</v>
      </c>
      <c r="M263" s="236"/>
      <c r="N263" s="236"/>
      <c r="O263" s="237"/>
      <c r="P263" s="238">
        <f t="shared" ref="P263:P273" si="146">SUM(Q263+S263)</f>
        <v>0</v>
      </c>
      <c r="Q263" s="236"/>
      <c r="R263" s="236"/>
      <c r="S263" s="239"/>
      <c r="T263" s="241"/>
    </row>
    <row r="264" spans="1:20" s="41" customFormat="1" ht="14.25" hidden="1" customHeight="1" x14ac:dyDescent="0.2">
      <c r="A264" s="186" t="s">
        <v>598</v>
      </c>
      <c r="B264" s="360"/>
      <c r="C264" s="235"/>
      <c r="D264" s="236">
        <f>SUM(E264+G264)</f>
        <v>0</v>
      </c>
      <c r="E264" s="236">
        <f t="shared" si="145"/>
        <v>0</v>
      </c>
      <c r="F264" s="236">
        <f t="shared" si="145"/>
        <v>0</v>
      </c>
      <c r="G264" s="237">
        <f>SUM(K264+O264+S264+T264)</f>
        <v>0</v>
      </c>
      <c r="H264" s="238">
        <f>SUM(I264+K264)</f>
        <v>0</v>
      </c>
      <c r="I264" s="236"/>
      <c r="J264" s="236"/>
      <c r="K264" s="239"/>
      <c r="L264" s="240">
        <f>SUM(M264+O264)</f>
        <v>0</v>
      </c>
      <c r="M264" s="236"/>
      <c r="N264" s="236"/>
      <c r="O264" s="237"/>
      <c r="P264" s="238">
        <f t="shared" si="146"/>
        <v>0</v>
      </c>
      <c r="Q264" s="236"/>
      <c r="R264" s="236"/>
      <c r="S264" s="239"/>
      <c r="T264" s="241"/>
    </row>
    <row r="265" spans="1:20" s="41" customFormat="1" ht="15" hidden="1" customHeight="1" x14ac:dyDescent="0.2">
      <c r="A265" s="186" t="s">
        <v>620</v>
      </c>
      <c r="B265" s="360"/>
      <c r="C265" s="235"/>
      <c r="D265" s="236">
        <f>SUM(E265+G265)</f>
        <v>0</v>
      </c>
      <c r="E265" s="236">
        <f t="shared" si="145"/>
        <v>0</v>
      </c>
      <c r="F265" s="236">
        <f t="shared" si="145"/>
        <v>0</v>
      </c>
      <c r="G265" s="237">
        <f>SUM(K265+O265+S265+T265)</f>
        <v>0</v>
      </c>
      <c r="H265" s="238">
        <f>SUM(I265+K265)</f>
        <v>0</v>
      </c>
      <c r="I265" s="236"/>
      <c r="J265" s="236"/>
      <c r="K265" s="239"/>
      <c r="L265" s="240">
        <f>SUM(M265+O265)</f>
        <v>0</v>
      </c>
      <c r="M265" s="236"/>
      <c r="N265" s="236"/>
      <c r="O265" s="237"/>
      <c r="P265" s="238">
        <f t="shared" si="146"/>
        <v>0</v>
      </c>
      <c r="Q265" s="236"/>
      <c r="R265" s="236"/>
      <c r="S265" s="239"/>
      <c r="T265" s="241"/>
    </row>
    <row r="266" spans="1:20" s="41" customFormat="1" ht="29.25" customHeight="1" x14ac:dyDescent="0.2">
      <c r="A266" s="27" t="s">
        <v>293</v>
      </c>
      <c r="B266" s="210" t="s">
        <v>562</v>
      </c>
      <c r="C266" s="66" t="s">
        <v>441</v>
      </c>
      <c r="D266" s="119">
        <f t="shared" si="141"/>
        <v>20</v>
      </c>
      <c r="E266" s="119">
        <f>SUM(I266+M266+Q266)</f>
        <v>20</v>
      </c>
      <c r="F266" s="119">
        <f>SUM(J266+N266+R266)</f>
        <v>0</v>
      </c>
      <c r="G266" s="120">
        <f t="shared" si="142"/>
        <v>0</v>
      </c>
      <c r="H266" s="121">
        <f t="shared" si="143"/>
        <v>0</v>
      </c>
      <c r="I266" s="119"/>
      <c r="J266" s="119"/>
      <c r="K266" s="123"/>
      <c r="L266" s="167">
        <f t="shared" si="144"/>
        <v>0</v>
      </c>
      <c r="M266" s="139"/>
      <c r="N266" s="139"/>
      <c r="O266" s="146"/>
      <c r="P266" s="135">
        <f t="shared" si="146"/>
        <v>20</v>
      </c>
      <c r="Q266" s="139">
        <v>20</v>
      </c>
      <c r="R266" s="139"/>
      <c r="S266" s="123"/>
      <c r="T266" s="201"/>
    </row>
    <row r="267" spans="1:20" s="41" customFormat="1" ht="16.5" customHeight="1" x14ac:dyDescent="0.2">
      <c r="A267" s="27" t="s">
        <v>294</v>
      </c>
      <c r="B267" s="210" t="s">
        <v>563</v>
      </c>
      <c r="C267" s="66" t="s">
        <v>272</v>
      </c>
      <c r="D267" s="119">
        <f t="shared" si="141"/>
        <v>9.1999999999999993</v>
      </c>
      <c r="E267" s="119">
        <f>SUM(I267+M267+Q267)</f>
        <v>9.1999999999999993</v>
      </c>
      <c r="F267" s="119">
        <f>SUM(J267+N267+R267)</f>
        <v>0</v>
      </c>
      <c r="G267" s="120">
        <f t="shared" si="142"/>
        <v>0</v>
      </c>
      <c r="H267" s="121">
        <f t="shared" si="143"/>
        <v>0</v>
      </c>
      <c r="I267" s="119"/>
      <c r="J267" s="119"/>
      <c r="K267" s="123"/>
      <c r="L267" s="124">
        <f t="shared" si="144"/>
        <v>0</v>
      </c>
      <c r="M267" s="119"/>
      <c r="N267" s="119"/>
      <c r="O267" s="120"/>
      <c r="P267" s="121">
        <f t="shared" si="146"/>
        <v>9.1999999999999993</v>
      </c>
      <c r="Q267" s="119">
        <v>9.1999999999999993</v>
      </c>
      <c r="R267" s="119"/>
      <c r="S267" s="123"/>
      <c r="T267" s="198"/>
    </row>
    <row r="268" spans="1:20" s="41" customFormat="1" ht="42" customHeight="1" x14ac:dyDescent="0.2">
      <c r="A268" s="27" t="s">
        <v>765</v>
      </c>
      <c r="B268" s="210" t="s">
        <v>564</v>
      </c>
      <c r="C268" s="66" t="s">
        <v>602</v>
      </c>
      <c r="D268" s="119">
        <f t="shared" si="141"/>
        <v>2</v>
      </c>
      <c r="E268" s="119">
        <f t="shared" ref="E268:F273" si="147">SUM(I268+M268+Q268)</f>
        <v>2</v>
      </c>
      <c r="F268" s="119">
        <f t="shared" si="147"/>
        <v>0</v>
      </c>
      <c r="G268" s="120">
        <f t="shared" si="142"/>
        <v>0</v>
      </c>
      <c r="H268" s="121">
        <f t="shared" si="143"/>
        <v>0</v>
      </c>
      <c r="I268" s="119"/>
      <c r="J268" s="119"/>
      <c r="K268" s="123"/>
      <c r="L268" s="124">
        <f t="shared" si="144"/>
        <v>0</v>
      </c>
      <c r="M268" s="119"/>
      <c r="N268" s="119"/>
      <c r="O268" s="120"/>
      <c r="P268" s="121">
        <f t="shared" si="146"/>
        <v>2</v>
      </c>
      <c r="Q268" s="119">
        <v>2</v>
      </c>
      <c r="R268" s="119"/>
      <c r="S268" s="123"/>
      <c r="T268" s="198"/>
    </row>
    <row r="269" spans="1:20" s="41" customFormat="1" ht="41.25" customHeight="1" x14ac:dyDescent="0.2">
      <c r="A269" s="31" t="s">
        <v>599</v>
      </c>
      <c r="B269" s="214" t="s">
        <v>565</v>
      </c>
      <c r="C269" s="67" t="s">
        <v>603</v>
      </c>
      <c r="D269" s="119">
        <f t="shared" si="141"/>
        <v>2</v>
      </c>
      <c r="E269" s="119">
        <f t="shared" si="147"/>
        <v>2</v>
      </c>
      <c r="F269" s="119">
        <f t="shared" si="147"/>
        <v>0</v>
      </c>
      <c r="G269" s="120">
        <f t="shared" si="142"/>
        <v>0</v>
      </c>
      <c r="H269" s="121">
        <f t="shared" si="143"/>
        <v>0</v>
      </c>
      <c r="I269" s="119"/>
      <c r="J269" s="119"/>
      <c r="K269" s="123"/>
      <c r="L269" s="124">
        <f t="shared" si="144"/>
        <v>0</v>
      </c>
      <c r="M269" s="119"/>
      <c r="N269" s="119"/>
      <c r="O269" s="120"/>
      <c r="P269" s="121">
        <f t="shared" si="146"/>
        <v>2</v>
      </c>
      <c r="Q269" s="119">
        <v>2</v>
      </c>
      <c r="R269" s="119"/>
      <c r="S269" s="123"/>
      <c r="T269" s="198"/>
    </row>
    <row r="270" spans="1:20" s="41" customFormat="1" ht="27" customHeight="1" x14ac:dyDescent="0.2">
      <c r="A270" s="31" t="s">
        <v>600</v>
      </c>
      <c r="B270" s="214" t="s">
        <v>567</v>
      </c>
      <c r="C270" s="67" t="s">
        <v>566</v>
      </c>
      <c r="D270" s="119">
        <f>SUM(E270+G270)</f>
        <v>20</v>
      </c>
      <c r="E270" s="119">
        <f t="shared" ref="E270:F272" si="148">SUM(I270+M270+Q270)</f>
        <v>20</v>
      </c>
      <c r="F270" s="119">
        <f t="shared" si="148"/>
        <v>0</v>
      </c>
      <c r="G270" s="120">
        <f>SUM(K270+O270+S270+T270)</f>
        <v>0</v>
      </c>
      <c r="H270" s="121">
        <f>SUM(I270+K270)</f>
        <v>0</v>
      </c>
      <c r="I270" s="119"/>
      <c r="J270" s="119"/>
      <c r="K270" s="123"/>
      <c r="L270" s="124">
        <f>SUM(M270+O270)</f>
        <v>0</v>
      </c>
      <c r="M270" s="119"/>
      <c r="N270" s="119"/>
      <c r="O270" s="120"/>
      <c r="P270" s="121">
        <f t="shared" si="146"/>
        <v>20</v>
      </c>
      <c r="Q270" s="119">
        <v>20</v>
      </c>
      <c r="R270" s="119"/>
      <c r="S270" s="123"/>
      <c r="T270" s="198"/>
    </row>
    <row r="271" spans="1:20" s="41" customFormat="1" ht="29.25" customHeight="1" x14ac:dyDescent="0.2">
      <c r="A271" s="27" t="s">
        <v>601</v>
      </c>
      <c r="B271" s="210" t="s">
        <v>568</v>
      </c>
      <c r="C271" s="65" t="s">
        <v>273</v>
      </c>
      <c r="D271" s="119">
        <f>SUM(E271+G271)</f>
        <v>18</v>
      </c>
      <c r="E271" s="119">
        <f t="shared" si="148"/>
        <v>18</v>
      </c>
      <c r="F271" s="119">
        <f t="shared" si="148"/>
        <v>0</v>
      </c>
      <c r="G271" s="120">
        <f>SUM(K271+O271+S271+T271)</f>
        <v>0</v>
      </c>
      <c r="H271" s="121">
        <f>SUM(I271+K271)</f>
        <v>0</v>
      </c>
      <c r="I271" s="119"/>
      <c r="J271" s="119"/>
      <c r="K271" s="123"/>
      <c r="L271" s="124">
        <f>SUM(M271+O271)</f>
        <v>0</v>
      </c>
      <c r="M271" s="119"/>
      <c r="N271" s="119"/>
      <c r="O271" s="120"/>
      <c r="P271" s="121">
        <f t="shared" si="146"/>
        <v>18</v>
      </c>
      <c r="Q271" s="119">
        <v>18</v>
      </c>
      <c r="R271" s="119"/>
      <c r="S271" s="123"/>
      <c r="T271" s="198"/>
    </row>
    <row r="272" spans="1:20" s="41" customFormat="1" ht="42" customHeight="1" thickBot="1" x14ac:dyDescent="0.25">
      <c r="A272" s="31" t="s">
        <v>389</v>
      </c>
      <c r="B272" s="214" t="s">
        <v>569</v>
      </c>
      <c r="C272" s="67" t="s">
        <v>434</v>
      </c>
      <c r="D272" s="119">
        <f>SUM(E272+G272)</f>
        <v>7.2</v>
      </c>
      <c r="E272" s="119">
        <f t="shared" si="148"/>
        <v>0</v>
      </c>
      <c r="F272" s="119">
        <f t="shared" si="148"/>
        <v>0</v>
      </c>
      <c r="G272" s="120">
        <f>SUM(K272+O272+S272+T272)</f>
        <v>7.2</v>
      </c>
      <c r="H272" s="121">
        <f>SUM(I272+K272)</f>
        <v>0</v>
      </c>
      <c r="I272" s="119"/>
      <c r="J272" s="119"/>
      <c r="K272" s="123"/>
      <c r="L272" s="124">
        <f>SUM(M272+O272)</f>
        <v>0</v>
      </c>
      <c r="M272" s="119"/>
      <c r="N272" s="119"/>
      <c r="O272" s="120"/>
      <c r="P272" s="121">
        <f t="shared" si="146"/>
        <v>7.2</v>
      </c>
      <c r="Q272" s="119"/>
      <c r="R272" s="119"/>
      <c r="S272" s="123">
        <v>7.2</v>
      </c>
      <c r="T272" s="198"/>
    </row>
    <row r="273" spans="1:20" s="41" customFormat="1" ht="15.75" hidden="1" customHeight="1" thickBot="1" x14ac:dyDescent="0.25">
      <c r="A273" s="31"/>
      <c r="B273" s="214"/>
      <c r="C273" s="67"/>
      <c r="D273" s="142">
        <f t="shared" si="141"/>
        <v>0</v>
      </c>
      <c r="E273" s="142">
        <f t="shared" si="147"/>
        <v>0</v>
      </c>
      <c r="F273" s="142">
        <f t="shared" si="147"/>
        <v>0</v>
      </c>
      <c r="G273" s="143">
        <f t="shared" si="142"/>
        <v>0</v>
      </c>
      <c r="H273" s="148">
        <f t="shared" si="143"/>
        <v>0</v>
      </c>
      <c r="I273" s="149"/>
      <c r="J273" s="149"/>
      <c r="K273" s="150"/>
      <c r="L273" s="259">
        <f t="shared" si="144"/>
        <v>0</v>
      </c>
      <c r="M273" s="149"/>
      <c r="N273" s="149"/>
      <c r="O273" s="262"/>
      <c r="P273" s="148">
        <f t="shared" si="146"/>
        <v>0</v>
      </c>
      <c r="Q273" s="149"/>
      <c r="R273" s="149"/>
      <c r="S273" s="150"/>
      <c r="T273" s="200"/>
    </row>
    <row r="274" spans="1:20" s="78" customFormat="1" ht="18.75" customHeight="1" thickBot="1" x14ac:dyDescent="0.25">
      <c r="A274" s="77" t="s">
        <v>303</v>
      </c>
      <c r="B274" s="218"/>
      <c r="C274" s="38" t="s">
        <v>33</v>
      </c>
      <c r="D274" s="169">
        <f t="shared" ref="D274:T274" si="149">D10+D74+D105+D176+D227+D259+D208</f>
        <v>22721.600000000002</v>
      </c>
      <c r="E274" s="169">
        <f t="shared" si="149"/>
        <v>20469.400000000001</v>
      </c>
      <c r="F274" s="169">
        <f t="shared" si="149"/>
        <v>9103.6</v>
      </c>
      <c r="G274" s="170">
        <f t="shared" si="149"/>
        <v>2252.1999999999998</v>
      </c>
      <c r="H274" s="168">
        <f t="shared" si="149"/>
        <v>6936.5000000000009</v>
      </c>
      <c r="I274" s="169">
        <f t="shared" si="149"/>
        <v>6886.4000000000005</v>
      </c>
      <c r="J274" s="169">
        <f t="shared" si="149"/>
        <v>4090.6000000000004</v>
      </c>
      <c r="K274" s="171">
        <f t="shared" si="149"/>
        <v>50.1</v>
      </c>
      <c r="L274" s="168">
        <f t="shared" si="149"/>
        <v>503.20000000000005</v>
      </c>
      <c r="M274" s="169">
        <f t="shared" si="149"/>
        <v>503.20000000000005</v>
      </c>
      <c r="N274" s="169">
        <f t="shared" si="149"/>
        <v>11</v>
      </c>
      <c r="O274" s="171">
        <f t="shared" si="149"/>
        <v>0</v>
      </c>
      <c r="P274" s="172">
        <f t="shared" si="149"/>
        <v>14480.100000000002</v>
      </c>
      <c r="Q274" s="169">
        <f t="shared" si="149"/>
        <v>13079.800000000001</v>
      </c>
      <c r="R274" s="169">
        <f t="shared" si="149"/>
        <v>5002</v>
      </c>
      <c r="S274" s="170">
        <f t="shared" si="149"/>
        <v>1400.3</v>
      </c>
      <c r="T274" s="202">
        <f t="shared" si="149"/>
        <v>801.8</v>
      </c>
    </row>
    <row r="275" spans="1:20" s="44" customFormat="1" ht="27.75" customHeight="1" x14ac:dyDescent="0.2">
      <c r="A275" s="22" t="s">
        <v>304</v>
      </c>
      <c r="B275" s="25"/>
      <c r="C275" s="79" t="s">
        <v>41</v>
      </c>
      <c r="D275" s="114">
        <f t="shared" ref="D275:T275" si="150">SUM(D11+D144)</f>
        <v>298.10000000000002</v>
      </c>
      <c r="E275" s="108">
        <f t="shared" si="150"/>
        <v>298.10000000000002</v>
      </c>
      <c r="F275" s="108">
        <f t="shared" si="150"/>
        <v>191.7</v>
      </c>
      <c r="G275" s="113">
        <f t="shared" si="150"/>
        <v>0</v>
      </c>
      <c r="H275" s="114">
        <f t="shared" si="150"/>
        <v>73.8</v>
      </c>
      <c r="I275" s="108">
        <f t="shared" si="150"/>
        <v>73.8</v>
      </c>
      <c r="J275" s="108">
        <f t="shared" si="150"/>
        <v>52.9</v>
      </c>
      <c r="K275" s="109">
        <f t="shared" si="150"/>
        <v>0</v>
      </c>
      <c r="L275" s="111">
        <f t="shared" si="150"/>
        <v>13.4</v>
      </c>
      <c r="M275" s="108">
        <f t="shared" si="150"/>
        <v>13.4</v>
      </c>
      <c r="N275" s="108">
        <f t="shared" si="150"/>
        <v>0</v>
      </c>
      <c r="O275" s="113">
        <f t="shared" si="150"/>
        <v>0</v>
      </c>
      <c r="P275" s="114">
        <f t="shared" si="150"/>
        <v>210.89999999999998</v>
      </c>
      <c r="Q275" s="108">
        <f t="shared" si="150"/>
        <v>210.89999999999998</v>
      </c>
      <c r="R275" s="108">
        <f t="shared" si="150"/>
        <v>138.80000000000001</v>
      </c>
      <c r="S275" s="113">
        <f t="shared" si="150"/>
        <v>0</v>
      </c>
      <c r="T275" s="174">
        <f t="shared" si="150"/>
        <v>0</v>
      </c>
    </row>
    <row r="276" spans="1:20" s="44" customFormat="1" ht="15" customHeight="1" x14ac:dyDescent="0.2">
      <c r="A276" s="25" t="s">
        <v>305</v>
      </c>
      <c r="B276" s="25"/>
      <c r="C276" s="79" t="s">
        <v>47</v>
      </c>
      <c r="D276" s="114">
        <f t="shared" ref="D276:T276" si="151">SUM(D14+D147)</f>
        <v>450.49999999999994</v>
      </c>
      <c r="E276" s="108">
        <f t="shared" si="151"/>
        <v>450.49999999999994</v>
      </c>
      <c r="F276" s="108">
        <f t="shared" si="151"/>
        <v>278</v>
      </c>
      <c r="G276" s="113">
        <f t="shared" si="151"/>
        <v>0</v>
      </c>
      <c r="H276" s="114">
        <f t="shared" si="151"/>
        <v>139.6</v>
      </c>
      <c r="I276" s="108">
        <f t="shared" si="151"/>
        <v>139.6</v>
      </c>
      <c r="J276" s="108">
        <f t="shared" si="151"/>
        <v>104.2</v>
      </c>
      <c r="K276" s="109">
        <f t="shared" si="151"/>
        <v>0</v>
      </c>
      <c r="L276" s="111">
        <f t="shared" si="151"/>
        <v>45.2</v>
      </c>
      <c r="M276" s="108">
        <f t="shared" si="151"/>
        <v>45.2</v>
      </c>
      <c r="N276" s="108">
        <f t="shared" si="151"/>
        <v>0</v>
      </c>
      <c r="O276" s="113">
        <f t="shared" si="151"/>
        <v>0</v>
      </c>
      <c r="P276" s="114">
        <f t="shared" si="151"/>
        <v>265.7</v>
      </c>
      <c r="Q276" s="108">
        <f t="shared" si="151"/>
        <v>265.7</v>
      </c>
      <c r="R276" s="108">
        <f t="shared" si="151"/>
        <v>173.8</v>
      </c>
      <c r="S276" s="113">
        <f t="shared" si="151"/>
        <v>0</v>
      </c>
      <c r="T276" s="174">
        <f t="shared" si="151"/>
        <v>0</v>
      </c>
    </row>
    <row r="277" spans="1:20" s="44" customFormat="1" ht="27.75" customHeight="1" x14ac:dyDescent="0.2">
      <c r="A277" s="25" t="s">
        <v>306</v>
      </c>
      <c r="B277" s="25"/>
      <c r="C277" s="79" t="s">
        <v>45</v>
      </c>
      <c r="D277" s="114">
        <f t="shared" ref="D277:T277" si="152">SUM(D17+D149)</f>
        <v>612.59999999999991</v>
      </c>
      <c r="E277" s="108">
        <f t="shared" si="152"/>
        <v>612.59999999999991</v>
      </c>
      <c r="F277" s="108">
        <f t="shared" si="152"/>
        <v>369.6</v>
      </c>
      <c r="G277" s="113">
        <f t="shared" si="152"/>
        <v>0</v>
      </c>
      <c r="H277" s="114">
        <f t="shared" si="152"/>
        <v>191.4</v>
      </c>
      <c r="I277" s="108">
        <f t="shared" si="152"/>
        <v>191.4</v>
      </c>
      <c r="J277" s="108">
        <f t="shared" si="152"/>
        <v>141.19999999999999</v>
      </c>
      <c r="K277" s="109">
        <f t="shared" si="152"/>
        <v>0</v>
      </c>
      <c r="L277" s="111">
        <f t="shared" si="152"/>
        <v>60.7</v>
      </c>
      <c r="M277" s="108">
        <f t="shared" si="152"/>
        <v>60.7</v>
      </c>
      <c r="N277" s="108">
        <f t="shared" si="152"/>
        <v>0</v>
      </c>
      <c r="O277" s="113">
        <f t="shared" si="152"/>
        <v>0</v>
      </c>
      <c r="P277" s="114">
        <f t="shared" si="152"/>
        <v>360.5</v>
      </c>
      <c r="Q277" s="108">
        <f t="shared" si="152"/>
        <v>360.5</v>
      </c>
      <c r="R277" s="108">
        <f t="shared" si="152"/>
        <v>228.4</v>
      </c>
      <c r="S277" s="113">
        <f t="shared" si="152"/>
        <v>0</v>
      </c>
      <c r="T277" s="174">
        <f t="shared" si="152"/>
        <v>0</v>
      </c>
    </row>
    <row r="278" spans="1:20" s="44" customFormat="1" ht="29.25" customHeight="1" x14ac:dyDescent="0.2">
      <c r="A278" s="25" t="s">
        <v>307</v>
      </c>
      <c r="B278" s="25"/>
      <c r="C278" s="79" t="s">
        <v>46</v>
      </c>
      <c r="D278" s="114">
        <f t="shared" ref="D278:T278" si="153">SUM(D20+D151)</f>
        <v>475</v>
      </c>
      <c r="E278" s="108">
        <f t="shared" si="153"/>
        <v>475</v>
      </c>
      <c r="F278" s="108">
        <f t="shared" si="153"/>
        <v>303.10000000000002</v>
      </c>
      <c r="G278" s="113">
        <f t="shared" si="153"/>
        <v>0</v>
      </c>
      <c r="H278" s="114">
        <f t="shared" si="153"/>
        <v>144.19999999999999</v>
      </c>
      <c r="I278" s="108">
        <f t="shared" si="153"/>
        <v>144.19999999999999</v>
      </c>
      <c r="J278" s="108">
        <f t="shared" si="153"/>
        <v>106.4</v>
      </c>
      <c r="K278" s="109">
        <f t="shared" si="153"/>
        <v>0</v>
      </c>
      <c r="L278" s="111">
        <f t="shared" si="153"/>
        <v>44.3</v>
      </c>
      <c r="M278" s="108">
        <f t="shared" si="153"/>
        <v>44.3</v>
      </c>
      <c r="N278" s="108">
        <f t="shared" si="153"/>
        <v>0</v>
      </c>
      <c r="O278" s="113">
        <f t="shared" si="153"/>
        <v>0</v>
      </c>
      <c r="P278" s="114">
        <f t="shared" si="153"/>
        <v>286.5</v>
      </c>
      <c r="Q278" s="108">
        <f t="shared" si="153"/>
        <v>286.5</v>
      </c>
      <c r="R278" s="108">
        <f t="shared" si="153"/>
        <v>196.7</v>
      </c>
      <c r="S278" s="113">
        <f t="shared" si="153"/>
        <v>0</v>
      </c>
      <c r="T278" s="174">
        <f t="shared" si="153"/>
        <v>0</v>
      </c>
    </row>
    <row r="279" spans="1:20" s="44" customFormat="1" ht="15" customHeight="1" x14ac:dyDescent="0.2">
      <c r="A279" s="25" t="s">
        <v>308</v>
      </c>
      <c r="B279" s="25"/>
      <c r="C279" s="80" t="s">
        <v>57</v>
      </c>
      <c r="D279" s="114">
        <f t="shared" ref="D279:T279" si="154">SUM(D153+D23)</f>
        <v>882.5</v>
      </c>
      <c r="E279" s="108">
        <f t="shared" si="154"/>
        <v>880.5</v>
      </c>
      <c r="F279" s="108">
        <f t="shared" si="154"/>
        <v>593.70000000000005</v>
      </c>
      <c r="G279" s="113">
        <f t="shared" si="154"/>
        <v>2</v>
      </c>
      <c r="H279" s="114">
        <f t="shared" si="154"/>
        <v>648.30000000000007</v>
      </c>
      <c r="I279" s="108">
        <f t="shared" si="154"/>
        <v>648.30000000000007</v>
      </c>
      <c r="J279" s="108">
        <f t="shared" si="154"/>
        <v>479.3</v>
      </c>
      <c r="K279" s="109">
        <f t="shared" si="154"/>
        <v>0</v>
      </c>
      <c r="L279" s="111">
        <f t="shared" si="154"/>
        <v>38.4</v>
      </c>
      <c r="M279" s="108">
        <f t="shared" si="154"/>
        <v>38.4</v>
      </c>
      <c r="N279" s="108">
        <f t="shared" si="154"/>
        <v>0</v>
      </c>
      <c r="O279" s="113">
        <f t="shared" si="154"/>
        <v>0</v>
      </c>
      <c r="P279" s="114">
        <f t="shared" si="154"/>
        <v>195.8</v>
      </c>
      <c r="Q279" s="108">
        <f t="shared" si="154"/>
        <v>193.8</v>
      </c>
      <c r="R279" s="108">
        <f t="shared" si="154"/>
        <v>114.4</v>
      </c>
      <c r="S279" s="113">
        <f t="shared" si="154"/>
        <v>2</v>
      </c>
      <c r="T279" s="174">
        <f t="shared" si="154"/>
        <v>0</v>
      </c>
    </row>
    <row r="280" spans="1:20" s="44" customFormat="1" ht="15" customHeight="1" x14ac:dyDescent="0.2">
      <c r="A280" s="25" t="s">
        <v>309</v>
      </c>
      <c r="B280" s="25"/>
      <c r="C280" s="80" t="s">
        <v>58</v>
      </c>
      <c r="D280" s="114">
        <f t="shared" ref="D280:T280" si="155">SUM(D26+D155)</f>
        <v>657</v>
      </c>
      <c r="E280" s="108">
        <f t="shared" si="155"/>
        <v>655</v>
      </c>
      <c r="F280" s="108">
        <f t="shared" si="155"/>
        <v>410.29999999999995</v>
      </c>
      <c r="G280" s="113">
        <f t="shared" si="155"/>
        <v>2</v>
      </c>
      <c r="H280" s="114">
        <f t="shared" si="155"/>
        <v>424.5</v>
      </c>
      <c r="I280" s="108">
        <f t="shared" si="155"/>
        <v>424.5</v>
      </c>
      <c r="J280" s="108">
        <f t="shared" si="155"/>
        <v>298.7</v>
      </c>
      <c r="K280" s="109">
        <f t="shared" si="155"/>
        <v>0</v>
      </c>
      <c r="L280" s="111">
        <f t="shared" si="155"/>
        <v>32.1</v>
      </c>
      <c r="M280" s="108">
        <f t="shared" si="155"/>
        <v>32.1</v>
      </c>
      <c r="N280" s="108">
        <f t="shared" si="155"/>
        <v>0</v>
      </c>
      <c r="O280" s="113">
        <f t="shared" si="155"/>
        <v>0</v>
      </c>
      <c r="P280" s="114">
        <f t="shared" si="155"/>
        <v>200.4</v>
      </c>
      <c r="Q280" s="108">
        <f t="shared" si="155"/>
        <v>198.4</v>
      </c>
      <c r="R280" s="108">
        <f t="shared" si="155"/>
        <v>111.6</v>
      </c>
      <c r="S280" s="113">
        <f t="shared" si="155"/>
        <v>2</v>
      </c>
      <c r="T280" s="174">
        <f t="shared" si="155"/>
        <v>0</v>
      </c>
    </row>
    <row r="281" spans="1:20" s="44" customFormat="1" ht="15" customHeight="1" x14ac:dyDescent="0.2">
      <c r="A281" s="25" t="s">
        <v>310</v>
      </c>
      <c r="B281" s="25"/>
      <c r="C281" s="80" t="s">
        <v>339</v>
      </c>
      <c r="D281" s="114">
        <f t="shared" ref="D281:T281" si="156">SUM(D157+D29)</f>
        <v>696.7</v>
      </c>
      <c r="E281" s="108">
        <f t="shared" si="156"/>
        <v>696.7</v>
      </c>
      <c r="F281" s="108">
        <f t="shared" si="156"/>
        <v>460.7</v>
      </c>
      <c r="G281" s="113">
        <f t="shared" si="156"/>
        <v>0</v>
      </c>
      <c r="H281" s="114">
        <f t="shared" si="156"/>
        <v>457.6</v>
      </c>
      <c r="I281" s="108">
        <f t="shared" si="156"/>
        <v>457.6</v>
      </c>
      <c r="J281" s="108">
        <f t="shared" si="156"/>
        <v>327.9</v>
      </c>
      <c r="K281" s="109">
        <f t="shared" si="156"/>
        <v>0</v>
      </c>
      <c r="L281" s="111">
        <f t="shared" si="156"/>
        <v>27.6</v>
      </c>
      <c r="M281" s="108">
        <f t="shared" si="156"/>
        <v>27.6</v>
      </c>
      <c r="N281" s="108">
        <f t="shared" si="156"/>
        <v>0</v>
      </c>
      <c r="O281" s="113">
        <f t="shared" si="156"/>
        <v>0</v>
      </c>
      <c r="P281" s="114">
        <f t="shared" si="156"/>
        <v>211.5</v>
      </c>
      <c r="Q281" s="108">
        <f t="shared" si="156"/>
        <v>211.5</v>
      </c>
      <c r="R281" s="108">
        <f t="shared" si="156"/>
        <v>132.80000000000001</v>
      </c>
      <c r="S281" s="113">
        <f t="shared" si="156"/>
        <v>0</v>
      </c>
      <c r="T281" s="174">
        <f t="shared" si="156"/>
        <v>0</v>
      </c>
    </row>
    <row r="282" spans="1:20" s="44" customFormat="1" ht="15" customHeight="1" x14ac:dyDescent="0.2">
      <c r="A282" s="25" t="s">
        <v>311</v>
      </c>
      <c r="B282" s="25"/>
      <c r="C282" s="80" t="s">
        <v>38</v>
      </c>
      <c r="D282" s="114">
        <f t="shared" ref="D282:T282" si="157">SUM(D32+D159)</f>
        <v>687.59999999999991</v>
      </c>
      <c r="E282" s="108">
        <f t="shared" si="157"/>
        <v>687.59999999999991</v>
      </c>
      <c r="F282" s="108">
        <f t="shared" si="157"/>
        <v>453.2</v>
      </c>
      <c r="G282" s="113">
        <f t="shared" si="157"/>
        <v>0</v>
      </c>
      <c r="H282" s="114">
        <f t="shared" si="157"/>
        <v>463.5</v>
      </c>
      <c r="I282" s="108">
        <f t="shared" si="157"/>
        <v>463.5</v>
      </c>
      <c r="J282" s="108">
        <f t="shared" si="157"/>
        <v>326</v>
      </c>
      <c r="K282" s="109">
        <f t="shared" si="157"/>
        <v>0</v>
      </c>
      <c r="L282" s="111">
        <f t="shared" si="157"/>
        <v>13</v>
      </c>
      <c r="M282" s="108">
        <f t="shared" si="157"/>
        <v>13</v>
      </c>
      <c r="N282" s="108">
        <f t="shared" si="157"/>
        <v>0</v>
      </c>
      <c r="O282" s="113">
        <f t="shared" si="157"/>
        <v>0</v>
      </c>
      <c r="P282" s="114">
        <f t="shared" si="157"/>
        <v>211.1</v>
      </c>
      <c r="Q282" s="108">
        <f t="shared" si="157"/>
        <v>211.1</v>
      </c>
      <c r="R282" s="108">
        <f t="shared" si="157"/>
        <v>127.2</v>
      </c>
      <c r="S282" s="113">
        <f t="shared" si="157"/>
        <v>0</v>
      </c>
      <c r="T282" s="174">
        <f t="shared" si="157"/>
        <v>0</v>
      </c>
    </row>
    <row r="283" spans="1:20" s="44" customFormat="1" ht="15" customHeight="1" x14ac:dyDescent="0.2">
      <c r="A283" s="25" t="s">
        <v>312</v>
      </c>
      <c r="B283" s="25"/>
      <c r="C283" s="80" t="s">
        <v>59</v>
      </c>
      <c r="D283" s="114">
        <f t="shared" ref="D283:T283" si="158">SUM(D35+D161)</f>
        <v>1657.6</v>
      </c>
      <c r="E283" s="108">
        <f t="shared" si="158"/>
        <v>1657.6</v>
      </c>
      <c r="F283" s="108">
        <f t="shared" si="158"/>
        <v>1077.8</v>
      </c>
      <c r="G283" s="113">
        <f t="shared" si="158"/>
        <v>0</v>
      </c>
      <c r="H283" s="114">
        <f t="shared" si="158"/>
        <v>1035.9000000000001</v>
      </c>
      <c r="I283" s="108">
        <f t="shared" si="158"/>
        <v>1035.9000000000001</v>
      </c>
      <c r="J283" s="108">
        <f t="shared" si="158"/>
        <v>732.9</v>
      </c>
      <c r="K283" s="109">
        <f t="shared" si="158"/>
        <v>0</v>
      </c>
      <c r="L283" s="111">
        <f t="shared" si="158"/>
        <v>46.8</v>
      </c>
      <c r="M283" s="108">
        <f t="shared" si="158"/>
        <v>46.8</v>
      </c>
      <c r="N283" s="108">
        <f t="shared" si="158"/>
        <v>1</v>
      </c>
      <c r="O283" s="113">
        <f t="shared" si="158"/>
        <v>0</v>
      </c>
      <c r="P283" s="114">
        <f t="shared" si="158"/>
        <v>574.90000000000009</v>
      </c>
      <c r="Q283" s="108">
        <f t="shared" si="158"/>
        <v>574.90000000000009</v>
      </c>
      <c r="R283" s="108">
        <f t="shared" si="158"/>
        <v>343.9</v>
      </c>
      <c r="S283" s="113">
        <f t="shared" si="158"/>
        <v>0</v>
      </c>
      <c r="T283" s="174">
        <f t="shared" si="158"/>
        <v>0</v>
      </c>
    </row>
    <row r="284" spans="1:20" s="44" customFormat="1" ht="15" customHeight="1" x14ac:dyDescent="0.2">
      <c r="A284" s="25" t="s">
        <v>313</v>
      </c>
      <c r="B284" s="25"/>
      <c r="C284" s="79" t="s">
        <v>39</v>
      </c>
      <c r="D284" s="114">
        <f t="shared" ref="D284:T284" si="159">SUM(D164+D39)</f>
        <v>480.1</v>
      </c>
      <c r="E284" s="108">
        <f t="shared" si="159"/>
        <v>480.1</v>
      </c>
      <c r="F284" s="108">
        <f t="shared" si="159"/>
        <v>317.60000000000002</v>
      </c>
      <c r="G284" s="113">
        <f t="shared" si="159"/>
        <v>0</v>
      </c>
      <c r="H284" s="114">
        <f t="shared" si="159"/>
        <v>293.10000000000002</v>
      </c>
      <c r="I284" s="108">
        <f t="shared" si="159"/>
        <v>293.10000000000002</v>
      </c>
      <c r="J284" s="108">
        <f t="shared" si="159"/>
        <v>207.8</v>
      </c>
      <c r="K284" s="109">
        <f t="shared" si="159"/>
        <v>0</v>
      </c>
      <c r="L284" s="111">
        <f t="shared" si="159"/>
        <v>12.7</v>
      </c>
      <c r="M284" s="108">
        <f t="shared" si="159"/>
        <v>12.7</v>
      </c>
      <c r="N284" s="108">
        <f t="shared" si="159"/>
        <v>0</v>
      </c>
      <c r="O284" s="113">
        <f t="shared" si="159"/>
        <v>0</v>
      </c>
      <c r="P284" s="114">
        <f t="shared" si="159"/>
        <v>174.3</v>
      </c>
      <c r="Q284" s="108">
        <f t="shared" si="159"/>
        <v>174.3</v>
      </c>
      <c r="R284" s="108">
        <f t="shared" si="159"/>
        <v>109.8</v>
      </c>
      <c r="S284" s="113">
        <f t="shared" si="159"/>
        <v>0</v>
      </c>
      <c r="T284" s="174">
        <f t="shared" si="159"/>
        <v>0</v>
      </c>
    </row>
    <row r="285" spans="1:20" s="44" customFormat="1" ht="15" customHeight="1" x14ac:dyDescent="0.2">
      <c r="A285" s="25" t="s">
        <v>314</v>
      </c>
      <c r="B285" s="25"/>
      <c r="C285" s="81" t="s">
        <v>367</v>
      </c>
      <c r="D285" s="114">
        <f t="shared" ref="D285:T285" si="160">SUM(D166+D42)</f>
        <v>507.1</v>
      </c>
      <c r="E285" s="108">
        <f t="shared" si="160"/>
        <v>507.1</v>
      </c>
      <c r="F285" s="108">
        <f t="shared" si="160"/>
        <v>335.5</v>
      </c>
      <c r="G285" s="113">
        <f t="shared" si="160"/>
        <v>0</v>
      </c>
      <c r="H285" s="114">
        <f t="shared" si="160"/>
        <v>329.1</v>
      </c>
      <c r="I285" s="108">
        <f t="shared" si="160"/>
        <v>329.1</v>
      </c>
      <c r="J285" s="108">
        <f t="shared" si="160"/>
        <v>229.2</v>
      </c>
      <c r="K285" s="109">
        <f t="shared" si="160"/>
        <v>0</v>
      </c>
      <c r="L285" s="111">
        <f t="shared" si="160"/>
        <v>14.4</v>
      </c>
      <c r="M285" s="108">
        <f t="shared" si="160"/>
        <v>14.4</v>
      </c>
      <c r="N285" s="108">
        <f t="shared" si="160"/>
        <v>0</v>
      </c>
      <c r="O285" s="113">
        <f t="shared" si="160"/>
        <v>0</v>
      </c>
      <c r="P285" s="114">
        <f t="shared" si="160"/>
        <v>163.6</v>
      </c>
      <c r="Q285" s="108">
        <f t="shared" si="160"/>
        <v>163.6</v>
      </c>
      <c r="R285" s="108">
        <f t="shared" si="160"/>
        <v>106.3</v>
      </c>
      <c r="S285" s="113">
        <f t="shared" si="160"/>
        <v>0</v>
      </c>
      <c r="T285" s="174">
        <f t="shared" si="160"/>
        <v>0</v>
      </c>
    </row>
    <row r="286" spans="1:20" s="44" customFormat="1" ht="15" customHeight="1" x14ac:dyDescent="0.2">
      <c r="A286" s="25" t="s">
        <v>315</v>
      </c>
      <c r="B286" s="25"/>
      <c r="C286" s="82" t="s">
        <v>40</v>
      </c>
      <c r="D286" s="108">
        <f t="shared" ref="D286:T286" si="161">SUM(D168+D45)</f>
        <v>511.5</v>
      </c>
      <c r="E286" s="108">
        <f t="shared" si="161"/>
        <v>511.5</v>
      </c>
      <c r="F286" s="108">
        <f t="shared" si="161"/>
        <v>334.7</v>
      </c>
      <c r="G286" s="113">
        <f t="shared" si="161"/>
        <v>0</v>
      </c>
      <c r="H286" s="114">
        <f t="shared" si="161"/>
        <v>314.2</v>
      </c>
      <c r="I286" s="108">
        <f t="shared" si="161"/>
        <v>314.2</v>
      </c>
      <c r="J286" s="108">
        <f t="shared" si="161"/>
        <v>218.2</v>
      </c>
      <c r="K286" s="109">
        <f t="shared" si="161"/>
        <v>0</v>
      </c>
      <c r="L286" s="111">
        <f t="shared" si="161"/>
        <v>12.8</v>
      </c>
      <c r="M286" s="108">
        <f t="shared" si="161"/>
        <v>12.8</v>
      </c>
      <c r="N286" s="108">
        <f t="shared" si="161"/>
        <v>0</v>
      </c>
      <c r="O286" s="113">
        <f t="shared" si="161"/>
        <v>0</v>
      </c>
      <c r="P286" s="114">
        <f t="shared" si="161"/>
        <v>184.5</v>
      </c>
      <c r="Q286" s="108">
        <f t="shared" si="161"/>
        <v>184.5</v>
      </c>
      <c r="R286" s="108">
        <f t="shared" si="161"/>
        <v>116.5</v>
      </c>
      <c r="S286" s="113">
        <f t="shared" si="161"/>
        <v>0</v>
      </c>
      <c r="T286" s="174">
        <f t="shared" si="161"/>
        <v>0</v>
      </c>
    </row>
    <row r="287" spans="1:20" s="44" customFormat="1" ht="15" customHeight="1" x14ac:dyDescent="0.2">
      <c r="A287" s="25" t="s">
        <v>316</v>
      </c>
      <c r="B287" s="25"/>
      <c r="C287" s="83" t="s">
        <v>275</v>
      </c>
      <c r="D287" s="114">
        <f t="shared" ref="D287:T287" si="162">SUM(D48+D170)</f>
        <v>327.59999999999997</v>
      </c>
      <c r="E287" s="114">
        <f t="shared" si="162"/>
        <v>319.59999999999997</v>
      </c>
      <c r="F287" s="114">
        <f t="shared" si="162"/>
        <v>209.7</v>
      </c>
      <c r="G287" s="161">
        <f t="shared" si="162"/>
        <v>8</v>
      </c>
      <c r="H287" s="111">
        <f t="shared" si="162"/>
        <v>252.79999999999998</v>
      </c>
      <c r="I287" s="114">
        <f t="shared" si="162"/>
        <v>252.79999999999998</v>
      </c>
      <c r="J287" s="114">
        <f t="shared" si="162"/>
        <v>188.39999999999998</v>
      </c>
      <c r="K287" s="178">
        <f t="shared" si="162"/>
        <v>0</v>
      </c>
      <c r="L287" s="111">
        <f t="shared" si="162"/>
        <v>6.2</v>
      </c>
      <c r="M287" s="114">
        <f t="shared" si="162"/>
        <v>6.2</v>
      </c>
      <c r="N287" s="114">
        <f t="shared" si="162"/>
        <v>0</v>
      </c>
      <c r="O287" s="178">
        <f t="shared" si="162"/>
        <v>0</v>
      </c>
      <c r="P287" s="114">
        <f t="shared" si="162"/>
        <v>68.599999999999994</v>
      </c>
      <c r="Q287" s="114">
        <f t="shared" si="162"/>
        <v>60.599999999999994</v>
      </c>
      <c r="R287" s="114">
        <f t="shared" si="162"/>
        <v>21.3</v>
      </c>
      <c r="S287" s="178">
        <f t="shared" si="162"/>
        <v>8</v>
      </c>
      <c r="T287" s="177">
        <f t="shared" si="162"/>
        <v>0</v>
      </c>
    </row>
    <row r="288" spans="1:20" s="44" customFormat="1" ht="15" customHeight="1" x14ac:dyDescent="0.2">
      <c r="A288" s="25" t="s">
        <v>317</v>
      </c>
      <c r="B288" s="25"/>
      <c r="C288" s="80" t="s">
        <v>60</v>
      </c>
      <c r="D288" s="114">
        <f t="shared" ref="D288:T288" si="163">SUM(D51+D102)</f>
        <v>567.30000000000007</v>
      </c>
      <c r="E288" s="114">
        <f t="shared" si="163"/>
        <v>487.3</v>
      </c>
      <c r="F288" s="114">
        <f t="shared" si="163"/>
        <v>333.6</v>
      </c>
      <c r="G288" s="114">
        <f t="shared" si="163"/>
        <v>80</v>
      </c>
      <c r="H288" s="114">
        <f t="shared" si="163"/>
        <v>22</v>
      </c>
      <c r="I288" s="114">
        <f t="shared" si="163"/>
        <v>22</v>
      </c>
      <c r="J288" s="114">
        <f t="shared" si="163"/>
        <v>16.899999999999999</v>
      </c>
      <c r="K288" s="114">
        <f t="shared" si="163"/>
        <v>0</v>
      </c>
      <c r="L288" s="114">
        <f t="shared" si="163"/>
        <v>42.3</v>
      </c>
      <c r="M288" s="114">
        <f t="shared" si="163"/>
        <v>42.3</v>
      </c>
      <c r="N288" s="114">
        <f t="shared" si="163"/>
        <v>7.2</v>
      </c>
      <c r="O288" s="114">
        <f t="shared" si="163"/>
        <v>0</v>
      </c>
      <c r="P288" s="114">
        <f t="shared" si="163"/>
        <v>503</v>
      </c>
      <c r="Q288" s="114">
        <f t="shared" si="163"/>
        <v>423</v>
      </c>
      <c r="R288" s="114">
        <f t="shared" si="163"/>
        <v>309.5</v>
      </c>
      <c r="S288" s="161">
        <f t="shared" si="163"/>
        <v>80</v>
      </c>
      <c r="T288" s="174">
        <f t="shared" si="163"/>
        <v>0</v>
      </c>
    </row>
    <row r="289" spans="1:20" s="44" customFormat="1" ht="15" customHeight="1" x14ac:dyDescent="0.2">
      <c r="A289" s="25" t="s">
        <v>318</v>
      </c>
      <c r="B289" s="25"/>
      <c r="C289" s="81" t="s">
        <v>55</v>
      </c>
      <c r="D289" s="114">
        <f t="shared" ref="D289:T289" si="164">SUM(D54+D99)</f>
        <v>306.8</v>
      </c>
      <c r="E289" s="108">
        <f t="shared" si="164"/>
        <v>306.8</v>
      </c>
      <c r="F289" s="108">
        <f t="shared" si="164"/>
        <v>162</v>
      </c>
      <c r="G289" s="113">
        <f t="shared" si="164"/>
        <v>0</v>
      </c>
      <c r="H289" s="114">
        <f t="shared" si="164"/>
        <v>22</v>
      </c>
      <c r="I289" s="108">
        <f t="shared" si="164"/>
        <v>22</v>
      </c>
      <c r="J289" s="108">
        <f t="shared" si="164"/>
        <v>16.899999999999999</v>
      </c>
      <c r="K289" s="109">
        <f t="shared" si="164"/>
        <v>0</v>
      </c>
      <c r="L289" s="111">
        <f t="shared" si="164"/>
        <v>8</v>
      </c>
      <c r="M289" s="108">
        <f t="shared" si="164"/>
        <v>8</v>
      </c>
      <c r="N289" s="108">
        <f t="shared" si="164"/>
        <v>0</v>
      </c>
      <c r="O289" s="113">
        <f t="shared" si="164"/>
        <v>0</v>
      </c>
      <c r="P289" s="114">
        <f t="shared" si="164"/>
        <v>276.8</v>
      </c>
      <c r="Q289" s="108">
        <f t="shared" si="164"/>
        <v>276.8</v>
      </c>
      <c r="R289" s="108">
        <f t="shared" si="164"/>
        <v>145.1</v>
      </c>
      <c r="S289" s="113">
        <f t="shared" si="164"/>
        <v>0</v>
      </c>
      <c r="T289" s="184">
        <f t="shared" si="164"/>
        <v>0</v>
      </c>
    </row>
    <row r="290" spans="1:20" s="44" customFormat="1" ht="15" customHeight="1" x14ac:dyDescent="0.2">
      <c r="A290" s="25" t="s">
        <v>319</v>
      </c>
      <c r="B290" s="25"/>
      <c r="C290" s="84" t="s">
        <v>49</v>
      </c>
      <c r="D290" s="114">
        <f t="shared" ref="D290:T290" si="165">SUM(D57)</f>
        <v>142.4</v>
      </c>
      <c r="E290" s="108">
        <f t="shared" si="165"/>
        <v>142.4</v>
      </c>
      <c r="F290" s="108">
        <f t="shared" si="165"/>
        <v>87.6</v>
      </c>
      <c r="G290" s="113">
        <f t="shared" si="165"/>
        <v>0</v>
      </c>
      <c r="H290" s="114">
        <f t="shared" si="165"/>
        <v>32.299999999999997</v>
      </c>
      <c r="I290" s="108">
        <f t="shared" si="165"/>
        <v>32.299999999999997</v>
      </c>
      <c r="J290" s="108">
        <f t="shared" si="165"/>
        <v>24.8</v>
      </c>
      <c r="K290" s="109">
        <f t="shared" si="165"/>
        <v>0</v>
      </c>
      <c r="L290" s="111">
        <f t="shared" si="165"/>
        <v>15</v>
      </c>
      <c r="M290" s="108">
        <f t="shared" si="165"/>
        <v>15</v>
      </c>
      <c r="N290" s="108">
        <f t="shared" si="165"/>
        <v>0</v>
      </c>
      <c r="O290" s="113">
        <f t="shared" si="165"/>
        <v>0</v>
      </c>
      <c r="P290" s="114">
        <f t="shared" si="165"/>
        <v>95.100000000000009</v>
      </c>
      <c r="Q290" s="108">
        <f t="shared" si="165"/>
        <v>95.100000000000009</v>
      </c>
      <c r="R290" s="108">
        <f t="shared" si="165"/>
        <v>62.8</v>
      </c>
      <c r="S290" s="113">
        <f t="shared" si="165"/>
        <v>0</v>
      </c>
      <c r="T290" s="174">
        <f t="shared" si="165"/>
        <v>0</v>
      </c>
    </row>
    <row r="291" spans="1:20" s="44" customFormat="1" ht="29.25" customHeight="1" x14ac:dyDescent="0.2">
      <c r="A291" s="25" t="s">
        <v>320</v>
      </c>
      <c r="B291" s="25"/>
      <c r="C291" s="79" t="s">
        <v>34</v>
      </c>
      <c r="D291" s="114">
        <f t="shared" ref="D291:T291" si="166">SUM(D90)</f>
        <v>532.79999999999995</v>
      </c>
      <c r="E291" s="108">
        <f t="shared" si="166"/>
        <v>529.5</v>
      </c>
      <c r="F291" s="108">
        <f t="shared" si="166"/>
        <v>355.6</v>
      </c>
      <c r="G291" s="113">
        <f t="shared" si="166"/>
        <v>3.3</v>
      </c>
      <c r="H291" s="124">
        <f t="shared" si="166"/>
        <v>0</v>
      </c>
      <c r="I291" s="119">
        <f t="shared" si="166"/>
        <v>0</v>
      </c>
      <c r="J291" s="119">
        <f t="shared" si="166"/>
        <v>0</v>
      </c>
      <c r="K291" s="109">
        <f t="shared" si="166"/>
        <v>0</v>
      </c>
      <c r="L291" s="111">
        <f t="shared" si="166"/>
        <v>1.4</v>
      </c>
      <c r="M291" s="108">
        <f t="shared" si="166"/>
        <v>1.4</v>
      </c>
      <c r="N291" s="108">
        <f t="shared" si="166"/>
        <v>0</v>
      </c>
      <c r="O291" s="113">
        <f t="shared" si="166"/>
        <v>0</v>
      </c>
      <c r="P291" s="114">
        <f t="shared" si="166"/>
        <v>531.4</v>
      </c>
      <c r="Q291" s="108">
        <f t="shared" si="166"/>
        <v>528.1</v>
      </c>
      <c r="R291" s="108">
        <f t="shared" si="166"/>
        <v>355.6</v>
      </c>
      <c r="S291" s="113">
        <f t="shared" si="166"/>
        <v>3.3</v>
      </c>
      <c r="T291" s="174">
        <f t="shared" si="166"/>
        <v>0</v>
      </c>
    </row>
    <row r="292" spans="1:20" s="44" customFormat="1" ht="15" customHeight="1" x14ac:dyDescent="0.2">
      <c r="A292" s="25" t="s">
        <v>321</v>
      </c>
      <c r="B292" s="25"/>
      <c r="C292" s="84" t="s">
        <v>35</v>
      </c>
      <c r="D292" s="114">
        <f t="shared" ref="D292:T292" si="167">SUM(D93)</f>
        <v>519.70000000000005</v>
      </c>
      <c r="E292" s="108">
        <f t="shared" si="167"/>
        <v>497.7</v>
      </c>
      <c r="F292" s="108">
        <f t="shared" si="167"/>
        <v>309.5</v>
      </c>
      <c r="G292" s="113">
        <f t="shared" si="167"/>
        <v>22</v>
      </c>
      <c r="H292" s="124">
        <f t="shared" si="167"/>
        <v>0</v>
      </c>
      <c r="I292" s="119">
        <f t="shared" si="167"/>
        <v>0</v>
      </c>
      <c r="J292" s="119">
        <f t="shared" si="167"/>
        <v>0</v>
      </c>
      <c r="K292" s="109">
        <f t="shared" si="167"/>
        <v>0</v>
      </c>
      <c r="L292" s="111">
        <f t="shared" si="167"/>
        <v>1.8</v>
      </c>
      <c r="M292" s="108">
        <f t="shared" si="167"/>
        <v>1.8</v>
      </c>
      <c r="N292" s="108">
        <f t="shared" si="167"/>
        <v>0</v>
      </c>
      <c r="O292" s="113">
        <f t="shared" si="167"/>
        <v>0</v>
      </c>
      <c r="P292" s="114">
        <f t="shared" si="167"/>
        <v>517.9</v>
      </c>
      <c r="Q292" s="108">
        <f t="shared" si="167"/>
        <v>495.9</v>
      </c>
      <c r="R292" s="108">
        <f t="shared" si="167"/>
        <v>309.5</v>
      </c>
      <c r="S292" s="113">
        <f t="shared" si="167"/>
        <v>22</v>
      </c>
      <c r="T292" s="174">
        <f t="shared" si="167"/>
        <v>0</v>
      </c>
    </row>
    <row r="293" spans="1:20" s="44" customFormat="1" ht="15" customHeight="1" x14ac:dyDescent="0.2">
      <c r="A293" s="25" t="s">
        <v>322</v>
      </c>
      <c r="B293" s="25"/>
      <c r="C293" s="79" t="s">
        <v>36</v>
      </c>
      <c r="D293" s="114">
        <f t="shared" ref="D293:T293" si="168">SUM(D95)</f>
        <v>117.69999999999999</v>
      </c>
      <c r="E293" s="108">
        <f t="shared" si="168"/>
        <v>117.69999999999999</v>
      </c>
      <c r="F293" s="108">
        <f t="shared" si="168"/>
        <v>70.599999999999994</v>
      </c>
      <c r="G293" s="113">
        <f t="shared" si="168"/>
        <v>0</v>
      </c>
      <c r="H293" s="121">
        <f t="shared" si="168"/>
        <v>0</v>
      </c>
      <c r="I293" s="119">
        <f t="shared" si="168"/>
        <v>0</v>
      </c>
      <c r="J293" s="119">
        <f t="shared" si="168"/>
        <v>0</v>
      </c>
      <c r="K293" s="109">
        <f t="shared" si="168"/>
        <v>0</v>
      </c>
      <c r="L293" s="111">
        <f t="shared" si="168"/>
        <v>1.8</v>
      </c>
      <c r="M293" s="108">
        <f t="shared" si="168"/>
        <v>1.8</v>
      </c>
      <c r="N293" s="108">
        <f t="shared" si="168"/>
        <v>0</v>
      </c>
      <c r="O293" s="113">
        <f t="shared" si="168"/>
        <v>0</v>
      </c>
      <c r="P293" s="114">
        <f t="shared" si="168"/>
        <v>115.89999999999999</v>
      </c>
      <c r="Q293" s="108">
        <f t="shared" si="168"/>
        <v>115.89999999999999</v>
      </c>
      <c r="R293" s="108">
        <f t="shared" si="168"/>
        <v>70.599999999999994</v>
      </c>
      <c r="S293" s="113">
        <f t="shared" si="168"/>
        <v>0</v>
      </c>
      <c r="T293" s="174">
        <f t="shared" si="168"/>
        <v>0</v>
      </c>
    </row>
    <row r="294" spans="1:20" s="44" customFormat="1" ht="15.75" customHeight="1" x14ac:dyDescent="0.2">
      <c r="A294" s="25" t="s">
        <v>323</v>
      </c>
      <c r="B294" s="25"/>
      <c r="C294" s="82" t="s">
        <v>37</v>
      </c>
      <c r="D294" s="114">
        <f t="shared" ref="D294:T294" si="169">SUM(D97)</f>
        <v>185.6</v>
      </c>
      <c r="E294" s="114">
        <f t="shared" si="169"/>
        <v>177.1</v>
      </c>
      <c r="F294" s="114">
        <f t="shared" si="169"/>
        <v>95.7</v>
      </c>
      <c r="G294" s="161">
        <f t="shared" si="169"/>
        <v>8.5</v>
      </c>
      <c r="H294" s="111">
        <f t="shared" si="169"/>
        <v>0</v>
      </c>
      <c r="I294" s="114">
        <f t="shared" si="169"/>
        <v>0</v>
      </c>
      <c r="J294" s="114">
        <f t="shared" si="169"/>
        <v>0</v>
      </c>
      <c r="K294" s="178">
        <f t="shared" si="169"/>
        <v>0</v>
      </c>
      <c r="L294" s="111">
        <f t="shared" si="169"/>
        <v>3</v>
      </c>
      <c r="M294" s="114">
        <f t="shared" si="169"/>
        <v>3</v>
      </c>
      <c r="N294" s="114">
        <f t="shared" si="169"/>
        <v>0</v>
      </c>
      <c r="O294" s="178">
        <f t="shared" si="169"/>
        <v>0</v>
      </c>
      <c r="P294" s="114">
        <f t="shared" si="169"/>
        <v>182.6</v>
      </c>
      <c r="Q294" s="114">
        <f t="shared" si="169"/>
        <v>174.1</v>
      </c>
      <c r="R294" s="114">
        <f t="shared" si="169"/>
        <v>95.7</v>
      </c>
      <c r="S294" s="178">
        <f t="shared" si="169"/>
        <v>8.5</v>
      </c>
      <c r="T294" s="174">
        <f t="shared" si="169"/>
        <v>0</v>
      </c>
    </row>
    <row r="295" spans="1:20" s="44" customFormat="1" ht="15" customHeight="1" x14ac:dyDescent="0.2">
      <c r="A295" s="25" t="s">
        <v>324</v>
      </c>
      <c r="B295" s="25"/>
      <c r="C295" s="74" t="s">
        <v>276</v>
      </c>
      <c r="D295" s="114">
        <f t="shared" ref="D295:T295" si="170">SUM(D142)</f>
        <v>447.3</v>
      </c>
      <c r="E295" s="108">
        <f t="shared" si="170"/>
        <v>447.3</v>
      </c>
      <c r="F295" s="108">
        <f t="shared" si="170"/>
        <v>300.3</v>
      </c>
      <c r="G295" s="113">
        <f t="shared" si="170"/>
        <v>0</v>
      </c>
      <c r="H295" s="179">
        <f t="shared" si="170"/>
        <v>0</v>
      </c>
      <c r="I295" s="180">
        <f t="shared" si="170"/>
        <v>0</v>
      </c>
      <c r="J295" s="180">
        <f t="shared" si="170"/>
        <v>0</v>
      </c>
      <c r="K295" s="181">
        <f t="shared" si="170"/>
        <v>0</v>
      </c>
      <c r="L295" s="182">
        <f t="shared" si="170"/>
        <v>0</v>
      </c>
      <c r="M295" s="180">
        <f t="shared" si="170"/>
        <v>0</v>
      </c>
      <c r="N295" s="180">
        <f t="shared" si="170"/>
        <v>0</v>
      </c>
      <c r="O295" s="183">
        <f t="shared" si="170"/>
        <v>0</v>
      </c>
      <c r="P295" s="179">
        <f t="shared" si="170"/>
        <v>447.3</v>
      </c>
      <c r="Q295" s="180">
        <f t="shared" si="170"/>
        <v>447.3</v>
      </c>
      <c r="R295" s="180">
        <f t="shared" si="170"/>
        <v>300.3</v>
      </c>
      <c r="S295" s="183">
        <f t="shared" si="170"/>
        <v>0</v>
      </c>
      <c r="T295" s="184">
        <f t="shared" si="170"/>
        <v>0</v>
      </c>
    </row>
    <row r="296" spans="1:20" s="44" customFormat="1" ht="28.5" customHeight="1" x14ac:dyDescent="0.2">
      <c r="A296" s="25" t="s">
        <v>325</v>
      </c>
      <c r="B296" s="25"/>
      <c r="C296" s="76" t="s">
        <v>48</v>
      </c>
      <c r="D296" s="114">
        <f t="shared" ref="D296:T296" si="171">SUM(D173)</f>
        <v>94.7</v>
      </c>
      <c r="E296" s="108">
        <f t="shared" si="171"/>
        <v>94.7</v>
      </c>
      <c r="F296" s="108">
        <f t="shared" si="171"/>
        <v>60.3</v>
      </c>
      <c r="G296" s="113">
        <f t="shared" si="171"/>
        <v>0</v>
      </c>
      <c r="H296" s="114">
        <f t="shared" si="171"/>
        <v>89.7</v>
      </c>
      <c r="I296" s="108">
        <f t="shared" si="171"/>
        <v>89.7</v>
      </c>
      <c r="J296" s="108">
        <f t="shared" si="171"/>
        <v>57.5</v>
      </c>
      <c r="K296" s="109">
        <f t="shared" si="171"/>
        <v>0</v>
      </c>
      <c r="L296" s="111">
        <f t="shared" si="171"/>
        <v>5</v>
      </c>
      <c r="M296" s="108">
        <f t="shared" si="171"/>
        <v>5</v>
      </c>
      <c r="N296" s="108">
        <f t="shared" si="171"/>
        <v>2.8</v>
      </c>
      <c r="O296" s="113">
        <f t="shared" si="171"/>
        <v>0</v>
      </c>
      <c r="P296" s="114">
        <f t="shared" si="171"/>
        <v>0</v>
      </c>
      <c r="Q296" s="108">
        <f t="shared" si="171"/>
        <v>0</v>
      </c>
      <c r="R296" s="108">
        <f t="shared" si="171"/>
        <v>0</v>
      </c>
      <c r="S296" s="113">
        <f t="shared" si="171"/>
        <v>0</v>
      </c>
      <c r="T296" s="174">
        <f t="shared" si="171"/>
        <v>0</v>
      </c>
    </row>
    <row r="297" spans="1:20" s="44" customFormat="1" ht="27.75" customHeight="1" x14ac:dyDescent="0.2">
      <c r="A297" s="25" t="s">
        <v>326</v>
      </c>
      <c r="B297" s="25"/>
      <c r="C297" s="74" t="s">
        <v>277</v>
      </c>
      <c r="D297" s="114">
        <f t="shared" ref="D297:T297" si="172">SUM(D204)</f>
        <v>49.5</v>
      </c>
      <c r="E297" s="108">
        <f t="shared" si="172"/>
        <v>49.5</v>
      </c>
      <c r="F297" s="108">
        <f t="shared" si="172"/>
        <v>35</v>
      </c>
      <c r="G297" s="113">
        <f t="shared" si="172"/>
        <v>0</v>
      </c>
      <c r="H297" s="114">
        <f t="shared" si="172"/>
        <v>0</v>
      </c>
      <c r="I297" s="108">
        <f t="shared" si="172"/>
        <v>0</v>
      </c>
      <c r="J297" s="108">
        <f t="shared" si="172"/>
        <v>0</v>
      </c>
      <c r="K297" s="109">
        <f t="shared" si="172"/>
        <v>0</v>
      </c>
      <c r="L297" s="111">
        <f t="shared" si="172"/>
        <v>0</v>
      </c>
      <c r="M297" s="108">
        <f t="shared" si="172"/>
        <v>0</v>
      </c>
      <c r="N297" s="108">
        <f t="shared" si="172"/>
        <v>0</v>
      </c>
      <c r="O297" s="113">
        <f t="shared" si="172"/>
        <v>0</v>
      </c>
      <c r="P297" s="114">
        <f t="shared" si="172"/>
        <v>49.5</v>
      </c>
      <c r="Q297" s="108">
        <f t="shared" si="172"/>
        <v>49.5</v>
      </c>
      <c r="R297" s="108">
        <f t="shared" si="172"/>
        <v>35</v>
      </c>
      <c r="S297" s="113">
        <f t="shared" si="172"/>
        <v>0</v>
      </c>
      <c r="T297" s="174">
        <f t="shared" si="172"/>
        <v>0</v>
      </c>
    </row>
    <row r="298" spans="1:20" s="44" customFormat="1" ht="26.25" customHeight="1" x14ac:dyDescent="0.2">
      <c r="A298" s="25" t="s">
        <v>327</v>
      </c>
      <c r="B298" s="25"/>
      <c r="C298" s="85" t="s">
        <v>278</v>
      </c>
      <c r="D298" s="175">
        <f t="shared" ref="D298:T298" si="173">SUM(D206)</f>
        <v>488.8</v>
      </c>
      <c r="E298" s="127">
        <f t="shared" si="173"/>
        <v>488.8</v>
      </c>
      <c r="F298" s="127">
        <f t="shared" si="173"/>
        <v>352.2</v>
      </c>
      <c r="G298" s="165">
        <f t="shared" si="173"/>
        <v>0</v>
      </c>
      <c r="H298" s="175">
        <f t="shared" si="173"/>
        <v>488.8</v>
      </c>
      <c r="I298" s="127">
        <f t="shared" si="173"/>
        <v>488.8</v>
      </c>
      <c r="J298" s="127">
        <f t="shared" si="173"/>
        <v>352.2</v>
      </c>
      <c r="K298" s="128">
        <f t="shared" si="173"/>
        <v>0</v>
      </c>
      <c r="L298" s="176">
        <f t="shared" si="173"/>
        <v>0</v>
      </c>
      <c r="M298" s="127">
        <f t="shared" si="173"/>
        <v>0</v>
      </c>
      <c r="N298" s="127">
        <f t="shared" si="173"/>
        <v>0</v>
      </c>
      <c r="O298" s="165">
        <f t="shared" si="173"/>
        <v>0</v>
      </c>
      <c r="P298" s="175">
        <f t="shared" si="173"/>
        <v>0</v>
      </c>
      <c r="Q298" s="127">
        <f t="shared" si="173"/>
        <v>0</v>
      </c>
      <c r="R298" s="127">
        <f t="shared" si="173"/>
        <v>0</v>
      </c>
      <c r="S298" s="165">
        <f t="shared" si="173"/>
        <v>0</v>
      </c>
      <c r="T298" s="177">
        <f t="shared" si="173"/>
        <v>0</v>
      </c>
    </row>
    <row r="299" spans="1:20" s="44" customFormat="1" ht="27" customHeight="1" x14ac:dyDescent="0.2">
      <c r="A299" s="25" t="s">
        <v>366</v>
      </c>
      <c r="B299" s="25"/>
      <c r="C299" s="74" t="s">
        <v>44</v>
      </c>
      <c r="D299" s="114">
        <f t="shared" ref="D299:T299" si="174">SUM(D62+D75+D106+D177+D209+D228+D260)</f>
        <v>11022.9</v>
      </c>
      <c r="E299" s="108">
        <f t="shared" si="174"/>
        <v>8896.5000000000018</v>
      </c>
      <c r="F299" s="108">
        <f t="shared" si="174"/>
        <v>1605.6</v>
      </c>
      <c r="G299" s="113">
        <f t="shared" si="174"/>
        <v>2126.3999999999996</v>
      </c>
      <c r="H299" s="114">
        <f t="shared" si="174"/>
        <v>1513.7000000000003</v>
      </c>
      <c r="I299" s="108">
        <f t="shared" si="174"/>
        <v>1463.6000000000001</v>
      </c>
      <c r="J299" s="108">
        <f t="shared" si="174"/>
        <v>209.20000000000002</v>
      </c>
      <c r="K299" s="109">
        <f t="shared" si="174"/>
        <v>50.1</v>
      </c>
      <c r="L299" s="111">
        <f t="shared" si="174"/>
        <v>57.3</v>
      </c>
      <c r="M299" s="108">
        <f t="shared" si="174"/>
        <v>57.3</v>
      </c>
      <c r="N299" s="108">
        <f t="shared" si="174"/>
        <v>0</v>
      </c>
      <c r="O299" s="113">
        <f t="shared" si="174"/>
        <v>0</v>
      </c>
      <c r="P299" s="114">
        <f t="shared" si="174"/>
        <v>8650.1</v>
      </c>
      <c r="Q299" s="108">
        <f t="shared" si="174"/>
        <v>7375.6000000000013</v>
      </c>
      <c r="R299" s="108">
        <f t="shared" si="174"/>
        <v>1396.3999999999999</v>
      </c>
      <c r="S299" s="113">
        <f t="shared" si="174"/>
        <v>1274.5</v>
      </c>
      <c r="T299" s="174">
        <f t="shared" si="174"/>
        <v>801.8</v>
      </c>
    </row>
    <row r="300" spans="1:20" s="44" customFormat="1" ht="15" customHeight="1" x14ac:dyDescent="0.2">
      <c r="A300" s="25" t="s">
        <v>328</v>
      </c>
      <c r="B300" s="25"/>
      <c r="C300" s="25" t="s">
        <v>242</v>
      </c>
      <c r="D300" s="179">
        <f t="shared" ref="D300:T300" si="175">SUM(D217)</f>
        <v>0.3</v>
      </c>
      <c r="E300" s="180">
        <f t="shared" si="175"/>
        <v>0.3</v>
      </c>
      <c r="F300" s="180">
        <f t="shared" si="175"/>
        <v>0</v>
      </c>
      <c r="G300" s="183">
        <f t="shared" si="175"/>
        <v>0</v>
      </c>
      <c r="H300" s="179">
        <f t="shared" si="175"/>
        <v>0</v>
      </c>
      <c r="I300" s="180">
        <f t="shared" si="175"/>
        <v>0</v>
      </c>
      <c r="J300" s="180">
        <f t="shared" si="175"/>
        <v>0</v>
      </c>
      <c r="K300" s="181">
        <f t="shared" si="175"/>
        <v>0</v>
      </c>
      <c r="L300" s="182">
        <f t="shared" si="175"/>
        <v>0</v>
      </c>
      <c r="M300" s="180">
        <f t="shared" si="175"/>
        <v>0</v>
      </c>
      <c r="N300" s="180">
        <f t="shared" si="175"/>
        <v>0</v>
      </c>
      <c r="O300" s="183">
        <f t="shared" si="175"/>
        <v>0</v>
      </c>
      <c r="P300" s="179">
        <f t="shared" si="175"/>
        <v>0.3</v>
      </c>
      <c r="Q300" s="180">
        <f t="shared" si="175"/>
        <v>0.3</v>
      </c>
      <c r="R300" s="180">
        <f t="shared" si="175"/>
        <v>0</v>
      </c>
      <c r="S300" s="183">
        <f t="shared" si="175"/>
        <v>0</v>
      </c>
      <c r="T300" s="184">
        <f t="shared" si="175"/>
        <v>0</v>
      </c>
    </row>
    <row r="301" spans="1:20" s="44" customFormat="1" ht="15" customHeight="1" x14ac:dyDescent="0.2">
      <c r="A301" s="25" t="s">
        <v>329</v>
      </c>
      <c r="B301" s="25"/>
      <c r="C301" s="25" t="s">
        <v>244</v>
      </c>
      <c r="D301" s="114">
        <f t="shared" ref="D301:T301" si="176">SUM(D218)</f>
        <v>0.2</v>
      </c>
      <c r="E301" s="108">
        <f t="shared" si="176"/>
        <v>0.2</v>
      </c>
      <c r="F301" s="108">
        <f t="shared" si="176"/>
        <v>0</v>
      </c>
      <c r="G301" s="113">
        <f t="shared" si="176"/>
        <v>0</v>
      </c>
      <c r="H301" s="114">
        <f t="shared" si="176"/>
        <v>0</v>
      </c>
      <c r="I301" s="108">
        <f t="shared" si="176"/>
        <v>0</v>
      </c>
      <c r="J301" s="108">
        <f t="shared" si="176"/>
        <v>0</v>
      </c>
      <c r="K301" s="109">
        <f t="shared" si="176"/>
        <v>0</v>
      </c>
      <c r="L301" s="111">
        <f t="shared" si="176"/>
        <v>0</v>
      </c>
      <c r="M301" s="108">
        <f t="shared" si="176"/>
        <v>0</v>
      </c>
      <c r="N301" s="108">
        <f t="shared" si="176"/>
        <v>0</v>
      </c>
      <c r="O301" s="113">
        <f t="shared" si="176"/>
        <v>0</v>
      </c>
      <c r="P301" s="114">
        <f t="shared" si="176"/>
        <v>0.2</v>
      </c>
      <c r="Q301" s="108">
        <f t="shared" si="176"/>
        <v>0.2</v>
      </c>
      <c r="R301" s="108">
        <f t="shared" si="176"/>
        <v>0</v>
      </c>
      <c r="S301" s="113">
        <f t="shared" si="176"/>
        <v>0</v>
      </c>
      <c r="T301" s="174">
        <f t="shared" si="176"/>
        <v>0</v>
      </c>
    </row>
    <row r="302" spans="1:20" s="44" customFormat="1" ht="15" customHeight="1" x14ac:dyDescent="0.2">
      <c r="A302" s="25" t="s">
        <v>330</v>
      </c>
      <c r="B302" s="25"/>
      <c r="C302" s="25" t="s">
        <v>246</v>
      </c>
      <c r="D302" s="114">
        <f t="shared" ref="D302:T302" si="177">SUM(D219)</f>
        <v>0.2</v>
      </c>
      <c r="E302" s="108">
        <f t="shared" si="177"/>
        <v>0.2</v>
      </c>
      <c r="F302" s="108">
        <f t="shared" si="177"/>
        <v>0</v>
      </c>
      <c r="G302" s="113">
        <f t="shared" si="177"/>
        <v>0</v>
      </c>
      <c r="H302" s="114">
        <f t="shared" si="177"/>
        <v>0</v>
      </c>
      <c r="I302" s="108">
        <f t="shared" si="177"/>
        <v>0</v>
      </c>
      <c r="J302" s="108">
        <f t="shared" si="177"/>
        <v>0</v>
      </c>
      <c r="K302" s="109">
        <f t="shared" si="177"/>
        <v>0</v>
      </c>
      <c r="L302" s="111">
        <f t="shared" si="177"/>
        <v>0</v>
      </c>
      <c r="M302" s="108">
        <f t="shared" si="177"/>
        <v>0</v>
      </c>
      <c r="N302" s="108">
        <f t="shared" si="177"/>
        <v>0</v>
      </c>
      <c r="O302" s="113">
        <f t="shared" si="177"/>
        <v>0</v>
      </c>
      <c r="P302" s="114">
        <f t="shared" si="177"/>
        <v>0.2</v>
      </c>
      <c r="Q302" s="108">
        <f t="shared" si="177"/>
        <v>0.2</v>
      </c>
      <c r="R302" s="108">
        <f t="shared" si="177"/>
        <v>0</v>
      </c>
      <c r="S302" s="113">
        <f t="shared" si="177"/>
        <v>0</v>
      </c>
      <c r="T302" s="174">
        <f t="shared" si="177"/>
        <v>0</v>
      </c>
    </row>
    <row r="303" spans="1:20" s="44" customFormat="1" ht="15" customHeight="1" x14ac:dyDescent="0.2">
      <c r="A303" s="25" t="s">
        <v>331</v>
      </c>
      <c r="B303" s="25"/>
      <c r="C303" s="25" t="s">
        <v>248</v>
      </c>
      <c r="D303" s="114">
        <f t="shared" ref="D303:T303" si="178">SUM(D220)</f>
        <v>0.2</v>
      </c>
      <c r="E303" s="108">
        <f t="shared" si="178"/>
        <v>0.2</v>
      </c>
      <c r="F303" s="108">
        <f t="shared" si="178"/>
        <v>0</v>
      </c>
      <c r="G303" s="113">
        <f t="shared" si="178"/>
        <v>0</v>
      </c>
      <c r="H303" s="114">
        <f t="shared" si="178"/>
        <v>0</v>
      </c>
      <c r="I303" s="108">
        <f t="shared" si="178"/>
        <v>0</v>
      </c>
      <c r="J303" s="108">
        <f t="shared" si="178"/>
        <v>0</v>
      </c>
      <c r="K303" s="109">
        <f t="shared" si="178"/>
        <v>0</v>
      </c>
      <c r="L303" s="111">
        <f t="shared" si="178"/>
        <v>0</v>
      </c>
      <c r="M303" s="108">
        <f t="shared" si="178"/>
        <v>0</v>
      </c>
      <c r="N303" s="108">
        <f t="shared" si="178"/>
        <v>0</v>
      </c>
      <c r="O303" s="113">
        <f t="shared" si="178"/>
        <v>0</v>
      </c>
      <c r="P303" s="114">
        <f t="shared" si="178"/>
        <v>0.2</v>
      </c>
      <c r="Q303" s="108">
        <f t="shared" si="178"/>
        <v>0.2</v>
      </c>
      <c r="R303" s="108">
        <f t="shared" si="178"/>
        <v>0</v>
      </c>
      <c r="S303" s="113">
        <f t="shared" si="178"/>
        <v>0</v>
      </c>
      <c r="T303" s="174">
        <f t="shared" si="178"/>
        <v>0</v>
      </c>
    </row>
    <row r="304" spans="1:20" s="44" customFormat="1" ht="15" customHeight="1" x14ac:dyDescent="0.2">
      <c r="A304" s="25" t="s">
        <v>332</v>
      </c>
      <c r="B304" s="25"/>
      <c r="C304" s="25" t="s">
        <v>250</v>
      </c>
      <c r="D304" s="114">
        <f t="shared" ref="D304:T304" si="179">SUM(D221)</f>
        <v>0.2</v>
      </c>
      <c r="E304" s="108">
        <f t="shared" si="179"/>
        <v>0.2</v>
      </c>
      <c r="F304" s="108">
        <f t="shared" si="179"/>
        <v>0</v>
      </c>
      <c r="G304" s="113">
        <f t="shared" si="179"/>
        <v>0</v>
      </c>
      <c r="H304" s="114">
        <f t="shared" si="179"/>
        <v>0</v>
      </c>
      <c r="I304" s="108">
        <f t="shared" si="179"/>
        <v>0</v>
      </c>
      <c r="J304" s="108">
        <f t="shared" si="179"/>
        <v>0</v>
      </c>
      <c r="K304" s="109">
        <f t="shared" si="179"/>
        <v>0</v>
      </c>
      <c r="L304" s="111">
        <f t="shared" si="179"/>
        <v>0</v>
      </c>
      <c r="M304" s="108">
        <f t="shared" si="179"/>
        <v>0</v>
      </c>
      <c r="N304" s="108">
        <f t="shared" si="179"/>
        <v>0</v>
      </c>
      <c r="O304" s="113">
        <f t="shared" si="179"/>
        <v>0</v>
      </c>
      <c r="P304" s="114">
        <f t="shared" si="179"/>
        <v>0.2</v>
      </c>
      <c r="Q304" s="108">
        <f t="shared" si="179"/>
        <v>0.2</v>
      </c>
      <c r="R304" s="108">
        <f t="shared" si="179"/>
        <v>0</v>
      </c>
      <c r="S304" s="113">
        <f t="shared" si="179"/>
        <v>0</v>
      </c>
      <c r="T304" s="174">
        <f t="shared" si="179"/>
        <v>0</v>
      </c>
    </row>
    <row r="305" spans="1:20" s="44" customFormat="1" ht="15" customHeight="1" x14ac:dyDescent="0.2">
      <c r="A305" s="25" t="s">
        <v>333</v>
      </c>
      <c r="B305" s="25"/>
      <c r="C305" s="25" t="s">
        <v>252</v>
      </c>
      <c r="D305" s="114">
        <f t="shared" ref="D305:T305" si="180">SUM(D222)</f>
        <v>0.2</v>
      </c>
      <c r="E305" s="108">
        <f t="shared" si="180"/>
        <v>0.2</v>
      </c>
      <c r="F305" s="108">
        <f t="shared" si="180"/>
        <v>0</v>
      </c>
      <c r="G305" s="113">
        <f t="shared" si="180"/>
        <v>0</v>
      </c>
      <c r="H305" s="114">
        <f t="shared" si="180"/>
        <v>0</v>
      </c>
      <c r="I305" s="108">
        <f t="shared" si="180"/>
        <v>0</v>
      </c>
      <c r="J305" s="108">
        <f t="shared" si="180"/>
        <v>0</v>
      </c>
      <c r="K305" s="109">
        <f t="shared" si="180"/>
        <v>0</v>
      </c>
      <c r="L305" s="111">
        <f t="shared" si="180"/>
        <v>0</v>
      </c>
      <c r="M305" s="108">
        <f t="shared" si="180"/>
        <v>0</v>
      </c>
      <c r="N305" s="108">
        <f t="shared" si="180"/>
        <v>0</v>
      </c>
      <c r="O305" s="113">
        <f t="shared" si="180"/>
        <v>0</v>
      </c>
      <c r="P305" s="114">
        <f t="shared" si="180"/>
        <v>0.2</v>
      </c>
      <c r="Q305" s="108">
        <f t="shared" si="180"/>
        <v>0.2</v>
      </c>
      <c r="R305" s="108">
        <f t="shared" si="180"/>
        <v>0</v>
      </c>
      <c r="S305" s="113">
        <f t="shared" si="180"/>
        <v>0</v>
      </c>
      <c r="T305" s="174">
        <f t="shared" si="180"/>
        <v>0</v>
      </c>
    </row>
    <row r="306" spans="1:20" s="44" customFormat="1" ht="15" customHeight="1" x14ac:dyDescent="0.2">
      <c r="A306" s="25" t="s">
        <v>334</v>
      </c>
      <c r="B306" s="25"/>
      <c r="C306" s="25" t="s">
        <v>254</v>
      </c>
      <c r="D306" s="114">
        <f t="shared" ref="D306:T306" si="181">SUM(D223)</f>
        <v>0.2</v>
      </c>
      <c r="E306" s="108">
        <f t="shared" si="181"/>
        <v>0.2</v>
      </c>
      <c r="F306" s="108">
        <f t="shared" si="181"/>
        <v>0</v>
      </c>
      <c r="G306" s="113">
        <f t="shared" si="181"/>
        <v>0</v>
      </c>
      <c r="H306" s="114">
        <f t="shared" si="181"/>
        <v>0</v>
      </c>
      <c r="I306" s="108">
        <f t="shared" si="181"/>
        <v>0</v>
      </c>
      <c r="J306" s="108">
        <f t="shared" si="181"/>
        <v>0</v>
      </c>
      <c r="K306" s="109">
        <f t="shared" si="181"/>
        <v>0</v>
      </c>
      <c r="L306" s="111">
        <f t="shared" si="181"/>
        <v>0</v>
      </c>
      <c r="M306" s="108">
        <f t="shared" si="181"/>
        <v>0</v>
      </c>
      <c r="N306" s="108">
        <f t="shared" si="181"/>
        <v>0</v>
      </c>
      <c r="O306" s="113">
        <f t="shared" si="181"/>
        <v>0</v>
      </c>
      <c r="P306" s="114">
        <f t="shared" si="181"/>
        <v>0.2</v>
      </c>
      <c r="Q306" s="108">
        <f t="shared" si="181"/>
        <v>0.2</v>
      </c>
      <c r="R306" s="108">
        <f t="shared" si="181"/>
        <v>0</v>
      </c>
      <c r="S306" s="113">
        <f t="shared" si="181"/>
        <v>0</v>
      </c>
      <c r="T306" s="174">
        <f t="shared" si="181"/>
        <v>0</v>
      </c>
    </row>
    <row r="307" spans="1:20" s="44" customFormat="1" ht="15" customHeight="1" x14ac:dyDescent="0.2">
      <c r="A307" s="25" t="s">
        <v>335</v>
      </c>
      <c r="B307" s="25"/>
      <c r="C307" s="25" t="s">
        <v>256</v>
      </c>
      <c r="D307" s="114">
        <f t="shared" ref="D307:T307" si="182">SUM(D224)</f>
        <v>0.2</v>
      </c>
      <c r="E307" s="108">
        <f t="shared" si="182"/>
        <v>0.2</v>
      </c>
      <c r="F307" s="108">
        <f t="shared" si="182"/>
        <v>0</v>
      </c>
      <c r="G307" s="113">
        <f t="shared" si="182"/>
        <v>0</v>
      </c>
      <c r="H307" s="114">
        <f t="shared" si="182"/>
        <v>0</v>
      </c>
      <c r="I307" s="108">
        <f t="shared" si="182"/>
        <v>0</v>
      </c>
      <c r="J307" s="108">
        <f t="shared" si="182"/>
        <v>0</v>
      </c>
      <c r="K307" s="109">
        <f t="shared" si="182"/>
        <v>0</v>
      </c>
      <c r="L307" s="111">
        <f t="shared" si="182"/>
        <v>0</v>
      </c>
      <c r="M307" s="108">
        <f t="shared" si="182"/>
        <v>0</v>
      </c>
      <c r="N307" s="108">
        <f t="shared" si="182"/>
        <v>0</v>
      </c>
      <c r="O307" s="113">
        <f t="shared" si="182"/>
        <v>0</v>
      </c>
      <c r="P307" s="114">
        <f t="shared" si="182"/>
        <v>0.2</v>
      </c>
      <c r="Q307" s="108">
        <f t="shared" si="182"/>
        <v>0.2</v>
      </c>
      <c r="R307" s="108">
        <f t="shared" si="182"/>
        <v>0</v>
      </c>
      <c r="S307" s="113">
        <f t="shared" si="182"/>
        <v>0</v>
      </c>
      <c r="T307" s="174">
        <f t="shared" si="182"/>
        <v>0</v>
      </c>
    </row>
    <row r="308" spans="1:20" s="44" customFormat="1" ht="15" customHeight="1" x14ac:dyDescent="0.2">
      <c r="A308" s="25" t="s">
        <v>336</v>
      </c>
      <c r="B308" s="25"/>
      <c r="C308" s="25" t="s">
        <v>258</v>
      </c>
      <c r="D308" s="114">
        <f t="shared" ref="D308:T308" si="183">SUM(D225)</f>
        <v>0.2</v>
      </c>
      <c r="E308" s="108">
        <f t="shared" si="183"/>
        <v>0.2</v>
      </c>
      <c r="F308" s="108">
        <f t="shared" si="183"/>
        <v>0</v>
      </c>
      <c r="G308" s="113">
        <f t="shared" si="183"/>
        <v>0</v>
      </c>
      <c r="H308" s="114">
        <f t="shared" si="183"/>
        <v>0</v>
      </c>
      <c r="I308" s="108">
        <f t="shared" si="183"/>
        <v>0</v>
      </c>
      <c r="J308" s="108">
        <f t="shared" si="183"/>
        <v>0</v>
      </c>
      <c r="K308" s="109">
        <f t="shared" si="183"/>
        <v>0</v>
      </c>
      <c r="L308" s="111">
        <f t="shared" si="183"/>
        <v>0</v>
      </c>
      <c r="M308" s="108">
        <f t="shared" si="183"/>
        <v>0</v>
      </c>
      <c r="N308" s="108">
        <f t="shared" si="183"/>
        <v>0</v>
      </c>
      <c r="O308" s="113">
        <f t="shared" si="183"/>
        <v>0</v>
      </c>
      <c r="P308" s="114">
        <f t="shared" si="183"/>
        <v>0.2</v>
      </c>
      <c r="Q308" s="108">
        <f t="shared" si="183"/>
        <v>0.2</v>
      </c>
      <c r="R308" s="108">
        <f t="shared" si="183"/>
        <v>0</v>
      </c>
      <c r="S308" s="113">
        <f t="shared" si="183"/>
        <v>0</v>
      </c>
      <c r="T308" s="174">
        <f t="shared" si="183"/>
        <v>0</v>
      </c>
    </row>
    <row r="309" spans="1:20" s="44" customFormat="1" ht="15" customHeight="1" x14ac:dyDescent="0.2">
      <c r="A309" s="25" t="s">
        <v>337</v>
      </c>
      <c r="B309" s="25"/>
      <c r="C309" s="25" t="s">
        <v>260</v>
      </c>
      <c r="D309" s="114">
        <f t="shared" ref="D309:T309" si="184">SUM(D226)</f>
        <v>0.3</v>
      </c>
      <c r="E309" s="108">
        <f t="shared" si="184"/>
        <v>0.3</v>
      </c>
      <c r="F309" s="108">
        <f t="shared" si="184"/>
        <v>0</v>
      </c>
      <c r="G309" s="113">
        <f t="shared" si="184"/>
        <v>0</v>
      </c>
      <c r="H309" s="114">
        <f t="shared" si="184"/>
        <v>0</v>
      </c>
      <c r="I309" s="108">
        <f t="shared" si="184"/>
        <v>0</v>
      </c>
      <c r="J309" s="108">
        <f t="shared" si="184"/>
        <v>0</v>
      </c>
      <c r="K309" s="109">
        <f t="shared" si="184"/>
        <v>0</v>
      </c>
      <c r="L309" s="111">
        <f t="shared" si="184"/>
        <v>0</v>
      </c>
      <c r="M309" s="108">
        <f t="shared" si="184"/>
        <v>0</v>
      </c>
      <c r="N309" s="108">
        <f t="shared" si="184"/>
        <v>0</v>
      </c>
      <c r="O309" s="113">
        <f t="shared" si="184"/>
        <v>0</v>
      </c>
      <c r="P309" s="114">
        <f t="shared" si="184"/>
        <v>0.3</v>
      </c>
      <c r="Q309" s="108">
        <f t="shared" si="184"/>
        <v>0.3</v>
      </c>
      <c r="R309" s="108">
        <f t="shared" si="184"/>
        <v>0</v>
      </c>
      <c r="S309" s="113">
        <f t="shared" si="184"/>
        <v>0</v>
      </c>
      <c r="T309" s="174">
        <f t="shared" si="184"/>
        <v>0</v>
      </c>
    </row>
    <row r="310" spans="1:20" s="86" customFormat="1" ht="15" hidden="1" customHeight="1" thickBot="1" x14ac:dyDescent="0.25">
      <c r="A310" s="304"/>
      <c r="B310" s="305"/>
      <c r="C310" s="306"/>
      <c r="D310" s="307">
        <f t="shared" ref="D310:T310" si="185">SUM(D275:D309)</f>
        <v>22721.600000000006</v>
      </c>
      <c r="E310" s="308">
        <f t="shared" si="185"/>
        <v>20469.400000000009</v>
      </c>
      <c r="F310" s="308">
        <f t="shared" si="185"/>
        <v>9103.6</v>
      </c>
      <c r="G310" s="309">
        <f t="shared" si="185"/>
        <v>2252.1999999999998</v>
      </c>
      <c r="H310" s="310">
        <f t="shared" si="185"/>
        <v>6936.5</v>
      </c>
      <c r="I310" s="308">
        <f t="shared" si="185"/>
        <v>6886.4000000000005</v>
      </c>
      <c r="J310" s="308">
        <f t="shared" si="185"/>
        <v>4090.6</v>
      </c>
      <c r="K310" s="311">
        <f t="shared" si="185"/>
        <v>50.1</v>
      </c>
      <c r="L310" s="307">
        <f t="shared" si="185"/>
        <v>503.20000000000005</v>
      </c>
      <c r="M310" s="308">
        <f t="shared" si="185"/>
        <v>503.20000000000005</v>
      </c>
      <c r="N310" s="308">
        <f t="shared" si="185"/>
        <v>11</v>
      </c>
      <c r="O310" s="309">
        <f t="shared" si="185"/>
        <v>0</v>
      </c>
      <c r="P310" s="310">
        <f t="shared" si="185"/>
        <v>14480.100000000006</v>
      </c>
      <c r="Q310" s="308">
        <f t="shared" si="185"/>
        <v>13079.800000000007</v>
      </c>
      <c r="R310" s="308">
        <f t="shared" si="185"/>
        <v>5002</v>
      </c>
      <c r="S310" s="311">
        <f t="shared" si="185"/>
        <v>1400.3</v>
      </c>
      <c r="T310" s="312">
        <f t="shared" si="185"/>
        <v>801.8</v>
      </c>
    </row>
    <row r="311" spans="1:20" ht="12.75" customHeight="1" x14ac:dyDescent="0.2">
      <c r="A311" s="40"/>
      <c r="B311" s="40"/>
      <c r="C311" s="40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</row>
    <row r="312" spans="1:20" x14ac:dyDescent="0.2">
      <c r="H312" s="303"/>
      <c r="I312" s="303"/>
      <c r="J312" s="303"/>
      <c r="K312" s="303"/>
    </row>
  </sheetData>
  <mergeCells count="32">
    <mergeCell ref="D1:P1"/>
    <mergeCell ref="B262:B265"/>
    <mergeCell ref="D2:P2"/>
    <mergeCell ref="E7:E8"/>
    <mergeCell ref="F7:F8"/>
    <mergeCell ref="I7:J7"/>
    <mergeCell ref="E5:G5"/>
    <mergeCell ref="Q6:S6"/>
    <mergeCell ref="S7:S8"/>
    <mergeCell ref="P5:S5"/>
    <mergeCell ref="E6:F6"/>
    <mergeCell ref="P6:P8"/>
    <mergeCell ref="H5:K5"/>
    <mergeCell ref="L5:O5"/>
    <mergeCell ref="O7:O8"/>
    <mergeCell ref="Q7:R7"/>
    <mergeCell ref="K7:K8"/>
    <mergeCell ref="M7:N7"/>
    <mergeCell ref="A76:A77"/>
    <mergeCell ref="B76:B77"/>
    <mergeCell ref="B4:B8"/>
    <mergeCell ref="H4:T4"/>
    <mergeCell ref="T5:T8"/>
    <mergeCell ref="G6:G8"/>
    <mergeCell ref="L6:L8"/>
    <mergeCell ref="M6:O6"/>
    <mergeCell ref="H6:H8"/>
    <mergeCell ref="I6:K6"/>
    <mergeCell ref="A4:A8"/>
    <mergeCell ref="C4:C8"/>
    <mergeCell ref="D4:G4"/>
    <mergeCell ref="D5:D8"/>
  </mergeCells>
  <pageMargins left="0" right="0" top="0.74803149606299213" bottom="0.74803149606299213" header="0.31496062992125984" footer="0.31496062992125984"/>
  <pageSetup paperSize="9" scale="75" firstPageNumber="3" orientation="landscape" useFirstPageNumber="1" r:id="rId1"/>
  <headerFooter differentFirst="1">
    <oddHeader>&amp;C&amp;P</oddHeader>
    <firstHeader>&amp;C&amp;P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110" zoomScaleNormal="110" workbookViewId="0">
      <selection activeCell="C30" sqref="C30"/>
    </sheetView>
  </sheetViews>
  <sheetFormatPr defaultRowHeight="12.75" x14ac:dyDescent="0.2"/>
  <cols>
    <col min="1" max="1" width="6.140625" customWidth="1"/>
    <col min="2" max="2" width="13.140625" customWidth="1"/>
    <col min="3" max="3" width="38" customWidth="1"/>
    <col min="6" max="6" width="9.28515625" customWidth="1"/>
  </cols>
  <sheetData>
    <row r="1" spans="1:7" ht="15" customHeight="1" x14ac:dyDescent="0.2">
      <c r="D1" s="377" t="s">
        <v>715</v>
      </c>
      <c r="E1" s="377"/>
      <c r="F1" s="377"/>
      <c r="G1" s="377"/>
    </row>
    <row r="2" spans="1:7" ht="15" customHeight="1" x14ac:dyDescent="0.2">
      <c r="D2" s="378" t="s">
        <v>729</v>
      </c>
      <c r="E2" s="378"/>
      <c r="F2" s="378"/>
      <c r="G2" s="378"/>
    </row>
    <row r="3" spans="1:7" ht="15" customHeight="1" x14ac:dyDescent="0.2">
      <c r="D3" s="378" t="s">
        <v>732</v>
      </c>
      <c r="E3" s="379"/>
      <c r="F3" s="379"/>
      <c r="G3" s="379"/>
    </row>
    <row r="4" spans="1:7" x14ac:dyDescent="0.2">
      <c r="D4" s="380"/>
      <c r="E4" s="380"/>
      <c r="F4" s="380"/>
      <c r="G4" s="380"/>
    </row>
    <row r="5" spans="1:7" ht="30.75" customHeight="1" x14ac:dyDescent="0.2">
      <c r="B5" s="381" t="s">
        <v>767</v>
      </c>
      <c r="C5" s="381"/>
      <c r="D5" s="381"/>
      <c r="E5" s="381"/>
      <c r="F5" s="381"/>
    </row>
    <row r="8" spans="1:7" x14ac:dyDescent="0.2">
      <c r="F8" s="382" t="s">
        <v>716</v>
      </c>
      <c r="G8" s="383"/>
    </row>
    <row r="9" spans="1:7" ht="12.75" customHeight="1" x14ac:dyDescent="0.2">
      <c r="A9" s="384" t="s">
        <v>717</v>
      </c>
      <c r="B9" s="352" t="s">
        <v>442</v>
      </c>
      <c r="C9" s="279" t="s">
        <v>771</v>
      </c>
      <c r="D9" s="351" t="s">
        <v>33</v>
      </c>
      <c r="E9" s="344" t="s">
        <v>737</v>
      </c>
      <c r="F9" s="344"/>
      <c r="G9" s="344"/>
    </row>
    <row r="10" spans="1:7" ht="12.75" customHeight="1" x14ac:dyDescent="0.2">
      <c r="A10" s="384"/>
      <c r="B10" s="353"/>
      <c r="C10" s="281" t="s">
        <v>718</v>
      </c>
      <c r="D10" s="351"/>
      <c r="E10" s="344" t="s">
        <v>738</v>
      </c>
      <c r="F10" s="344"/>
      <c r="G10" s="344" t="s">
        <v>766</v>
      </c>
    </row>
    <row r="11" spans="1:7" ht="12.75" customHeight="1" x14ac:dyDescent="0.2">
      <c r="A11" s="384"/>
      <c r="B11" s="353"/>
      <c r="C11" s="281" t="s">
        <v>719</v>
      </c>
      <c r="D11" s="351"/>
      <c r="E11" s="344" t="s">
        <v>33</v>
      </c>
      <c r="F11" s="344" t="s">
        <v>740</v>
      </c>
      <c r="G11" s="344"/>
    </row>
    <row r="12" spans="1:7" ht="45" customHeight="1" x14ac:dyDescent="0.2">
      <c r="A12" s="384"/>
      <c r="B12" s="354"/>
      <c r="C12" s="282"/>
      <c r="D12" s="351"/>
      <c r="E12" s="344"/>
      <c r="F12" s="344"/>
      <c r="G12" s="344"/>
    </row>
    <row r="13" spans="1:7" ht="15" customHeight="1" x14ac:dyDescent="0.2">
      <c r="A13" s="314" t="s">
        <v>1</v>
      </c>
      <c r="B13" s="283"/>
      <c r="C13" s="285" t="s">
        <v>720</v>
      </c>
      <c r="D13" s="286">
        <f>SUM(E13+G13)</f>
        <v>4.5</v>
      </c>
      <c r="E13" s="286">
        <f>SUM(E14+E16+E18+E20+E22+E24)</f>
        <v>4.5</v>
      </c>
      <c r="F13" s="287"/>
      <c r="G13" s="287"/>
    </row>
    <row r="14" spans="1:7" ht="15" customHeight="1" x14ac:dyDescent="0.2">
      <c r="A14" s="361" t="s">
        <v>3</v>
      </c>
      <c r="B14" s="363" t="s">
        <v>443</v>
      </c>
      <c r="C14" s="72" t="s">
        <v>721</v>
      </c>
      <c r="D14" s="365">
        <f>SUM(E14+G14)</f>
        <v>0.2</v>
      </c>
      <c r="E14" s="367">
        <v>0.2</v>
      </c>
      <c r="F14" s="369"/>
      <c r="G14" s="369"/>
    </row>
    <row r="15" spans="1:7" ht="15" customHeight="1" x14ac:dyDescent="0.2">
      <c r="A15" s="371"/>
      <c r="B15" s="372"/>
      <c r="C15" s="289" t="s">
        <v>81</v>
      </c>
      <c r="D15" s="373"/>
      <c r="E15" s="374"/>
      <c r="F15" s="375"/>
      <c r="G15" s="375"/>
    </row>
    <row r="16" spans="1:7" ht="15" customHeight="1" x14ac:dyDescent="0.2">
      <c r="A16" s="361" t="s">
        <v>6</v>
      </c>
      <c r="B16" s="363" t="s">
        <v>443</v>
      </c>
      <c r="C16" s="72" t="s">
        <v>722</v>
      </c>
      <c r="D16" s="365">
        <f t="shared" ref="D16:D22" si="0">SUM(E16+G16)</f>
        <v>0.3</v>
      </c>
      <c r="E16" s="367">
        <v>0.3</v>
      </c>
      <c r="F16" s="369"/>
      <c r="G16" s="369"/>
    </row>
    <row r="17" spans="1:7" ht="15" customHeight="1" x14ac:dyDescent="0.2">
      <c r="A17" s="371"/>
      <c r="B17" s="372"/>
      <c r="C17" s="289" t="s">
        <v>81</v>
      </c>
      <c r="D17" s="373"/>
      <c r="E17" s="374"/>
      <c r="F17" s="375"/>
      <c r="G17" s="375"/>
    </row>
    <row r="18" spans="1:7" ht="15" customHeight="1" x14ac:dyDescent="0.2">
      <c r="A18" s="361" t="s">
        <v>8</v>
      </c>
      <c r="B18" s="363" t="s">
        <v>443</v>
      </c>
      <c r="C18" s="72" t="s">
        <v>723</v>
      </c>
      <c r="D18" s="365">
        <f t="shared" si="0"/>
        <v>0.4</v>
      </c>
      <c r="E18" s="367">
        <v>0.4</v>
      </c>
      <c r="F18" s="369"/>
      <c r="G18" s="369"/>
    </row>
    <row r="19" spans="1:7" ht="15" customHeight="1" x14ac:dyDescent="0.2">
      <c r="A19" s="371"/>
      <c r="B19" s="372"/>
      <c r="C19" s="289" t="s">
        <v>81</v>
      </c>
      <c r="D19" s="373"/>
      <c r="E19" s="374"/>
      <c r="F19" s="375"/>
      <c r="G19" s="375"/>
    </row>
    <row r="20" spans="1:7" ht="15" customHeight="1" x14ac:dyDescent="0.2">
      <c r="A20" s="361" t="s">
        <v>10</v>
      </c>
      <c r="B20" s="363" t="s">
        <v>443</v>
      </c>
      <c r="C20" s="72" t="s">
        <v>724</v>
      </c>
      <c r="D20" s="365">
        <f t="shared" si="0"/>
        <v>2.2000000000000002</v>
      </c>
      <c r="E20" s="367">
        <v>2.2000000000000002</v>
      </c>
      <c r="F20" s="369"/>
      <c r="G20" s="369"/>
    </row>
    <row r="21" spans="1:7" ht="15" customHeight="1" x14ac:dyDescent="0.2">
      <c r="A21" s="371"/>
      <c r="B21" s="372"/>
      <c r="C21" s="289" t="s">
        <v>81</v>
      </c>
      <c r="D21" s="373"/>
      <c r="E21" s="374"/>
      <c r="F21" s="375"/>
      <c r="G21" s="375"/>
    </row>
    <row r="22" spans="1:7" ht="15" customHeight="1" x14ac:dyDescent="0.2">
      <c r="A22" s="361" t="s">
        <v>11</v>
      </c>
      <c r="B22" s="363" t="s">
        <v>443</v>
      </c>
      <c r="C22" s="72" t="s">
        <v>39</v>
      </c>
      <c r="D22" s="365">
        <f t="shared" si="0"/>
        <v>1.3</v>
      </c>
      <c r="E22" s="367">
        <v>1.3</v>
      </c>
      <c r="F22" s="369"/>
      <c r="G22" s="369"/>
    </row>
    <row r="23" spans="1:7" ht="15" customHeight="1" x14ac:dyDescent="0.2">
      <c r="A23" s="371"/>
      <c r="B23" s="372"/>
      <c r="C23" s="289" t="s">
        <v>81</v>
      </c>
      <c r="D23" s="373"/>
      <c r="E23" s="374"/>
      <c r="F23" s="375"/>
      <c r="G23" s="375"/>
    </row>
    <row r="24" spans="1:7" ht="16.5" customHeight="1" x14ac:dyDescent="0.2">
      <c r="A24" s="361" t="s">
        <v>13</v>
      </c>
      <c r="B24" s="363" t="s">
        <v>500</v>
      </c>
      <c r="C24" s="72" t="s">
        <v>44</v>
      </c>
      <c r="D24" s="365">
        <f t="shared" ref="D24:D31" si="1">SUM(E24+G24)</f>
        <v>0.1</v>
      </c>
      <c r="E24" s="367">
        <v>0.1</v>
      </c>
      <c r="F24" s="369"/>
      <c r="G24" s="369"/>
    </row>
    <row r="25" spans="1:7" ht="15" customHeight="1" thickBot="1" x14ac:dyDescent="0.25">
      <c r="A25" s="362"/>
      <c r="B25" s="364"/>
      <c r="C25" s="290" t="s">
        <v>190</v>
      </c>
      <c r="D25" s="366"/>
      <c r="E25" s="368"/>
      <c r="F25" s="370"/>
      <c r="G25" s="370"/>
    </row>
    <row r="26" spans="1:7" ht="15" customHeight="1" x14ac:dyDescent="0.2">
      <c r="A26" s="288" t="s">
        <v>18</v>
      </c>
      <c r="B26" s="280"/>
      <c r="C26" s="291" t="s">
        <v>725</v>
      </c>
      <c r="D26" s="292">
        <f t="shared" si="1"/>
        <v>77.099999999999994</v>
      </c>
      <c r="E26" s="292">
        <f>SUM(E27)</f>
        <v>77.099999999999994</v>
      </c>
      <c r="F26" s="293"/>
      <c r="G26" s="293"/>
    </row>
    <row r="27" spans="1:7" ht="27.75" customHeight="1" x14ac:dyDescent="0.2">
      <c r="A27" s="284" t="s">
        <v>64</v>
      </c>
      <c r="B27" s="211"/>
      <c r="C27" s="65" t="s">
        <v>63</v>
      </c>
      <c r="D27" s="294">
        <f t="shared" si="1"/>
        <v>77.099999999999994</v>
      </c>
      <c r="E27" s="294">
        <f>SUM(E28:E31)</f>
        <v>77.099999999999994</v>
      </c>
      <c r="F27" s="294"/>
      <c r="G27" s="294"/>
    </row>
    <row r="28" spans="1:7" ht="29.25" customHeight="1" x14ac:dyDescent="0.2">
      <c r="A28" s="284" t="s">
        <v>31</v>
      </c>
      <c r="B28" s="211" t="s">
        <v>504</v>
      </c>
      <c r="C28" s="65" t="s">
        <v>196</v>
      </c>
      <c r="D28" s="294">
        <f t="shared" si="1"/>
        <v>465.8</v>
      </c>
      <c r="E28" s="294"/>
      <c r="F28" s="294"/>
      <c r="G28" s="294">
        <v>465.8</v>
      </c>
    </row>
    <row r="29" spans="1:7" ht="28.5" customHeight="1" x14ac:dyDescent="0.2">
      <c r="A29" s="284" t="s">
        <v>32</v>
      </c>
      <c r="B29" s="211" t="s">
        <v>726</v>
      </c>
      <c r="C29" s="65" t="s">
        <v>404</v>
      </c>
      <c r="D29" s="294">
        <f t="shared" si="1"/>
        <v>28.1</v>
      </c>
      <c r="E29" s="294">
        <v>28.1</v>
      </c>
      <c r="F29" s="294"/>
      <c r="G29" s="294"/>
    </row>
    <row r="30" spans="1:7" ht="28.5" customHeight="1" x14ac:dyDescent="0.2">
      <c r="A30" s="284" t="s">
        <v>53</v>
      </c>
      <c r="B30" s="211" t="s">
        <v>549</v>
      </c>
      <c r="C30" s="65" t="s">
        <v>267</v>
      </c>
      <c r="D30" s="294">
        <f t="shared" si="1"/>
        <v>23.6</v>
      </c>
      <c r="E30" s="294">
        <v>23.6</v>
      </c>
      <c r="F30" s="294"/>
      <c r="G30" s="294"/>
    </row>
    <row r="31" spans="1:7" ht="16.5" customHeight="1" x14ac:dyDescent="0.2">
      <c r="A31" s="284" t="s">
        <v>56</v>
      </c>
      <c r="B31" s="211" t="s">
        <v>570</v>
      </c>
      <c r="C31" s="65" t="s">
        <v>269</v>
      </c>
      <c r="D31" s="294">
        <f t="shared" si="1"/>
        <v>25.4</v>
      </c>
      <c r="E31" s="294">
        <v>25.4</v>
      </c>
      <c r="F31" s="294"/>
      <c r="G31" s="294"/>
    </row>
    <row r="32" spans="1:7" ht="15" customHeight="1" x14ac:dyDescent="0.2">
      <c r="A32" s="295"/>
      <c r="B32" s="296"/>
      <c r="C32" s="297" t="s">
        <v>33</v>
      </c>
      <c r="D32" s="298">
        <f>SUM(E32+G32)</f>
        <v>701.6</v>
      </c>
      <c r="E32" s="298">
        <f>SUM(E14:E31)</f>
        <v>235.79999999999998</v>
      </c>
      <c r="F32" s="298">
        <f>SUM(F14:F31)</f>
        <v>0</v>
      </c>
      <c r="G32" s="298">
        <f>SUM(G14:G31)</f>
        <v>465.8</v>
      </c>
    </row>
    <row r="33" spans="1:7" ht="15" customHeight="1" x14ac:dyDescent="0.2">
      <c r="A33" s="299"/>
      <c r="B33" s="299"/>
      <c r="C33" s="300"/>
      <c r="D33" s="301"/>
      <c r="E33" s="301"/>
      <c r="F33" s="301"/>
      <c r="G33" s="301"/>
    </row>
    <row r="34" spans="1:7" x14ac:dyDescent="0.2">
      <c r="A34" s="299"/>
      <c r="B34" s="299"/>
      <c r="C34" s="300"/>
      <c r="D34" s="301"/>
      <c r="E34" s="301"/>
      <c r="F34" s="301"/>
      <c r="G34" s="301"/>
    </row>
    <row r="35" spans="1:7" x14ac:dyDescent="0.2">
      <c r="C35" s="300"/>
      <c r="D35" s="302"/>
    </row>
    <row r="36" spans="1:7" x14ac:dyDescent="0.2">
      <c r="A36" s="376" t="s">
        <v>728</v>
      </c>
      <c r="B36" s="376"/>
      <c r="C36" s="376"/>
      <c r="D36" s="376"/>
      <c r="E36" s="376"/>
      <c r="F36" s="376"/>
      <c r="G36" s="376"/>
    </row>
  </sheetData>
  <mergeCells count="51">
    <mergeCell ref="A36:G36"/>
    <mergeCell ref="D1:G1"/>
    <mergeCell ref="D2:G2"/>
    <mergeCell ref="D3:G3"/>
    <mergeCell ref="D4:G4"/>
    <mergeCell ref="B5:F5"/>
    <mergeCell ref="F8:G8"/>
    <mergeCell ref="A9:A12"/>
    <mergeCell ref="B9:B12"/>
    <mergeCell ref="D9:D12"/>
    <mergeCell ref="E9:G9"/>
    <mergeCell ref="E10:F10"/>
    <mergeCell ref="G10:G12"/>
    <mergeCell ref="E11:E12"/>
    <mergeCell ref="F11:F12"/>
    <mergeCell ref="G14:G15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20:G21"/>
    <mergeCell ref="A18:A19"/>
    <mergeCell ref="B18:B19"/>
    <mergeCell ref="D18:D19"/>
    <mergeCell ref="E18:E19"/>
    <mergeCell ref="F18:F19"/>
    <mergeCell ref="G18:G19"/>
    <mergeCell ref="A20:A21"/>
    <mergeCell ref="B20:B21"/>
    <mergeCell ref="D20:D21"/>
    <mergeCell ref="E20:E21"/>
    <mergeCell ref="F20:F21"/>
    <mergeCell ref="G24:G25"/>
    <mergeCell ref="A22:A23"/>
    <mergeCell ref="B22:B23"/>
    <mergeCell ref="D22:D23"/>
    <mergeCell ref="E22:E23"/>
    <mergeCell ref="F22:F23"/>
    <mergeCell ref="G22:G23"/>
    <mergeCell ref="A24:A25"/>
    <mergeCell ref="B24:B25"/>
    <mergeCell ref="D24:D25"/>
    <mergeCell ref="E24:E25"/>
    <mergeCell ref="F24:F2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Pajamos</vt:lpstr>
      <vt:lpstr>asignavimai</vt:lpstr>
      <vt:lpstr>Likutis</vt:lpstr>
      <vt:lpstr>asignavimai!Print_Area</vt:lpstr>
      <vt:lpstr>Pajamos!Print_Area</vt:lpstr>
      <vt:lpstr>asignavimai!Print_Titles</vt:lpstr>
      <vt:lpstr>Pajamos!Print_Titles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Stefanija Šniukienė</cp:lastModifiedBy>
  <cp:lastPrinted>2018-01-24T06:33:39Z</cp:lastPrinted>
  <dcterms:created xsi:type="dcterms:W3CDTF">1996-10-14T23:33:28Z</dcterms:created>
  <dcterms:modified xsi:type="dcterms:W3CDTF">2018-01-24T14:20:01Z</dcterms:modified>
</cp:coreProperties>
</file>