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5495" windowHeight="8190"/>
  </bookViews>
  <sheets>
    <sheet name="7 pr." sheetId="4" r:id="rId1"/>
  </sheets>
  <definedNames>
    <definedName name="_xlnm.Print_Area" localSheetId="0">'7 pr.'!$A$1:$Z$140</definedName>
    <definedName name="_xlnm.Print_Titles" localSheetId="0">'7 pr.'!$8:$10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3" i="4"/>
  <c r="Q113"/>
  <c r="L86"/>
  <c r="M86"/>
  <c r="N86"/>
  <c r="O86"/>
  <c r="P86"/>
  <c r="Q86"/>
  <c r="Q22"/>
  <c r="I81"/>
  <c r="L137"/>
  <c r="M137"/>
  <c r="N137"/>
  <c r="O137"/>
  <c r="P137"/>
  <c r="Q137"/>
  <c r="J137"/>
  <c r="K137"/>
  <c r="H137"/>
  <c r="J130"/>
  <c r="K130"/>
  <c r="L130"/>
  <c r="M130"/>
  <c r="N130"/>
  <c r="O130"/>
  <c r="P130"/>
  <c r="Q130"/>
  <c r="H130"/>
  <c r="J125"/>
  <c r="K125"/>
  <c r="L125"/>
  <c r="M125"/>
  <c r="N125"/>
  <c r="O125"/>
  <c r="P125"/>
  <c r="Q125"/>
  <c r="H125"/>
  <c r="J121"/>
  <c r="K121"/>
  <c r="L121"/>
  <c r="M121"/>
  <c r="N121"/>
  <c r="O121"/>
  <c r="H121"/>
  <c r="J117"/>
  <c r="K117"/>
  <c r="L117"/>
  <c r="M117"/>
  <c r="N117"/>
  <c r="O117"/>
  <c r="H117"/>
  <c r="J113"/>
  <c r="K113"/>
  <c r="L113"/>
  <c r="M113"/>
  <c r="N113"/>
  <c r="O113"/>
  <c r="H113"/>
  <c r="J107"/>
  <c r="K107"/>
  <c r="L107"/>
  <c r="M107"/>
  <c r="N107"/>
  <c r="O107"/>
  <c r="P107"/>
  <c r="H107"/>
  <c r="J104"/>
  <c r="K104"/>
  <c r="L104"/>
  <c r="M104"/>
  <c r="N104"/>
  <c r="O104"/>
  <c r="P104"/>
  <c r="Q104"/>
  <c r="H104"/>
  <c r="J102"/>
  <c r="K102"/>
  <c r="L102"/>
  <c r="M102"/>
  <c r="N102"/>
  <c r="O102"/>
  <c r="P102"/>
  <c r="H102"/>
  <c r="J99"/>
  <c r="K99"/>
  <c r="L99"/>
  <c r="M99"/>
  <c r="N99"/>
  <c r="O99"/>
  <c r="H99"/>
  <c r="J96"/>
  <c r="K96"/>
  <c r="L96"/>
  <c r="M96"/>
  <c r="N96"/>
  <c r="O96"/>
  <c r="P96"/>
  <c r="Q96"/>
  <c r="H96"/>
  <c r="J93"/>
  <c r="K93"/>
  <c r="L93"/>
  <c r="M93"/>
  <c r="N93"/>
  <c r="O93"/>
  <c r="P93"/>
  <c r="Q93"/>
  <c r="H93"/>
  <c r="J90"/>
  <c r="K90"/>
  <c r="L90"/>
  <c r="M90"/>
  <c r="N90"/>
  <c r="O90"/>
  <c r="P90"/>
  <c r="Q90"/>
  <c r="H90"/>
  <c r="J86"/>
  <c r="K86"/>
  <c r="H86"/>
  <c r="J80"/>
  <c r="K80"/>
  <c r="L80"/>
  <c r="M80"/>
  <c r="N80"/>
  <c r="O80"/>
  <c r="P80"/>
  <c r="Q80"/>
  <c r="H80"/>
  <c r="J75"/>
  <c r="K75"/>
  <c r="L75"/>
  <c r="M75"/>
  <c r="N75"/>
  <c r="O75"/>
  <c r="P75"/>
  <c r="Q75"/>
  <c r="H75"/>
  <c r="J70"/>
  <c r="K70"/>
  <c r="L70"/>
  <c r="M70"/>
  <c r="N70"/>
  <c r="O70"/>
  <c r="P70"/>
  <c r="Q70"/>
  <c r="H70"/>
  <c r="J65"/>
  <c r="K65"/>
  <c r="L65"/>
  <c r="M65"/>
  <c r="N65"/>
  <c r="O65"/>
  <c r="H65"/>
  <c r="J60"/>
  <c r="K60"/>
  <c r="L60"/>
  <c r="M60"/>
  <c r="N60"/>
  <c r="O60"/>
  <c r="H60"/>
  <c r="J53"/>
  <c r="K53"/>
  <c r="L53"/>
  <c r="M53"/>
  <c r="M54" s="1"/>
  <c r="N53"/>
  <c r="O53"/>
  <c r="P53"/>
  <c r="Q53"/>
  <c r="Q54" s="1"/>
  <c r="H53"/>
  <c r="J51"/>
  <c r="K51"/>
  <c r="L51"/>
  <c r="M51"/>
  <c r="N51"/>
  <c r="O51"/>
  <c r="H51"/>
  <c r="J48"/>
  <c r="K48"/>
  <c r="H48"/>
  <c r="J45"/>
  <c r="K45"/>
  <c r="L45"/>
  <c r="M45"/>
  <c r="N45"/>
  <c r="O45"/>
  <c r="H45"/>
  <c r="J42"/>
  <c r="K42"/>
  <c r="L42"/>
  <c r="M42"/>
  <c r="N42"/>
  <c r="O42"/>
  <c r="P42"/>
  <c r="H42"/>
  <c r="J38"/>
  <c r="K38"/>
  <c r="L38"/>
  <c r="M38"/>
  <c r="N38"/>
  <c r="O38"/>
  <c r="H38"/>
  <c r="J33"/>
  <c r="K33"/>
  <c r="H33"/>
  <c r="J29"/>
  <c r="K29"/>
  <c r="H29"/>
  <c r="J22"/>
  <c r="K22"/>
  <c r="L22"/>
  <c r="M22"/>
  <c r="N22"/>
  <c r="N23" s="1"/>
  <c r="O22"/>
  <c r="P22"/>
  <c r="H22"/>
  <c r="J18"/>
  <c r="K18"/>
  <c r="L18"/>
  <c r="M18"/>
  <c r="N18"/>
  <c r="O18"/>
  <c r="P18"/>
  <c r="H18"/>
  <c r="I129"/>
  <c r="I128"/>
  <c r="I127"/>
  <c r="I126"/>
  <c r="I124"/>
  <c r="I123"/>
  <c r="I122"/>
  <c r="I120"/>
  <c r="I119"/>
  <c r="I118"/>
  <c r="I115"/>
  <c r="I116"/>
  <c r="I114"/>
  <c r="I117" s="1"/>
  <c r="I112"/>
  <c r="I111"/>
  <c r="I113" s="1"/>
  <c r="I106"/>
  <c r="I105"/>
  <c r="I107" s="1"/>
  <c r="I103"/>
  <c r="I104" s="1"/>
  <c r="I101"/>
  <c r="I100"/>
  <c r="I98"/>
  <c r="I97"/>
  <c r="I95"/>
  <c r="I94"/>
  <c r="I92"/>
  <c r="I91"/>
  <c r="I89"/>
  <c r="I88"/>
  <c r="I87"/>
  <c r="I90" s="1"/>
  <c r="I85"/>
  <c r="I84"/>
  <c r="I86" s="1"/>
  <c r="I79"/>
  <c r="I78"/>
  <c r="I77"/>
  <c r="I76"/>
  <c r="I74"/>
  <c r="I73"/>
  <c r="I72"/>
  <c r="I71"/>
  <c r="I69"/>
  <c r="I68"/>
  <c r="I67"/>
  <c r="I66"/>
  <c r="I62"/>
  <c r="I63"/>
  <c r="I64"/>
  <c r="I61"/>
  <c r="I57"/>
  <c r="I58"/>
  <c r="I59"/>
  <c r="I56"/>
  <c r="I52"/>
  <c r="I53" s="1"/>
  <c r="I50"/>
  <c r="I49"/>
  <c r="I47"/>
  <c r="I46"/>
  <c r="I44"/>
  <c r="I43"/>
  <c r="I40"/>
  <c r="I41"/>
  <c r="I39"/>
  <c r="I42" s="1"/>
  <c r="I37"/>
  <c r="I36"/>
  <c r="I35"/>
  <c r="I34"/>
  <c r="I38" s="1"/>
  <c r="I32"/>
  <c r="I31"/>
  <c r="I30"/>
  <c r="I28"/>
  <c r="I27"/>
  <c r="I26"/>
  <c r="I21"/>
  <c r="I20"/>
  <c r="I19"/>
  <c r="I16"/>
  <c r="I17"/>
  <c r="I15"/>
  <c r="I18" s="1"/>
  <c r="Q107"/>
  <c r="J83"/>
  <c r="H83"/>
  <c r="Q18"/>
  <c r="Q23" s="1"/>
  <c r="K82"/>
  <c r="K83" s="1"/>
  <c r="Q108" l="1"/>
  <c r="J23"/>
  <c r="I22"/>
  <c r="I23" s="1"/>
  <c r="I45"/>
  <c r="I51"/>
  <c r="I93"/>
  <c r="I99"/>
  <c r="I121"/>
  <c r="O23"/>
  <c r="K23"/>
  <c r="P54"/>
  <c r="H54"/>
  <c r="N54"/>
  <c r="J54"/>
  <c r="H108"/>
  <c r="M108"/>
  <c r="P131"/>
  <c r="L131"/>
  <c r="I29"/>
  <c r="I54" s="1"/>
  <c r="I60"/>
  <c r="I70"/>
  <c r="I80"/>
  <c r="I125"/>
  <c r="P23"/>
  <c r="L23"/>
  <c r="O54"/>
  <c r="K54"/>
  <c r="K136" s="1"/>
  <c r="N108"/>
  <c r="J108"/>
  <c r="I65"/>
  <c r="I75"/>
  <c r="I33"/>
  <c r="I48"/>
  <c r="I96"/>
  <c r="I102"/>
  <c r="I137"/>
  <c r="H23"/>
  <c r="M23"/>
  <c r="L54"/>
  <c r="O108"/>
  <c r="K108"/>
  <c r="Q131"/>
  <c r="Q136" s="1"/>
  <c r="M131"/>
  <c r="H131"/>
  <c r="N131"/>
  <c r="J131"/>
  <c r="P108"/>
  <c r="L108"/>
  <c r="O131"/>
  <c r="K131"/>
  <c r="H136"/>
  <c r="I108"/>
  <c r="O136"/>
  <c r="L136"/>
  <c r="I130"/>
  <c r="I82"/>
  <c r="I83" s="1"/>
  <c r="P136" l="1"/>
  <c r="M136"/>
  <c r="I131"/>
  <c r="N136"/>
  <c r="J136"/>
  <c r="I136"/>
</calcChain>
</file>

<file path=xl/sharedStrings.xml><?xml version="1.0" encoding="utf-8"?>
<sst xmlns="http://schemas.openxmlformats.org/spreadsheetml/2006/main" count="392" uniqueCount="148">
  <si>
    <t>Programos tikslo kodas</t>
  </si>
  <si>
    <t>Uždavinio kodas</t>
  </si>
  <si>
    <t>Priemonės kodas</t>
  </si>
  <si>
    <t>Priemonės pavadinimas</t>
  </si>
  <si>
    <t>Funkcinės klasifikacijos kodas</t>
  </si>
  <si>
    <t>Priemonės vykdytojo kodas</t>
  </si>
  <si>
    <t>Finansavimo šaltinis</t>
  </si>
  <si>
    <t>Iš viso</t>
  </si>
  <si>
    <t>Išlaidoms</t>
  </si>
  <si>
    <t>turtui įsigyti ir finansiniams įsipareigojimams vykdyti</t>
  </si>
  <si>
    <t>pavadinimas</t>
  </si>
  <si>
    <t>planas</t>
  </si>
  <si>
    <t>Iš jų darbo užmokesčiui</t>
  </si>
  <si>
    <t>iš viso:</t>
  </si>
  <si>
    <t>Iš viso uždaviniui:</t>
  </si>
  <si>
    <t>Iš viso tikslui:</t>
  </si>
  <si>
    <t>(savivaldybės, padalinio, įstaigos pavadinimas)</t>
  </si>
  <si>
    <t>1</t>
  </si>
  <si>
    <t>2</t>
  </si>
  <si>
    <t>3</t>
  </si>
  <si>
    <t>4</t>
  </si>
  <si>
    <t xml:space="preserve"> TIKSLŲ, UŽDAVINIŲ, PRIEMONIŲ ASIGNAVIMŲ IR PRODUKTO VERTINIMO KRITERIJŲ SUVESTINĖ</t>
  </si>
  <si>
    <t>Uždavinio vertinimo kriterijaus</t>
  </si>
  <si>
    <t>ES</t>
  </si>
  <si>
    <t>SB</t>
  </si>
  <si>
    <t>7</t>
  </si>
  <si>
    <t>9</t>
  </si>
  <si>
    <t>3 Strateginis tikslas. Kurti kokybišką ir patrauklią gyvenamąją, turizmo ir verslo aplinką</t>
  </si>
  <si>
    <t>7 Programa. Investicijų programa</t>
  </si>
  <si>
    <t>Modernizuoti ir plėtoti ugdymo įstaigų ir sporto bazių infrastruktūrą</t>
  </si>
  <si>
    <t>Didinti rajono kultūrinį-turistinį patrauklumą, skatinti bendruomenių veiklą ir amatų plėtrą</t>
  </si>
  <si>
    <t>BP</t>
  </si>
  <si>
    <t>VB</t>
  </si>
  <si>
    <t>-</t>
  </si>
  <si>
    <t>Rekonstruotų viešųjų pastatų skaičius</t>
  </si>
  <si>
    <t>Vykdyti inžinerinių tinklų (vandentvarkos) ir susisiekimo infrastruktūros modernizavimo, aplinkos apsaugos rėmimo projektus</t>
  </si>
  <si>
    <t>Skatinti darnią rajono teritorinę plėtrą, modernizuojant viešuosius pastatus, erdves ir infrastruktūrą bei įgyvendinant aplinkos apsaugos rėmimo priemones</t>
  </si>
  <si>
    <t>Didinti savivaldybės veiklos efektyvumą, stiprinant administracinius gebėjimus ir užtikrinant kryptingą teritorinį vystymą</t>
  </si>
  <si>
    <t>7; 9</t>
  </si>
  <si>
    <t>09.02.02.01</t>
  </si>
  <si>
    <t>08.02.01.08</t>
  </si>
  <si>
    <t>10.09.01.01</t>
  </si>
  <si>
    <t>05.02.01.01</t>
  </si>
  <si>
    <t>04.05.01.02</t>
  </si>
  <si>
    <t>INVESTICIJŲ PROGRAMOS NR. 7</t>
  </si>
  <si>
    <t>STD</t>
  </si>
  <si>
    <t>8</t>
  </si>
  <si>
    <t>15</t>
  </si>
  <si>
    <t>08.01.01.02</t>
  </si>
  <si>
    <t>17</t>
  </si>
  <si>
    <t>Jiezno miesto viešųjų erdvių sutvarkymas</t>
  </si>
  <si>
    <t>VšĮ Jiezno PSPC funkcinė veiklos plėtra ir infrastruktūros tobulinimas bei jos naudojimo optimizavimas</t>
  </si>
  <si>
    <t>Atnaujintų viešųjų erdvių skaičius</t>
  </si>
  <si>
    <t>7,9</t>
  </si>
  <si>
    <t>Modernizuotų švietimo įstaigų skaičius</t>
  </si>
  <si>
    <t>Naujai įkurtų / modernizuotų, sveikatos įstaigų</t>
  </si>
  <si>
    <t xml:space="preserve"> </t>
  </si>
  <si>
    <t>Nemuno dešiniosios pakrantės kompleksiškas sutvarkymas pritaikant bendruomenės ir verslo poreikiams</t>
  </si>
  <si>
    <t>08.06.01.01</t>
  </si>
  <si>
    <t>Sukurtos arba atnaujintos atviros erdvės miesto vietovėse  kv.m.</t>
  </si>
  <si>
    <t>Sukurtos arba atnaujintos atviros erdvės miesto vietovėse  ha</t>
  </si>
  <si>
    <t>Bendruomenės laisvalaikio ir užimtumo centro įkūrimas Prienuose, sukuriant užimtumo infrastruktūrą</t>
  </si>
  <si>
    <t xml:space="preserve">Pastatyti arba atnaujinti viešieji arba komerciniai pastatai miesto vietovėse, kv.m. </t>
  </si>
  <si>
    <t>Rekonstruotų arba atnaujintų kelių ilgis, km</t>
  </si>
  <si>
    <t>Prienų miesto J.Vilkutaičio-Keturakio gatvės atkarpos nuo Vytenio g. iki Kęstučio g. rekonstrukcija</t>
  </si>
  <si>
    <t>2,7,9</t>
  </si>
  <si>
    <t>Bendruomeninių šeimos namų įkūrimas Prienų rajono savivaldybėje</t>
  </si>
  <si>
    <t>7, 9</t>
  </si>
  <si>
    <t>7,8,9</t>
  </si>
  <si>
    <t>10,7,9</t>
  </si>
  <si>
    <t>Parengtų planavimo dokumentų skaičius</t>
  </si>
  <si>
    <t>Vandeniu aprūpintų vartotojų skaičius</t>
  </si>
  <si>
    <t>10.04.01.01</t>
  </si>
  <si>
    <t>01.03.02.01</t>
  </si>
  <si>
    <t>Prienų rajono asmens sveikatos priežiūros įstaigų teikiamų paslaugų prieinamumo ir kokybės gerinimas</t>
  </si>
  <si>
    <t>Ambulatorinių sveikatos priežiūros paslaugų prieinamumo gerinimas sergantiems tuberkulioze Prienų rajone</t>
  </si>
  <si>
    <t>Dešiniosios Nemuno pakrantės kraštovaizdžio sutvarkymas Prienų miesto teritorijoje</t>
  </si>
  <si>
    <t>Sutvarkytos teritorijos plotas, ha</t>
  </si>
  <si>
    <t>Užtikrinti sveikatos ir socialinių paslaugų infrastruktūros plėtros projektų įgyvendinimą</t>
  </si>
  <si>
    <t xml:space="preserve">Prienų rajono gyventojų sveikatos stiprinimas </t>
  </si>
  <si>
    <t>Kompleksinis Prienų miesto viešųjų erdvių sutvarkymas, pritaikant jas bendruomenės ir verslo poreikiams</t>
  </si>
  <si>
    <t>Eismo saugumo priemonių priemonių diegimas Revuonos g. Prienų m</t>
  </si>
  <si>
    <t>10</t>
  </si>
  <si>
    <t>11</t>
  </si>
  <si>
    <t>13</t>
  </si>
  <si>
    <t>Dotacija</t>
  </si>
  <si>
    <t>Bendruomeninių vaikų globos namų ir vaikų dienos centro plėtra Prienų rajone (BVGN ir VDC )</t>
  </si>
  <si>
    <t>Jiezno senųjų kapinių sutvarkymas</t>
  </si>
  <si>
    <t>Įrengta eismo saugumą gerinančių priemonių</t>
  </si>
  <si>
    <t>20</t>
  </si>
  <si>
    <t>Stakliškių gimnazijos modernizavimas</t>
  </si>
  <si>
    <t>41</t>
  </si>
  <si>
    <t>22</t>
  </si>
  <si>
    <t>39</t>
  </si>
  <si>
    <t>38</t>
  </si>
  <si>
    <t>21</t>
  </si>
  <si>
    <t>25</t>
  </si>
  <si>
    <t>27</t>
  </si>
  <si>
    <t>32</t>
  </si>
  <si>
    <t>33</t>
  </si>
  <si>
    <t>30</t>
  </si>
  <si>
    <t xml:space="preserve"> Nemuno upės pakrantės ir Revuonos parko bei jo prieigų sutvarkymas ir pritaikymas bendruomenės poreikiams</t>
  </si>
  <si>
    <t>Vandentiekio tinlų bei vandens gerinimo įrenginių statyba Naujosios Ūtos kaime</t>
  </si>
  <si>
    <t>Investicijų projektų rengimas</t>
  </si>
  <si>
    <t xml:space="preserve">Prienų kultūros centro pastato Prienuose, Vytauto g. 35, rekonstravimas </t>
  </si>
  <si>
    <t>Pacų giminės paveldas kaip bendros turizmo plėtros abipus sienų pagrindas</t>
  </si>
  <si>
    <t>Prienų lopšelio-darželio „Gintarėlis“ dviejų grupių infrastruktūros modernizavimas ir aprūpinimas priemonėmis</t>
  </si>
  <si>
    <t>Asmenų skaičius</t>
  </si>
  <si>
    <t>Įsigytų soc. būstų kiekis, vnt</t>
  </si>
  <si>
    <t>Įgyvendintų projektų skaičius</t>
  </si>
  <si>
    <t>Kraštovaizdžio ir ekologinės būklės gerinimas Prienų rajone</t>
  </si>
  <si>
    <t>Veiverių kultūros ir laisvalaikio centro modernizavimas</t>
  </si>
  <si>
    <t>Modernizuota kultūros centrų skaičius</t>
  </si>
  <si>
    <t>42</t>
  </si>
  <si>
    <t>07.06.01.02</t>
  </si>
  <si>
    <t>07.02.01.01</t>
  </si>
  <si>
    <t>06.01.01.01</t>
  </si>
  <si>
    <t>05.06.01.01</t>
  </si>
  <si>
    <t>43</t>
  </si>
  <si>
    <t>09.01.010.01</t>
  </si>
  <si>
    <t>Bendruomenės iniciatyvų, skirtų gyvenamajai aplinkai gerinti, projektų idėjų finansavimas</t>
  </si>
  <si>
    <t>Finansuotų iniciatyvų skaičius</t>
  </si>
  <si>
    <t>45</t>
  </si>
  <si>
    <t>06.06.01.01</t>
  </si>
  <si>
    <t>Socialinio būsto fondo plėtra II etapas</t>
  </si>
  <si>
    <t xml:space="preserve">2023-iesiems m. </t>
  </si>
  <si>
    <t>Rekonstruotų VDC skaičius</t>
  </si>
  <si>
    <t>2023-ųjų m. asignavimų projektas</t>
  </si>
  <si>
    <t>44</t>
  </si>
  <si>
    <t>Sveikos gyvensenos įgūdžių formavimas ir psichikos sveikatos gerinimas</t>
  </si>
  <si>
    <t>07.04.01.02</t>
  </si>
  <si>
    <t>8.2</t>
  </si>
  <si>
    <t>2021-ųjų m. asignavimai, Eur</t>
  </si>
  <si>
    <t>2022-ųjų m. asignavimų projektas, Eur</t>
  </si>
  <si>
    <t>2024-ųjų m. asignavimų projektas</t>
  </si>
  <si>
    <t>2022-iesiems m.</t>
  </si>
  <si>
    <t xml:space="preserve">2024-iesiems m. </t>
  </si>
  <si>
    <t>Paskola</t>
  </si>
  <si>
    <t>Įrengta valčių nuleidimo vietų</t>
  </si>
  <si>
    <t>Vandens transporto priemonių nuleidimo vietos įrengimas Jiezno ežere</t>
  </si>
  <si>
    <t>Atnaujintos, sukurtos viešosios erdvės</t>
  </si>
  <si>
    <t>Veiverių miestelio laisvalaikio erdvės sutvarkymas</t>
  </si>
  <si>
    <t>Iš viso SB dalis programai:</t>
  </si>
  <si>
    <t>Kaimynų g. Išlaužo k. Prienų r.sav. Kapitalinis remontas</t>
  </si>
  <si>
    <t>04.05.02.01.</t>
  </si>
  <si>
    <t>2022-2024 M. PRIENŲ RAJONO SAVIVALDYBĖS</t>
  </si>
  <si>
    <t>Suremontuoti ir priemonėmis aprūpinti sveikatos priežiūros specialistų kabinetai</t>
  </si>
  <si>
    <t xml:space="preserve">PATVIRTINTA
Prienų rajono savivaldybės tarybos
2022  m. sausio 27 d. sprendimu Nr. T3-  
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</si>
</sst>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0"/>
      <name val="Arial"/>
    </font>
    <font>
      <sz val="10"/>
      <name val="Arial"/>
      <family val="2"/>
      <charset val="186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  <charset val="186"/>
    </font>
    <font>
      <sz val="9"/>
      <name val="Times New Roman"/>
      <family val="1"/>
    </font>
    <font>
      <b/>
      <sz val="9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8"/>
      <color indexed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Arial"/>
      <family val="2"/>
      <charset val="186"/>
    </font>
    <font>
      <sz val="14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8"/>
      <color rgb="FFFF0000"/>
      <name val="Times New Roman"/>
      <family val="1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</font>
    <font>
      <b/>
      <u/>
      <sz val="9"/>
      <name val="Times New Roman"/>
      <family val="1"/>
      <charset val="186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8" fillId="0" borderId="0"/>
    <xf numFmtId="0" fontId="19" fillId="0" borderId="0"/>
  </cellStyleXfs>
  <cellXfs count="688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2" fillId="0" borderId="4" xfId="0" applyFont="1" applyFill="1" applyBorder="1" applyAlignment="1">
      <alignment horizontal="center" vertical="center" textRotation="90" wrapText="1"/>
    </xf>
    <xf numFmtId="164" fontId="2" fillId="4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2" fillId="0" borderId="5" xfId="0" applyFont="1" applyBorder="1" applyAlignment="1">
      <alignment vertical="top"/>
    </xf>
    <xf numFmtId="164" fontId="2" fillId="4" borderId="6" xfId="0" applyNumberFormat="1" applyFont="1" applyFill="1" applyBorder="1" applyAlignment="1">
      <alignment horizontal="center" vertical="center"/>
    </xf>
    <xf numFmtId="164" fontId="2" fillId="4" borderId="7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2" fillId="3" borderId="9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top"/>
    </xf>
    <xf numFmtId="0" fontId="10" fillId="2" borderId="18" xfId="0" applyFont="1" applyFill="1" applyBorder="1" applyAlignment="1">
      <alignment horizontal="left" vertical="top"/>
    </xf>
    <xf numFmtId="0" fontId="11" fillId="3" borderId="2" xfId="0" applyFont="1" applyFill="1" applyBorder="1" applyAlignment="1">
      <alignment horizontal="left" vertical="top" wrapText="1"/>
    </xf>
    <xf numFmtId="0" fontId="11" fillId="3" borderId="18" xfId="0" applyFont="1" applyFill="1" applyBorder="1" applyAlignment="1">
      <alignment horizontal="left" vertical="top" wrapText="1"/>
    </xf>
    <xf numFmtId="0" fontId="9" fillId="3" borderId="2" xfId="1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49" fontId="3" fillId="2" borderId="3" xfId="0" applyNumberFormat="1" applyFont="1" applyFill="1" applyBorder="1" applyAlignment="1">
      <alignment horizontal="right" vertical="top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3" borderId="21" xfId="0" applyFont="1" applyFill="1" applyBorder="1" applyAlignment="1">
      <alignment horizontal="center" vertical="center" wrapText="1"/>
    </xf>
    <xf numFmtId="1" fontId="10" fillId="3" borderId="22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164" fontId="2" fillId="4" borderId="2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top"/>
    </xf>
    <xf numFmtId="164" fontId="2" fillId="5" borderId="17" xfId="0" applyNumberFormat="1" applyFont="1" applyFill="1" applyBorder="1" applyAlignment="1">
      <alignment horizontal="center" vertical="center"/>
    </xf>
    <xf numFmtId="1" fontId="10" fillId="3" borderId="9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 wrapText="1"/>
    </xf>
    <xf numFmtId="2" fontId="2" fillId="5" borderId="23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/>
    </xf>
    <xf numFmtId="164" fontId="2" fillId="4" borderId="44" xfId="0" applyNumberFormat="1" applyFont="1" applyFill="1" applyBorder="1" applyAlignment="1">
      <alignment horizontal="center" vertical="center"/>
    </xf>
    <xf numFmtId="2" fontId="2" fillId="5" borderId="26" xfId="0" applyNumberFormat="1" applyFont="1" applyFill="1" applyBorder="1" applyAlignment="1">
      <alignment horizontal="center" vertical="center"/>
    </xf>
    <xf numFmtId="2" fontId="2" fillId="5" borderId="22" xfId="0" applyNumberFormat="1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2" fontId="2" fillId="5" borderId="17" xfId="0" applyNumberFormat="1" applyFont="1" applyFill="1" applyBorder="1" applyAlignment="1">
      <alignment horizontal="center" vertical="center"/>
    </xf>
    <xf numFmtId="2" fontId="2" fillId="5" borderId="29" xfId="0" applyNumberFormat="1" applyFont="1" applyFill="1" applyBorder="1" applyAlignment="1">
      <alignment horizontal="center" vertical="center"/>
    </xf>
    <xf numFmtId="164" fontId="2" fillId="5" borderId="22" xfId="0" applyNumberFormat="1" applyFont="1" applyFill="1" applyBorder="1" applyAlignment="1">
      <alignment horizontal="center" vertical="center"/>
    </xf>
    <xf numFmtId="164" fontId="2" fillId="5" borderId="21" xfId="0" applyNumberFormat="1" applyFont="1" applyFill="1" applyBorder="1" applyAlignment="1">
      <alignment horizontal="center" vertical="center"/>
    </xf>
    <xf numFmtId="164" fontId="2" fillId="5" borderId="46" xfId="0" applyNumberFormat="1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164" fontId="2" fillId="5" borderId="48" xfId="0" applyNumberFormat="1" applyFont="1" applyFill="1" applyBorder="1" applyAlignment="1">
      <alignment horizontal="center" vertical="center"/>
    </xf>
    <xf numFmtId="49" fontId="3" fillId="2" borderId="53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top"/>
    </xf>
    <xf numFmtId="0" fontId="2" fillId="5" borderId="54" xfId="0" applyFont="1" applyFill="1" applyBorder="1" applyAlignment="1">
      <alignment horizontal="center" vertical="center"/>
    </xf>
    <xf numFmtId="2" fontId="2" fillId="4" borderId="52" xfId="0" applyNumberFormat="1" applyFont="1" applyFill="1" applyBorder="1" applyAlignment="1">
      <alignment horizontal="center" vertical="center"/>
    </xf>
    <xf numFmtId="164" fontId="5" fillId="4" borderId="27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164" fontId="5" fillId="4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49" fontId="3" fillId="5" borderId="1" xfId="0" applyNumberFormat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top"/>
    </xf>
    <xf numFmtId="0" fontId="10" fillId="5" borderId="18" xfId="0" applyFont="1" applyFill="1" applyBorder="1" applyAlignment="1">
      <alignment horizontal="left" vertical="top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58" xfId="0" applyNumberFormat="1" applyFont="1" applyFill="1" applyBorder="1" applyAlignment="1">
      <alignment horizontal="center" vertical="center"/>
    </xf>
    <xf numFmtId="1" fontId="2" fillId="5" borderId="11" xfId="0" applyNumberFormat="1" applyFont="1" applyFill="1" applyBorder="1" applyAlignment="1">
      <alignment horizontal="center" vertical="center"/>
    </xf>
    <xf numFmtId="1" fontId="2" fillId="5" borderId="16" xfId="0" applyNumberFormat="1" applyFont="1" applyFill="1" applyBorder="1" applyAlignment="1">
      <alignment horizontal="center" vertical="center"/>
    </xf>
    <xf numFmtId="1" fontId="2" fillId="5" borderId="39" xfId="0" applyNumberFormat="1" applyFont="1" applyFill="1" applyBorder="1" applyAlignment="1">
      <alignment horizontal="center" vertical="center"/>
    </xf>
    <xf numFmtId="164" fontId="2" fillId="5" borderId="31" xfId="0" applyNumberFormat="1" applyFont="1" applyFill="1" applyBorder="1" applyAlignment="1">
      <alignment vertical="center"/>
    </xf>
    <xf numFmtId="164" fontId="2" fillId="5" borderId="14" xfId="0" applyNumberFormat="1" applyFont="1" applyFill="1" applyBorder="1" applyAlignment="1">
      <alignment vertical="center"/>
    </xf>
    <xf numFmtId="49" fontId="3" fillId="2" borderId="22" xfId="0" applyNumberFormat="1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textRotation="90" wrapText="1"/>
    </xf>
    <xf numFmtId="49" fontId="2" fillId="0" borderId="17" xfId="0" applyNumberFormat="1" applyFont="1" applyFill="1" applyBorder="1" applyAlignment="1">
      <alignment horizontal="center" vertical="center" readingOrder="1"/>
    </xf>
    <xf numFmtId="1" fontId="10" fillId="4" borderId="17" xfId="0" applyNumberFormat="1" applyFont="1" applyFill="1" applyBorder="1" applyAlignment="1">
      <alignment horizontal="center" vertical="center"/>
    </xf>
    <xf numFmtId="1" fontId="5" fillId="5" borderId="10" xfId="0" applyNumberFormat="1" applyFont="1" applyFill="1" applyBorder="1" applyAlignment="1">
      <alignment horizontal="center" vertical="center"/>
    </xf>
    <xf numFmtId="1" fontId="10" fillId="6" borderId="1" xfId="0" applyNumberFormat="1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1" fontId="10" fillId="2" borderId="2" xfId="0" applyNumberFormat="1" applyFont="1" applyFill="1" applyBorder="1" applyAlignment="1">
      <alignment horizontal="left" vertical="top"/>
    </xf>
    <xf numFmtId="1" fontId="10" fillId="5" borderId="2" xfId="0" applyNumberFormat="1" applyFont="1" applyFill="1" applyBorder="1" applyAlignment="1">
      <alignment horizontal="left" vertical="top"/>
    </xf>
    <xf numFmtId="1" fontId="11" fillId="3" borderId="2" xfId="0" applyNumberFormat="1" applyFont="1" applyFill="1" applyBorder="1" applyAlignment="1">
      <alignment horizontal="left" vertical="top" wrapText="1"/>
    </xf>
    <xf numFmtId="0" fontId="3" fillId="6" borderId="18" xfId="0" applyFont="1" applyFill="1" applyBorder="1" applyAlignment="1">
      <alignment horizontal="right" vertical="top"/>
    </xf>
    <xf numFmtId="0" fontId="13" fillId="0" borderId="0" xfId="0" applyFont="1" applyAlignment="1">
      <alignment vertical="top"/>
    </xf>
    <xf numFmtId="0" fontId="10" fillId="0" borderId="0" xfId="0" applyFont="1" applyBorder="1" applyAlignment="1">
      <alignment horizontal="center" vertical="top" wrapText="1"/>
    </xf>
    <xf numFmtId="0" fontId="3" fillId="5" borderId="0" xfId="0" applyFont="1" applyFill="1" applyAlignment="1">
      <alignment vertical="top"/>
    </xf>
    <xf numFmtId="1" fontId="3" fillId="3" borderId="9" xfId="0" applyNumberFormat="1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1" fontId="3" fillId="5" borderId="48" xfId="0" applyNumberFormat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left" vertical="center"/>
    </xf>
    <xf numFmtId="0" fontId="10" fillId="3" borderId="2" xfId="1" applyFont="1" applyFill="1" applyBorder="1" applyAlignment="1">
      <alignment horizontal="left" vertical="center" wrapText="1"/>
    </xf>
    <xf numFmtId="1" fontId="12" fillId="2" borderId="2" xfId="0" applyNumberFormat="1" applyFont="1" applyFill="1" applyBorder="1" applyAlignment="1">
      <alignment horizontal="left" vertical="top"/>
    </xf>
    <xf numFmtId="1" fontId="12" fillId="5" borderId="2" xfId="0" applyNumberFormat="1" applyFont="1" applyFill="1" applyBorder="1" applyAlignment="1">
      <alignment horizontal="left" vertical="top"/>
    </xf>
    <xf numFmtId="1" fontId="12" fillId="3" borderId="2" xfId="0" applyNumberFormat="1" applyFont="1" applyFill="1" applyBorder="1" applyAlignment="1">
      <alignment horizontal="left" vertical="top" wrapText="1"/>
    </xf>
    <xf numFmtId="0" fontId="2" fillId="8" borderId="0" xfId="0" applyFont="1" applyFill="1" applyAlignment="1">
      <alignment vertical="top"/>
    </xf>
    <xf numFmtId="0" fontId="2" fillId="10" borderId="0" xfId="0" applyFont="1" applyFill="1" applyBorder="1" applyAlignment="1">
      <alignment vertical="top"/>
    </xf>
    <xf numFmtId="0" fontId="2" fillId="10" borderId="0" xfId="0" applyFont="1" applyFill="1" applyAlignment="1">
      <alignment vertical="top"/>
    </xf>
    <xf numFmtId="1" fontId="2" fillId="10" borderId="11" xfId="0" applyNumberFormat="1" applyFont="1" applyFill="1" applyBorder="1" applyAlignment="1">
      <alignment horizontal="center" vertical="center"/>
    </xf>
    <xf numFmtId="1" fontId="13" fillId="10" borderId="11" xfId="0" applyNumberFormat="1" applyFont="1" applyFill="1" applyBorder="1" applyAlignment="1">
      <alignment horizontal="center" vertical="center"/>
    </xf>
    <xf numFmtId="1" fontId="2" fillId="10" borderId="58" xfId="0" applyNumberFormat="1" applyFont="1" applyFill="1" applyBorder="1" applyAlignment="1">
      <alignment horizontal="center" vertical="center"/>
    </xf>
    <xf numFmtId="164" fontId="2" fillId="10" borderId="50" xfId="0" applyNumberFormat="1" applyFont="1" applyFill="1" applyBorder="1" applyAlignment="1">
      <alignment vertical="center"/>
    </xf>
    <xf numFmtId="0" fontId="5" fillId="10" borderId="15" xfId="0" applyFont="1" applyFill="1" applyBorder="1" applyAlignment="1">
      <alignment horizontal="center" vertical="center" wrapText="1"/>
    </xf>
    <xf numFmtId="1" fontId="2" fillId="10" borderId="13" xfId="0" applyNumberFormat="1" applyFont="1" applyFill="1" applyBorder="1" applyAlignment="1">
      <alignment horizontal="center" vertical="center"/>
    </xf>
    <xf numFmtId="1" fontId="2" fillId="10" borderId="31" xfId="0" applyNumberFormat="1" applyFont="1" applyFill="1" applyBorder="1" applyAlignment="1">
      <alignment horizontal="center" vertical="center"/>
    </xf>
    <xf numFmtId="1" fontId="2" fillId="10" borderId="14" xfId="0" applyNumberFormat="1" applyFont="1" applyFill="1" applyBorder="1" applyAlignment="1">
      <alignment horizontal="center" vertical="center"/>
    </xf>
    <xf numFmtId="0" fontId="5" fillId="10" borderId="62" xfId="0" applyFont="1" applyFill="1" applyBorder="1" applyAlignment="1">
      <alignment horizontal="center" vertical="center" wrapText="1"/>
    </xf>
    <xf numFmtId="1" fontId="10" fillId="10" borderId="10" xfId="0" applyNumberFormat="1" applyFont="1" applyFill="1" applyBorder="1" applyAlignment="1">
      <alignment horizontal="center" vertical="center"/>
    </xf>
    <xf numFmtId="1" fontId="2" fillId="10" borderId="12" xfId="0" applyNumberFormat="1" applyFont="1" applyFill="1" applyBorder="1" applyAlignment="1">
      <alignment horizontal="center" vertical="center"/>
    </xf>
    <xf numFmtId="1" fontId="13" fillId="10" borderId="12" xfId="0" applyNumberFormat="1" applyFont="1" applyFill="1" applyBorder="1" applyAlignment="1">
      <alignment horizontal="center" vertical="center"/>
    </xf>
    <xf numFmtId="0" fontId="5" fillId="10" borderId="58" xfId="0" applyFont="1" applyFill="1" applyBorder="1" applyAlignment="1">
      <alignment horizontal="center" vertical="center" wrapText="1"/>
    </xf>
    <xf numFmtId="0" fontId="5" fillId="10" borderId="32" xfId="0" applyFont="1" applyFill="1" applyBorder="1" applyAlignment="1">
      <alignment horizontal="center" vertical="center" wrapText="1"/>
    </xf>
    <xf numFmtId="1" fontId="2" fillId="10" borderId="10" xfId="0" applyNumberFormat="1" applyFont="1" applyFill="1" applyBorder="1" applyAlignment="1">
      <alignment horizontal="center" vertical="center"/>
    </xf>
    <xf numFmtId="1" fontId="13" fillId="10" borderId="10" xfId="0" applyNumberFormat="1" applyFont="1" applyFill="1" applyBorder="1" applyAlignment="1">
      <alignment horizontal="center" vertical="center"/>
    </xf>
    <xf numFmtId="164" fontId="2" fillId="10" borderId="31" xfId="0" applyNumberFormat="1" applyFont="1" applyFill="1" applyBorder="1" applyAlignment="1">
      <alignment vertical="center"/>
    </xf>
    <xf numFmtId="164" fontId="2" fillId="10" borderId="14" xfId="0" applyNumberFormat="1" applyFont="1" applyFill="1" applyBorder="1" applyAlignment="1">
      <alignment vertical="center"/>
    </xf>
    <xf numFmtId="1" fontId="2" fillId="10" borderId="16" xfId="0" applyNumberFormat="1" applyFont="1" applyFill="1" applyBorder="1" applyAlignment="1">
      <alignment horizontal="center" vertical="center"/>
    </xf>
    <xf numFmtId="164" fontId="2" fillId="10" borderId="11" xfId="0" applyNumberFormat="1" applyFont="1" applyFill="1" applyBorder="1" applyAlignment="1">
      <alignment vertical="center"/>
    </xf>
    <xf numFmtId="164" fontId="2" fillId="10" borderId="12" xfId="0" applyNumberFormat="1" applyFont="1" applyFill="1" applyBorder="1" applyAlignment="1">
      <alignment vertical="center"/>
    </xf>
    <xf numFmtId="0" fontId="2" fillId="10" borderId="60" xfId="0" applyFont="1" applyFill="1" applyBorder="1" applyAlignment="1">
      <alignment vertical="top"/>
    </xf>
    <xf numFmtId="0" fontId="2" fillId="10" borderId="11" xfId="0" applyFont="1" applyFill="1" applyBorder="1" applyAlignment="1">
      <alignment vertical="top"/>
    </xf>
    <xf numFmtId="0" fontId="5" fillId="10" borderId="41" xfId="0" applyFont="1" applyFill="1" applyBorder="1" applyAlignment="1">
      <alignment horizontal="center" vertical="center" wrapText="1"/>
    </xf>
    <xf numFmtId="1" fontId="10" fillId="10" borderId="12" xfId="0" applyNumberFormat="1" applyFont="1" applyFill="1" applyBorder="1" applyAlignment="1">
      <alignment horizontal="center" vertical="center"/>
    </xf>
    <xf numFmtId="0" fontId="10" fillId="11" borderId="34" xfId="0" applyFont="1" applyFill="1" applyBorder="1" applyAlignment="1">
      <alignment horizontal="center" vertical="center" wrapText="1"/>
    </xf>
    <xf numFmtId="1" fontId="3" fillId="11" borderId="8" xfId="0" applyNumberFormat="1" applyFont="1" applyFill="1" applyBorder="1" applyAlignment="1">
      <alignment horizontal="center" vertical="center"/>
    </xf>
    <xf numFmtId="164" fontId="2" fillId="11" borderId="32" xfId="0" applyNumberFormat="1" applyFont="1" applyFill="1" applyBorder="1" applyAlignment="1">
      <alignment horizontal="center" vertical="center"/>
    </xf>
    <xf numFmtId="164" fontId="2" fillId="11" borderId="4" xfId="0" applyNumberFormat="1" applyFont="1" applyFill="1" applyBorder="1" applyAlignment="1">
      <alignment horizontal="center" vertical="center"/>
    </xf>
    <xf numFmtId="164" fontId="2" fillId="11" borderId="6" xfId="0" applyNumberFormat="1" applyFont="1" applyFill="1" applyBorder="1" applyAlignment="1">
      <alignment horizontal="center" vertical="center"/>
    </xf>
    <xf numFmtId="1" fontId="5" fillId="10" borderId="30" xfId="0" applyNumberFormat="1" applyFont="1" applyFill="1" applyBorder="1" applyAlignment="1">
      <alignment horizontal="center" vertical="center"/>
    </xf>
    <xf numFmtId="1" fontId="5" fillId="10" borderId="16" xfId="0" applyNumberFormat="1" applyFont="1" applyFill="1" applyBorder="1" applyAlignment="1">
      <alignment horizontal="center" vertical="center"/>
    </xf>
    <xf numFmtId="1" fontId="5" fillId="10" borderId="10" xfId="0" applyNumberFormat="1" applyFont="1" applyFill="1" applyBorder="1" applyAlignment="1">
      <alignment horizontal="center" vertical="center"/>
    </xf>
    <xf numFmtId="0" fontId="3" fillId="11" borderId="29" xfId="0" applyFont="1" applyFill="1" applyBorder="1" applyAlignment="1">
      <alignment horizontal="center" vertical="center" wrapText="1"/>
    </xf>
    <xf numFmtId="0" fontId="10" fillId="11" borderId="53" xfId="0" applyFont="1" applyFill="1" applyBorder="1" applyAlignment="1">
      <alignment horizontal="center" vertical="center" wrapText="1"/>
    </xf>
    <xf numFmtId="49" fontId="3" fillId="3" borderId="28" xfId="0" applyNumberFormat="1" applyFont="1" applyFill="1" applyBorder="1" applyAlignment="1">
      <alignment horizontal="center" vertical="center"/>
    </xf>
    <xf numFmtId="49" fontId="3" fillId="2" borderId="52" xfId="0" applyNumberFormat="1" applyFont="1" applyFill="1" applyBorder="1" applyAlignment="1">
      <alignment horizontal="center" vertical="center"/>
    </xf>
    <xf numFmtId="49" fontId="3" fillId="3" borderId="43" xfId="0" applyNumberFormat="1" applyFont="1" applyFill="1" applyBorder="1" applyAlignment="1">
      <alignment horizontal="center" vertical="center"/>
    </xf>
    <xf numFmtId="164" fontId="2" fillId="12" borderId="49" xfId="0" applyNumberFormat="1" applyFont="1" applyFill="1" applyBorder="1" applyAlignment="1">
      <alignment vertical="center"/>
    </xf>
    <xf numFmtId="164" fontId="2" fillId="12" borderId="50" xfId="0" applyNumberFormat="1" applyFont="1" applyFill="1" applyBorder="1" applyAlignment="1">
      <alignment vertical="center"/>
    </xf>
    <xf numFmtId="164" fontId="2" fillId="12" borderId="51" xfId="0" applyNumberFormat="1" applyFont="1" applyFill="1" applyBorder="1" applyAlignment="1">
      <alignment vertical="center"/>
    </xf>
    <xf numFmtId="164" fontId="2" fillId="11" borderId="37" xfId="0" applyNumberFormat="1" applyFont="1" applyFill="1" applyBorder="1" applyAlignment="1">
      <alignment vertical="center"/>
    </xf>
    <xf numFmtId="164" fontId="2" fillId="11" borderId="50" xfId="0" applyNumberFormat="1" applyFont="1" applyFill="1" applyBorder="1" applyAlignment="1">
      <alignment vertical="center"/>
    </xf>
    <xf numFmtId="164" fontId="2" fillId="11" borderId="51" xfId="0" applyNumberFormat="1" applyFont="1" applyFill="1" applyBorder="1" applyAlignment="1">
      <alignment vertical="center"/>
    </xf>
    <xf numFmtId="164" fontId="2" fillId="11" borderId="52" xfId="0" applyNumberFormat="1" applyFont="1" applyFill="1" applyBorder="1" applyAlignment="1">
      <alignment vertical="center"/>
    </xf>
    <xf numFmtId="164" fontId="2" fillId="11" borderId="28" xfId="0" applyNumberFormat="1" applyFont="1" applyFill="1" applyBorder="1" applyAlignment="1">
      <alignment vertical="center"/>
    </xf>
    <xf numFmtId="164" fontId="2" fillId="11" borderId="47" xfId="0" applyNumberFormat="1" applyFont="1" applyFill="1" applyBorder="1" applyAlignment="1">
      <alignment vertical="center"/>
    </xf>
    <xf numFmtId="164" fontId="2" fillId="11" borderId="49" xfId="0" applyNumberFormat="1" applyFont="1" applyFill="1" applyBorder="1" applyAlignment="1">
      <alignment vertical="center"/>
    </xf>
    <xf numFmtId="1" fontId="2" fillId="10" borderId="11" xfId="0" applyNumberFormat="1" applyFont="1" applyFill="1" applyBorder="1" applyAlignment="1">
      <alignment horizontal="center" vertical="top"/>
    </xf>
    <xf numFmtId="164" fontId="2" fillId="11" borderId="1" xfId="0" applyNumberFormat="1" applyFont="1" applyFill="1" applyBorder="1" applyAlignment="1">
      <alignment vertical="center"/>
    </xf>
    <xf numFmtId="164" fontId="2" fillId="11" borderId="2" xfId="0" applyNumberFormat="1" applyFont="1" applyFill="1" applyBorder="1" applyAlignment="1">
      <alignment vertical="center"/>
    </xf>
    <xf numFmtId="164" fontId="2" fillId="11" borderId="18" xfId="0" applyNumberFormat="1" applyFont="1" applyFill="1" applyBorder="1" applyAlignment="1">
      <alignment vertical="center"/>
    </xf>
    <xf numFmtId="1" fontId="10" fillId="11" borderId="27" xfId="0" applyNumberFormat="1" applyFont="1" applyFill="1" applyBorder="1" applyAlignment="1">
      <alignment horizontal="center" vertical="center"/>
    </xf>
    <xf numFmtId="1" fontId="10" fillId="11" borderId="6" xfId="0" applyNumberFormat="1" applyFont="1" applyFill="1" applyBorder="1" applyAlignment="1">
      <alignment horizontal="center" vertical="center"/>
    </xf>
    <xf numFmtId="1" fontId="13" fillId="11" borderId="10" xfId="0" applyNumberFormat="1" applyFont="1" applyFill="1" applyBorder="1" applyAlignment="1">
      <alignment horizontal="center" vertical="center"/>
    </xf>
    <xf numFmtId="1" fontId="13" fillId="11" borderId="12" xfId="0" applyNumberFormat="1" applyFont="1" applyFill="1" applyBorder="1" applyAlignment="1">
      <alignment horizontal="center" vertical="center"/>
    </xf>
    <xf numFmtId="1" fontId="10" fillId="11" borderId="40" xfId="0" applyNumberFormat="1" applyFont="1" applyFill="1" applyBorder="1" applyAlignment="1">
      <alignment horizontal="center" vertical="center"/>
    </xf>
    <xf numFmtId="1" fontId="2" fillId="10" borderId="10" xfId="2" applyNumberFormat="1" applyFont="1" applyFill="1" applyBorder="1" applyAlignment="1">
      <alignment horizontal="center" vertical="center"/>
    </xf>
    <xf numFmtId="1" fontId="2" fillId="10" borderId="11" xfId="2" applyNumberFormat="1" applyFont="1" applyFill="1" applyBorder="1" applyAlignment="1">
      <alignment horizontal="center" vertical="center"/>
    </xf>
    <xf numFmtId="1" fontId="2" fillId="10" borderId="12" xfId="2" applyNumberFormat="1" applyFont="1" applyFill="1" applyBorder="1" applyAlignment="1">
      <alignment horizontal="center" vertical="center"/>
    </xf>
    <xf numFmtId="0" fontId="3" fillId="11" borderId="34" xfId="0" applyFont="1" applyFill="1" applyBorder="1" applyAlignment="1">
      <alignment horizontal="center" vertical="center" wrapText="1"/>
    </xf>
    <xf numFmtId="164" fontId="2" fillId="11" borderId="27" xfId="0" applyNumberFormat="1" applyFont="1" applyFill="1" applyBorder="1" applyAlignment="1">
      <alignment vertical="center"/>
    </xf>
    <xf numFmtId="164" fontId="2" fillId="11" borderId="4" xfId="0" applyNumberFormat="1" applyFont="1" applyFill="1" applyBorder="1" applyAlignment="1">
      <alignment vertical="center"/>
    </xf>
    <xf numFmtId="164" fontId="2" fillId="11" borderId="6" xfId="0" applyNumberFormat="1" applyFont="1" applyFill="1" applyBorder="1" applyAlignment="1">
      <alignment vertical="center"/>
    </xf>
    <xf numFmtId="0" fontId="10" fillId="10" borderId="53" xfId="0" applyFont="1" applyFill="1" applyBorder="1" applyAlignment="1">
      <alignment horizontal="center" vertical="center" wrapText="1"/>
    </xf>
    <xf numFmtId="1" fontId="5" fillId="10" borderId="11" xfId="0" applyNumberFormat="1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vertical="top"/>
    </xf>
    <xf numFmtId="1" fontId="2" fillId="5" borderId="10" xfId="0" applyNumberFormat="1" applyFont="1" applyFill="1" applyBorder="1" applyAlignment="1">
      <alignment horizontal="center" vertical="center"/>
    </xf>
    <xf numFmtId="1" fontId="5" fillId="10" borderId="12" xfId="0" applyNumberFormat="1" applyFont="1" applyFill="1" applyBorder="1" applyAlignment="1">
      <alignment horizontal="center" vertical="center"/>
    </xf>
    <xf numFmtId="1" fontId="2" fillId="10" borderId="11" xfId="3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1" fontId="2" fillId="5" borderId="12" xfId="0" applyNumberFormat="1" applyFont="1" applyFill="1" applyBorder="1" applyAlignment="1">
      <alignment horizontal="center" vertical="center"/>
    </xf>
    <xf numFmtId="0" fontId="10" fillId="11" borderId="69" xfId="0" applyFont="1" applyFill="1" applyBorder="1" applyAlignment="1">
      <alignment horizontal="center" vertical="center" wrapText="1"/>
    </xf>
    <xf numFmtId="164" fontId="2" fillId="12" borderId="11" xfId="0" applyNumberFormat="1" applyFont="1" applyFill="1" applyBorder="1" applyAlignment="1">
      <alignment vertical="center"/>
    </xf>
    <xf numFmtId="164" fontId="2" fillId="12" borderId="22" xfId="0" applyNumberFormat="1" applyFont="1" applyFill="1" applyBorder="1" applyAlignment="1">
      <alignment vertical="center"/>
    </xf>
    <xf numFmtId="164" fontId="2" fillId="12" borderId="9" xfId="0" applyNumberFormat="1" applyFont="1" applyFill="1" applyBorder="1" applyAlignment="1">
      <alignment vertical="center"/>
    </xf>
    <xf numFmtId="164" fontId="2" fillId="12" borderId="26" xfId="0" applyNumberFormat="1" applyFont="1" applyFill="1" applyBorder="1" applyAlignment="1">
      <alignment horizontal="center" vertical="center"/>
    </xf>
    <xf numFmtId="164" fontId="2" fillId="12" borderId="44" xfId="0" applyNumberFormat="1" applyFont="1" applyFill="1" applyBorder="1" applyAlignment="1">
      <alignment horizontal="center" vertical="center"/>
    </xf>
    <xf numFmtId="164" fontId="2" fillId="12" borderId="49" xfId="0" applyNumberFormat="1" applyFont="1" applyFill="1" applyBorder="1" applyAlignment="1">
      <alignment horizontal="center" vertical="center"/>
    </xf>
    <xf numFmtId="164" fontId="2" fillId="12" borderId="50" xfId="0" applyNumberFormat="1" applyFont="1" applyFill="1" applyBorder="1" applyAlignment="1">
      <alignment horizontal="center" vertical="center"/>
    </xf>
    <xf numFmtId="164" fontId="2" fillId="12" borderId="5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164" fontId="2" fillId="4" borderId="18" xfId="0" applyNumberFormat="1" applyFont="1" applyFill="1" applyBorder="1" applyAlignment="1">
      <alignment horizontal="center" vertical="center"/>
    </xf>
    <xf numFmtId="1" fontId="10" fillId="10" borderId="16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164" fontId="2" fillId="10" borderId="50" xfId="0" applyNumberFormat="1" applyFont="1" applyFill="1" applyBorder="1" applyAlignment="1">
      <alignment horizontal="center" vertical="center"/>
    </xf>
    <xf numFmtId="164" fontId="2" fillId="12" borderId="11" xfId="0" applyNumberFormat="1" applyFont="1" applyFill="1" applyBorder="1" applyAlignment="1">
      <alignment horizontal="center" vertical="center"/>
    </xf>
    <xf numFmtId="164" fontId="2" fillId="11" borderId="27" xfId="0" applyNumberFormat="1" applyFont="1" applyFill="1" applyBorder="1" applyAlignment="1">
      <alignment horizontal="center" vertical="center"/>
    </xf>
    <xf numFmtId="164" fontId="2" fillId="11" borderId="49" xfId="0" applyNumberFormat="1" applyFont="1" applyFill="1" applyBorder="1" applyAlignment="1">
      <alignment horizontal="center" vertical="center"/>
    </xf>
    <xf numFmtId="164" fontId="2" fillId="11" borderId="50" xfId="0" applyNumberFormat="1" applyFont="1" applyFill="1" applyBorder="1" applyAlignment="1">
      <alignment horizontal="center" vertical="center"/>
    </xf>
    <xf numFmtId="164" fontId="2" fillId="11" borderId="51" xfId="0" applyNumberFormat="1" applyFont="1" applyFill="1" applyBorder="1" applyAlignment="1">
      <alignment horizontal="center" vertical="center"/>
    </xf>
    <xf numFmtId="164" fontId="2" fillId="11" borderId="11" xfId="0" applyNumberFormat="1" applyFont="1" applyFill="1" applyBorder="1" applyAlignment="1">
      <alignment vertical="center"/>
    </xf>
    <xf numFmtId="0" fontId="3" fillId="10" borderId="7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top"/>
    </xf>
    <xf numFmtId="0" fontId="3" fillId="10" borderId="11" xfId="0" applyFont="1" applyFill="1" applyBorder="1" applyAlignment="1">
      <alignment vertical="top"/>
    </xf>
    <xf numFmtId="1" fontId="3" fillId="10" borderId="10" xfId="0" applyNumberFormat="1" applyFont="1" applyFill="1" applyBorder="1" applyAlignment="1">
      <alignment horizontal="center" vertical="center"/>
    </xf>
    <xf numFmtId="1" fontId="3" fillId="10" borderId="11" xfId="0" applyNumberFormat="1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top"/>
    </xf>
    <xf numFmtId="0" fontId="2" fillId="10" borderId="11" xfId="0" applyFont="1" applyFill="1" applyBorder="1" applyAlignment="1">
      <alignment horizontal="center" vertical="top"/>
    </xf>
    <xf numFmtId="0" fontId="2" fillId="10" borderId="12" xfId="0" applyFont="1" applyFill="1" applyBorder="1" applyAlignment="1">
      <alignment horizontal="center" vertical="top"/>
    </xf>
    <xf numFmtId="0" fontId="3" fillId="10" borderId="12" xfId="0" applyFont="1" applyFill="1" applyBorder="1" applyAlignment="1">
      <alignment horizontal="center" vertical="top"/>
    </xf>
    <xf numFmtId="1" fontId="20" fillId="10" borderId="10" xfId="0" applyNumberFormat="1" applyFont="1" applyFill="1" applyBorder="1" applyAlignment="1">
      <alignment horizontal="center" vertical="center"/>
    </xf>
    <xf numFmtId="0" fontId="21" fillId="10" borderId="68" xfId="0" applyFont="1" applyFill="1" applyBorder="1" applyAlignment="1">
      <alignment horizontal="center" vertical="center" wrapText="1"/>
    </xf>
    <xf numFmtId="1" fontId="23" fillId="10" borderId="12" xfId="0" applyNumberFormat="1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 wrapText="1"/>
    </xf>
    <xf numFmtId="0" fontId="3" fillId="10" borderId="4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3" fillId="10" borderId="15" xfId="0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/>
    </xf>
    <xf numFmtId="0" fontId="3" fillId="0" borderId="58" xfId="1" applyFont="1" applyFill="1" applyBorder="1" applyAlignment="1">
      <alignment horizontal="center" vertical="center"/>
    </xf>
    <xf numFmtId="0" fontId="3" fillId="0" borderId="32" xfId="1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 vertical="center" wrapText="1"/>
    </xf>
    <xf numFmtId="1" fontId="3" fillId="11" borderId="11" xfId="0" applyNumberFormat="1" applyFont="1" applyFill="1" applyBorder="1" applyAlignment="1">
      <alignment horizontal="center" vertical="center"/>
    </xf>
    <xf numFmtId="1" fontId="5" fillId="5" borderId="11" xfId="0" applyNumberFormat="1" applyFont="1" applyFill="1" applyBorder="1" applyAlignment="1">
      <alignment horizontal="center" vertical="center"/>
    </xf>
    <xf numFmtId="1" fontId="10" fillId="4" borderId="1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3" fillId="11" borderId="10" xfId="0" applyNumberFormat="1" applyFont="1" applyFill="1" applyBorder="1" applyAlignment="1">
      <alignment horizontal="center" vertical="center"/>
    </xf>
    <xf numFmtId="1" fontId="3" fillId="11" borderId="12" xfId="0" applyNumberFormat="1" applyFont="1" applyFill="1" applyBorder="1" applyAlignment="1">
      <alignment horizontal="center" vertical="center"/>
    </xf>
    <xf numFmtId="1" fontId="10" fillId="4" borderId="27" xfId="0" applyNumberFormat="1" applyFont="1" applyFill="1" applyBorder="1" applyAlignment="1">
      <alignment horizontal="center" vertical="center"/>
    </xf>
    <xf numFmtId="1" fontId="10" fillId="4" borderId="4" xfId="0" applyNumberFormat="1" applyFont="1" applyFill="1" applyBorder="1" applyAlignment="1">
      <alignment horizontal="center" vertical="center"/>
    </xf>
    <xf numFmtId="1" fontId="10" fillId="4" borderId="6" xfId="0" applyNumberFormat="1" applyFont="1" applyFill="1" applyBorder="1" applyAlignment="1">
      <alignment horizontal="center" vertical="center"/>
    </xf>
    <xf numFmtId="1" fontId="10" fillId="4" borderId="22" xfId="0" applyNumberFormat="1" applyFont="1" applyFill="1" applyBorder="1" applyAlignment="1">
      <alignment horizontal="center" vertical="center"/>
    </xf>
    <xf numFmtId="1" fontId="10" fillId="4" borderId="23" xfId="0" applyNumberFormat="1" applyFont="1" applyFill="1" applyBorder="1" applyAlignment="1">
      <alignment horizontal="center" vertical="center"/>
    </xf>
    <xf numFmtId="1" fontId="3" fillId="11" borderId="16" xfId="0" applyNumberFormat="1" applyFont="1" applyFill="1" applyBorder="1" applyAlignment="1">
      <alignment horizontal="center" vertical="center"/>
    </xf>
    <xf numFmtId="1" fontId="10" fillId="4" borderId="9" xfId="0" applyNumberFormat="1" applyFont="1" applyFill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3" fillId="10" borderId="58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5" fillId="10" borderId="41" xfId="0" applyFont="1" applyFill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center"/>
    </xf>
    <xf numFmtId="1" fontId="10" fillId="11" borderId="11" xfId="0" applyNumberFormat="1" applyFont="1" applyFill="1" applyBorder="1" applyAlignment="1">
      <alignment horizontal="center" vertical="center"/>
    </xf>
    <xf numFmtId="1" fontId="10" fillId="10" borderId="11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10" fillId="4" borderId="10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1" fontId="10" fillId="11" borderId="10" xfId="0" applyNumberFormat="1" applyFont="1" applyFill="1" applyBorder="1" applyAlignment="1">
      <alignment horizontal="center" vertical="center"/>
    </xf>
    <xf numFmtId="1" fontId="10" fillId="11" borderId="12" xfId="0" applyNumberFormat="1" applyFont="1" applyFill="1" applyBorder="1" applyAlignment="1">
      <alignment horizontal="center" vertical="center"/>
    </xf>
    <xf numFmtId="2" fontId="2" fillId="10" borderId="10" xfId="0" applyNumberFormat="1" applyFont="1" applyFill="1" applyBorder="1" applyAlignment="1">
      <alignment horizontal="center" vertical="center"/>
    </xf>
    <xf numFmtId="1" fontId="2" fillId="10" borderId="10" xfId="0" applyNumberFormat="1" applyFont="1" applyFill="1" applyBorder="1" applyAlignment="1">
      <alignment horizontal="center" vertical="top"/>
    </xf>
    <xf numFmtId="1" fontId="2" fillId="10" borderId="12" xfId="0" applyNumberFormat="1" applyFont="1" applyFill="1" applyBorder="1" applyAlignment="1">
      <alignment horizontal="center" vertical="top"/>
    </xf>
    <xf numFmtId="1" fontId="10" fillId="11" borderId="4" xfId="0" applyNumberFormat="1" applyFont="1" applyFill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10" fillId="4" borderId="16" xfId="0" applyNumberFormat="1" applyFont="1" applyFill="1" applyBorder="1" applyAlignment="1">
      <alignment horizontal="center" vertical="center"/>
    </xf>
    <xf numFmtId="1" fontId="10" fillId="11" borderId="16" xfId="0" applyNumberFormat="1" applyFont="1" applyFill="1" applyBorder="1" applyAlignment="1">
      <alignment horizontal="center" vertical="center"/>
    </xf>
    <xf numFmtId="0" fontId="5" fillId="10" borderId="15" xfId="1" applyFont="1" applyFill="1" applyBorder="1" applyAlignment="1">
      <alignment horizontal="center" vertical="center"/>
    </xf>
    <xf numFmtId="0" fontId="5" fillId="10" borderId="58" xfId="1" applyFont="1" applyFill="1" applyBorder="1" applyAlignment="1">
      <alignment horizontal="center" vertical="center"/>
    </xf>
    <xf numFmtId="0" fontId="5" fillId="10" borderId="41" xfId="1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 wrapText="1"/>
    </xf>
    <xf numFmtId="0" fontId="2" fillId="10" borderId="62" xfId="0" applyFont="1" applyFill="1" applyBorder="1" applyAlignment="1">
      <alignment horizontal="center" vertical="center" wrapText="1"/>
    </xf>
    <xf numFmtId="0" fontId="2" fillId="10" borderId="58" xfId="0" applyFont="1" applyFill="1" applyBorder="1" applyAlignment="1">
      <alignment horizontal="center" vertical="center" wrapText="1"/>
    </xf>
    <xf numFmtId="0" fontId="2" fillId="10" borderId="41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10" fillId="10" borderId="58" xfId="0" applyFont="1" applyFill="1" applyBorder="1" applyAlignment="1">
      <alignment horizontal="center" vertical="center" wrapText="1"/>
    </xf>
    <xf numFmtId="0" fontId="10" fillId="11" borderId="32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41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3" fillId="5" borderId="5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10" borderId="68" xfId="0" applyFont="1" applyFill="1" applyBorder="1" applyAlignment="1">
      <alignment horizontal="center" vertical="center" wrapText="1"/>
    </xf>
    <xf numFmtId="0" fontId="3" fillId="4" borderId="74" xfId="0" applyFont="1" applyFill="1" applyBorder="1" applyAlignment="1">
      <alignment horizontal="center" vertical="center" wrapText="1"/>
    </xf>
    <xf numFmtId="164" fontId="2" fillId="5" borderId="36" xfId="0" applyNumberFormat="1" applyFont="1" applyFill="1" applyBorder="1" applyAlignment="1">
      <alignment horizontal="center" vertical="center" wrapText="1"/>
    </xf>
    <xf numFmtId="0" fontId="9" fillId="3" borderId="55" xfId="1" applyFont="1" applyFill="1" applyBorder="1" applyAlignment="1">
      <alignment horizontal="left" vertical="center" wrapText="1"/>
    </xf>
    <xf numFmtId="0" fontId="9" fillId="3" borderId="28" xfId="1" applyFont="1" applyFill="1" applyBorder="1" applyAlignment="1">
      <alignment horizontal="left" vertical="center" wrapText="1"/>
    </xf>
    <xf numFmtId="0" fontId="12" fillId="3" borderId="28" xfId="1" applyFont="1" applyFill="1" applyBorder="1" applyAlignment="1">
      <alignment horizontal="left" vertical="center" wrapText="1"/>
    </xf>
    <xf numFmtId="1" fontId="12" fillId="10" borderId="11" xfId="0" applyNumberFormat="1" applyFont="1" applyFill="1" applyBorder="1" applyAlignment="1">
      <alignment horizontal="center" vertical="center"/>
    </xf>
    <xf numFmtId="1" fontId="12" fillId="11" borderId="11" xfId="0" applyNumberFormat="1" applyFont="1" applyFill="1" applyBorder="1" applyAlignment="1">
      <alignment horizontal="center" vertical="center"/>
    </xf>
    <xf numFmtId="1" fontId="10" fillId="11" borderId="11" xfId="2" applyNumberFormat="1" applyFont="1" applyFill="1" applyBorder="1" applyAlignment="1">
      <alignment horizontal="center" vertical="center"/>
    </xf>
    <xf numFmtId="1" fontId="10" fillId="5" borderId="11" xfId="0" applyNumberFormat="1" applyFont="1" applyFill="1" applyBorder="1" applyAlignment="1">
      <alignment horizontal="center" vertical="center"/>
    </xf>
    <xf numFmtId="1" fontId="3" fillId="10" borderId="12" xfId="0" applyNumberFormat="1" applyFont="1" applyFill="1" applyBorder="1" applyAlignment="1">
      <alignment horizontal="center" vertical="center"/>
    </xf>
    <xf numFmtId="1" fontId="3" fillId="10" borderId="10" xfId="3" applyNumberFormat="1" applyFont="1" applyFill="1" applyBorder="1" applyAlignment="1">
      <alignment horizontal="center" vertical="center"/>
    </xf>
    <xf numFmtId="1" fontId="2" fillId="10" borderId="12" xfId="3" applyNumberFormat="1" applyFont="1" applyFill="1" applyBorder="1" applyAlignment="1">
      <alignment horizontal="center" vertical="center"/>
    </xf>
    <xf numFmtId="1" fontId="3" fillId="5" borderId="10" xfId="3" applyNumberFormat="1" applyFont="1" applyFill="1" applyBorder="1" applyAlignment="1">
      <alignment horizontal="center" vertical="center"/>
    </xf>
    <xf numFmtId="1" fontId="5" fillId="10" borderId="10" xfId="0" applyNumberFormat="1" applyFont="1" applyFill="1" applyBorder="1" applyAlignment="1">
      <alignment horizontal="center" vertical="top"/>
    </xf>
    <xf numFmtId="1" fontId="5" fillId="10" borderId="10" xfId="2" applyNumberFormat="1" applyFont="1" applyFill="1" applyBorder="1" applyAlignment="1">
      <alignment horizontal="center" vertical="center"/>
    </xf>
    <xf numFmtId="1" fontId="10" fillId="11" borderId="10" xfId="2" applyNumberFormat="1" applyFont="1" applyFill="1" applyBorder="1" applyAlignment="1">
      <alignment horizontal="center" vertical="center"/>
    </xf>
    <xf numFmtId="1" fontId="10" fillId="11" borderId="12" xfId="2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top"/>
    </xf>
    <xf numFmtId="1" fontId="21" fillId="10" borderId="12" xfId="0" applyNumberFormat="1" applyFont="1" applyFill="1" applyBorder="1" applyAlignment="1">
      <alignment horizontal="center" vertical="center"/>
    </xf>
    <xf numFmtId="1" fontId="22" fillId="10" borderId="12" xfId="0" applyNumberFormat="1" applyFont="1" applyFill="1" applyBorder="1" applyAlignment="1">
      <alignment horizontal="center" vertical="center"/>
    </xf>
    <xf numFmtId="1" fontId="2" fillId="5" borderId="10" xfId="3" applyNumberFormat="1" applyFont="1" applyFill="1" applyBorder="1" applyAlignment="1">
      <alignment horizontal="center" vertical="center"/>
    </xf>
    <xf numFmtId="1" fontId="2" fillId="5" borderId="12" xfId="3" applyNumberFormat="1" applyFont="1" applyFill="1" applyBorder="1" applyAlignment="1">
      <alignment horizontal="center" vertical="center"/>
    </xf>
    <xf numFmtId="1" fontId="12" fillId="10" borderId="10" xfId="0" applyNumberFormat="1" applyFont="1" applyFill="1" applyBorder="1" applyAlignment="1">
      <alignment horizontal="center" vertical="center"/>
    </xf>
    <xf numFmtId="1" fontId="12" fillId="10" borderId="12" xfId="0" applyNumberFormat="1" applyFont="1" applyFill="1" applyBorder="1" applyAlignment="1">
      <alignment horizontal="center" vertical="center"/>
    </xf>
    <xf numFmtId="1" fontId="10" fillId="5" borderId="10" xfId="0" applyNumberFormat="1" applyFont="1" applyFill="1" applyBorder="1" applyAlignment="1">
      <alignment horizontal="center" vertical="center"/>
    </xf>
    <xf numFmtId="1" fontId="10" fillId="5" borderId="12" xfId="0" applyNumberFormat="1" applyFont="1" applyFill="1" applyBorder="1" applyAlignment="1">
      <alignment horizontal="center" vertical="center"/>
    </xf>
    <xf numFmtId="1" fontId="2" fillId="10" borderId="16" xfId="0" applyNumberFormat="1" applyFont="1" applyFill="1" applyBorder="1" applyAlignment="1">
      <alignment horizontal="center" vertical="top"/>
    </xf>
    <xf numFmtId="1" fontId="3" fillId="5" borderId="16" xfId="0" applyNumberFormat="1" applyFont="1" applyFill="1" applyBorder="1" applyAlignment="1">
      <alignment horizontal="center" vertical="center"/>
    </xf>
    <xf numFmtId="1" fontId="3" fillId="10" borderId="16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3" fillId="10" borderId="62" xfId="0" applyFont="1" applyFill="1" applyBorder="1" applyAlignment="1">
      <alignment horizontal="center" vertical="center" wrapText="1"/>
    </xf>
    <xf numFmtId="0" fontId="3" fillId="12" borderId="45" xfId="0" applyFont="1" applyFill="1" applyBorder="1" applyAlignment="1">
      <alignment horizontal="center" vertical="center" wrapText="1"/>
    </xf>
    <xf numFmtId="0" fontId="10" fillId="12" borderId="34" xfId="0" applyFont="1" applyFill="1" applyBorder="1" applyAlignment="1">
      <alignment horizontal="center" vertical="center" wrapText="1"/>
    </xf>
    <xf numFmtId="0" fontId="10" fillId="3" borderId="55" xfId="1" applyFont="1" applyFill="1" applyBorder="1" applyAlignment="1">
      <alignment horizontal="left" vertical="center" wrapText="1"/>
    </xf>
    <xf numFmtId="1" fontId="10" fillId="12" borderId="11" xfId="0" applyNumberFormat="1" applyFont="1" applyFill="1" applyBorder="1" applyAlignment="1">
      <alignment horizontal="center" vertical="center"/>
    </xf>
    <xf numFmtId="1" fontId="10" fillId="12" borderId="10" xfId="0" applyNumberFormat="1" applyFont="1" applyFill="1" applyBorder="1" applyAlignment="1">
      <alignment horizontal="center" vertical="center"/>
    </xf>
    <xf numFmtId="1" fontId="10" fillId="12" borderId="12" xfId="0" applyNumberFormat="1" applyFont="1" applyFill="1" applyBorder="1" applyAlignment="1">
      <alignment horizontal="center" vertical="center"/>
    </xf>
    <xf numFmtId="1" fontId="10" fillId="12" borderId="27" xfId="0" applyNumberFormat="1" applyFont="1" applyFill="1" applyBorder="1" applyAlignment="1">
      <alignment horizontal="center" vertical="center"/>
    </xf>
    <xf numFmtId="1" fontId="10" fillId="12" borderId="4" xfId="0" applyNumberFormat="1" applyFont="1" applyFill="1" applyBorder="1" applyAlignment="1">
      <alignment horizontal="center" vertical="center"/>
    </xf>
    <xf numFmtId="1" fontId="10" fillId="12" borderId="6" xfId="0" applyNumberFormat="1" applyFont="1" applyFill="1" applyBorder="1" applyAlignment="1">
      <alignment horizontal="center" vertical="center"/>
    </xf>
    <xf numFmtId="1" fontId="10" fillId="12" borderId="16" xfId="0" applyNumberFormat="1" applyFont="1" applyFill="1" applyBorder="1" applyAlignment="1">
      <alignment horizontal="center" vertical="center"/>
    </xf>
    <xf numFmtId="1" fontId="10" fillId="12" borderId="40" xfId="0" applyNumberFormat="1" applyFont="1" applyFill="1" applyBorder="1" applyAlignment="1">
      <alignment horizontal="center" vertical="center"/>
    </xf>
    <xf numFmtId="0" fontId="9" fillId="3" borderId="67" xfId="1" applyFont="1" applyFill="1" applyBorder="1" applyAlignment="1">
      <alignment horizontal="left" vertical="center" wrapText="1"/>
    </xf>
    <xf numFmtId="1" fontId="10" fillId="10" borderId="58" xfId="0" applyNumberFormat="1" applyFont="1" applyFill="1" applyBorder="1" applyAlignment="1">
      <alignment horizontal="center" vertical="center"/>
    </xf>
    <xf numFmtId="1" fontId="10" fillId="11" borderId="58" xfId="0" applyNumberFormat="1" applyFont="1" applyFill="1" applyBorder="1" applyAlignment="1">
      <alignment horizontal="center" vertical="center"/>
    </xf>
    <xf numFmtId="1" fontId="10" fillId="4" borderId="58" xfId="0" applyNumberFormat="1" applyFont="1" applyFill="1" applyBorder="1" applyAlignment="1">
      <alignment horizontal="center" vertical="center"/>
    </xf>
    <xf numFmtId="1" fontId="10" fillId="12" borderId="58" xfId="0" applyNumberFormat="1" applyFont="1" applyFill="1" applyBorder="1" applyAlignment="1">
      <alignment horizontal="center" vertical="center"/>
    </xf>
    <xf numFmtId="1" fontId="10" fillId="12" borderId="32" xfId="0" applyNumberFormat="1" applyFont="1" applyFill="1" applyBorder="1" applyAlignment="1">
      <alignment horizontal="center" vertical="center"/>
    </xf>
    <xf numFmtId="0" fontId="9" fillId="3" borderId="20" xfId="1" applyFont="1" applyFill="1" applyBorder="1" applyAlignment="1">
      <alignment horizontal="left" vertical="center" wrapText="1"/>
    </xf>
    <xf numFmtId="0" fontId="9" fillId="3" borderId="42" xfId="1" applyFont="1" applyFill="1" applyBorder="1" applyAlignment="1">
      <alignment horizontal="left" vertical="center" wrapText="1"/>
    </xf>
    <xf numFmtId="164" fontId="15" fillId="0" borderId="0" xfId="0" applyNumberFormat="1" applyFont="1" applyBorder="1" applyAlignment="1">
      <alignment horizontal="center" vertical="top" wrapText="1"/>
    </xf>
    <xf numFmtId="164" fontId="2" fillId="10" borderId="14" xfId="0" applyNumberFormat="1" applyFont="1" applyFill="1" applyBorder="1" applyAlignment="1">
      <alignment horizontal="center" vertical="center"/>
    </xf>
    <xf numFmtId="164" fontId="2" fillId="10" borderId="12" xfId="0" applyNumberFormat="1" applyFont="1" applyFill="1" applyBorder="1" applyAlignment="1">
      <alignment horizontal="center" vertical="center"/>
    </xf>
    <xf numFmtId="49" fontId="2" fillId="10" borderId="55" xfId="0" applyNumberFormat="1" applyFont="1" applyFill="1" applyBorder="1" applyAlignment="1">
      <alignment horizontal="center" vertical="center" wrapText="1"/>
    </xf>
    <xf numFmtId="49" fontId="2" fillId="10" borderId="28" xfId="0" applyNumberFormat="1" applyFont="1" applyFill="1" applyBorder="1" applyAlignment="1">
      <alignment horizontal="center" vertical="center" wrapText="1"/>
    </xf>
    <xf numFmtId="49" fontId="2" fillId="10" borderId="67" xfId="0" applyNumberFormat="1" applyFont="1" applyFill="1" applyBorder="1" applyAlignment="1">
      <alignment horizontal="center" vertical="center" readingOrder="1"/>
    </xf>
    <xf numFmtId="49" fontId="2" fillId="10" borderId="29" xfId="0" applyNumberFormat="1" applyFont="1" applyFill="1" applyBorder="1" applyAlignment="1">
      <alignment horizontal="center" vertical="center" readingOrder="1"/>
    </xf>
    <xf numFmtId="164" fontId="5" fillId="10" borderId="70" xfId="0" applyNumberFormat="1" applyFont="1" applyFill="1" applyBorder="1" applyAlignment="1">
      <alignment horizontal="left" vertical="center" wrapText="1"/>
    </xf>
    <xf numFmtId="164" fontId="5" fillId="10" borderId="0" xfId="0" applyNumberFormat="1" applyFont="1" applyFill="1" applyBorder="1" applyAlignment="1">
      <alignment horizontal="left" vertical="center" wrapText="1"/>
    </xf>
    <xf numFmtId="164" fontId="2" fillId="10" borderId="13" xfId="0" applyNumberFormat="1" applyFont="1" applyFill="1" applyBorder="1" applyAlignment="1">
      <alignment horizontal="center" vertical="center"/>
    </xf>
    <xf numFmtId="164" fontId="2" fillId="10" borderId="10" xfId="0" applyNumberFormat="1" applyFont="1" applyFill="1" applyBorder="1" applyAlignment="1">
      <alignment horizontal="center" vertical="center"/>
    </xf>
    <xf numFmtId="49" fontId="3" fillId="3" borderId="55" xfId="0" applyNumberFormat="1" applyFont="1" applyFill="1" applyBorder="1" applyAlignment="1">
      <alignment horizontal="center" vertical="center"/>
    </xf>
    <xf numFmtId="49" fontId="3" fillId="3" borderId="28" xfId="0" applyNumberFormat="1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/>
    </xf>
    <xf numFmtId="164" fontId="2" fillId="10" borderId="14" xfId="0" applyNumberFormat="1" applyFont="1" applyFill="1" applyBorder="1" applyAlignment="1">
      <alignment horizontal="center" vertical="top"/>
    </xf>
    <xf numFmtId="164" fontId="2" fillId="10" borderId="12" xfId="0" applyNumberFormat="1" applyFont="1" applyFill="1" applyBorder="1" applyAlignment="1">
      <alignment horizontal="center" vertical="top"/>
    </xf>
    <xf numFmtId="164" fontId="2" fillId="10" borderId="31" xfId="0" applyNumberFormat="1" applyFont="1" applyFill="1" applyBorder="1" applyAlignment="1">
      <alignment horizontal="center" vertical="top"/>
    </xf>
    <xf numFmtId="164" fontId="2" fillId="10" borderId="11" xfId="0" applyNumberFormat="1" applyFont="1" applyFill="1" applyBorder="1" applyAlignment="1">
      <alignment horizontal="center" vertical="top"/>
    </xf>
    <xf numFmtId="164" fontId="2" fillId="10" borderId="13" xfId="0" applyNumberFormat="1" applyFont="1" applyFill="1" applyBorder="1" applyAlignment="1">
      <alignment horizontal="center" vertical="top"/>
    </xf>
    <xf numFmtId="164" fontId="2" fillId="10" borderId="10" xfId="0" applyNumberFormat="1" applyFont="1" applyFill="1" applyBorder="1" applyAlignment="1">
      <alignment horizontal="center" vertical="top"/>
    </xf>
    <xf numFmtId="164" fontId="2" fillId="10" borderId="43" xfId="0" applyNumberFormat="1" applyFont="1" applyFill="1" applyBorder="1" applyAlignment="1">
      <alignment horizontal="center" vertical="center"/>
    </xf>
    <xf numFmtId="164" fontId="2" fillId="10" borderId="52" xfId="0" applyNumberFormat="1" applyFont="1" applyFill="1" applyBorder="1" applyAlignment="1">
      <alignment horizontal="center" vertical="center"/>
    </xf>
    <xf numFmtId="164" fontId="2" fillId="10" borderId="63" xfId="0" applyNumberFormat="1" applyFont="1" applyFill="1" applyBorder="1" applyAlignment="1">
      <alignment horizontal="center" vertical="center"/>
    </xf>
    <xf numFmtId="164" fontId="2" fillId="10" borderId="50" xfId="0" applyNumberFormat="1" applyFont="1" applyFill="1" applyBorder="1" applyAlignment="1">
      <alignment horizontal="center" vertical="center"/>
    </xf>
    <xf numFmtId="164" fontId="2" fillId="10" borderId="28" xfId="0" applyNumberFormat="1" applyFont="1" applyFill="1" applyBorder="1" applyAlignment="1">
      <alignment horizontal="center" vertical="center"/>
    </xf>
    <xf numFmtId="164" fontId="2" fillId="10" borderId="24" xfId="0" applyNumberFormat="1" applyFont="1" applyFill="1" applyBorder="1" applyAlignment="1">
      <alignment horizontal="center" vertical="center"/>
    </xf>
    <xf numFmtId="0" fontId="5" fillId="10" borderId="55" xfId="0" applyFont="1" applyFill="1" applyBorder="1" applyAlignment="1">
      <alignment horizontal="left" vertical="center" wrapText="1"/>
    </xf>
    <xf numFmtId="0" fontId="5" fillId="10" borderId="28" xfId="0" applyFont="1" applyFill="1" applyBorder="1" applyAlignment="1">
      <alignment horizontal="left" vertical="center" wrapText="1"/>
    </xf>
    <xf numFmtId="0" fontId="5" fillId="10" borderId="17" xfId="0" applyFont="1" applyFill="1" applyBorder="1" applyAlignment="1">
      <alignment horizontal="left" vertical="center" wrapText="1"/>
    </xf>
    <xf numFmtId="49" fontId="2" fillId="10" borderId="17" xfId="0" applyNumberFormat="1" applyFont="1" applyFill="1" applyBorder="1" applyAlignment="1">
      <alignment horizontal="center" vertical="center" wrapText="1"/>
    </xf>
    <xf numFmtId="49" fontId="2" fillId="10" borderId="67" xfId="0" applyNumberFormat="1" applyFont="1" applyFill="1" applyBorder="1" applyAlignment="1">
      <alignment horizontal="center" vertical="center"/>
    </xf>
    <xf numFmtId="49" fontId="2" fillId="10" borderId="29" xfId="0" applyNumberFormat="1" applyFont="1" applyFill="1" applyBorder="1" applyAlignment="1">
      <alignment horizontal="center" vertical="center"/>
    </xf>
    <xf numFmtId="49" fontId="2" fillId="10" borderId="21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69" xfId="0" applyNumberFormat="1" applyFont="1" applyFill="1" applyBorder="1" applyAlignment="1">
      <alignment horizontal="center" vertical="top" wrapText="1"/>
    </xf>
    <xf numFmtId="49" fontId="3" fillId="2" borderId="20" xfId="0" applyNumberFormat="1" applyFont="1" applyFill="1" applyBorder="1" applyAlignment="1">
      <alignment horizontal="center" vertical="top" wrapText="1"/>
    </xf>
    <xf numFmtId="0" fontId="3" fillId="6" borderId="34" xfId="0" applyFont="1" applyFill="1" applyBorder="1" applyAlignment="1">
      <alignment horizontal="center" vertical="top" wrapText="1"/>
    </xf>
    <xf numFmtId="0" fontId="3" fillId="6" borderId="69" xfId="0" applyFont="1" applyFill="1" applyBorder="1" applyAlignment="1">
      <alignment horizontal="center" vertical="top" wrapText="1"/>
    </xf>
    <xf numFmtId="0" fontId="3" fillId="6" borderId="20" xfId="0" applyFont="1" applyFill="1" applyBorder="1" applyAlignment="1">
      <alignment horizontal="center" vertical="top" wrapText="1"/>
    </xf>
    <xf numFmtId="49" fontId="2" fillId="10" borderId="42" xfId="0" applyNumberFormat="1" applyFont="1" applyFill="1" applyBorder="1" applyAlignment="1">
      <alignment horizontal="center" vertical="center" readingOrder="1"/>
    </xf>
    <xf numFmtId="49" fontId="2" fillId="10" borderId="56" xfId="0" applyNumberFormat="1" applyFont="1" applyFill="1" applyBorder="1" applyAlignment="1">
      <alignment horizontal="center" vertical="center" readingOrder="1"/>
    </xf>
    <xf numFmtId="49" fontId="2" fillId="10" borderId="38" xfId="0" applyNumberFormat="1" applyFont="1" applyFill="1" applyBorder="1" applyAlignment="1">
      <alignment horizontal="center" vertical="center" readingOrder="1"/>
    </xf>
    <xf numFmtId="164" fontId="2" fillId="10" borderId="61" xfId="0" applyNumberFormat="1" applyFont="1" applyFill="1" applyBorder="1" applyAlignment="1">
      <alignment horizontal="center" vertical="center"/>
    </xf>
    <xf numFmtId="49" fontId="3" fillId="10" borderId="55" xfId="0" applyNumberFormat="1" applyFont="1" applyFill="1" applyBorder="1" applyAlignment="1">
      <alignment horizontal="center" vertical="top"/>
    </xf>
    <xf numFmtId="49" fontId="3" fillId="10" borderId="28" xfId="0" applyNumberFormat="1" applyFont="1" applyFill="1" applyBorder="1" applyAlignment="1">
      <alignment horizontal="center" vertical="top"/>
    </xf>
    <xf numFmtId="49" fontId="3" fillId="10" borderId="17" xfId="0" applyNumberFormat="1" applyFont="1" applyFill="1" applyBorder="1" applyAlignment="1">
      <alignment horizontal="center" vertical="top"/>
    </xf>
    <xf numFmtId="49" fontId="3" fillId="3" borderId="3" xfId="0" applyNumberFormat="1" applyFont="1" applyFill="1" applyBorder="1" applyAlignment="1">
      <alignment horizontal="center" vertical="top"/>
    </xf>
    <xf numFmtId="49" fontId="3" fillId="3" borderId="69" xfId="0" applyNumberFormat="1" applyFont="1" applyFill="1" applyBorder="1" applyAlignment="1">
      <alignment horizontal="center" vertical="top"/>
    </xf>
    <xf numFmtId="49" fontId="3" fillId="3" borderId="20" xfId="0" applyNumberFormat="1" applyFont="1" applyFill="1" applyBorder="1" applyAlignment="1">
      <alignment horizontal="center" vertical="top"/>
    </xf>
    <xf numFmtId="164" fontId="2" fillId="10" borderId="11" xfId="0" applyNumberFormat="1" applyFont="1" applyFill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2" borderId="43" xfId="0" applyNumberFormat="1" applyFont="1" applyFill="1" applyBorder="1" applyAlignment="1">
      <alignment horizontal="center" vertical="center"/>
    </xf>
    <xf numFmtId="49" fontId="3" fillId="2" borderId="52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0" fontId="2" fillId="10" borderId="55" xfId="0" applyFont="1" applyFill="1" applyBorder="1" applyAlignment="1">
      <alignment horizontal="left" vertical="top" wrapText="1"/>
    </xf>
    <xf numFmtId="0" fontId="2" fillId="10" borderId="28" xfId="0" applyFont="1" applyFill="1" applyBorder="1" applyAlignment="1">
      <alignment horizontal="left" vertical="top" wrapText="1"/>
    </xf>
    <xf numFmtId="0" fontId="2" fillId="10" borderId="17" xfId="0" applyFont="1" applyFill="1" applyBorder="1" applyAlignment="1">
      <alignment horizontal="left" vertical="top" wrapText="1"/>
    </xf>
    <xf numFmtId="49" fontId="2" fillId="10" borderId="71" xfId="0" applyNumberFormat="1" applyFont="1" applyFill="1" applyBorder="1" applyAlignment="1">
      <alignment horizontal="center" vertical="center" wrapText="1"/>
    </xf>
    <xf numFmtId="49" fontId="2" fillId="10" borderId="47" xfId="0" applyNumberFormat="1" applyFont="1" applyFill="1" applyBorder="1" applyAlignment="1">
      <alignment horizontal="center" vertical="center" wrapText="1"/>
    </xf>
    <xf numFmtId="49" fontId="2" fillId="10" borderId="23" xfId="0" applyNumberFormat="1" applyFont="1" applyFill="1" applyBorder="1" applyAlignment="1">
      <alignment horizontal="center" vertical="center" wrapText="1"/>
    </xf>
    <xf numFmtId="49" fontId="3" fillId="3" borderId="21" xfId="0" applyNumberFormat="1" applyFont="1" applyFill="1" applyBorder="1" applyAlignment="1">
      <alignment horizontal="center" vertical="top"/>
    </xf>
    <xf numFmtId="49" fontId="3" fillId="3" borderId="54" xfId="0" applyNumberFormat="1" applyFont="1" applyFill="1" applyBorder="1" applyAlignment="1">
      <alignment horizontal="center" vertical="top"/>
    </xf>
    <xf numFmtId="49" fontId="3" fillId="3" borderId="48" xfId="0" applyNumberFormat="1" applyFont="1" applyFill="1" applyBorder="1" applyAlignment="1">
      <alignment horizontal="center" vertical="top"/>
    </xf>
    <xf numFmtId="164" fontId="5" fillId="10" borderId="73" xfId="0" applyNumberFormat="1" applyFont="1" applyFill="1" applyBorder="1" applyAlignment="1">
      <alignment horizontal="left" vertical="center" wrapText="1"/>
    </xf>
    <xf numFmtId="164" fontId="5" fillId="10" borderId="44" xfId="0" applyNumberFormat="1" applyFont="1" applyFill="1" applyBorder="1" applyAlignment="1">
      <alignment horizontal="left" vertical="center" wrapText="1"/>
    </xf>
    <xf numFmtId="164" fontId="5" fillId="10" borderId="46" xfId="0" applyNumberFormat="1" applyFont="1" applyFill="1" applyBorder="1" applyAlignment="1">
      <alignment horizontal="left" vertical="center" wrapText="1"/>
    </xf>
    <xf numFmtId="49" fontId="3" fillId="2" borderId="53" xfId="0" applyNumberFormat="1" applyFont="1" applyFill="1" applyBorder="1" applyAlignment="1">
      <alignment horizontal="center" vertical="center"/>
    </xf>
    <xf numFmtId="49" fontId="3" fillId="2" borderId="45" xfId="0" applyNumberFormat="1" applyFont="1" applyFill="1" applyBorder="1" applyAlignment="1">
      <alignment horizontal="center" vertical="center"/>
    </xf>
    <xf numFmtId="49" fontId="3" fillId="3" borderId="72" xfId="0" applyNumberFormat="1" applyFont="1" applyFill="1" applyBorder="1" applyAlignment="1">
      <alignment horizontal="center" vertical="center"/>
    </xf>
    <xf numFmtId="49" fontId="3" fillId="3" borderId="48" xfId="0" applyNumberFormat="1" applyFont="1" applyFill="1" applyBorder="1" applyAlignment="1">
      <alignment horizontal="center" vertical="center"/>
    </xf>
    <xf numFmtId="49" fontId="3" fillId="3" borderId="55" xfId="0" applyNumberFormat="1" applyFont="1" applyFill="1" applyBorder="1" applyAlignment="1">
      <alignment horizontal="center" vertical="top"/>
    </xf>
    <xf numFmtId="49" fontId="3" fillId="3" borderId="28" xfId="0" applyNumberFormat="1" applyFont="1" applyFill="1" applyBorder="1" applyAlignment="1">
      <alignment horizontal="center" vertical="top"/>
    </xf>
    <xf numFmtId="49" fontId="3" fillId="3" borderId="17" xfId="0" applyNumberFormat="1" applyFont="1" applyFill="1" applyBorder="1" applyAlignment="1">
      <alignment horizontal="center" vertical="top"/>
    </xf>
    <xf numFmtId="164" fontId="5" fillId="5" borderId="70" xfId="0" applyNumberFormat="1" applyFont="1" applyFill="1" applyBorder="1" applyAlignment="1">
      <alignment horizontal="left" vertical="center" wrapText="1"/>
    </xf>
    <xf numFmtId="164" fontId="5" fillId="5" borderId="0" xfId="0" applyNumberFormat="1" applyFont="1" applyFill="1" applyBorder="1" applyAlignment="1">
      <alignment horizontal="left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49" xfId="0" applyNumberFormat="1" applyFont="1" applyFill="1" applyBorder="1" applyAlignment="1">
      <alignment horizontal="center" vertical="center"/>
    </xf>
    <xf numFmtId="49" fontId="3" fillId="10" borderId="55" xfId="0" applyNumberFormat="1" applyFont="1" applyFill="1" applyBorder="1" applyAlignment="1">
      <alignment horizontal="center" vertical="center"/>
    </xf>
    <xf numFmtId="49" fontId="3" fillId="10" borderId="28" xfId="0" applyNumberFormat="1" applyFont="1" applyFill="1" applyBorder="1" applyAlignment="1">
      <alignment horizontal="center" vertical="center"/>
    </xf>
    <xf numFmtId="49" fontId="3" fillId="10" borderId="17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3" fillId="3" borderId="31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49" fontId="3" fillId="3" borderId="50" xfId="0" applyNumberFormat="1" applyFont="1" applyFill="1" applyBorder="1" applyAlignment="1">
      <alignment horizontal="center" vertical="center"/>
    </xf>
    <xf numFmtId="0" fontId="2" fillId="10" borderId="55" xfId="0" applyFont="1" applyFill="1" applyBorder="1" applyAlignment="1">
      <alignment horizontal="left" vertical="center" wrapText="1"/>
    </xf>
    <xf numFmtId="0" fontId="2" fillId="10" borderId="28" xfId="0" applyFont="1" applyFill="1" applyBorder="1" applyAlignment="1">
      <alignment horizontal="left" vertical="center" wrapText="1"/>
    </xf>
    <xf numFmtId="0" fontId="2" fillId="10" borderId="17" xfId="0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center" vertical="top" wrapText="1"/>
    </xf>
    <xf numFmtId="164" fontId="2" fillId="5" borderId="71" xfId="0" applyNumberFormat="1" applyFont="1" applyFill="1" applyBorder="1" applyAlignment="1">
      <alignment horizontal="center" vertical="center"/>
    </xf>
    <xf numFmtId="164" fontId="2" fillId="5" borderId="61" xfId="0" applyNumberFormat="1" applyFont="1" applyFill="1" applyBorder="1" applyAlignment="1">
      <alignment horizontal="center" vertical="center"/>
    </xf>
    <xf numFmtId="164" fontId="2" fillId="10" borderId="31" xfId="0" applyNumberFormat="1" applyFont="1" applyFill="1" applyBorder="1" applyAlignment="1">
      <alignment horizontal="center" vertical="center"/>
    </xf>
    <xf numFmtId="164" fontId="2" fillId="10" borderId="71" xfId="0" applyNumberFormat="1" applyFont="1" applyFill="1" applyBorder="1" applyAlignment="1">
      <alignment horizontal="center" vertical="center"/>
    </xf>
    <xf numFmtId="164" fontId="2" fillId="10" borderId="55" xfId="0" applyNumberFormat="1" applyFont="1" applyFill="1" applyBorder="1" applyAlignment="1">
      <alignment horizontal="center" vertical="center"/>
    </xf>
    <xf numFmtId="0" fontId="17" fillId="10" borderId="5" xfId="0" applyFont="1" applyFill="1" applyBorder="1" applyAlignment="1">
      <alignment horizontal="center" vertical="top" wrapText="1"/>
    </xf>
    <xf numFmtId="0" fontId="17" fillId="10" borderId="0" xfId="0" applyFont="1" applyFill="1" applyBorder="1" applyAlignment="1">
      <alignment horizontal="center" vertical="top" wrapText="1"/>
    </xf>
    <xf numFmtId="164" fontId="2" fillId="10" borderId="47" xfId="0" applyNumberFormat="1" applyFont="1" applyFill="1" applyBorder="1" applyAlignment="1">
      <alignment horizontal="center" vertical="center"/>
    </xf>
    <xf numFmtId="164" fontId="2" fillId="10" borderId="23" xfId="0" applyNumberFormat="1" applyFont="1" applyFill="1" applyBorder="1" applyAlignment="1">
      <alignment horizontal="center" vertical="center"/>
    </xf>
    <xf numFmtId="164" fontId="2" fillId="10" borderId="17" xfId="0" applyNumberFormat="1" applyFont="1" applyFill="1" applyBorder="1" applyAlignment="1">
      <alignment horizontal="center" vertical="center"/>
    </xf>
    <xf numFmtId="164" fontId="5" fillId="10" borderId="54" xfId="0" applyNumberFormat="1" applyFont="1" applyFill="1" applyBorder="1" applyAlignment="1">
      <alignment horizontal="left" vertical="center" wrapText="1"/>
    </xf>
    <xf numFmtId="49" fontId="2" fillId="10" borderId="21" xfId="0" applyNumberFormat="1" applyFont="1" applyFill="1" applyBorder="1" applyAlignment="1">
      <alignment horizontal="center" vertical="center" readingOrder="1"/>
    </xf>
    <xf numFmtId="164" fontId="5" fillId="10" borderId="70" xfId="0" applyNumberFormat="1" applyFont="1" applyFill="1" applyBorder="1" applyAlignment="1">
      <alignment horizontal="center" vertical="center" wrapText="1"/>
    </xf>
    <xf numFmtId="164" fontId="5" fillId="10" borderId="0" xfId="0" applyNumberFormat="1" applyFont="1" applyFill="1" applyBorder="1" applyAlignment="1">
      <alignment horizontal="center" vertical="center" wrapText="1"/>
    </xf>
    <xf numFmtId="164" fontId="5" fillId="10" borderId="54" xfId="0" applyNumberFormat="1" applyFont="1" applyFill="1" applyBorder="1" applyAlignment="1">
      <alignment horizontal="center" vertical="center" wrapText="1"/>
    </xf>
    <xf numFmtId="164" fontId="2" fillId="10" borderId="35" xfId="0" applyNumberFormat="1" applyFont="1" applyFill="1" applyBorder="1" applyAlignment="1">
      <alignment horizontal="center" vertical="center"/>
    </xf>
    <xf numFmtId="164" fontId="2" fillId="10" borderId="36" xfId="0" applyNumberFormat="1" applyFont="1" applyFill="1" applyBorder="1" applyAlignment="1">
      <alignment horizontal="center" vertical="center"/>
    </xf>
    <xf numFmtId="164" fontId="2" fillId="10" borderId="60" xfId="0" applyNumberFormat="1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3" xfId="0" applyNumberFormat="1" applyFont="1" applyFill="1" applyBorder="1" applyAlignment="1">
      <alignment horizontal="center" vertical="top"/>
    </xf>
    <xf numFmtId="49" fontId="3" fillId="2" borderId="52" xfId="0" applyNumberFormat="1" applyFont="1" applyFill="1" applyBorder="1" applyAlignment="1">
      <alignment horizontal="center" vertical="top"/>
    </xf>
    <xf numFmtId="49" fontId="3" fillId="2" borderId="22" xfId="0" applyNumberFormat="1" applyFont="1" applyFill="1" applyBorder="1" applyAlignment="1">
      <alignment horizontal="center" vertical="top"/>
    </xf>
    <xf numFmtId="0" fontId="2" fillId="5" borderId="55" xfId="0" applyFont="1" applyFill="1" applyBorder="1" applyAlignment="1">
      <alignment horizontal="left" vertical="center" wrapText="1"/>
    </xf>
    <xf numFmtId="0" fontId="2" fillId="5" borderId="28" xfId="0" applyFont="1" applyFill="1" applyBorder="1" applyAlignment="1">
      <alignment horizontal="left" vertical="center" wrapText="1"/>
    </xf>
    <xf numFmtId="0" fontId="2" fillId="5" borderId="17" xfId="0" applyFont="1" applyFill="1" applyBorder="1" applyAlignment="1">
      <alignment horizontal="left" vertical="center" wrapText="1"/>
    </xf>
    <xf numFmtId="0" fontId="2" fillId="5" borderId="31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49" fontId="2" fillId="0" borderId="55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left" vertical="center" wrapText="1"/>
    </xf>
    <xf numFmtId="0" fontId="9" fillId="3" borderId="2" xfId="1" applyFont="1" applyFill="1" applyBorder="1" applyAlignment="1">
      <alignment horizontal="left" vertical="center" wrapText="1"/>
    </xf>
    <xf numFmtId="0" fontId="9" fillId="3" borderId="55" xfId="1" applyFont="1" applyFill="1" applyBorder="1" applyAlignment="1">
      <alignment horizontal="left" vertical="center" wrapText="1"/>
    </xf>
    <xf numFmtId="0" fontId="9" fillId="3" borderId="18" xfId="1" applyFont="1" applyFill="1" applyBorder="1" applyAlignment="1">
      <alignment horizontal="left" vertical="center" wrapText="1"/>
    </xf>
    <xf numFmtId="164" fontId="5" fillId="5" borderId="71" xfId="0" applyNumberFormat="1" applyFont="1" applyFill="1" applyBorder="1" applyAlignment="1">
      <alignment horizontal="center" vertical="center"/>
    </xf>
    <xf numFmtId="164" fontId="5" fillId="5" borderId="47" xfId="0" applyNumberFormat="1" applyFont="1" applyFill="1" applyBorder="1" applyAlignment="1">
      <alignment horizontal="center" vertical="center"/>
    </xf>
    <xf numFmtId="164" fontId="5" fillId="5" borderId="61" xfId="0" applyNumberFormat="1" applyFont="1" applyFill="1" applyBorder="1" applyAlignment="1">
      <alignment horizontal="center" vertical="center"/>
    </xf>
    <xf numFmtId="164" fontId="2" fillId="0" borderId="71" xfId="0" applyNumberFormat="1" applyFont="1" applyBorder="1" applyAlignment="1">
      <alignment horizontal="center" vertical="center"/>
    </xf>
    <xf numFmtId="164" fontId="2" fillId="0" borderId="47" xfId="0" applyNumberFormat="1" applyFont="1" applyBorder="1" applyAlignment="1">
      <alignment horizontal="center" vertical="center"/>
    </xf>
    <xf numFmtId="164" fontId="2" fillId="0" borderId="61" xfId="0" applyNumberFormat="1" applyFont="1" applyBorder="1" applyAlignment="1">
      <alignment horizontal="center" vertical="center"/>
    </xf>
    <xf numFmtId="164" fontId="5" fillId="5" borderId="43" xfId="0" applyNumberFormat="1" applyFont="1" applyFill="1" applyBorder="1" applyAlignment="1">
      <alignment horizontal="center" vertical="center"/>
    </xf>
    <xf numFmtId="164" fontId="5" fillId="5" borderId="52" xfId="0" applyNumberFormat="1" applyFont="1" applyFill="1" applyBorder="1" applyAlignment="1">
      <alignment horizontal="center" vertical="center"/>
    </xf>
    <xf numFmtId="164" fontId="5" fillId="5" borderId="63" xfId="0" applyNumberFormat="1" applyFont="1" applyFill="1" applyBorder="1" applyAlignment="1">
      <alignment horizontal="center" vertical="center"/>
    </xf>
    <xf numFmtId="49" fontId="3" fillId="3" borderId="52" xfId="0" applyNumberFormat="1" applyFont="1" applyFill="1" applyBorder="1" applyAlignment="1">
      <alignment horizontal="center" vertical="center"/>
    </xf>
    <xf numFmtId="49" fontId="3" fillId="3" borderId="22" xfId="0" applyNumberFormat="1" applyFont="1" applyFill="1" applyBorder="1" applyAlignment="1">
      <alignment horizontal="center" vertical="center"/>
    </xf>
    <xf numFmtId="49" fontId="2" fillId="10" borderId="31" xfId="0" applyNumberFormat="1" applyFont="1" applyFill="1" applyBorder="1" applyAlignment="1">
      <alignment horizontal="center" vertical="center" wrapText="1"/>
    </xf>
    <xf numFmtId="49" fontId="2" fillId="10" borderId="11" xfId="0" applyNumberFormat="1" applyFont="1" applyFill="1" applyBorder="1" applyAlignment="1">
      <alignment horizontal="center" vertical="center" wrapText="1"/>
    </xf>
    <xf numFmtId="49" fontId="2" fillId="10" borderId="4" xfId="0" applyNumberFormat="1" applyFont="1" applyFill="1" applyBorder="1" applyAlignment="1">
      <alignment horizontal="center" vertical="center" wrapText="1"/>
    </xf>
    <xf numFmtId="49" fontId="2" fillId="10" borderId="64" xfId="0" applyNumberFormat="1" applyFont="1" applyFill="1" applyBorder="1" applyAlignment="1">
      <alignment horizontal="center" vertical="center" readingOrder="1"/>
    </xf>
    <xf numFmtId="49" fontId="2" fillId="10" borderId="65" xfId="0" applyNumberFormat="1" applyFont="1" applyFill="1" applyBorder="1" applyAlignment="1">
      <alignment horizontal="center" vertical="center" readingOrder="1"/>
    </xf>
    <xf numFmtId="49" fontId="2" fillId="10" borderId="33" xfId="0" applyNumberFormat="1" applyFont="1" applyFill="1" applyBorder="1" applyAlignment="1">
      <alignment horizontal="center" vertical="center" readingOrder="1"/>
    </xf>
    <xf numFmtId="0" fontId="2" fillId="10" borderId="31" xfId="0" applyFont="1" applyFill="1" applyBorder="1" applyAlignment="1">
      <alignment horizontal="left" vertical="center" wrapText="1"/>
    </xf>
    <xf numFmtId="0" fontId="2" fillId="10" borderId="24" xfId="0" applyFont="1" applyFill="1" applyBorder="1" applyAlignment="1">
      <alignment horizontal="left" vertical="center" wrapText="1"/>
    </xf>
    <xf numFmtId="0" fontId="2" fillId="10" borderId="11" xfId="0" applyFont="1" applyFill="1" applyBorder="1" applyAlignment="1">
      <alignment horizontal="left" vertical="center" wrapText="1"/>
    </xf>
    <xf numFmtId="0" fontId="2" fillId="10" borderId="50" xfId="0" applyFont="1" applyFill="1" applyBorder="1" applyAlignment="1">
      <alignment horizontal="left" vertical="center" wrapText="1"/>
    </xf>
    <xf numFmtId="49" fontId="2" fillId="10" borderId="24" xfId="0" applyNumberFormat="1" applyFont="1" applyFill="1" applyBorder="1" applyAlignment="1">
      <alignment horizontal="center" vertical="center" wrapText="1"/>
    </xf>
    <xf numFmtId="49" fontId="2" fillId="10" borderId="50" xfId="0" applyNumberFormat="1" applyFont="1" applyFill="1" applyBorder="1" applyAlignment="1">
      <alignment horizontal="center" vertical="center" wrapText="1"/>
    </xf>
    <xf numFmtId="49" fontId="2" fillId="10" borderId="66" xfId="0" applyNumberFormat="1" applyFont="1" applyFill="1" applyBorder="1" applyAlignment="1">
      <alignment horizontal="center" vertical="center" readingOrder="1"/>
    </xf>
    <xf numFmtId="49" fontId="2" fillId="10" borderId="57" xfId="0" applyNumberFormat="1" applyFont="1" applyFill="1" applyBorder="1" applyAlignment="1">
      <alignment horizontal="center" vertical="center" readingOrder="1"/>
    </xf>
    <xf numFmtId="164" fontId="2" fillId="5" borderId="55" xfId="0" applyNumberFormat="1" applyFont="1" applyFill="1" applyBorder="1" applyAlignment="1">
      <alignment horizontal="center" vertical="center"/>
    </xf>
    <xf numFmtId="164" fontId="2" fillId="5" borderId="24" xfId="0" applyNumberFormat="1" applyFont="1" applyFill="1" applyBorder="1" applyAlignment="1">
      <alignment horizontal="center" vertical="center"/>
    </xf>
    <xf numFmtId="164" fontId="2" fillId="0" borderId="73" xfId="0" applyNumberFormat="1" applyFont="1" applyBorder="1" applyAlignment="1">
      <alignment horizontal="left" vertical="center" wrapText="1"/>
    </xf>
    <xf numFmtId="164" fontId="2" fillId="0" borderId="44" xfId="0" applyNumberFormat="1" applyFont="1" applyBorder="1" applyAlignment="1">
      <alignment horizontal="left" vertical="center" wrapText="1"/>
    </xf>
    <xf numFmtId="164" fontId="2" fillId="0" borderId="46" xfId="0" applyNumberFormat="1" applyFont="1" applyBorder="1" applyAlignment="1">
      <alignment horizontal="left" vertical="center" wrapText="1"/>
    </xf>
    <xf numFmtId="164" fontId="2" fillId="10" borderId="72" xfId="0" applyNumberFormat="1" applyFont="1" applyFill="1" applyBorder="1" applyAlignment="1">
      <alignment horizontal="left" vertical="center" wrapText="1"/>
    </xf>
    <xf numFmtId="164" fontId="2" fillId="10" borderId="26" xfId="0" applyNumberFormat="1" applyFont="1" applyFill="1" applyBorder="1" applyAlignment="1">
      <alignment horizontal="left" vertical="center" wrapText="1"/>
    </xf>
    <xf numFmtId="164" fontId="2" fillId="10" borderId="48" xfId="0" applyNumberFormat="1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top" wrapText="1"/>
    </xf>
    <xf numFmtId="0" fontId="3" fillId="7" borderId="2" xfId="0" applyFont="1" applyFill="1" applyBorder="1" applyAlignment="1">
      <alignment horizontal="left" vertical="top" wrapText="1"/>
    </xf>
    <xf numFmtId="0" fontId="3" fillId="7" borderId="18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textRotation="90" wrapText="1"/>
    </xf>
    <xf numFmtId="0" fontId="5" fillId="0" borderId="56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center" wrapText="1"/>
    </xf>
    <xf numFmtId="0" fontId="2" fillId="0" borderId="7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164" fontId="2" fillId="0" borderId="43" xfId="0" applyNumberFormat="1" applyFont="1" applyFill="1" applyBorder="1" applyAlignment="1">
      <alignment horizontal="center" vertical="center"/>
    </xf>
    <xf numFmtId="164" fontId="2" fillId="0" borderId="52" xfId="0" applyNumberFormat="1" applyFont="1" applyFill="1" applyBorder="1" applyAlignment="1">
      <alignment horizontal="center" vertical="center"/>
    </xf>
    <xf numFmtId="164" fontId="2" fillId="0" borderId="6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49" fontId="10" fillId="9" borderId="1" xfId="1" applyNumberFormat="1" applyFont="1" applyFill="1" applyBorder="1" applyAlignment="1">
      <alignment horizontal="left" vertical="center" wrapText="1"/>
    </xf>
    <xf numFmtId="49" fontId="10" fillId="9" borderId="2" xfId="1" applyNumberFormat="1" applyFont="1" applyFill="1" applyBorder="1" applyAlignment="1">
      <alignment horizontal="left" vertical="center" wrapText="1"/>
    </xf>
    <xf numFmtId="49" fontId="10" fillId="9" borderId="18" xfId="1" applyNumberFormat="1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18" xfId="0" applyFont="1" applyFill="1" applyBorder="1" applyAlignment="1">
      <alignment horizontal="left" vertical="top" wrapText="1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65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right" vertical="top"/>
    </xf>
    <xf numFmtId="164" fontId="2" fillId="0" borderId="71" xfId="0" applyNumberFormat="1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/>
    </xf>
    <xf numFmtId="164" fontId="2" fillId="0" borderId="61" xfId="0" applyNumberFormat="1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center" vertical="center"/>
    </xf>
    <xf numFmtId="49" fontId="2" fillId="0" borderId="65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2" fillId="0" borderId="67" xfId="0" applyNumberFormat="1" applyFont="1" applyFill="1" applyBorder="1" applyAlignment="1">
      <alignment horizontal="center" vertical="center" readingOrder="1"/>
    </xf>
    <xf numFmtId="49" fontId="2" fillId="0" borderId="29" xfId="0" applyNumberFormat="1" applyFont="1" applyFill="1" applyBorder="1" applyAlignment="1">
      <alignment horizontal="center" vertical="center" readingOrder="1"/>
    </xf>
    <xf numFmtId="49" fontId="2" fillId="0" borderId="21" xfId="0" applyNumberFormat="1" applyFont="1" applyFill="1" applyBorder="1" applyAlignment="1">
      <alignment horizontal="center" vertical="center" readingOrder="1"/>
    </xf>
    <xf numFmtId="164" fontId="2" fillId="10" borderId="42" xfId="0" applyNumberFormat="1" applyFont="1" applyFill="1" applyBorder="1" applyAlignment="1">
      <alignment horizontal="left" vertical="center" wrapText="1"/>
    </xf>
    <xf numFmtId="164" fontId="2" fillId="10" borderId="56" xfId="0" applyNumberFormat="1" applyFont="1" applyFill="1" applyBorder="1" applyAlignment="1">
      <alignment horizontal="left" vertical="center" wrapText="1"/>
    </xf>
    <xf numFmtId="164" fontId="2" fillId="10" borderId="9" xfId="0" applyNumberFormat="1" applyFont="1" applyFill="1" applyBorder="1" applyAlignment="1">
      <alignment horizontal="left" vertical="center" wrapText="1"/>
    </xf>
    <xf numFmtId="164" fontId="2" fillId="10" borderId="70" xfId="0" applyNumberFormat="1" applyFont="1" applyFill="1" applyBorder="1" applyAlignment="1">
      <alignment horizontal="left" vertical="center" wrapText="1"/>
    </xf>
    <xf numFmtId="164" fontId="2" fillId="10" borderId="0" xfId="0" applyNumberFormat="1" applyFont="1" applyFill="1" applyBorder="1" applyAlignment="1">
      <alignment horizontal="left" vertical="center" wrapText="1"/>
    </xf>
    <xf numFmtId="164" fontId="2" fillId="10" borderId="44" xfId="0" applyNumberFormat="1" applyFont="1" applyFill="1" applyBorder="1" applyAlignment="1">
      <alignment horizontal="left" vertical="center" wrapText="1"/>
    </xf>
    <xf numFmtId="49" fontId="3" fillId="3" borderId="43" xfId="0" applyNumberFormat="1" applyFont="1" applyFill="1" applyBorder="1" applyAlignment="1">
      <alignment horizontal="center" vertical="center"/>
    </xf>
    <xf numFmtId="49" fontId="2" fillId="10" borderId="24" xfId="0" applyNumberFormat="1" applyFont="1" applyFill="1" applyBorder="1" applyAlignment="1">
      <alignment horizontal="center" vertical="top" wrapText="1"/>
    </xf>
    <xf numFmtId="49" fontId="2" fillId="10" borderId="11" xfId="0" applyNumberFormat="1" applyFont="1" applyFill="1" applyBorder="1" applyAlignment="1">
      <alignment horizontal="center" vertical="top" wrapText="1"/>
    </xf>
    <xf numFmtId="49" fontId="2" fillId="10" borderId="50" xfId="0" applyNumberFormat="1" applyFont="1" applyFill="1" applyBorder="1" applyAlignment="1">
      <alignment horizontal="center" vertical="top" wrapText="1"/>
    </xf>
    <xf numFmtId="49" fontId="2" fillId="10" borderId="0" xfId="0" applyNumberFormat="1" applyFont="1" applyFill="1" applyBorder="1" applyAlignment="1">
      <alignment horizontal="center" vertical="top"/>
    </xf>
    <xf numFmtId="164" fontId="2" fillId="0" borderId="55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1" fontId="2" fillId="10" borderId="73" xfId="0" applyNumberFormat="1" applyFont="1" applyFill="1" applyBorder="1" applyAlignment="1">
      <alignment horizontal="left" vertical="center" wrapText="1"/>
    </xf>
    <xf numFmtId="1" fontId="2" fillId="10" borderId="44" xfId="0" applyNumberFormat="1" applyFont="1" applyFill="1" applyBorder="1" applyAlignment="1">
      <alignment horizontal="left" vertical="center" wrapText="1"/>
    </xf>
    <xf numFmtId="164" fontId="2" fillId="10" borderId="46" xfId="0" applyNumberFormat="1" applyFont="1" applyFill="1" applyBorder="1" applyAlignment="1">
      <alignment horizontal="left" vertical="center" wrapText="1"/>
    </xf>
    <xf numFmtId="164" fontId="2" fillId="0" borderId="43" xfId="0" applyNumberFormat="1" applyFont="1" applyBorder="1" applyAlignment="1">
      <alignment horizontal="center" vertical="center"/>
    </xf>
    <xf numFmtId="164" fontId="2" fillId="0" borderId="52" xfId="0" applyNumberFormat="1" applyFont="1" applyBorder="1" applyAlignment="1">
      <alignment horizontal="center" vertical="center"/>
    </xf>
    <xf numFmtId="164" fontId="2" fillId="0" borderId="63" xfId="0" applyNumberFormat="1" applyFont="1" applyBorder="1" applyAlignment="1">
      <alignment horizontal="center" vertical="center"/>
    </xf>
    <xf numFmtId="0" fontId="5" fillId="5" borderId="55" xfId="0" applyFont="1" applyFill="1" applyBorder="1" applyAlignment="1">
      <alignment horizontal="left" vertical="center" wrapText="1"/>
    </xf>
    <xf numFmtId="0" fontId="5" fillId="5" borderId="28" xfId="0" applyFont="1" applyFill="1" applyBorder="1" applyAlignment="1">
      <alignment horizontal="left" vertical="center" wrapText="1"/>
    </xf>
    <xf numFmtId="0" fontId="5" fillId="5" borderId="17" xfId="0" applyFont="1" applyFill="1" applyBorder="1" applyAlignment="1">
      <alignment horizontal="left" vertical="center" wrapText="1"/>
    </xf>
    <xf numFmtId="49" fontId="5" fillId="0" borderId="55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readingOrder="1"/>
    </xf>
    <xf numFmtId="49" fontId="5" fillId="0" borderId="21" xfId="0" applyNumberFormat="1" applyFont="1" applyFill="1" applyBorder="1" applyAlignment="1">
      <alignment horizontal="center" vertical="center" readingOrder="1"/>
    </xf>
    <xf numFmtId="164" fontId="5" fillId="0" borderId="70" xfId="0" applyNumberFormat="1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5" fillId="5" borderId="55" xfId="0" applyNumberFormat="1" applyFont="1" applyFill="1" applyBorder="1" applyAlignment="1">
      <alignment horizontal="center" vertical="center"/>
    </xf>
    <xf numFmtId="164" fontId="5" fillId="5" borderId="28" xfId="0" applyNumberFormat="1" applyFont="1" applyFill="1" applyBorder="1" applyAlignment="1">
      <alignment horizontal="center" vertical="center"/>
    </xf>
    <xf numFmtId="164" fontId="5" fillId="5" borderId="24" xfId="0" applyNumberFormat="1" applyFont="1" applyFill="1" applyBorder="1" applyAlignment="1">
      <alignment horizontal="center" vertical="center"/>
    </xf>
    <xf numFmtId="164" fontId="2" fillId="0" borderId="55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top"/>
    </xf>
    <xf numFmtId="49" fontId="2" fillId="10" borderId="55" xfId="0" applyNumberFormat="1" applyFont="1" applyFill="1" applyBorder="1" applyAlignment="1">
      <alignment horizontal="center" vertical="center" readingOrder="1"/>
    </xf>
    <xf numFmtId="49" fontId="2" fillId="10" borderId="28" xfId="0" applyNumberFormat="1" applyFont="1" applyFill="1" applyBorder="1" applyAlignment="1">
      <alignment horizontal="center" vertical="center" readingOrder="1"/>
    </xf>
    <xf numFmtId="49" fontId="3" fillId="10" borderId="11" xfId="0" applyNumberFormat="1" applyFont="1" applyFill="1" applyBorder="1" applyAlignment="1">
      <alignment horizontal="center" vertical="center"/>
    </xf>
    <xf numFmtId="0" fontId="2" fillId="10" borderId="50" xfId="0" applyFont="1" applyFill="1" applyBorder="1" applyAlignment="1">
      <alignment horizontal="left" vertical="top" wrapText="1"/>
    </xf>
    <xf numFmtId="0" fontId="2" fillId="10" borderId="24" xfId="0" applyFont="1" applyFill="1" applyBorder="1" applyAlignment="1">
      <alignment horizontal="left" vertical="top" wrapText="1"/>
    </xf>
    <xf numFmtId="49" fontId="2" fillId="10" borderId="11" xfId="0" applyNumberFormat="1" applyFont="1" applyFill="1" applyBorder="1" applyAlignment="1">
      <alignment horizontal="center" vertical="center" readingOrder="1"/>
    </xf>
    <xf numFmtId="164" fontId="2" fillId="10" borderId="54" xfId="0" applyNumberFormat="1" applyFont="1" applyFill="1" applyBorder="1" applyAlignment="1">
      <alignment horizontal="left" vertical="center" wrapText="1"/>
    </xf>
    <xf numFmtId="0" fontId="16" fillId="10" borderId="11" xfId="0" applyFont="1" applyFill="1" applyBorder="1" applyAlignment="1">
      <alignment horizontal="left" vertical="center"/>
    </xf>
    <xf numFmtId="0" fontId="16" fillId="10" borderId="4" xfId="0" applyFont="1" applyFill="1" applyBorder="1" applyAlignment="1">
      <alignment horizontal="left" vertical="center"/>
    </xf>
    <xf numFmtId="49" fontId="2" fillId="0" borderId="67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164" fontId="2" fillId="10" borderId="73" xfId="0" applyNumberFormat="1" applyFont="1" applyFill="1" applyBorder="1" applyAlignment="1">
      <alignment horizontal="left" vertical="center" wrapText="1"/>
    </xf>
    <xf numFmtId="49" fontId="3" fillId="10" borderId="31" xfId="0" applyNumberFormat="1" applyFont="1" applyFill="1" applyBorder="1" applyAlignment="1">
      <alignment horizontal="center" vertical="center"/>
    </xf>
    <xf numFmtId="49" fontId="3" fillId="10" borderId="4" xfId="0" applyNumberFormat="1" applyFont="1" applyFill="1" applyBorder="1" applyAlignment="1">
      <alignment horizontal="center" vertical="center"/>
    </xf>
    <xf numFmtId="164" fontId="5" fillId="0" borderId="70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164" fontId="5" fillId="0" borderId="54" xfId="0" applyNumberFormat="1" applyFont="1" applyBorder="1" applyAlignment="1">
      <alignment vertical="center" wrapText="1"/>
    </xf>
    <xf numFmtId="0" fontId="10" fillId="10" borderId="0" xfId="0" applyFont="1" applyFill="1" applyBorder="1" applyAlignment="1">
      <alignment horizontal="center" vertical="top" wrapText="1"/>
    </xf>
    <xf numFmtId="164" fontId="2" fillId="5" borderId="14" xfId="0" applyNumberFormat="1" applyFont="1" applyFill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2" fillId="5" borderId="31" xfId="0" applyNumberFormat="1" applyFont="1" applyFill="1" applyBorder="1" applyAlignment="1">
      <alignment horizontal="center" vertical="center"/>
    </xf>
    <xf numFmtId="164" fontId="2" fillId="5" borderId="11" xfId="0" applyNumberFormat="1" applyFont="1" applyFill="1" applyBorder="1" applyAlignment="1">
      <alignment horizontal="center" vertical="center"/>
    </xf>
    <xf numFmtId="2" fontId="2" fillId="5" borderId="13" xfId="0" applyNumberFormat="1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164" fontId="2" fillId="10" borderId="49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71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164" fontId="5" fillId="10" borderId="70" xfId="0" applyNumberFormat="1" applyFont="1" applyFill="1" applyBorder="1" applyAlignment="1">
      <alignment vertical="center" wrapText="1"/>
    </xf>
    <xf numFmtId="164" fontId="5" fillId="10" borderId="0" xfId="0" applyNumberFormat="1" applyFont="1" applyFill="1" applyBorder="1" applyAlignment="1">
      <alignment vertical="center" wrapText="1"/>
    </xf>
    <xf numFmtId="164" fontId="5" fillId="10" borderId="54" xfId="0" applyNumberFormat="1" applyFont="1" applyFill="1" applyBorder="1" applyAlignment="1">
      <alignment vertical="center" wrapText="1"/>
    </xf>
    <xf numFmtId="0" fontId="14" fillId="10" borderId="55" xfId="0" applyFont="1" applyFill="1" applyBorder="1" applyAlignment="1">
      <alignment horizontal="left" vertical="center" wrapText="1"/>
    </xf>
    <xf numFmtId="0" fontId="14" fillId="10" borderId="28" xfId="0" applyFont="1" applyFill="1" applyBorder="1" applyAlignment="1">
      <alignment horizontal="left" vertical="center" wrapText="1"/>
    </xf>
    <xf numFmtId="0" fontId="14" fillId="10" borderId="17" xfId="0" applyFont="1" applyFill="1" applyBorder="1" applyAlignment="1">
      <alignment horizontal="left" vertical="center" wrapText="1"/>
    </xf>
    <xf numFmtId="49" fontId="2" fillId="5" borderId="53" xfId="0" applyNumberFormat="1" applyFont="1" applyFill="1" applyBorder="1" applyAlignment="1">
      <alignment horizontal="center" vertical="top"/>
    </xf>
    <xf numFmtId="49" fontId="2" fillId="5" borderId="5" xfId="0" applyNumberFormat="1" applyFont="1" applyFill="1" applyBorder="1" applyAlignment="1">
      <alignment horizontal="center" vertical="top"/>
    </xf>
    <xf numFmtId="49" fontId="2" fillId="5" borderId="45" xfId="0" applyNumberFormat="1" applyFont="1" applyFill="1" applyBorder="1" applyAlignment="1">
      <alignment horizontal="center" vertical="top"/>
    </xf>
    <xf numFmtId="0" fontId="3" fillId="0" borderId="7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50" xfId="0" applyNumberFormat="1" applyFont="1" applyFill="1" applyBorder="1" applyAlignment="1">
      <alignment horizontal="center" vertical="center"/>
    </xf>
    <xf numFmtId="49" fontId="2" fillId="10" borderId="47" xfId="0" applyNumberFormat="1" applyFont="1" applyFill="1" applyBorder="1" applyAlignment="1">
      <alignment horizontal="center" vertical="top" wrapText="1"/>
    </xf>
    <xf numFmtId="49" fontId="2" fillId="10" borderId="23" xfId="0" applyNumberFormat="1" applyFont="1" applyFill="1" applyBorder="1" applyAlignment="1">
      <alignment horizontal="center" vertical="top" wrapText="1"/>
    </xf>
    <xf numFmtId="164" fontId="2" fillId="5" borderId="13" xfId="0" applyNumberFormat="1" applyFont="1" applyFill="1" applyBorder="1" applyAlignment="1">
      <alignment horizontal="center" vertical="center"/>
    </xf>
    <xf numFmtId="164" fontId="2" fillId="5" borderId="10" xfId="0" applyNumberFormat="1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2" fillId="12" borderId="17" xfId="0" applyNumberFormat="1" applyFont="1" applyFill="1" applyBorder="1" applyAlignment="1">
      <alignment horizontal="center" vertical="top"/>
    </xf>
    <xf numFmtId="164" fontId="2" fillId="12" borderId="17" xfId="0" applyNumberFormat="1" applyFont="1" applyFill="1" applyBorder="1" applyAlignment="1">
      <alignment horizontal="center" vertical="center"/>
    </xf>
    <xf numFmtId="164" fontId="2" fillId="12" borderId="23" xfId="0" applyNumberFormat="1" applyFont="1" applyFill="1" applyBorder="1" applyAlignment="1">
      <alignment horizontal="center" vertical="center"/>
    </xf>
    <xf numFmtId="164" fontId="2" fillId="5" borderId="72" xfId="0" applyNumberFormat="1" applyFont="1" applyFill="1" applyBorder="1" applyAlignment="1">
      <alignment horizontal="left" vertical="center" wrapText="1"/>
    </xf>
    <xf numFmtId="164" fontId="2" fillId="5" borderId="26" xfId="0" applyNumberFormat="1" applyFont="1" applyFill="1" applyBorder="1" applyAlignment="1">
      <alignment horizontal="left" vertical="center" wrapText="1"/>
    </xf>
    <xf numFmtId="164" fontId="2" fillId="5" borderId="73" xfId="0" applyNumberFormat="1" applyFont="1" applyFill="1" applyBorder="1" applyAlignment="1">
      <alignment horizontal="left" vertical="center" wrapText="1"/>
    </xf>
    <xf numFmtId="164" fontId="2" fillId="5" borderId="46" xfId="0" applyNumberFormat="1" applyFont="1" applyFill="1" applyBorder="1" applyAlignment="1">
      <alignment horizontal="left" vertical="center" wrapText="1"/>
    </xf>
    <xf numFmtId="164" fontId="2" fillId="0" borderId="53" xfId="0" applyNumberFormat="1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left" vertical="center" wrapText="1"/>
    </xf>
    <xf numFmtId="164" fontId="2" fillId="0" borderId="45" xfId="0" applyNumberFormat="1" applyFont="1" applyFill="1" applyBorder="1" applyAlignment="1">
      <alignment horizontal="left" vertical="center" wrapText="1"/>
    </xf>
    <xf numFmtId="164" fontId="5" fillId="10" borderId="42" xfId="0" applyNumberFormat="1" applyFont="1" applyFill="1" applyBorder="1" applyAlignment="1">
      <alignment horizontal="left" vertical="center" wrapText="1"/>
    </xf>
    <xf numFmtId="164" fontId="5" fillId="10" borderId="56" xfId="0" applyNumberFormat="1" applyFont="1" applyFill="1" applyBorder="1" applyAlignment="1">
      <alignment horizontal="left" vertical="center" wrapText="1"/>
    </xf>
    <xf numFmtId="164" fontId="5" fillId="10" borderId="38" xfId="0" applyNumberFormat="1" applyFont="1" applyFill="1" applyBorder="1" applyAlignment="1">
      <alignment horizontal="left" vertical="center" wrapText="1"/>
    </xf>
    <xf numFmtId="164" fontId="2" fillId="12" borderId="27" xfId="0" applyNumberFormat="1" applyFont="1" applyFill="1" applyBorder="1" applyAlignment="1">
      <alignment vertical="center"/>
    </xf>
    <xf numFmtId="164" fontId="2" fillId="12" borderId="4" xfId="0" applyNumberFormat="1" applyFont="1" applyFill="1" applyBorder="1" applyAlignment="1">
      <alignment vertical="center"/>
    </xf>
    <xf numFmtId="164" fontId="2" fillId="12" borderId="6" xfId="0" applyNumberFormat="1" applyFont="1" applyFill="1" applyBorder="1" applyAlignment="1">
      <alignment vertical="center"/>
    </xf>
  </cellXfs>
  <cellStyles count="4">
    <cellStyle name="Normal" xfId="0" builtinId="0"/>
    <cellStyle name="Normal 2" xfId="2"/>
    <cellStyle name="Normal 3" xfId="3"/>
    <cellStyle name="Normal_Sheet1" xfId="1"/>
  </cellStyles>
  <dxfs count="1">
    <dxf>
      <font>
        <condense val="0"/>
        <extend val="0"/>
        <color auto="1"/>
      </font>
    </dxf>
  </dxfs>
  <tableStyles count="0" defaultTableStyle="TableStyleMedium9" defaultPivotStyle="PivotStyleLight16"/>
  <colors>
    <mruColors>
      <color rgb="FF2F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6"/>
  <sheetViews>
    <sheetView tabSelected="1" showWhiteSpace="0" topLeftCell="A7" zoomScale="120" zoomScaleNormal="120" zoomScaleSheetLayoutView="107" workbookViewId="0">
      <selection activeCell="X85" sqref="X85"/>
    </sheetView>
  </sheetViews>
  <sheetFormatPr defaultColWidth="9.140625" defaultRowHeight="15.75"/>
  <cols>
    <col min="1" max="2" width="3.42578125" style="1" customWidth="1"/>
    <col min="3" max="3" width="3" style="1" customWidth="1"/>
    <col min="4" max="4" width="23.7109375" style="4" customWidth="1"/>
    <col min="5" max="5" width="9.42578125" style="1" customWidth="1"/>
    <col min="6" max="6" width="5.28515625" style="1" customWidth="1"/>
    <col min="7" max="7" width="8" style="1" customWidth="1"/>
    <col min="8" max="8" width="9" style="1" customWidth="1"/>
    <col min="9" max="9" width="8.42578125" style="1" customWidth="1"/>
    <col min="10" max="10" width="6.5703125" style="1" customWidth="1"/>
    <col min="11" max="11" width="8.5703125" style="1" customWidth="1"/>
    <col min="12" max="12" width="9.28515625" style="1" customWidth="1"/>
    <col min="13" max="13" width="12.140625" style="1" customWidth="1"/>
    <col min="14" max="14" width="8.85546875" style="1" customWidth="1"/>
    <col min="15" max="15" width="9.42578125" style="1" customWidth="1"/>
    <col min="16" max="16" width="9.140625" style="1"/>
    <col min="17" max="17" width="8" style="1" customWidth="1"/>
    <col min="18" max="18" width="13.42578125" style="1" customWidth="1"/>
    <col min="19" max="19" width="7.140625" style="1" customWidth="1"/>
    <col min="20" max="20" width="7.42578125" style="1" customWidth="1"/>
    <col min="21" max="21" width="7.140625" style="1" customWidth="1"/>
    <col min="22" max="16384" width="9.140625" style="1"/>
  </cols>
  <sheetData>
    <row r="1" spans="1:22" ht="80.25" customHeight="1">
      <c r="P1" s="13"/>
      <c r="Q1" s="13"/>
      <c r="R1" s="541" t="s">
        <v>147</v>
      </c>
      <c r="S1" s="541"/>
      <c r="T1" s="541"/>
      <c r="U1" s="541"/>
    </row>
    <row r="2" spans="1:22" ht="15.75" customHeight="1">
      <c r="A2" s="548"/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</row>
    <row r="3" spans="1:22" s="2" customFormat="1" ht="12" customHeight="1">
      <c r="A3" s="549" t="s">
        <v>145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</row>
    <row r="4" spans="1:22" s="2" customFormat="1" ht="15.75" customHeight="1">
      <c r="A4" s="550" t="s">
        <v>16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551"/>
      <c r="S4" s="551"/>
      <c r="T4" s="551"/>
      <c r="U4" s="551"/>
    </row>
    <row r="5" spans="1:22" s="2" customFormat="1" ht="12">
      <c r="A5" s="552" t="s">
        <v>44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</row>
    <row r="6" spans="1:22" ht="12">
      <c r="A6" s="556" t="s">
        <v>21</v>
      </c>
      <c r="B6" s="556"/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556"/>
      <c r="R6" s="556"/>
      <c r="S6" s="556"/>
      <c r="T6" s="556"/>
      <c r="U6" s="556"/>
    </row>
    <row r="7" spans="1:22" ht="11.25" customHeight="1" thickBot="1">
      <c r="A7" s="569"/>
      <c r="B7" s="569"/>
      <c r="C7" s="569"/>
      <c r="D7" s="569"/>
      <c r="E7" s="569"/>
      <c r="F7" s="569"/>
      <c r="G7" s="569"/>
      <c r="H7" s="569"/>
      <c r="I7" s="569"/>
      <c r="J7" s="569"/>
      <c r="K7" s="569"/>
      <c r="L7" s="569"/>
      <c r="M7" s="569"/>
      <c r="N7" s="569"/>
      <c r="O7" s="569"/>
      <c r="P7" s="569"/>
      <c r="Q7" s="569"/>
      <c r="R7" s="569"/>
      <c r="S7" s="569"/>
      <c r="T7" s="569"/>
      <c r="U7" s="569"/>
    </row>
    <row r="8" spans="1:22" ht="24.75" customHeight="1">
      <c r="A8" s="538" t="s">
        <v>0</v>
      </c>
      <c r="B8" s="521" t="s">
        <v>1</v>
      </c>
      <c r="C8" s="521" t="s">
        <v>2</v>
      </c>
      <c r="D8" s="535" t="s">
        <v>3</v>
      </c>
      <c r="E8" s="521" t="s">
        <v>4</v>
      </c>
      <c r="F8" s="521" t="s">
        <v>5</v>
      </c>
      <c r="G8" s="564" t="s">
        <v>6</v>
      </c>
      <c r="H8" s="524" t="s">
        <v>132</v>
      </c>
      <c r="I8" s="525"/>
      <c r="J8" s="525"/>
      <c r="K8" s="526"/>
      <c r="L8" s="524" t="s">
        <v>133</v>
      </c>
      <c r="M8" s="525"/>
      <c r="N8" s="525"/>
      <c r="O8" s="526"/>
      <c r="P8" s="532" t="s">
        <v>127</v>
      </c>
      <c r="Q8" s="532" t="s">
        <v>134</v>
      </c>
      <c r="R8" s="553" t="s">
        <v>22</v>
      </c>
      <c r="S8" s="554"/>
      <c r="T8" s="554"/>
      <c r="U8" s="555"/>
      <c r="V8" s="14"/>
    </row>
    <row r="9" spans="1:22" ht="18.75" customHeight="1">
      <c r="A9" s="539"/>
      <c r="B9" s="522"/>
      <c r="C9" s="522"/>
      <c r="D9" s="536"/>
      <c r="E9" s="522"/>
      <c r="F9" s="522"/>
      <c r="G9" s="565"/>
      <c r="H9" s="539" t="s">
        <v>7</v>
      </c>
      <c r="I9" s="580" t="s">
        <v>8</v>
      </c>
      <c r="J9" s="580"/>
      <c r="K9" s="578" t="s">
        <v>9</v>
      </c>
      <c r="L9" s="557" t="s">
        <v>7</v>
      </c>
      <c r="M9" s="530" t="s">
        <v>8</v>
      </c>
      <c r="N9" s="530"/>
      <c r="O9" s="567" t="s">
        <v>9</v>
      </c>
      <c r="P9" s="533"/>
      <c r="Q9" s="533"/>
      <c r="R9" s="576" t="s">
        <v>10</v>
      </c>
      <c r="S9" s="530" t="s">
        <v>11</v>
      </c>
      <c r="T9" s="530"/>
      <c r="U9" s="531"/>
      <c r="V9" s="14"/>
    </row>
    <row r="10" spans="1:22" ht="96" customHeight="1" thickBot="1">
      <c r="A10" s="540"/>
      <c r="B10" s="523"/>
      <c r="C10" s="523"/>
      <c r="D10" s="537"/>
      <c r="E10" s="523"/>
      <c r="F10" s="523"/>
      <c r="G10" s="566"/>
      <c r="H10" s="540"/>
      <c r="I10" s="98" t="s">
        <v>7</v>
      </c>
      <c r="J10" s="11" t="s">
        <v>12</v>
      </c>
      <c r="K10" s="579"/>
      <c r="L10" s="558"/>
      <c r="M10" s="192" t="s">
        <v>7</v>
      </c>
      <c r="N10" s="193" t="s">
        <v>12</v>
      </c>
      <c r="O10" s="568"/>
      <c r="P10" s="534"/>
      <c r="Q10" s="534"/>
      <c r="R10" s="577"/>
      <c r="S10" s="194" t="s">
        <v>135</v>
      </c>
      <c r="T10" s="194" t="s">
        <v>125</v>
      </c>
      <c r="U10" s="195" t="s">
        <v>136</v>
      </c>
      <c r="V10" s="14"/>
    </row>
    <row r="11" spans="1:22" ht="15" customHeight="1" thickBot="1">
      <c r="A11" s="559" t="s">
        <v>27</v>
      </c>
      <c r="B11" s="560"/>
      <c r="C11" s="560"/>
      <c r="D11" s="560"/>
      <c r="E11" s="560"/>
      <c r="F11" s="560"/>
      <c r="G11" s="560"/>
      <c r="H11" s="560"/>
      <c r="I11" s="560"/>
      <c r="J11" s="560"/>
      <c r="K11" s="560"/>
      <c r="L11" s="560"/>
      <c r="M11" s="560"/>
      <c r="N11" s="560"/>
      <c r="O11" s="560"/>
      <c r="P11" s="560"/>
      <c r="Q11" s="560"/>
      <c r="R11" s="560"/>
      <c r="S11" s="560"/>
      <c r="T11" s="560"/>
      <c r="U11" s="561"/>
      <c r="V11" s="14"/>
    </row>
    <row r="12" spans="1:22" ht="15" customHeight="1" thickBot="1">
      <c r="A12" s="527" t="s">
        <v>28</v>
      </c>
      <c r="B12" s="528"/>
      <c r="C12" s="528"/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8"/>
      <c r="P12" s="528"/>
      <c r="Q12" s="528"/>
      <c r="R12" s="528"/>
      <c r="S12" s="528"/>
      <c r="T12" s="528"/>
      <c r="U12" s="529"/>
      <c r="V12" s="14"/>
    </row>
    <row r="13" spans="1:22" ht="15" customHeight="1" thickBot="1">
      <c r="A13" s="5" t="s">
        <v>17</v>
      </c>
      <c r="B13" s="562" t="s">
        <v>36</v>
      </c>
      <c r="C13" s="562"/>
      <c r="D13" s="562"/>
      <c r="E13" s="562"/>
      <c r="F13" s="562"/>
      <c r="G13" s="562"/>
      <c r="H13" s="562"/>
      <c r="I13" s="562"/>
      <c r="J13" s="562"/>
      <c r="K13" s="562"/>
      <c r="L13" s="562"/>
      <c r="M13" s="562"/>
      <c r="N13" s="562"/>
      <c r="O13" s="562"/>
      <c r="P13" s="562"/>
      <c r="Q13" s="562"/>
      <c r="R13" s="562"/>
      <c r="S13" s="562"/>
      <c r="T13" s="562"/>
      <c r="U13" s="563"/>
      <c r="V13" s="14"/>
    </row>
    <row r="14" spans="1:22" ht="15" customHeight="1" thickBot="1">
      <c r="A14" s="6" t="s">
        <v>17</v>
      </c>
      <c r="B14" s="7" t="s">
        <v>17</v>
      </c>
      <c r="C14" s="485" t="s">
        <v>29</v>
      </c>
      <c r="D14" s="485"/>
      <c r="E14" s="485"/>
      <c r="F14" s="485"/>
      <c r="G14" s="485"/>
      <c r="H14" s="486"/>
      <c r="I14" s="486"/>
      <c r="J14" s="486"/>
      <c r="K14" s="486"/>
      <c r="L14" s="486"/>
      <c r="M14" s="486"/>
      <c r="N14" s="486"/>
      <c r="O14" s="486"/>
      <c r="P14" s="486"/>
      <c r="Q14" s="485"/>
      <c r="R14" s="485"/>
      <c r="S14" s="485"/>
      <c r="T14" s="485"/>
      <c r="U14" s="487"/>
      <c r="V14" s="14"/>
    </row>
    <row r="15" spans="1:22" s="33" customFormat="1" ht="12" customHeight="1">
      <c r="A15" s="424" t="s">
        <v>17</v>
      </c>
      <c r="B15" s="432" t="s">
        <v>17</v>
      </c>
      <c r="C15" s="459" t="s">
        <v>89</v>
      </c>
      <c r="D15" s="465" t="s">
        <v>90</v>
      </c>
      <c r="E15" s="462" t="s">
        <v>39</v>
      </c>
      <c r="F15" s="573" t="s">
        <v>26</v>
      </c>
      <c r="G15" s="234" t="s">
        <v>32</v>
      </c>
      <c r="H15" s="83">
        <v>225000</v>
      </c>
      <c r="I15" s="84">
        <f>H15-K15</f>
        <v>0</v>
      </c>
      <c r="J15" s="84">
        <v>0</v>
      </c>
      <c r="K15" s="129">
        <v>225000</v>
      </c>
      <c r="L15" s="83">
        <v>0</v>
      </c>
      <c r="M15" s="84">
        <v>0</v>
      </c>
      <c r="N15" s="84">
        <v>0</v>
      </c>
      <c r="O15" s="85">
        <v>0</v>
      </c>
      <c r="P15" s="50">
        <v>30000</v>
      </c>
      <c r="Q15" s="50">
        <v>0</v>
      </c>
      <c r="R15" s="542" t="s">
        <v>54</v>
      </c>
      <c r="S15" s="545"/>
      <c r="T15" s="597">
        <v>1</v>
      </c>
      <c r="U15" s="570"/>
      <c r="V15" s="43"/>
    </row>
    <row r="16" spans="1:22" s="33" customFormat="1" ht="12" customHeight="1">
      <c r="A16" s="425"/>
      <c r="B16" s="433"/>
      <c r="C16" s="460"/>
      <c r="D16" s="466"/>
      <c r="E16" s="463"/>
      <c r="F16" s="574"/>
      <c r="G16" s="235" t="s">
        <v>24</v>
      </c>
      <c r="H16" s="136">
        <v>10700</v>
      </c>
      <c r="I16" s="21">
        <f t="shared" ref="I16:I17" si="0">H16-K16</f>
        <v>0</v>
      </c>
      <c r="J16" s="122">
        <v>0</v>
      </c>
      <c r="K16" s="132">
        <v>10700</v>
      </c>
      <c r="L16" s="20">
        <v>0</v>
      </c>
      <c r="M16" s="21">
        <v>0</v>
      </c>
      <c r="N16" s="21">
        <v>0</v>
      </c>
      <c r="O16" s="243">
        <v>0</v>
      </c>
      <c r="P16" s="24">
        <v>0</v>
      </c>
      <c r="Q16" s="24">
        <v>0</v>
      </c>
      <c r="R16" s="543"/>
      <c r="S16" s="546"/>
      <c r="T16" s="598"/>
      <c r="U16" s="571"/>
      <c r="V16" s="43"/>
    </row>
    <row r="17" spans="1:26" s="33" customFormat="1" ht="12" customHeight="1" thickBot="1">
      <c r="A17" s="425"/>
      <c r="B17" s="433"/>
      <c r="C17" s="460"/>
      <c r="D17" s="466"/>
      <c r="E17" s="463"/>
      <c r="F17" s="574"/>
      <c r="G17" s="236" t="s">
        <v>31</v>
      </c>
      <c r="H17" s="20">
        <v>0</v>
      </c>
      <c r="I17" s="21">
        <f t="shared" si="0"/>
        <v>0</v>
      </c>
      <c r="J17" s="21">
        <v>0</v>
      </c>
      <c r="K17" s="243">
        <v>0</v>
      </c>
      <c r="L17" s="20">
        <v>0</v>
      </c>
      <c r="M17" s="21">
        <v>0</v>
      </c>
      <c r="N17" s="21">
        <v>0</v>
      </c>
      <c r="O17" s="243">
        <v>0</v>
      </c>
      <c r="P17" s="24">
        <v>0</v>
      </c>
      <c r="Q17" s="51">
        <v>0</v>
      </c>
      <c r="R17" s="543"/>
      <c r="S17" s="547"/>
      <c r="T17" s="599"/>
      <c r="U17" s="572"/>
      <c r="V17" s="43"/>
    </row>
    <row r="18" spans="1:26" s="33" customFormat="1" ht="23.25" customHeight="1" thickBot="1">
      <c r="A18" s="457"/>
      <c r="B18" s="458"/>
      <c r="C18" s="461"/>
      <c r="D18" s="467"/>
      <c r="E18" s="464"/>
      <c r="F18" s="575"/>
      <c r="G18" s="147" t="s">
        <v>13</v>
      </c>
      <c r="H18" s="244">
        <f>SUM(H15:H17)</f>
        <v>235700</v>
      </c>
      <c r="I18" s="240">
        <f t="shared" ref="I18:P18" si="1">SUM(I15:I17)</f>
        <v>0</v>
      </c>
      <c r="J18" s="240">
        <f t="shared" si="1"/>
        <v>0</v>
      </c>
      <c r="K18" s="245">
        <f t="shared" si="1"/>
        <v>235700</v>
      </c>
      <c r="L18" s="244">
        <f t="shared" si="1"/>
        <v>0</v>
      </c>
      <c r="M18" s="240">
        <f t="shared" si="1"/>
        <v>0</v>
      </c>
      <c r="N18" s="240">
        <f t="shared" si="1"/>
        <v>0</v>
      </c>
      <c r="O18" s="245">
        <f t="shared" si="1"/>
        <v>0</v>
      </c>
      <c r="P18" s="251">
        <f t="shared" si="1"/>
        <v>30000</v>
      </c>
      <c r="Q18" s="148">
        <f>SUM(Q15:Q17)</f>
        <v>0</v>
      </c>
      <c r="R18" s="544"/>
      <c r="S18" s="149"/>
      <c r="T18" s="150">
        <v>1</v>
      </c>
      <c r="U18" s="151"/>
      <c r="V18" s="43"/>
    </row>
    <row r="19" spans="1:26" ht="22.5" customHeight="1">
      <c r="A19" s="400" t="s">
        <v>17</v>
      </c>
      <c r="B19" s="358" t="s">
        <v>17</v>
      </c>
      <c r="C19" s="481" t="s">
        <v>113</v>
      </c>
      <c r="D19" s="606" t="s">
        <v>106</v>
      </c>
      <c r="E19" s="609" t="s">
        <v>119</v>
      </c>
      <c r="F19" s="612" t="s">
        <v>69</v>
      </c>
      <c r="G19" s="237" t="s">
        <v>24</v>
      </c>
      <c r="H19" s="154">
        <v>3000</v>
      </c>
      <c r="I19" s="21">
        <f>H19-K19</f>
        <v>3000</v>
      </c>
      <c r="J19" s="122">
        <v>0</v>
      </c>
      <c r="K19" s="132"/>
      <c r="L19" s="189">
        <v>25000</v>
      </c>
      <c r="M19" s="87">
        <v>25000</v>
      </c>
      <c r="N19" s="87">
        <v>0</v>
      </c>
      <c r="O19" s="196">
        <v>0</v>
      </c>
      <c r="P19" s="88"/>
      <c r="Q19" s="88"/>
      <c r="R19" s="614" t="s">
        <v>34</v>
      </c>
      <c r="S19" s="494">
        <v>1</v>
      </c>
      <c r="T19" s="616"/>
      <c r="U19" s="488"/>
      <c r="V19" s="3"/>
    </row>
    <row r="20" spans="1:26" ht="22.5" customHeight="1">
      <c r="A20" s="401"/>
      <c r="B20" s="359"/>
      <c r="C20" s="482"/>
      <c r="D20" s="607"/>
      <c r="E20" s="610"/>
      <c r="F20" s="612"/>
      <c r="G20" s="238" t="s">
        <v>32</v>
      </c>
      <c r="H20" s="101"/>
      <c r="I20" s="21">
        <f t="shared" ref="I20:I21" si="2">H20-K20</f>
        <v>0</v>
      </c>
      <c r="J20" s="87"/>
      <c r="K20" s="196"/>
      <c r="L20" s="189"/>
      <c r="M20" s="87"/>
      <c r="N20" s="87"/>
      <c r="O20" s="196"/>
      <c r="P20" s="88"/>
      <c r="Q20" s="88"/>
      <c r="R20" s="615"/>
      <c r="S20" s="495"/>
      <c r="T20" s="617"/>
      <c r="U20" s="489"/>
      <c r="V20" s="3"/>
    </row>
    <row r="21" spans="1:26" ht="22.5" customHeight="1" thickBot="1">
      <c r="A21" s="401"/>
      <c r="B21" s="359"/>
      <c r="C21" s="482"/>
      <c r="D21" s="607"/>
      <c r="E21" s="610"/>
      <c r="F21" s="612"/>
      <c r="G21" s="239" t="s">
        <v>23</v>
      </c>
      <c r="H21" s="101"/>
      <c r="I21" s="21">
        <f t="shared" si="2"/>
        <v>0</v>
      </c>
      <c r="J21" s="87"/>
      <c r="K21" s="196"/>
      <c r="L21" s="189"/>
      <c r="M21" s="87"/>
      <c r="N21" s="87"/>
      <c r="O21" s="196"/>
      <c r="P21" s="88"/>
      <c r="Q21" s="89"/>
      <c r="R21" s="615"/>
      <c r="S21" s="496"/>
      <c r="T21" s="618"/>
      <c r="U21" s="490"/>
      <c r="V21" s="3"/>
    </row>
    <row r="22" spans="1:26" ht="22.5" customHeight="1" thickBot="1">
      <c r="A22" s="402"/>
      <c r="B22" s="360"/>
      <c r="C22" s="483"/>
      <c r="D22" s="608"/>
      <c r="E22" s="611"/>
      <c r="F22" s="613"/>
      <c r="G22" s="48" t="s">
        <v>13</v>
      </c>
      <c r="H22" s="246">
        <f>SUM(H19:H21)</f>
        <v>3000</v>
      </c>
      <c r="I22" s="247">
        <f t="shared" ref="I22:Q22" si="3">SUM(I19:I21)</f>
        <v>3000</v>
      </c>
      <c r="J22" s="247">
        <f t="shared" si="3"/>
        <v>0</v>
      </c>
      <c r="K22" s="248">
        <f t="shared" si="3"/>
        <v>0</v>
      </c>
      <c r="L22" s="249">
        <f t="shared" si="3"/>
        <v>25000</v>
      </c>
      <c r="M22" s="100">
        <f t="shared" si="3"/>
        <v>25000</v>
      </c>
      <c r="N22" s="100">
        <f t="shared" si="3"/>
        <v>0</v>
      </c>
      <c r="O22" s="250">
        <f t="shared" si="3"/>
        <v>0</v>
      </c>
      <c r="P22" s="252">
        <f t="shared" si="3"/>
        <v>0</v>
      </c>
      <c r="Q22" s="252">
        <f t="shared" si="3"/>
        <v>0</v>
      </c>
      <c r="R22" s="615"/>
      <c r="S22" s="72">
        <v>1</v>
      </c>
      <c r="T22" s="73"/>
      <c r="U22" s="74"/>
      <c r="V22" s="3"/>
    </row>
    <row r="23" spans="1:26" ht="15" customHeight="1" thickBot="1">
      <c r="A23" s="6" t="s">
        <v>17</v>
      </c>
      <c r="B23" s="7" t="s">
        <v>17</v>
      </c>
      <c r="C23" s="622" t="s">
        <v>14</v>
      </c>
      <c r="D23" s="622"/>
      <c r="E23" s="622"/>
      <c r="F23" s="622"/>
      <c r="G23" s="39" t="s">
        <v>13</v>
      </c>
      <c r="H23" s="40">
        <f>SUM(H22,H18)</f>
        <v>238700</v>
      </c>
      <c r="I23" s="40">
        <f t="shared" ref="I23:P23" si="4">SUM(I22,I18)</f>
        <v>3000</v>
      </c>
      <c r="J23" s="40">
        <f t="shared" si="4"/>
        <v>0</v>
      </c>
      <c r="K23" s="40">
        <f t="shared" si="4"/>
        <v>235700</v>
      </c>
      <c r="L23" s="40">
        <f t="shared" si="4"/>
        <v>25000</v>
      </c>
      <c r="M23" s="40">
        <f t="shared" si="4"/>
        <v>25000</v>
      </c>
      <c r="N23" s="40">
        <f t="shared" si="4"/>
        <v>0</v>
      </c>
      <c r="O23" s="40">
        <f t="shared" si="4"/>
        <v>0</v>
      </c>
      <c r="P23" s="40">
        <f t="shared" si="4"/>
        <v>30000</v>
      </c>
      <c r="Q23" s="40">
        <f t="shared" ref="Q23" si="5">SUM(Q22,Q18)</f>
        <v>0</v>
      </c>
      <c r="R23" s="45"/>
      <c r="S23" s="40"/>
      <c r="T23" s="40"/>
      <c r="U23" s="45"/>
      <c r="V23" s="3"/>
    </row>
    <row r="24" spans="1:26" ht="17.25" customHeight="1" thickBot="1">
      <c r="A24" s="92"/>
      <c r="B24" s="93"/>
      <c r="C24" s="94"/>
      <c r="D24" s="95"/>
      <c r="E24" s="96"/>
      <c r="F24" s="99"/>
      <c r="G24" s="56"/>
      <c r="H24" s="54"/>
      <c r="I24" s="57"/>
      <c r="J24" s="57"/>
      <c r="K24" s="49"/>
      <c r="L24" s="54"/>
      <c r="M24" s="57"/>
      <c r="N24" s="57"/>
      <c r="O24" s="49"/>
      <c r="P24" s="53"/>
      <c r="Q24" s="58"/>
      <c r="R24" s="97"/>
      <c r="S24" s="59"/>
      <c r="T24" s="60"/>
      <c r="U24" s="61"/>
      <c r="V24" s="3"/>
    </row>
    <row r="25" spans="1:26" ht="21.75" customHeight="1" thickBot="1">
      <c r="A25" s="6" t="s">
        <v>17</v>
      </c>
      <c r="B25" s="46" t="s">
        <v>18</v>
      </c>
      <c r="C25" s="484" t="s">
        <v>78</v>
      </c>
      <c r="D25" s="485"/>
      <c r="E25" s="485"/>
      <c r="F25" s="485"/>
      <c r="G25" s="485"/>
      <c r="H25" s="486"/>
      <c r="I25" s="486"/>
      <c r="J25" s="486"/>
      <c r="K25" s="486"/>
      <c r="L25" s="486"/>
      <c r="M25" s="486"/>
      <c r="N25" s="486"/>
      <c r="O25" s="486"/>
      <c r="P25" s="486"/>
      <c r="Q25" s="486"/>
      <c r="R25" s="485"/>
      <c r="S25" s="485"/>
      <c r="T25" s="487"/>
      <c r="U25" s="40"/>
    </row>
    <row r="26" spans="1:26" ht="18.75" customHeight="1">
      <c r="A26" s="400" t="s">
        <v>17</v>
      </c>
      <c r="B26" s="358" t="s">
        <v>18</v>
      </c>
      <c r="C26" s="481" t="s">
        <v>46</v>
      </c>
      <c r="D26" s="472" t="s">
        <v>51</v>
      </c>
      <c r="E26" s="478" t="s">
        <v>41</v>
      </c>
      <c r="F26" s="583" t="s">
        <v>38</v>
      </c>
      <c r="G26" s="253" t="s">
        <v>24</v>
      </c>
      <c r="H26" s="127">
        <v>47800</v>
      </c>
      <c r="I26" s="84">
        <f>H26-K26</f>
        <v>0</v>
      </c>
      <c r="J26" s="128">
        <v>0</v>
      </c>
      <c r="K26" s="129">
        <v>47800</v>
      </c>
      <c r="L26" s="22"/>
      <c r="M26" s="47"/>
      <c r="N26" s="47"/>
      <c r="O26" s="23"/>
      <c r="P26" s="273"/>
      <c r="Q26" s="273"/>
      <c r="R26" s="515" t="s">
        <v>55</v>
      </c>
      <c r="S26" s="603"/>
      <c r="T26" s="619"/>
      <c r="U26" s="491"/>
      <c r="V26" s="3"/>
    </row>
    <row r="27" spans="1:26" ht="18.75" customHeight="1">
      <c r="A27" s="401"/>
      <c r="B27" s="359"/>
      <c r="C27" s="482"/>
      <c r="D27" s="473"/>
      <c r="E27" s="479"/>
      <c r="F27" s="584"/>
      <c r="G27" s="254" t="s">
        <v>32</v>
      </c>
      <c r="H27" s="263">
        <v>0</v>
      </c>
      <c r="I27" s="21">
        <f t="shared" ref="I27:I28" si="6">H27-K27</f>
        <v>0</v>
      </c>
      <c r="J27" s="260"/>
      <c r="K27" s="264">
        <v>0</v>
      </c>
      <c r="L27" s="263"/>
      <c r="M27" s="260"/>
      <c r="N27" s="260"/>
      <c r="O27" s="264"/>
      <c r="P27" s="274"/>
      <c r="Q27" s="274"/>
      <c r="R27" s="516"/>
      <c r="S27" s="604"/>
      <c r="T27" s="620"/>
      <c r="U27" s="492"/>
      <c r="V27" s="3"/>
    </row>
    <row r="28" spans="1:26" ht="18.75" customHeight="1" thickBot="1">
      <c r="A28" s="401"/>
      <c r="B28" s="359"/>
      <c r="C28" s="482"/>
      <c r="D28" s="473"/>
      <c r="E28" s="479"/>
      <c r="F28" s="584"/>
      <c r="G28" s="255" t="s">
        <v>31</v>
      </c>
      <c r="H28" s="263">
        <v>0</v>
      </c>
      <c r="I28" s="21">
        <f t="shared" si="6"/>
        <v>0</v>
      </c>
      <c r="J28" s="260"/>
      <c r="K28" s="264">
        <v>0</v>
      </c>
      <c r="L28" s="263"/>
      <c r="M28" s="260"/>
      <c r="N28" s="260"/>
      <c r="O28" s="264"/>
      <c r="P28" s="274"/>
      <c r="Q28" s="274"/>
      <c r="R28" s="516"/>
      <c r="S28" s="605"/>
      <c r="T28" s="621"/>
      <c r="U28" s="493"/>
      <c r="V28" s="3"/>
    </row>
    <row r="29" spans="1:26" ht="16.5" customHeight="1" thickBot="1">
      <c r="A29" s="402"/>
      <c r="B29" s="360"/>
      <c r="C29" s="483"/>
      <c r="D29" s="474"/>
      <c r="E29" s="480"/>
      <c r="F29" s="585"/>
      <c r="G29" s="48" t="s">
        <v>13</v>
      </c>
      <c r="H29" s="265">
        <f>SUM(H26:H28)</f>
        <v>47800</v>
      </c>
      <c r="I29" s="242">
        <f t="shared" ref="I29:K29" si="7">SUM(I26:I28)</f>
        <v>0</v>
      </c>
      <c r="J29" s="242">
        <f t="shared" si="7"/>
        <v>0</v>
      </c>
      <c r="K29" s="266">
        <f t="shared" si="7"/>
        <v>47800</v>
      </c>
      <c r="L29" s="265"/>
      <c r="M29" s="242"/>
      <c r="N29" s="242"/>
      <c r="O29" s="266"/>
      <c r="P29" s="275"/>
      <c r="Q29" s="275"/>
      <c r="R29" s="517"/>
      <c r="S29" s="16"/>
      <c r="T29" s="16"/>
      <c r="U29" s="41"/>
      <c r="V29" s="14"/>
      <c r="W29" s="1" t="s">
        <v>56</v>
      </c>
    </row>
    <row r="30" spans="1:26" ht="18" customHeight="1">
      <c r="A30" s="400" t="s">
        <v>17</v>
      </c>
      <c r="B30" s="358" t="s">
        <v>18</v>
      </c>
      <c r="C30" s="427" t="s">
        <v>26</v>
      </c>
      <c r="D30" s="435" t="s">
        <v>79</v>
      </c>
      <c r="E30" s="350" t="s">
        <v>114</v>
      </c>
      <c r="F30" s="352" t="s">
        <v>25</v>
      </c>
      <c r="G30" s="233" t="s">
        <v>23</v>
      </c>
      <c r="H30" s="136">
        <v>7800</v>
      </c>
      <c r="I30" s="21">
        <f>H30-K30</f>
        <v>7500</v>
      </c>
      <c r="J30" s="122">
        <v>0</v>
      </c>
      <c r="K30" s="132">
        <v>300</v>
      </c>
      <c r="L30" s="136"/>
      <c r="M30" s="122"/>
      <c r="N30" s="122"/>
      <c r="O30" s="132"/>
      <c r="P30" s="140"/>
      <c r="Q30" s="140"/>
      <c r="R30" s="589" t="s">
        <v>107</v>
      </c>
      <c r="S30" s="441"/>
      <c r="T30" s="441"/>
      <c r="U30" s="348"/>
      <c r="V30" s="3"/>
      <c r="W30" s="438"/>
      <c r="X30" s="438"/>
      <c r="Y30" s="438"/>
      <c r="Z30" s="438"/>
    </row>
    <row r="31" spans="1:26" ht="15.75" customHeight="1">
      <c r="A31" s="401"/>
      <c r="B31" s="359"/>
      <c r="C31" s="428"/>
      <c r="D31" s="436"/>
      <c r="E31" s="351"/>
      <c r="F31" s="353"/>
      <c r="G31" s="256" t="s">
        <v>32</v>
      </c>
      <c r="H31" s="136">
        <v>700</v>
      </c>
      <c r="I31" s="21">
        <f t="shared" ref="I31:I32" si="8">H31-K31</f>
        <v>600</v>
      </c>
      <c r="J31" s="122">
        <v>0</v>
      </c>
      <c r="K31" s="132">
        <v>100</v>
      </c>
      <c r="L31" s="136"/>
      <c r="M31" s="122"/>
      <c r="N31" s="122"/>
      <c r="O31" s="132"/>
      <c r="P31" s="140"/>
      <c r="Q31" s="140"/>
      <c r="R31" s="590"/>
      <c r="S31" s="396"/>
      <c r="T31" s="396"/>
      <c r="U31" s="349"/>
      <c r="V31" s="3"/>
    </row>
    <row r="32" spans="1:26" ht="16.5" customHeight="1" thickBot="1">
      <c r="A32" s="401"/>
      <c r="B32" s="359"/>
      <c r="C32" s="428"/>
      <c r="D32" s="436"/>
      <c r="E32" s="351"/>
      <c r="F32" s="353"/>
      <c r="G32" s="231" t="s">
        <v>24</v>
      </c>
      <c r="H32" s="221">
        <v>3300</v>
      </c>
      <c r="I32" s="21">
        <f t="shared" si="8"/>
        <v>3200</v>
      </c>
      <c r="J32" s="122"/>
      <c r="K32" s="132">
        <v>100</v>
      </c>
      <c r="L32" s="221"/>
      <c r="M32" s="122"/>
      <c r="N32" s="122"/>
      <c r="O32" s="132"/>
      <c r="P32" s="140"/>
      <c r="Q32" s="140"/>
      <c r="R32" s="590"/>
      <c r="S32" s="396"/>
      <c r="T32" s="396"/>
      <c r="U32" s="349"/>
      <c r="V32" s="3"/>
    </row>
    <row r="33" spans="1:22" ht="16.5" customHeight="1" thickBot="1">
      <c r="A33" s="402"/>
      <c r="B33" s="360"/>
      <c r="C33" s="429"/>
      <c r="D33" s="437"/>
      <c r="E33" s="376"/>
      <c r="F33" s="450"/>
      <c r="G33" s="147" t="s">
        <v>13</v>
      </c>
      <c r="H33" s="267">
        <f>SUM(H30:H32)</f>
        <v>11800</v>
      </c>
      <c r="I33" s="261">
        <f t="shared" ref="I33:K33" si="9">SUM(I30:I32)</f>
        <v>11300</v>
      </c>
      <c r="J33" s="261">
        <f t="shared" si="9"/>
        <v>0</v>
      </c>
      <c r="K33" s="268">
        <f t="shared" si="9"/>
        <v>500</v>
      </c>
      <c r="L33" s="244"/>
      <c r="M33" s="240"/>
      <c r="N33" s="240"/>
      <c r="O33" s="245"/>
      <c r="P33" s="276"/>
      <c r="Q33" s="276"/>
      <c r="R33" s="602"/>
      <c r="S33" s="199"/>
      <c r="T33" s="199"/>
      <c r="U33" s="200"/>
      <c r="V33" s="3"/>
    </row>
    <row r="34" spans="1:22" s="121" customFormat="1" ht="18.75" customHeight="1">
      <c r="A34" s="400" t="s">
        <v>17</v>
      </c>
      <c r="B34" s="358" t="s">
        <v>18</v>
      </c>
      <c r="C34" s="427" t="s">
        <v>82</v>
      </c>
      <c r="D34" s="505" t="s">
        <v>74</v>
      </c>
      <c r="E34" s="499" t="s">
        <v>114</v>
      </c>
      <c r="F34" s="502" t="s">
        <v>25</v>
      </c>
      <c r="G34" s="233" t="s">
        <v>23</v>
      </c>
      <c r="H34" s="136">
        <v>60000</v>
      </c>
      <c r="I34" s="21">
        <f>H34-K34</f>
        <v>21600</v>
      </c>
      <c r="J34" s="122">
        <v>0</v>
      </c>
      <c r="K34" s="132">
        <v>38400</v>
      </c>
      <c r="L34" s="136"/>
      <c r="M34" s="122"/>
      <c r="N34" s="122"/>
      <c r="O34" s="132"/>
      <c r="P34" s="140"/>
      <c r="Q34" s="140"/>
      <c r="R34" s="589" t="s">
        <v>107</v>
      </c>
      <c r="S34" s="443">
        <v>5136</v>
      </c>
      <c r="T34" s="443">
        <v>0</v>
      </c>
      <c r="U34" s="442">
        <v>0</v>
      </c>
      <c r="V34" s="120"/>
    </row>
    <row r="35" spans="1:22" s="121" customFormat="1" ht="20.25" customHeight="1">
      <c r="A35" s="401"/>
      <c r="B35" s="359"/>
      <c r="C35" s="428"/>
      <c r="D35" s="506"/>
      <c r="E35" s="509"/>
      <c r="F35" s="511"/>
      <c r="G35" s="256" t="s">
        <v>32</v>
      </c>
      <c r="H35" s="136">
        <v>5700</v>
      </c>
      <c r="I35" s="21">
        <f t="shared" ref="I35:I52" si="10">H35-K35</f>
        <v>2500</v>
      </c>
      <c r="J35" s="122">
        <v>0</v>
      </c>
      <c r="K35" s="132">
        <v>3200</v>
      </c>
      <c r="L35" s="136"/>
      <c r="M35" s="122"/>
      <c r="N35" s="122"/>
      <c r="O35" s="132"/>
      <c r="P35" s="140"/>
      <c r="Q35" s="140"/>
      <c r="R35" s="590"/>
      <c r="S35" s="371"/>
      <c r="T35" s="371"/>
      <c r="U35" s="446"/>
      <c r="V35" s="120"/>
    </row>
    <row r="36" spans="1:22" s="121" customFormat="1" ht="14.25" customHeight="1">
      <c r="A36" s="401"/>
      <c r="B36" s="359"/>
      <c r="C36" s="428"/>
      <c r="D36" s="506"/>
      <c r="E36" s="509"/>
      <c r="F36" s="511"/>
      <c r="G36" s="230" t="s">
        <v>24</v>
      </c>
      <c r="H36" s="136">
        <v>22000</v>
      </c>
      <c r="I36" s="21">
        <f t="shared" si="10"/>
        <v>4300</v>
      </c>
      <c r="J36" s="122">
        <v>0</v>
      </c>
      <c r="K36" s="132">
        <v>17700</v>
      </c>
      <c r="L36" s="136">
        <v>5000</v>
      </c>
      <c r="M36" s="122">
        <v>5000</v>
      </c>
      <c r="N36" s="122"/>
      <c r="O36" s="132">
        <v>0</v>
      </c>
      <c r="P36" s="140"/>
      <c r="Q36" s="140"/>
      <c r="R36" s="590"/>
      <c r="S36" s="371"/>
      <c r="T36" s="371"/>
      <c r="U36" s="446"/>
      <c r="V36" s="120"/>
    </row>
    <row r="37" spans="1:22" s="121" customFormat="1" ht="22.5" customHeight="1" thickBot="1">
      <c r="A37" s="401"/>
      <c r="B37" s="359"/>
      <c r="C37" s="428"/>
      <c r="D37" s="507"/>
      <c r="E37" s="500"/>
      <c r="F37" s="503"/>
      <c r="G37" s="231" t="s">
        <v>85</v>
      </c>
      <c r="H37" s="136">
        <v>4600</v>
      </c>
      <c r="I37" s="21">
        <f t="shared" si="10"/>
        <v>3600</v>
      </c>
      <c r="J37" s="122"/>
      <c r="K37" s="132">
        <v>1000</v>
      </c>
      <c r="L37" s="136"/>
      <c r="M37" s="122"/>
      <c r="N37" s="122"/>
      <c r="O37" s="132"/>
      <c r="P37" s="140"/>
      <c r="Q37" s="140"/>
      <c r="R37" s="590"/>
      <c r="S37" s="448"/>
      <c r="T37" s="448"/>
      <c r="U37" s="447"/>
      <c r="V37" s="120"/>
    </row>
    <row r="38" spans="1:22" s="121" customFormat="1" ht="25.5" customHeight="1" thickBot="1">
      <c r="A38" s="402"/>
      <c r="B38" s="360"/>
      <c r="C38" s="428"/>
      <c r="D38" s="508"/>
      <c r="E38" s="510"/>
      <c r="F38" s="512"/>
      <c r="G38" s="156" t="s">
        <v>13</v>
      </c>
      <c r="H38" s="267">
        <f>SUM(H34:H37)</f>
        <v>92300</v>
      </c>
      <c r="I38" s="261">
        <f t="shared" ref="I38:O38" si="11">SUM(I34:I37)</f>
        <v>32000</v>
      </c>
      <c r="J38" s="261">
        <f t="shared" si="11"/>
        <v>0</v>
      </c>
      <c r="K38" s="268">
        <f t="shared" si="11"/>
        <v>60300</v>
      </c>
      <c r="L38" s="267">
        <f t="shared" si="11"/>
        <v>5000</v>
      </c>
      <c r="M38" s="261">
        <f t="shared" si="11"/>
        <v>5000</v>
      </c>
      <c r="N38" s="261">
        <f t="shared" si="11"/>
        <v>0</v>
      </c>
      <c r="O38" s="268">
        <f t="shared" si="11"/>
        <v>0</v>
      </c>
      <c r="P38" s="251"/>
      <c r="Q38" s="276"/>
      <c r="R38" s="591"/>
      <c r="S38" s="201">
        <v>5136</v>
      </c>
      <c r="T38" s="201">
        <v>0</v>
      </c>
      <c r="U38" s="202">
        <v>0</v>
      </c>
      <c r="V38" s="120"/>
    </row>
    <row r="39" spans="1:22" s="121" customFormat="1" ht="16.5" customHeight="1">
      <c r="A39" s="400" t="s">
        <v>17</v>
      </c>
      <c r="B39" s="358" t="s">
        <v>18</v>
      </c>
      <c r="C39" s="427" t="s">
        <v>83</v>
      </c>
      <c r="D39" s="435" t="s">
        <v>75</v>
      </c>
      <c r="E39" s="350" t="s">
        <v>115</v>
      </c>
      <c r="F39" s="352" t="s">
        <v>25</v>
      </c>
      <c r="G39" s="233" t="s">
        <v>23</v>
      </c>
      <c r="H39" s="136">
        <v>100</v>
      </c>
      <c r="I39" s="21">
        <f t="shared" si="10"/>
        <v>100</v>
      </c>
      <c r="J39" s="122">
        <v>0</v>
      </c>
      <c r="K39" s="132">
        <v>0</v>
      </c>
      <c r="L39" s="136">
        <v>0</v>
      </c>
      <c r="M39" s="122">
        <v>0</v>
      </c>
      <c r="N39" s="122">
        <v>0</v>
      </c>
      <c r="O39" s="132">
        <v>0</v>
      </c>
      <c r="P39" s="140"/>
      <c r="Q39" s="140"/>
      <c r="R39" s="600" t="s">
        <v>107</v>
      </c>
      <c r="S39" s="367">
        <v>44</v>
      </c>
      <c r="T39" s="367">
        <v>10</v>
      </c>
      <c r="U39" s="443"/>
      <c r="V39" s="120"/>
    </row>
    <row r="40" spans="1:22" s="121" customFormat="1" ht="18.75" customHeight="1">
      <c r="A40" s="401"/>
      <c r="B40" s="359"/>
      <c r="C40" s="428"/>
      <c r="D40" s="436"/>
      <c r="E40" s="351"/>
      <c r="F40" s="353"/>
      <c r="G40" s="256" t="s">
        <v>32</v>
      </c>
      <c r="H40" s="136">
        <v>0</v>
      </c>
      <c r="I40" s="21">
        <f t="shared" si="10"/>
        <v>0</v>
      </c>
      <c r="J40" s="122">
        <v>0</v>
      </c>
      <c r="K40" s="132">
        <v>0</v>
      </c>
      <c r="L40" s="136">
        <v>0</v>
      </c>
      <c r="M40" s="122">
        <v>0</v>
      </c>
      <c r="N40" s="122">
        <v>0</v>
      </c>
      <c r="O40" s="132">
        <v>0</v>
      </c>
      <c r="P40" s="140"/>
      <c r="Q40" s="140"/>
      <c r="R40" s="601"/>
      <c r="S40" s="368"/>
      <c r="T40" s="368"/>
      <c r="U40" s="371"/>
      <c r="V40" s="120"/>
    </row>
    <row r="41" spans="1:22" s="121" customFormat="1" ht="23.25" customHeight="1" thickBot="1">
      <c r="A41" s="401"/>
      <c r="B41" s="359"/>
      <c r="C41" s="428"/>
      <c r="D41" s="436"/>
      <c r="E41" s="351"/>
      <c r="F41" s="353"/>
      <c r="G41" s="231" t="s">
        <v>24</v>
      </c>
      <c r="H41" s="269">
        <v>0</v>
      </c>
      <c r="I41" s="21">
        <f t="shared" si="10"/>
        <v>0</v>
      </c>
      <c r="J41" s="122">
        <v>0</v>
      </c>
      <c r="K41" s="132">
        <v>0</v>
      </c>
      <c r="L41" s="269">
        <v>800</v>
      </c>
      <c r="M41" s="122">
        <v>800</v>
      </c>
      <c r="N41" s="122">
        <v>0</v>
      </c>
      <c r="O41" s="132">
        <v>0</v>
      </c>
      <c r="P41" s="140">
        <v>200</v>
      </c>
      <c r="Q41" s="140"/>
      <c r="R41" s="601"/>
      <c r="S41" s="369"/>
      <c r="T41" s="369"/>
      <c r="U41" s="372"/>
      <c r="V41" s="120"/>
    </row>
    <row r="42" spans="1:22" s="121" customFormat="1" ht="16.5" customHeight="1" thickBot="1">
      <c r="A42" s="402"/>
      <c r="B42" s="360"/>
      <c r="C42" s="428"/>
      <c r="D42" s="436"/>
      <c r="E42" s="351"/>
      <c r="F42" s="353"/>
      <c r="G42" s="156" t="s">
        <v>13</v>
      </c>
      <c r="H42" s="267">
        <f>SUM(H39:H41)</f>
        <v>100</v>
      </c>
      <c r="I42" s="261">
        <f t="shared" ref="I42:P42" si="12">SUM(I39:I41)</f>
        <v>100</v>
      </c>
      <c r="J42" s="261">
        <f t="shared" si="12"/>
        <v>0</v>
      </c>
      <c r="K42" s="268">
        <f t="shared" si="12"/>
        <v>0</v>
      </c>
      <c r="L42" s="267">
        <f t="shared" si="12"/>
        <v>800</v>
      </c>
      <c r="M42" s="261">
        <f t="shared" si="12"/>
        <v>800</v>
      </c>
      <c r="N42" s="261">
        <f t="shared" si="12"/>
        <v>0</v>
      </c>
      <c r="O42" s="268">
        <f t="shared" si="12"/>
        <v>0</v>
      </c>
      <c r="P42" s="276">
        <f t="shared" si="12"/>
        <v>200</v>
      </c>
      <c r="Q42" s="276"/>
      <c r="R42" s="601"/>
      <c r="S42" s="203">
        <v>44</v>
      </c>
      <c r="T42" s="203">
        <v>10</v>
      </c>
      <c r="U42" s="204"/>
      <c r="V42" s="120"/>
    </row>
    <row r="43" spans="1:22" ht="16.5" customHeight="1">
      <c r="A43" s="468" t="s">
        <v>17</v>
      </c>
      <c r="B43" s="592" t="s">
        <v>18</v>
      </c>
      <c r="C43" s="581" t="s">
        <v>93</v>
      </c>
      <c r="D43" s="475" t="s">
        <v>66</v>
      </c>
      <c r="E43" s="478" t="s">
        <v>72</v>
      </c>
      <c r="F43" s="583" t="s">
        <v>53</v>
      </c>
      <c r="G43" s="257" t="s">
        <v>24</v>
      </c>
      <c r="H43" s="189">
        <v>0</v>
      </c>
      <c r="I43" s="21">
        <f t="shared" si="10"/>
        <v>0</v>
      </c>
      <c r="J43" s="87">
        <v>0</v>
      </c>
      <c r="K43" s="196">
        <v>0</v>
      </c>
      <c r="L43" s="189">
        <v>0</v>
      </c>
      <c r="M43" s="87">
        <v>0</v>
      </c>
      <c r="N43" s="87">
        <v>0</v>
      </c>
      <c r="O43" s="196">
        <v>0</v>
      </c>
      <c r="P43" s="88"/>
      <c r="Q43" s="88"/>
      <c r="R43" s="515" t="s">
        <v>107</v>
      </c>
      <c r="S43" s="513">
        <v>105</v>
      </c>
      <c r="T43" s="439"/>
      <c r="U43" s="439"/>
      <c r="V43" s="3"/>
    </row>
    <row r="44" spans="1:22" ht="16.5" customHeight="1" thickBot="1">
      <c r="A44" s="468"/>
      <c r="B44" s="497"/>
      <c r="C44" s="582"/>
      <c r="D44" s="476"/>
      <c r="E44" s="479"/>
      <c r="F44" s="584"/>
      <c r="G44" s="258" t="s">
        <v>23</v>
      </c>
      <c r="H44" s="189">
        <v>72700</v>
      </c>
      <c r="I44" s="21">
        <f t="shared" si="10"/>
        <v>72700</v>
      </c>
      <c r="J44" s="87"/>
      <c r="K44" s="132">
        <v>0</v>
      </c>
      <c r="L44" s="189"/>
      <c r="M44" s="87"/>
      <c r="N44" s="87"/>
      <c r="O44" s="196"/>
      <c r="P44" s="88"/>
      <c r="Q44" s="88"/>
      <c r="R44" s="516"/>
      <c r="S44" s="514"/>
      <c r="T44" s="440"/>
      <c r="U44" s="440"/>
      <c r="V44" s="3"/>
    </row>
    <row r="45" spans="1:22" ht="26.25" customHeight="1" thickBot="1">
      <c r="A45" s="416"/>
      <c r="B45" s="498"/>
      <c r="C45" s="483"/>
      <c r="D45" s="477"/>
      <c r="E45" s="480"/>
      <c r="F45" s="585"/>
      <c r="G45" s="48" t="s">
        <v>13</v>
      </c>
      <c r="H45" s="265">
        <f>SUM(H43:H44)</f>
        <v>72700</v>
      </c>
      <c r="I45" s="242">
        <f t="shared" ref="I45:O45" si="13">SUM(I43:I44)</f>
        <v>72700</v>
      </c>
      <c r="J45" s="242">
        <f t="shared" si="13"/>
        <v>0</v>
      </c>
      <c r="K45" s="266">
        <f t="shared" si="13"/>
        <v>0</v>
      </c>
      <c r="L45" s="265">
        <f t="shared" si="13"/>
        <v>0</v>
      </c>
      <c r="M45" s="242">
        <f t="shared" si="13"/>
        <v>0</v>
      </c>
      <c r="N45" s="242">
        <f t="shared" si="13"/>
        <v>0</v>
      </c>
      <c r="O45" s="266">
        <f t="shared" si="13"/>
        <v>0</v>
      </c>
      <c r="P45" s="275"/>
      <c r="Q45" s="275"/>
      <c r="R45" s="517"/>
      <c r="S45" s="12">
        <v>105</v>
      </c>
      <c r="T45" s="12"/>
      <c r="U45" s="15"/>
      <c r="V45" s="3"/>
    </row>
    <row r="46" spans="1:22" ht="16.5" customHeight="1">
      <c r="A46" s="469" t="s">
        <v>17</v>
      </c>
      <c r="B46" s="419" t="s">
        <v>18</v>
      </c>
      <c r="C46" s="391" t="s">
        <v>84</v>
      </c>
      <c r="D46" s="404" t="s">
        <v>86</v>
      </c>
      <c r="E46" s="593" t="s">
        <v>72</v>
      </c>
      <c r="F46" s="596" t="s">
        <v>68</v>
      </c>
      <c r="G46" s="126" t="s">
        <v>24</v>
      </c>
      <c r="H46" s="221">
        <v>2300</v>
      </c>
      <c r="I46" s="21">
        <f t="shared" si="10"/>
        <v>100</v>
      </c>
      <c r="J46" s="122">
        <v>0</v>
      </c>
      <c r="K46" s="132">
        <v>2200</v>
      </c>
      <c r="L46" s="221"/>
      <c r="M46" s="122"/>
      <c r="N46" s="122"/>
      <c r="O46" s="132"/>
      <c r="P46" s="140"/>
      <c r="Q46" s="140"/>
      <c r="R46" s="586" t="s">
        <v>126</v>
      </c>
      <c r="S46" s="367"/>
      <c r="T46" s="443"/>
      <c r="U46" s="442"/>
      <c r="V46" s="3"/>
    </row>
    <row r="47" spans="1:22" ht="16.5" customHeight="1" thickBot="1">
      <c r="A47" s="470"/>
      <c r="B47" s="420"/>
      <c r="C47" s="391"/>
      <c r="D47" s="404"/>
      <c r="E47" s="594"/>
      <c r="F47" s="596"/>
      <c r="G47" s="259" t="s">
        <v>23</v>
      </c>
      <c r="H47" s="270">
        <v>85700</v>
      </c>
      <c r="I47" s="21">
        <f t="shared" si="10"/>
        <v>1200</v>
      </c>
      <c r="J47" s="170">
        <v>800</v>
      </c>
      <c r="K47" s="271">
        <v>84500</v>
      </c>
      <c r="L47" s="136"/>
      <c r="M47" s="122"/>
      <c r="N47" s="122"/>
      <c r="O47" s="132"/>
      <c r="P47" s="140"/>
      <c r="Q47" s="140"/>
      <c r="R47" s="587"/>
      <c r="S47" s="368"/>
      <c r="T47" s="371"/>
      <c r="U47" s="446"/>
      <c r="V47" s="3"/>
    </row>
    <row r="48" spans="1:22" ht="16.5" customHeight="1" thickBot="1">
      <c r="A48" s="471"/>
      <c r="B48" s="421"/>
      <c r="C48" s="391"/>
      <c r="D48" s="404"/>
      <c r="E48" s="595"/>
      <c r="F48" s="596"/>
      <c r="G48" s="156" t="s">
        <v>13</v>
      </c>
      <c r="H48" s="267">
        <f>SUM(H46:H47)</f>
        <v>88000</v>
      </c>
      <c r="I48" s="261">
        <f t="shared" ref="I48:K48" si="14">SUM(I46:I47)</f>
        <v>1300</v>
      </c>
      <c r="J48" s="261">
        <f t="shared" si="14"/>
        <v>800</v>
      </c>
      <c r="K48" s="268">
        <f t="shared" si="14"/>
        <v>86700</v>
      </c>
      <c r="L48" s="244"/>
      <c r="M48" s="240"/>
      <c r="N48" s="240"/>
      <c r="O48" s="245"/>
      <c r="P48" s="276"/>
      <c r="Q48" s="276"/>
      <c r="R48" s="588"/>
      <c r="S48" s="203"/>
      <c r="T48" s="204"/>
      <c r="U48" s="205"/>
      <c r="V48" s="3"/>
    </row>
    <row r="49" spans="1:26" ht="16.5" customHeight="1">
      <c r="A49" s="468" t="s">
        <v>17</v>
      </c>
      <c r="B49" s="592" t="s">
        <v>18</v>
      </c>
      <c r="C49" s="427" t="s">
        <v>91</v>
      </c>
      <c r="D49" s="403" t="s">
        <v>124</v>
      </c>
      <c r="E49" s="350" t="s">
        <v>116</v>
      </c>
      <c r="F49" s="623" t="s">
        <v>25</v>
      </c>
      <c r="G49" s="126" t="s">
        <v>24</v>
      </c>
      <c r="H49" s="136">
        <v>10200</v>
      </c>
      <c r="I49" s="21">
        <f t="shared" si="10"/>
        <v>200</v>
      </c>
      <c r="J49" s="122">
        <v>0</v>
      </c>
      <c r="K49" s="132">
        <v>10000</v>
      </c>
      <c r="L49" s="136">
        <v>4000</v>
      </c>
      <c r="M49" s="122">
        <v>4000</v>
      </c>
      <c r="N49" s="122"/>
      <c r="O49" s="132">
        <v>0</v>
      </c>
      <c r="P49" s="153"/>
      <c r="Q49" s="209"/>
      <c r="R49" s="518" t="s">
        <v>108</v>
      </c>
      <c r="S49" s="443">
        <v>1</v>
      </c>
      <c r="T49" s="443"/>
      <c r="U49" s="442"/>
      <c r="V49" s="3"/>
    </row>
    <row r="50" spans="1:26" ht="16.5" customHeight="1" thickBot="1">
      <c r="A50" s="468"/>
      <c r="B50" s="497"/>
      <c r="C50" s="428"/>
      <c r="D50" s="404"/>
      <c r="E50" s="351"/>
      <c r="F50" s="624"/>
      <c r="G50" s="145" t="s">
        <v>23</v>
      </c>
      <c r="H50" s="136">
        <v>70800</v>
      </c>
      <c r="I50" s="21">
        <f t="shared" si="10"/>
        <v>800</v>
      </c>
      <c r="J50" s="122">
        <v>0</v>
      </c>
      <c r="K50" s="132">
        <v>70000</v>
      </c>
      <c r="L50" s="136"/>
      <c r="M50" s="122"/>
      <c r="N50" s="122"/>
      <c r="O50" s="132"/>
      <c r="P50" s="153"/>
      <c r="Q50" s="209"/>
      <c r="R50" s="519"/>
      <c r="S50" s="372"/>
      <c r="T50" s="372"/>
      <c r="U50" s="389"/>
      <c r="V50" s="3"/>
    </row>
    <row r="51" spans="1:26" ht="16.5" customHeight="1" thickBot="1">
      <c r="A51" s="416"/>
      <c r="B51" s="498"/>
      <c r="C51" s="428"/>
      <c r="D51" s="404"/>
      <c r="E51" s="351"/>
      <c r="F51" s="624"/>
      <c r="G51" s="147" t="s">
        <v>13</v>
      </c>
      <c r="H51" s="267">
        <f>SUM(H49:H50)</f>
        <v>81000</v>
      </c>
      <c r="I51" s="261">
        <f t="shared" ref="I51:O51" si="15">SUM(I49:I50)</f>
        <v>1000</v>
      </c>
      <c r="J51" s="261">
        <f t="shared" si="15"/>
        <v>0</v>
      </c>
      <c r="K51" s="268">
        <f t="shared" si="15"/>
        <v>80000</v>
      </c>
      <c r="L51" s="267">
        <f t="shared" si="15"/>
        <v>4000</v>
      </c>
      <c r="M51" s="261">
        <f t="shared" si="15"/>
        <v>4000</v>
      </c>
      <c r="N51" s="261">
        <f t="shared" si="15"/>
        <v>0</v>
      </c>
      <c r="O51" s="268">
        <f t="shared" si="15"/>
        <v>0</v>
      </c>
      <c r="P51" s="276"/>
      <c r="Q51" s="276"/>
      <c r="R51" s="520"/>
      <c r="S51" s="204">
        <v>1</v>
      </c>
      <c r="T51" s="204"/>
      <c r="U51" s="205"/>
      <c r="V51" s="3"/>
    </row>
    <row r="52" spans="1:26" ht="40.5" customHeight="1" thickBot="1">
      <c r="A52" s="415" t="s">
        <v>17</v>
      </c>
      <c r="B52" s="417" t="s">
        <v>18</v>
      </c>
      <c r="C52" s="625" t="s">
        <v>20</v>
      </c>
      <c r="D52" s="626" t="s">
        <v>129</v>
      </c>
      <c r="E52" s="500" t="s">
        <v>130</v>
      </c>
      <c r="F52" s="628" t="s">
        <v>131</v>
      </c>
      <c r="G52" s="228" t="s">
        <v>24</v>
      </c>
      <c r="H52" s="136">
        <v>2000</v>
      </c>
      <c r="I52" s="21">
        <f t="shared" si="10"/>
        <v>2000</v>
      </c>
      <c r="J52" s="122">
        <v>100</v>
      </c>
      <c r="K52" s="132">
        <v>0</v>
      </c>
      <c r="L52" s="136">
        <v>7100</v>
      </c>
      <c r="M52" s="122">
        <v>7100</v>
      </c>
      <c r="N52" s="122">
        <v>200</v>
      </c>
      <c r="O52" s="132">
        <v>0</v>
      </c>
      <c r="P52" s="140"/>
      <c r="Q52" s="209"/>
      <c r="R52" s="589" t="s">
        <v>146</v>
      </c>
      <c r="S52" s="211">
        <v>5</v>
      </c>
      <c r="T52" s="125"/>
      <c r="U52" s="125"/>
      <c r="V52" s="3"/>
    </row>
    <row r="53" spans="1:26" ht="30.75" customHeight="1" thickBot="1">
      <c r="A53" s="416"/>
      <c r="B53" s="418"/>
      <c r="C53" s="625"/>
      <c r="D53" s="627"/>
      <c r="E53" s="500"/>
      <c r="F53" s="628"/>
      <c r="G53" s="197" t="s">
        <v>13</v>
      </c>
      <c r="H53" s="174">
        <f>SUM(H52)</f>
        <v>2000</v>
      </c>
      <c r="I53" s="272">
        <f t="shared" ref="I53:Q53" si="16">SUM(I52)</f>
        <v>2000</v>
      </c>
      <c r="J53" s="272">
        <f t="shared" si="16"/>
        <v>100</v>
      </c>
      <c r="K53" s="175">
        <f t="shared" si="16"/>
        <v>0</v>
      </c>
      <c r="L53" s="174">
        <f t="shared" si="16"/>
        <v>7100</v>
      </c>
      <c r="M53" s="272">
        <f t="shared" si="16"/>
        <v>7100</v>
      </c>
      <c r="N53" s="272">
        <f t="shared" si="16"/>
        <v>200</v>
      </c>
      <c r="O53" s="175">
        <f t="shared" si="16"/>
        <v>0</v>
      </c>
      <c r="P53" s="178">
        <f t="shared" si="16"/>
        <v>0</v>
      </c>
      <c r="Q53" s="178">
        <f t="shared" si="16"/>
        <v>0</v>
      </c>
      <c r="R53" s="629"/>
      <c r="S53" s="206">
        <v>5</v>
      </c>
      <c r="T53" s="207"/>
      <c r="U53" s="208"/>
      <c r="V53" s="3"/>
    </row>
    <row r="54" spans="1:26" ht="25.5" customHeight="1" thickBot="1">
      <c r="A54" s="92" t="s">
        <v>17</v>
      </c>
      <c r="B54" s="93" t="s">
        <v>18</v>
      </c>
      <c r="C54" s="409" t="s">
        <v>14</v>
      </c>
      <c r="D54" s="410"/>
      <c r="E54" s="410"/>
      <c r="F54" s="411"/>
      <c r="G54" s="39" t="s">
        <v>13</v>
      </c>
      <c r="H54" s="45">
        <f>SUM(H53,H51,H48,H45,H42,H38,H33,H29)</f>
        <v>395700</v>
      </c>
      <c r="I54" s="45">
        <f t="shared" ref="I54:Q54" si="17">SUM(I53,I51,I48,I45,I42,I38,I33,I29)</f>
        <v>120400</v>
      </c>
      <c r="J54" s="45">
        <f t="shared" si="17"/>
        <v>900</v>
      </c>
      <c r="K54" s="45">
        <f t="shared" si="17"/>
        <v>275300</v>
      </c>
      <c r="L54" s="45">
        <f t="shared" si="17"/>
        <v>16900</v>
      </c>
      <c r="M54" s="45">
        <f t="shared" si="17"/>
        <v>16900</v>
      </c>
      <c r="N54" s="45">
        <f t="shared" si="17"/>
        <v>200</v>
      </c>
      <c r="O54" s="45">
        <f t="shared" si="17"/>
        <v>0</v>
      </c>
      <c r="P54" s="45">
        <f t="shared" si="17"/>
        <v>200</v>
      </c>
      <c r="Q54" s="45">
        <f t="shared" si="17"/>
        <v>0</v>
      </c>
      <c r="R54" s="19" t="s">
        <v>33</v>
      </c>
      <c r="S54" s="62"/>
      <c r="T54" s="62"/>
      <c r="U54" s="62"/>
      <c r="V54" s="3"/>
    </row>
    <row r="55" spans="1:26" ht="24" customHeight="1" thickBot="1">
      <c r="A55" s="6" t="s">
        <v>17</v>
      </c>
      <c r="B55" s="7" t="s">
        <v>19</v>
      </c>
      <c r="C55" s="30" t="s">
        <v>30</v>
      </c>
      <c r="D55" s="25"/>
      <c r="E55" s="25"/>
      <c r="F55" s="25"/>
      <c r="G55" s="25"/>
      <c r="H55" s="295"/>
      <c r="I55" s="296"/>
      <c r="J55" s="296"/>
      <c r="K55" s="296"/>
      <c r="L55" s="297"/>
      <c r="M55" s="297"/>
      <c r="N55" s="297"/>
      <c r="O55" s="297"/>
      <c r="P55" s="295"/>
      <c r="Q55" s="295"/>
      <c r="R55" s="25"/>
      <c r="S55" s="62"/>
      <c r="T55" s="63"/>
      <c r="U55" s="64"/>
      <c r="V55" s="3"/>
    </row>
    <row r="56" spans="1:26" ht="23.25" customHeight="1">
      <c r="A56" s="400" t="s">
        <v>17</v>
      </c>
      <c r="B56" s="358" t="s">
        <v>19</v>
      </c>
      <c r="C56" s="635" t="s">
        <v>49</v>
      </c>
      <c r="D56" s="505" t="s">
        <v>50</v>
      </c>
      <c r="E56" s="499" t="s">
        <v>40</v>
      </c>
      <c r="F56" s="502" t="s">
        <v>25</v>
      </c>
      <c r="G56" s="277" t="s">
        <v>23</v>
      </c>
      <c r="H56" s="127">
        <v>129200</v>
      </c>
      <c r="I56" s="84">
        <f t="shared" ref="I56:I106" si="18">H56-K56</f>
        <v>1100</v>
      </c>
      <c r="J56" s="128">
        <v>0</v>
      </c>
      <c r="K56" s="129">
        <v>128100</v>
      </c>
      <c r="L56" s="127"/>
      <c r="M56" s="128"/>
      <c r="N56" s="128"/>
      <c r="O56" s="129"/>
      <c r="P56" s="152"/>
      <c r="Q56" s="152"/>
      <c r="R56" s="354" t="s">
        <v>52</v>
      </c>
      <c r="S56" s="356">
        <v>1</v>
      </c>
      <c r="T56" s="441"/>
      <c r="U56" s="348"/>
      <c r="V56" s="3"/>
    </row>
    <row r="57" spans="1:26" ht="21" customHeight="1">
      <c r="A57" s="401"/>
      <c r="B57" s="359"/>
      <c r="C57" s="625"/>
      <c r="D57" s="507"/>
      <c r="E57" s="500"/>
      <c r="F57" s="503"/>
      <c r="G57" s="278" t="s">
        <v>32</v>
      </c>
      <c r="H57" s="136">
        <v>9900</v>
      </c>
      <c r="I57" s="21">
        <f t="shared" si="18"/>
        <v>200</v>
      </c>
      <c r="J57" s="122">
        <v>0</v>
      </c>
      <c r="K57" s="132">
        <v>9700</v>
      </c>
      <c r="L57" s="136"/>
      <c r="M57" s="122"/>
      <c r="N57" s="122"/>
      <c r="O57" s="132"/>
      <c r="P57" s="153"/>
      <c r="Q57" s="153"/>
      <c r="R57" s="355"/>
      <c r="S57" s="357"/>
      <c r="T57" s="396"/>
      <c r="U57" s="349"/>
      <c r="V57" s="3"/>
    </row>
    <row r="58" spans="1:26" ht="19.5" customHeight="1">
      <c r="A58" s="401"/>
      <c r="B58" s="359"/>
      <c r="C58" s="625"/>
      <c r="D58" s="507"/>
      <c r="E58" s="500"/>
      <c r="F58" s="503"/>
      <c r="G58" s="278" t="s">
        <v>24</v>
      </c>
      <c r="H58" s="221">
        <v>57900</v>
      </c>
      <c r="I58" s="21">
        <f t="shared" si="18"/>
        <v>31600</v>
      </c>
      <c r="J58" s="222">
        <v>0</v>
      </c>
      <c r="K58" s="302">
        <v>26300</v>
      </c>
      <c r="L58" s="136">
        <v>222800</v>
      </c>
      <c r="M58" s="122">
        <v>222800</v>
      </c>
      <c r="N58" s="122">
        <v>0</v>
      </c>
      <c r="O58" s="132">
        <v>0</v>
      </c>
      <c r="P58" s="153"/>
      <c r="Q58" s="153"/>
      <c r="R58" s="355"/>
      <c r="S58" s="357"/>
      <c r="T58" s="396"/>
      <c r="U58" s="349"/>
      <c r="V58" s="3"/>
    </row>
    <row r="59" spans="1:26" ht="23.25" customHeight="1" thickBot="1">
      <c r="A59" s="401"/>
      <c r="B59" s="359"/>
      <c r="C59" s="625"/>
      <c r="D59" s="630"/>
      <c r="E59" s="500"/>
      <c r="F59" s="503"/>
      <c r="G59" s="279" t="s">
        <v>85</v>
      </c>
      <c r="H59" s="221">
        <v>17500</v>
      </c>
      <c r="I59" s="21">
        <f t="shared" si="18"/>
        <v>200</v>
      </c>
      <c r="J59" s="222"/>
      <c r="K59" s="302">
        <v>17300</v>
      </c>
      <c r="L59" s="136"/>
      <c r="M59" s="122"/>
      <c r="N59" s="122"/>
      <c r="O59" s="132"/>
      <c r="P59" s="153"/>
      <c r="Q59" s="153"/>
      <c r="R59" s="355"/>
      <c r="S59" s="357"/>
      <c r="T59" s="396"/>
      <c r="U59" s="349"/>
      <c r="V59" s="3"/>
    </row>
    <row r="60" spans="1:26" ht="23.25" customHeight="1" thickBot="1">
      <c r="A60" s="401"/>
      <c r="B60" s="359"/>
      <c r="C60" s="636"/>
      <c r="D60" s="631"/>
      <c r="E60" s="501"/>
      <c r="F60" s="504"/>
      <c r="G60" s="147" t="s">
        <v>13</v>
      </c>
      <c r="H60" s="267">
        <f>SUM(H56:H59)</f>
        <v>214500</v>
      </c>
      <c r="I60" s="261">
        <f t="shared" ref="I60:O60" si="19">SUM(I56:I59)</f>
        <v>33100</v>
      </c>
      <c r="J60" s="261">
        <f t="shared" si="19"/>
        <v>0</v>
      </c>
      <c r="K60" s="268">
        <f t="shared" si="19"/>
        <v>181400</v>
      </c>
      <c r="L60" s="267">
        <f t="shared" si="19"/>
        <v>222800</v>
      </c>
      <c r="M60" s="261">
        <f t="shared" si="19"/>
        <v>222800</v>
      </c>
      <c r="N60" s="261">
        <f t="shared" si="19"/>
        <v>0</v>
      </c>
      <c r="O60" s="268">
        <f t="shared" si="19"/>
        <v>0</v>
      </c>
      <c r="P60" s="276"/>
      <c r="Q60" s="276"/>
      <c r="R60" s="449"/>
      <c r="S60" s="160">
        <v>1</v>
      </c>
      <c r="T60" s="161"/>
      <c r="U60" s="162"/>
      <c r="V60" s="3"/>
    </row>
    <row r="61" spans="1:26" s="121" customFormat="1" ht="19.5" customHeight="1">
      <c r="A61" s="400" t="s">
        <v>17</v>
      </c>
      <c r="B61" s="358" t="s">
        <v>19</v>
      </c>
      <c r="C61" s="428" t="s">
        <v>95</v>
      </c>
      <c r="D61" s="436" t="s">
        <v>57</v>
      </c>
      <c r="E61" s="351" t="s">
        <v>58</v>
      </c>
      <c r="F61" s="378" t="s">
        <v>65</v>
      </c>
      <c r="G61" s="280" t="s">
        <v>24</v>
      </c>
      <c r="H61" s="303">
        <v>4400</v>
      </c>
      <c r="I61" s="21">
        <f t="shared" si="18"/>
        <v>0</v>
      </c>
      <c r="J61" s="191">
        <v>0</v>
      </c>
      <c r="K61" s="304">
        <v>4400</v>
      </c>
      <c r="L61" s="313">
        <v>4600</v>
      </c>
      <c r="M61" s="191">
        <v>4600</v>
      </c>
      <c r="N61" s="191">
        <v>0</v>
      </c>
      <c r="O61" s="314">
        <v>0</v>
      </c>
      <c r="P61" s="140"/>
      <c r="Q61" s="140"/>
      <c r="R61" s="634" t="s">
        <v>60</v>
      </c>
      <c r="S61" s="454"/>
      <c r="T61" s="441"/>
      <c r="U61" s="348"/>
      <c r="V61" s="444"/>
      <c r="W61" s="445"/>
      <c r="X61" s="445"/>
      <c r="Y61" s="445"/>
      <c r="Z61" s="445"/>
    </row>
    <row r="62" spans="1:26" s="121" customFormat="1" ht="19.5" customHeight="1">
      <c r="A62" s="401"/>
      <c r="B62" s="359"/>
      <c r="C62" s="428"/>
      <c r="D62" s="436"/>
      <c r="E62" s="351"/>
      <c r="F62" s="378"/>
      <c r="G62" s="281" t="s">
        <v>85</v>
      </c>
      <c r="H62" s="303">
        <v>800</v>
      </c>
      <c r="I62" s="21">
        <f t="shared" si="18"/>
        <v>100</v>
      </c>
      <c r="J62" s="191">
        <v>0</v>
      </c>
      <c r="K62" s="304">
        <v>700</v>
      </c>
      <c r="L62" s="305"/>
      <c r="M62" s="191"/>
      <c r="N62" s="191"/>
      <c r="O62" s="314"/>
      <c r="P62" s="140"/>
      <c r="Q62" s="140"/>
      <c r="R62" s="591"/>
      <c r="S62" s="455"/>
      <c r="T62" s="372"/>
      <c r="U62" s="389"/>
      <c r="V62" s="444"/>
      <c r="W62" s="445"/>
      <c r="X62" s="445"/>
      <c r="Y62" s="445"/>
      <c r="Z62" s="445"/>
    </row>
    <row r="63" spans="1:26" s="121" customFormat="1" ht="23.25" customHeight="1">
      <c r="A63" s="401"/>
      <c r="B63" s="359"/>
      <c r="C63" s="428"/>
      <c r="D63" s="436"/>
      <c r="E63" s="351"/>
      <c r="F63" s="378"/>
      <c r="G63" s="282" t="s">
        <v>23</v>
      </c>
      <c r="H63" s="305">
        <v>11100</v>
      </c>
      <c r="I63" s="21">
        <f t="shared" si="18"/>
        <v>600</v>
      </c>
      <c r="J63" s="191">
        <v>0</v>
      </c>
      <c r="K63" s="304">
        <v>10500</v>
      </c>
      <c r="L63" s="305"/>
      <c r="M63" s="191"/>
      <c r="N63" s="191"/>
      <c r="O63" s="314"/>
      <c r="P63" s="140"/>
      <c r="Q63" s="140"/>
      <c r="R63" s="591"/>
      <c r="S63" s="456"/>
      <c r="T63" s="396"/>
      <c r="U63" s="349"/>
      <c r="V63" s="444"/>
      <c r="W63" s="445"/>
      <c r="X63" s="445"/>
      <c r="Y63" s="445"/>
      <c r="Z63" s="445"/>
    </row>
    <row r="64" spans="1:26" s="121" customFormat="1" ht="24.75" customHeight="1" thickBot="1">
      <c r="A64" s="401"/>
      <c r="B64" s="359"/>
      <c r="C64" s="428"/>
      <c r="D64" s="436"/>
      <c r="E64" s="351"/>
      <c r="F64" s="378"/>
      <c r="G64" s="283" t="s">
        <v>32</v>
      </c>
      <c r="H64" s="305">
        <v>1000</v>
      </c>
      <c r="I64" s="21">
        <f t="shared" si="18"/>
        <v>200</v>
      </c>
      <c r="J64" s="191">
        <v>0</v>
      </c>
      <c r="K64" s="304">
        <v>800</v>
      </c>
      <c r="L64" s="305"/>
      <c r="M64" s="191"/>
      <c r="N64" s="191"/>
      <c r="O64" s="314"/>
      <c r="P64" s="140"/>
      <c r="Q64" s="140"/>
      <c r="R64" s="591"/>
      <c r="S64" s="456"/>
      <c r="T64" s="396"/>
      <c r="U64" s="349"/>
      <c r="V64" s="444"/>
      <c r="W64" s="445"/>
      <c r="X64" s="445"/>
      <c r="Y64" s="445"/>
      <c r="Z64" s="445"/>
    </row>
    <row r="65" spans="1:26" s="121" customFormat="1" ht="20.25" customHeight="1" thickBot="1">
      <c r="A65" s="401"/>
      <c r="B65" s="359"/>
      <c r="C65" s="429"/>
      <c r="D65" s="437"/>
      <c r="E65" s="376"/>
      <c r="F65" s="379"/>
      <c r="G65" s="182" t="s">
        <v>13</v>
      </c>
      <c r="H65" s="244">
        <f>SUM(H61:H64)</f>
        <v>17300</v>
      </c>
      <c r="I65" s="240">
        <f t="shared" ref="I65:O65" si="20">SUM(I61:I64)</f>
        <v>900</v>
      </c>
      <c r="J65" s="240">
        <f t="shared" si="20"/>
        <v>0</v>
      </c>
      <c r="K65" s="245">
        <f t="shared" si="20"/>
        <v>16400</v>
      </c>
      <c r="L65" s="244">
        <f t="shared" si="20"/>
        <v>4600</v>
      </c>
      <c r="M65" s="240">
        <f t="shared" si="20"/>
        <v>4600</v>
      </c>
      <c r="N65" s="240">
        <f t="shared" si="20"/>
        <v>0</v>
      </c>
      <c r="O65" s="245">
        <f t="shared" si="20"/>
        <v>0</v>
      </c>
      <c r="P65" s="251"/>
      <c r="Q65" s="251"/>
      <c r="R65" s="602"/>
      <c r="S65" s="163"/>
      <c r="T65" s="164"/>
      <c r="U65" s="165"/>
      <c r="V65" s="444"/>
      <c r="W65" s="445"/>
      <c r="X65" s="445"/>
      <c r="Y65" s="445"/>
      <c r="Z65" s="445"/>
    </row>
    <row r="66" spans="1:26" s="121" customFormat="1" ht="17.25" customHeight="1">
      <c r="A66" s="400" t="s">
        <v>17</v>
      </c>
      <c r="B66" s="358" t="s">
        <v>19</v>
      </c>
      <c r="C66" s="397" t="s">
        <v>92</v>
      </c>
      <c r="D66" s="606" t="s">
        <v>61</v>
      </c>
      <c r="E66" s="478" t="s">
        <v>58</v>
      </c>
      <c r="F66" s="632" t="s">
        <v>65</v>
      </c>
      <c r="G66" s="126" t="s">
        <v>85</v>
      </c>
      <c r="H66" s="221">
        <v>7200</v>
      </c>
      <c r="I66" s="21">
        <f t="shared" si="18"/>
        <v>1900</v>
      </c>
      <c r="J66" s="222"/>
      <c r="K66" s="302">
        <v>5300</v>
      </c>
      <c r="L66" s="136"/>
      <c r="M66" s="122"/>
      <c r="N66" s="122"/>
      <c r="O66" s="132"/>
      <c r="P66" s="140"/>
      <c r="Q66" s="140"/>
      <c r="R66" s="354" t="s">
        <v>62</v>
      </c>
      <c r="S66" s="356"/>
      <c r="T66" s="441"/>
      <c r="U66" s="348"/>
      <c r="V66" s="444"/>
      <c r="W66" s="445"/>
      <c r="X66" s="445"/>
      <c r="Y66" s="445"/>
      <c r="Z66" s="445"/>
    </row>
    <row r="67" spans="1:26" s="121" customFormat="1" ht="15" customHeight="1">
      <c r="A67" s="401"/>
      <c r="B67" s="359"/>
      <c r="C67" s="398"/>
      <c r="D67" s="607"/>
      <c r="E67" s="479"/>
      <c r="F67" s="633"/>
      <c r="G67" s="130" t="s">
        <v>24</v>
      </c>
      <c r="H67" s="219">
        <v>5500</v>
      </c>
      <c r="I67" s="21">
        <f t="shared" si="18"/>
        <v>0</v>
      </c>
      <c r="J67" s="220">
        <v>0</v>
      </c>
      <c r="K67" s="226">
        <v>5500</v>
      </c>
      <c r="L67" s="223">
        <v>4100</v>
      </c>
      <c r="M67" s="224">
        <v>4100</v>
      </c>
      <c r="N67" s="224">
        <v>0</v>
      </c>
      <c r="O67" s="225">
        <v>0</v>
      </c>
      <c r="P67" s="140"/>
      <c r="Q67" s="140"/>
      <c r="R67" s="355"/>
      <c r="S67" s="369"/>
      <c r="T67" s="372"/>
      <c r="U67" s="389"/>
      <c r="V67" s="444"/>
      <c r="W67" s="445"/>
      <c r="X67" s="445"/>
      <c r="Y67" s="445"/>
      <c r="Z67" s="445"/>
    </row>
    <row r="68" spans="1:26" s="121" customFormat="1" ht="15" customHeight="1">
      <c r="A68" s="401"/>
      <c r="B68" s="359"/>
      <c r="C68" s="398"/>
      <c r="D68" s="607"/>
      <c r="E68" s="479"/>
      <c r="F68" s="633"/>
      <c r="G68" s="134" t="s">
        <v>23</v>
      </c>
      <c r="H68" s="136">
        <v>59400</v>
      </c>
      <c r="I68" s="21">
        <f t="shared" si="18"/>
        <v>20200</v>
      </c>
      <c r="J68" s="122">
        <v>0</v>
      </c>
      <c r="K68" s="132">
        <v>39200</v>
      </c>
      <c r="L68" s="136"/>
      <c r="M68" s="122"/>
      <c r="N68" s="122"/>
      <c r="O68" s="132"/>
      <c r="P68" s="140"/>
      <c r="Q68" s="140"/>
      <c r="R68" s="355"/>
      <c r="S68" s="357"/>
      <c r="T68" s="396"/>
      <c r="U68" s="349"/>
      <c r="V68" s="444"/>
      <c r="W68" s="445"/>
      <c r="X68" s="445"/>
      <c r="Y68" s="445"/>
      <c r="Z68" s="445"/>
    </row>
    <row r="69" spans="1:26" s="121" customFormat="1" ht="15" customHeight="1" thickBot="1">
      <c r="A69" s="401"/>
      <c r="B69" s="359"/>
      <c r="C69" s="398"/>
      <c r="D69" s="607"/>
      <c r="E69" s="479"/>
      <c r="F69" s="633"/>
      <c r="G69" s="135" t="s">
        <v>32</v>
      </c>
      <c r="H69" s="136">
        <v>6000</v>
      </c>
      <c r="I69" s="21">
        <f t="shared" si="18"/>
        <v>1900</v>
      </c>
      <c r="J69" s="122">
        <v>0</v>
      </c>
      <c r="K69" s="132">
        <v>4100</v>
      </c>
      <c r="L69" s="136"/>
      <c r="M69" s="122"/>
      <c r="N69" s="122"/>
      <c r="O69" s="132"/>
      <c r="P69" s="140"/>
      <c r="Q69" s="140"/>
      <c r="R69" s="355"/>
      <c r="S69" s="357"/>
      <c r="T69" s="396"/>
      <c r="U69" s="349"/>
      <c r="V69" s="444"/>
      <c r="W69" s="445"/>
      <c r="X69" s="445"/>
      <c r="Y69" s="445"/>
      <c r="Z69" s="445"/>
    </row>
    <row r="70" spans="1:26" ht="18" customHeight="1" thickBot="1">
      <c r="A70" s="401"/>
      <c r="B70" s="359"/>
      <c r="C70" s="398"/>
      <c r="D70" s="607"/>
      <c r="E70" s="479"/>
      <c r="F70" s="431"/>
      <c r="G70" s="155" t="s">
        <v>13</v>
      </c>
      <c r="H70" s="267">
        <f>SUM(H66:H69)</f>
        <v>78100</v>
      </c>
      <c r="I70" s="261">
        <f t="shared" ref="I70:Q70" si="21">SUM(I66:I69)</f>
        <v>24000</v>
      </c>
      <c r="J70" s="261">
        <f t="shared" si="21"/>
        <v>0</v>
      </c>
      <c r="K70" s="268">
        <f t="shared" si="21"/>
        <v>54100</v>
      </c>
      <c r="L70" s="267">
        <f t="shared" si="21"/>
        <v>4100</v>
      </c>
      <c r="M70" s="261">
        <f t="shared" si="21"/>
        <v>4100</v>
      </c>
      <c r="N70" s="261">
        <f t="shared" si="21"/>
        <v>0</v>
      </c>
      <c r="O70" s="268">
        <f t="shared" si="21"/>
        <v>0</v>
      </c>
      <c r="P70" s="276">
        <f t="shared" si="21"/>
        <v>0</v>
      </c>
      <c r="Q70" s="276">
        <f t="shared" si="21"/>
        <v>0</v>
      </c>
      <c r="R70" s="355"/>
      <c r="S70" s="166"/>
      <c r="T70" s="167"/>
      <c r="U70" s="168"/>
      <c r="V70" s="444"/>
      <c r="W70" s="445"/>
      <c r="X70" s="445"/>
      <c r="Y70" s="445"/>
      <c r="Z70" s="445"/>
    </row>
    <row r="71" spans="1:26" ht="24" customHeight="1">
      <c r="A71" s="66"/>
      <c r="B71" s="159"/>
      <c r="C71" s="427" t="s">
        <v>96</v>
      </c>
      <c r="D71" s="435" t="s">
        <v>101</v>
      </c>
      <c r="E71" s="350" t="s">
        <v>58</v>
      </c>
      <c r="F71" s="377" t="s">
        <v>65</v>
      </c>
      <c r="G71" s="280" t="s">
        <v>24</v>
      </c>
      <c r="H71" s="221">
        <v>77700</v>
      </c>
      <c r="I71" s="21">
        <f t="shared" si="18"/>
        <v>1400</v>
      </c>
      <c r="J71" s="122">
        <v>0</v>
      </c>
      <c r="K71" s="132">
        <v>76300</v>
      </c>
      <c r="L71" s="136">
        <v>250000</v>
      </c>
      <c r="M71" s="122">
        <v>250000</v>
      </c>
      <c r="N71" s="122">
        <v>0</v>
      </c>
      <c r="O71" s="132">
        <v>0</v>
      </c>
      <c r="P71" s="140"/>
      <c r="Q71" s="140"/>
      <c r="R71" s="589" t="s">
        <v>59</v>
      </c>
      <c r="S71" s="356"/>
      <c r="T71" s="441"/>
      <c r="U71" s="348"/>
      <c r="V71" s="3"/>
    </row>
    <row r="72" spans="1:26" ht="15" customHeight="1">
      <c r="A72" s="468" t="s">
        <v>17</v>
      </c>
      <c r="B72" s="497" t="s">
        <v>19</v>
      </c>
      <c r="C72" s="428"/>
      <c r="D72" s="436"/>
      <c r="E72" s="351"/>
      <c r="F72" s="378"/>
      <c r="G72" s="281" t="s">
        <v>85</v>
      </c>
      <c r="H72" s="136">
        <v>0</v>
      </c>
      <c r="I72" s="21">
        <f t="shared" si="18"/>
        <v>0</v>
      </c>
      <c r="J72" s="122">
        <v>0</v>
      </c>
      <c r="K72" s="132">
        <v>0</v>
      </c>
      <c r="L72" s="136"/>
      <c r="M72" s="122"/>
      <c r="N72" s="122"/>
      <c r="O72" s="132"/>
      <c r="P72" s="140"/>
      <c r="Q72" s="140"/>
      <c r="R72" s="590"/>
      <c r="S72" s="357"/>
      <c r="T72" s="396"/>
      <c r="U72" s="349"/>
      <c r="V72" s="3"/>
    </row>
    <row r="73" spans="1:26" ht="15" customHeight="1">
      <c r="A73" s="468"/>
      <c r="B73" s="497"/>
      <c r="C73" s="428"/>
      <c r="D73" s="436"/>
      <c r="E73" s="351"/>
      <c r="F73" s="378"/>
      <c r="G73" s="282" t="s">
        <v>23</v>
      </c>
      <c r="H73" s="221">
        <v>0</v>
      </c>
      <c r="I73" s="21">
        <f t="shared" si="18"/>
        <v>0</v>
      </c>
      <c r="J73" s="122">
        <v>0</v>
      </c>
      <c r="K73" s="132">
        <v>0</v>
      </c>
      <c r="L73" s="221"/>
      <c r="M73" s="122"/>
      <c r="N73" s="122"/>
      <c r="O73" s="132"/>
      <c r="P73" s="140"/>
      <c r="Q73" s="140"/>
      <c r="R73" s="590"/>
      <c r="S73" s="357"/>
      <c r="T73" s="396"/>
      <c r="U73" s="349"/>
      <c r="V73" s="3"/>
    </row>
    <row r="74" spans="1:26" ht="16.5" customHeight="1" thickBot="1">
      <c r="A74" s="468"/>
      <c r="B74" s="497"/>
      <c r="C74" s="428"/>
      <c r="D74" s="436"/>
      <c r="E74" s="351"/>
      <c r="F74" s="378"/>
      <c r="G74" s="283" t="s">
        <v>32</v>
      </c>
      <c r="H74" s="136">
        <v>6200</v>
      </c>
      <c r="I74" s="21">
        <f t="shared" si="18"/>
        <v>300</v>
      </c>
      <c r="J74" s="122">
        <v>0</v>
      </c>
      <c r="K74" s="132">
        <v>5900</v>
      </c>
      <c r="L74" s="136"/>
      <c r="M74" s="122"/>
      <c r="N74" s="122"/>
      <c r="O74" s="132"/>
      <c r="P74" s="140"/>
      <c r="Q74" s="140"/>
      <c r="R74" s="590"/>
      <c r="S74" s="357"/>
      <c r="T74" s="396"/>
      <c r="U74" s="349"/>
      <c r="V74" s="3"/>
    </row>
    <row r="75" spans="1:26" ht="18.75" customHeight="1" thickBot="1">
      <c r="A75" s="416"/>
      <c r="B75" s="498"/>
      <c r="C75" s="429"/>
      <c r="D75" s="437"/>
      <c r="E75" s="376"/>
      <c r="F75" s="379"/>
      <c r="G75" s="182" t="s">
        <v>13</v>
      </c>
      <c r="H75" s="244">
        <f>SUM(H71:H74)</f>
        <v>83900</v>
      </c>
      <c r="I75" s="240">
        <f t="shared" ref="I75:Q75" si="22">SUM(I71:I74)</f>
        <v>1700</v>
      </c>
      <c r="J75" s="240">
        <f t="shared" si="22"/>
        <v>0</v>
      </c>
      <c r="K75" s="245">
        <f t="shared" si="22"/>
        <v>82200</v>
      </c>
      <c r="L75" s="244">
        <f t="shared" si="22"/>
        <v>250000</v>
      </c>
      <c r="M75" s="240">
        <f t="shared" si="22"/>
        <v>250000</v>
      </c>
      <c r="N75" s="240">
        <f t="shared" si="22"/>
        <v>0</v>
      </c>
      <c r="O75" s="245">
        <f t="shared" si="22"/>
        <v>0</v>
      </c>
      <c r="P75" s="251">
        <f t="shared" si="22"/>
        <v>0</v>
      </c>
      <c r="Q75" s="251">
        <f t="shared" si="22"/>
        <v>0</v>
      </c>
      <c r="R75" s="629"/>
      <c r="S75" s="183"/>
      <c r="T75" s="184"/>
      <c r="U75" s="185"/>
      <c r="V75" s="3"/>
    </row>
    <row r="76" spans="1:26" ht="17.25" customHeight="1">
      <c r="A76" s="158"/>
      <c r="B76" s="157"/>
      <c r="C76" s="428" t="s">
        <v>97</v>
      </c>
      <c r="D76" s="374" t="s">
        <v>80</v>
      </c>
      <c r="E76" s="351" t="s">
        <v>58</v>
      </c>
      <c r="F76" s="378" t="s">
        <v>65</v>
      </c>
      <c r="G76" s="130" t="s">
        <v>24</v>
      </c>
      <c r="H76" s="221">
        <v>27500</v>
      </c>
      <c r="I76" s="21">
        <f t="shared" si="18"/>
        <v>200</v>
      </c>
      <c r="J76" s="122"/>
      <c r="K76" s="132">
        <v>27300</v>
      </c>
      <c r="L76" s="221">
        <v>77500</v>
      </c>
      <c r="M76" s="122">
        <v>77500</v>
      </c>
      <c r="N76" s="122">
        <v>0</v>
      </c>
      <c r="O76" s="132">
        <v>0</v>
      </c>
      <c r="P76" s="140">
        <v>0</v>
      </c>
      <c r="Q76" s="140">
        <v>0</v>
      </c>
      <c r="R76" s="355" t="s">
        <v>59</v>
      </c>
      <c r="S76" s="368"/>
      <c r="T76" s="371"/>
      <c r="U76" s="446"/>
      <c r="V76" s="3"/>
    </row>
    <row r="77" spans="1:26" ht="15" customHeight="1">
      <c r="A77" s="401" t="s">
        <v>17</v>
      </c>
      <c r="B77" s="359" t="s">
        <v>19</v>
      </c>
      <c r="C77" s="428"/>
      <c r="D77" s="374"/>
      <c r="E77" s="351"/>
      <c r="F77" s="378"/>
      <c r="G77" s="130" t="s">
        <v>85</v>
      </c>
      <c r="H77" s="270">
        <v>0</v>
      </c>
      <c r="I77" s="21">
        <f t="shared" si="18"/>
        <v>0</v>
      </c>
      <c r="J77" s="170">
        <v>0</v>
      </c>
      <c r="K77" s="271">
        <v>0</v>
      </c>
      <c r="L77" s="270"/>
      <c r="M77" s="170"/>
      <c r="N77" s="170"/>
      <c r="O77" s="271"/>
      <c r="P77" s="140">
        <v>0</v>
      </c>
      <c r="Q77" s="140"/>
      <c r="R77" s="355"/>
      <c r="S77" s="368"/>
      <c r="T77" s="371"/>
      <c r="U77" s="446"/>
      <c r="V77" s="3"/>
    </row>
    <row r="78" spans="1:26" ht="20.25" customHeight="1">
      <c r="A78" s="401"/>
      <c r="B78" s="359"/>
      <c r="C78" s="428"/>
      <c r="D78" s="374"/>
      <c r="E78" s="351"/>
      <c r="F78" s="378"/>
      <c r="G78" s="134" t="s">
        <v>23</v>
      </c>
      <c r="H78" s="221">
        <v>95700</v>
      </c>
      <c r="I78" s="21">
        <f t="shared" si="18"/>
        <v>600</v>
      </c>
      <c r="J78" s="122">
        <v>0</v>
      </c>
      <c r="K78" s="132">
        <v>95100</v>
      </c>
      <c r="L78" s="221"/>
      <c r="M78" s="122"/>
      <c r="N78" s="122"/>
      <c r="O78" s="132"/>
      <c r="P78" s="140">
        <v>0</v>
      </c>
      <c r="Q78" s="140">
        <v>0</v>
      </c>
      <c r="R78" s="355"/>
      <c r="S78" s="368"/>
      <c r="T78" s="371"/>
      <c r="U78" s="446"/>
      <c r="V78" s="3"/>
    </row>
    <row r="79" spans="1:26" ht="18.75" customHeight="1" thickBot="1">
      <c r="A79" s="401"/>
      <c r="B79" s="359"/>
      <c r="C79" s="428"/>
      <c r="D79" s="374"/>
      <c r="E79" s="351"/>
      <c r="F79" s="378"/>
      <c r="G79" s="145" t="s">
        <v>32</v>
      </c>
      <c r="H79" s="270">
        <v>8500</v>
      </c>
      <c r="I79" s="21">
        <f t="shared" si="18"/>
        <v>100</v>
      </c>
      <c r="J79" s="170">
        <v>0</v>
      </c>
      <c r="K79" s="271">
        <v>8400</v>
      </c>
      <c r="L79" s="270"/>
      <c r="M79" s="170"/>
      <c r="N79" s="170"/>
      <c r="O79" s="271"/>
      <c r="P79" s="140">
        <v>0</v>
      </c>
      <c r="Q79" s="140">
        <v>0</v>
      </c>
      <c r="R79" s="355"/>
      <c r="S79" s="368"/>
      <c r="T79" s="371"/>
      <c r="U79" s="446"/>
      <c r="V79" s="3"/>
    </row>
    <row r="80" spans="1:26" ht="24.75" customHeight="1" thickBot="1">
      <c r="A80" s="402"/>
      <c r="B80" s="360"/>
      <c r="C80" s="429"/>
      <c r="D80" s="375"/>
      <c r="E80" s="376"/>
      <c r="F80" s="379"/>
      <c r="G80" s="147" t="s">
        <v>13</v>
      </c>
      <c r="H80" s="267">
        <f>SUM(H76:H79)</f>
        <v>131700</v>
      </c>
      <c r="I80" s="261">
        <f t="shared" ref="I80:Q80" si="23">SUM(I76:I79)</f>
        <v>900</v>
      </c>
      <c r="J80" s="261">
        <f t="shared" si="23"/>
        <v>0</v>
      </c>
      <c r="K80" s="268">
        <f t="shared" si="23"/>
        <v>130800</v>
      </c>
      <c r="L80" s="267">
        <f t="shared" si="23"/>
        <v>77500</v>
      </c>
      <c r="M80" s="261">
        <f t="shared" si="23"/>
        <v>77500</v>
      </c>
      <c r="N80" s="261">
        <f t="shared" si="23"/>
        <v>0</v>
      </c>
      <c r="O80" s="268">
        <f t="shared" si="23"/>
        <v>0</v>
      </c>
      <c r="P80" s="276">
        <f t="shared" si="23"/>
        <v>0</v>
      </c>
      <c r="Q80" s="276">
        <f t="shared" si="23"/>
        <v>0</v>
      </c>
      <c r="R80" s="449"/>
      <c r="S80" s="171"/>
      <c r="T80" s="172"/>
      <c r="U80" s="173"/>
      <c r="V80" s="3"/>
    </row>
    <row r="81" spans="1:30" s="144" customFormat="1" ht="15" customHeight="1">
      <c r="A81" s="400" t="s">
        <v>17</v>
      </c>
      <c r="B81" s="358" t="s">
        <v>19</v>
      </c>
      <c r="C81" s="427" t="s">
        <v>113</v>
      </c>
      <c r="D81" s="373" t="s">
        <v>111</v>
      </c>
      <c r="E81" s="350" t="s">
        <v>40</v>
      </c>
      <c r="F81" s="352" t="s">
        <v>67</v>
      </c>
      <c r="G81" s="284" t="s">
        <v>24</v>
      </c>
      <c r="H81" s="131"/>
      <c r="I81" s="21">
        <f t="shared" si="18"/>
        <v>0</v>
      </c>
      <c r="J81" s="262"/>
      <c r="K81" s="146"/>
      <c r="L81" s="315"/>
      <c r="M81" s="298"/>
      <c r="N81" s="298"/>
      <c r="O81" s="316"/>
      <c r="P81" s="209"/>
      <c r="Q81" s="209"/>
      <c r="R81" s="451" t="s">
        <v>112</v>
      </c>
      <c r="S81" s="367"/>
      <c r="T81" s="443"/>
      <c r="U81" s="442"/>
      <c r="V81" s="120"/>
      <c r="W81" s="120"/>
      <c r="X81" s="120"/>
      <c r="Y81" s="120"/>
      <c r="Z81" s="120"/>
      <c r="AA81" s="120"/>
      <c r="AB81" s="120"/>
      <c r="AC81" s="120"/>
      <c r="AD81" s="143"/>
    </row>
    <row r="82" spans="1:30" s="144" customFormat="1" ht="13.5" customHeight="1">
      <c r="A82" s="401"/>
      <c r="B82" s="359"/>
      <c r="C82" s="428"/>
      <c r="D82" s="374"/>
      <c r="E82" s="351"/>
      <c r="F82" s="353"/>
      <c r="G82" s="285" t="s">
        <v>32</v>
      </c>
      <c r="H82" s="227"/>
      <c r="I82" s="21">
        <f t="shared" si="18"/>
        <v>0</v>
      </c>
      <c r="J82" s="122"/>
      <c r="K82" s="132">
        <f>+H82</f>
        <v>0</v>
      </c>
      <c r="L82" s="137"/>
      <c r="M82" s="123"/>
      <c r="N82" s="123"/>
      <c r="O82" s="133"/>
      <c r="P82" s="140"/>
      <c r="Q82" s="140"/>
      <c r="R82" s="452"/>
      <c r="S82" s="369"/>
      <c r="T82" s="372"/>
      <c r="U82" s="389"/>
      <c r="V82" s="120"/>
      <c r="W82" s="120"/>
      <c r="X82" s="120"/>
      <c r="Y82" s="120"/>
      <c r="Z82" s="120"/>
      <c r="AA82" s="120"/>
      <c r="AB82" s="120"/>
      <c r="AC82" s="120"/>
      <c r="AD82" s="143"/>
    </row>
    <row r="83" spans="1:30" s="144" customFormat="1" ht="12.75" customHeight="1" thickBot="1">
      <c r="A83" s="402"/>
      <c r="B83" s="360"/>
      <c r="C83" s="429"/>
      <c r="D83" s="375"/>
      <c r="E83" s="376"/>
      <c r="F83" s="450"/>
      <c r="G83" s="286" t="s">
        <v>13</v>
      </c>
      <c r="H83" s="267">
        <f>SUM(H81:H82)</f>
        <v>0</v>
      </c>
      <c r="I83" s="261">
        <f>SUM(I81:I82)</f>
        <v>0</v>
      </c>
      <c r="J83" s="261">
        <f>SUM(J81:J82)</f>
        <v>0</v>
      </c>
      <c r="K83" s="268">
        <f>SUM(K81:K82)</f>
        <v>0</v>
      </c>
      <c r="L83" s="176"/>
      <c r="M83" s="299"/>
      <c r="N83" s="299"/>
      <c r="O83" s="177"/>
      <c r="P83" s="276"/>
      <c r="Q83" s="276"/>
      <c r="R83" s="453"/>
      <c r="S83" s="685"/>
      <c r="T83" s="686"/>
      <c r="U83" s="687"/>
      <c r="V83" s="120"/>
      <c r="W83" s="120"/>
      <c r="X83" s="120"/>
      <c r="Y83" s="120"/>
      <c r="Z83" s="120"/>
      <c r="AA83" s="120"/>
      <c r="AB83" s="120"/>
      <c r="AC83" s="120"/>
      <c r="AD83" s="143"/>
    </row>
    <row r="84" spans="1:30" s="121" customFormat="1" ht="16.5" customHeight="1">
      <c r="A84" s="400" t="s">
        <v>17</v>
      </c>
      <c r="B84" s="358" t="s">
        <v>19</v>
      </c>
      <c r="C84" s="427" t="s">
        <v>94</v>
      </c>
      <c r="D84" s="373" t="s">
        <v>76</v>
      </c>
      <c r="E84" s="350" t="s">
        <v>73</v>
      </c>
      <c r="F84" s="352" t="s">
        <v>25</v>
      </c>
      <c r="G84" s="233" t="s">
        <v>24</v>
      </c>
      <c r="H84" s="136">
        <v>300</v>
      </c>
      <c r="I84" s="21">
        <f t="shared" si="18"/>
        <v>300</v>
      </c>
      <c r="J84" s="122">
        <v>0</v>
      </c>
      <c r="K84" s="132">
        <v>0</v>
      </c>
      <c r="L84" s="137"/>
      <c r="M84" s="123"/>
      <c r="N84" s="123"/>
      <c r="O84" s="133"/>
      <c r="P84" s="140"/>
      <c r="Q84" s="140"/>
      <c r="R84" s="354" t="s">
        <v>77</v>
      </c>
      <c r="S84" s="356"/>
      <c r="T84" s="441"/>
      <c r="U84" s="348"/>
      <c r="V84" s="120"/>
    </row>
    <row r="85" spans="1:30" s="121" customFormat="1" ht="16.5" customHeight="1" thickBot="1">
      <c r="A85" s="401"/>
      <c r="B85" s="359"/>
      <c r="C85" s="428"/>
      <c r="D85" s="374"/>
      <c r="E85" s="351"/>
      <c r="F85" s="353"/>
      <c r="G85" s="231" t="s">
        <v>23</v>
      </c>
      <c r="H85" s="136">
        <v>8100</v>
      </c>
      <c r="I85" s="21">
        <f t="shared" si="18"/>
        <v>100</v>
      </c>
      <c r="J85" s="122">
        <v>0</v>
      </c>
      <c r="K85" s="132">
        <v>8000</v>
      </c>
      <c r="L85" s="136"/>
      <c r="M85" s="122"/>
      <c r="N85" s="122"/>
      <c r="O85" s="132"/>
      <c r="P85" s="140"/>
      <c r="Q85" s="140"/>
      <c r="R85" s="355"/>
      <c r="S85" s="357"/>
      <c r="T85" s="396"/>
      <c r="U85" s="349"/>
      <c r="V85" s="120"/>
    </row>
    <row r="86" spans="1:30" s="121" customFormat="1" ht="21.75" customHeight="1" thickBot="1">
      <c r="A86" s="402"/>
      <c r="B86" s="360"/>
      <c r="C86" s="429"/>
      <c r="D86" s="375"/>
      <c r="E86" s="376"/>
      <c r="F86" s="450"/>
      <c r="G86" s="147" t="s">
        <v>13</v>
      </c>
      <c r="H86" s="267">
        <f>SUM(H84:H85)</f>
        <v>8400</v>
      </c>
      <c r="I86" s="261">
        <f t="shared" ref="I86:Q86" si="24">SUM(I84:I85)</f>
        <v>400</v>
      </c>
      <c r="J86" s="261">
        <f t="shared" si="24"/>
        <v>0</v>
      </c>
      <c r="K86" s="268">
        <f t="shared" si="24"/>
        <v>8000</v>
      </c>
      <c r="L86" s="268">
        <f t="shared" si="24"/>
        <v>0</v>
      </c>
      <c r="M86" s="268">
        <f t="shared" si="24"/>
        <v>0</v>
      </c>
      <c r="N86" s="268">
        <f t="shared" si="24"/>
        <v>0</v>
      </c>
      <c r="O86" s="268">
        <f t="shared" si="24"/>
        <v>0</v>
      </c>
      <c r="P86" s="268">
        <f t="shared" si="24"/>
        <v>0</v>
      </c>
      <c r="Q86" s="268">
        <f t="shared" si="24"/>
        <v>0</v>
      </c>
      <c r="R86" s="449"/>
      <c r="S86" s="160"/>
      <c r="T86" s="161"/>
      <c r="U86" s="162"/>
      <c r="V86" s="120"/>
    </row>
    <row r="87" spans="1:30" s="121" customFormat="1" ht="16.5" customHeight="1">
      <c r="A87" s="400" t="s">
        <v>17</v>
      </c>
      <c r="B87" s="358" t="s">
        <v>19</v>
      </c>
      <c r="C87" s="427" t="s">
        <v>93</v>
      </c>
      <c r="D87" s="373" t="s">
        <v>87</v>
      </c>
      <c r="E87" s="350" t="s">
        <v>73</v>
      </c>
      <c r="F87" s="352" t="s">
        <v>25</v>
      </c>
      <c r="G87" s="233" t="s">
        <v>24</v>
      </c>
      <c r="H87" s="154">
        <v>8000</v>
      </c>
      <c r="I87" s="21">
        <f t="shared" si="18"/>
        <v>7600</v>
      </c>
      <c r="J87" s="187"/>
      <c r="K87" s="190">
        <v>400</v>
      </c>
      <c r="L87" s="154">
        <v>15000</v>
      </c>
      <c r="M87" s="187">
        <v>15000</v>
      </c>
      <c r="N87" s="187">
        <v>0</v>
      </c>
      <c r="O87" s="190">
        <v>0</v>
      </c>
      <c r="P87" s="140"/>
      <c r="Q87" s="140"/>
      <c r="R87" s="354" t="s">
        <v>77</v>
      </c>
      <c r="S87" s="367">
        <v>3.4</v>
      </c>
      <c r="T87" s="443"/>
      <c r="U87" s="442"/>
      <c r="V87" s="120"/>
    </row>
    <row r="88" spans="1:30" s="121" customFormat="1" ht="16.5" customHeight="1">
      <c r="A88" s="401"/>
      <c r="B88" s="359"/>
      <c r="C88" s="428"/>
      <c r="D88" s="374"/>
      <c r="E88" s="351"/>
      <c r="F88" s="353"/>
      <c r="G88" s="230" t="s">
        <v>32</v>
      </c>
      <c r="H88" s="154">
        <v>4600</v>
      </c>
      <c r="I88" s="21">
        <f t="shared" si="18"/>
        <v>4600</v>
      </c>
      <c r="J88" s="187">
        <v>0</v>
      </c>
      <c r="K88" s="190">
        <v>0</v>
      </c>
      <c r="L88" s="154"/>
      <c r="M88" s="187"/>
      <c r="N88" s="187"/>
      <c r="O88" s="190"/>
      <c r="P88" s="140"/>
      <c r="Q88" s="140"/>
      <c r="R88" s="355"/>
      <c r="S88" s="368"/>
      <c r="T88" s="371"/>
      <c r="U88" s="446"/>
      <c r="V88" s="120"/>
    </row>
    <row r="89" spans="1:30" s="121" customFormat="1" ht="16.5" customHeight="1" thickBot="1">
      <c r="A89" s="401"/>
      <c r="B89" s="359"/>
      <c r="C89" s="428"/>
      <c r="D89" s="374"/>
      <c r="E89" s="351"/>
      <c r="F89" s="353"/>
      <c r="G89" s="231" t="s">
        <v>23</v>
      </c>
      <c r="H89" s="154">
        <v>26000</v>
      </c>
      <c r="I89" s="21">
        <f t="shared" si="18"/>
        <v>26000</v>
      </c>
      <c r="J89" s="187">
        <v>0</v>
      </c>
      <c r="K89" s="190">
        <v>0</v>
      </c>
      <c r="L89" s="154"/>
      <c r="M89" s="187"/>
      <c r="N89" s="187"/>
      <c r="O89" s="190"/>
      <c r="P89" s="140"/>
      <c r="Q89" s="140"/>
      <c r="R89" s="355"/>
      <c r="S89" s="369"/>
      <c r="T89" s="372"/>
      <c r="U89" s="389"/>
      <c r="V89" s="120"/>
    </row>
    <row r="90" spans="1:30" s="121" customFormat="1" ht="16.5" customHeight="1" thickBot="1">
      <c r="A90" s="402"/>
      <c r="B90" s="360"/>
      <c r="C90" s="429"/>
      <c r="D90" s="375"/>
      <c r="E90" s="376"/>
      <c r="F90" s="450"/>
      <c r="G90" s="147" t="s">
        <v>13</v>
      </c>
      <c r="H90" s="267">
        <f>SUM(H87:H89)</f>
        <v>38600</v>
      </c>
      <c r="I90" s="261">
        <f t="shared" ref="I90:Q90" si="25">SUM(I87:I89)</f>
        <v>38200</v>
      </c>
      <c r="J90" s="261">
        <f t="shared" si="25"/>
        <v>0</v>
      </c>
      <c r="K90" s="268">
        <f t="shared" si="25"/>
        <v>400</v>
      </c>
      <c r="L90" s="267">
        <f t="shared" si="25"/>
        <v>15000</v>
      </c>
      <c r="M90" s="261">
        <f t="shared" si="25"/>
        <v>15000</v>
      </c>
      <c r="N90" s="261">
        <f t="shared" si="25"/>
        <v>0</v>
      </c>
      <c r="O90" s="268">
        <f t="shared" si="25"/>
        <v>0</v>
      </c>
      <c r="P90" s="276">
        <f t="shared" si="25"/>
        <v>0</v>
      </c>
      <c r="Q90" s="276">
        <f t="shared" si="25"/>
        <v>0</v>
      </c>
      <c r="R90" s="449"/>
      <c r="S90" s="213">
        <v>3.4</v>
      </c>
      <c r="T90" s="150"/>
      <c r="U90" s="151"/>
      <c r="V90" s="120"/>
    </row>
    <row r="91" spans="1:30" s="121" customFormat="1" ht="16.5" customHeight="1">
      <c r="A91" s="400" t="s">
        <v>17</v>
      </c>
      <c r="B91" s="358" t="s">
        <v>19</v>
      </c>
      <c r="C91" s="427" t="s">
        <v>91</v>
      </c>
      <c r="D91" s="435" t="s">
        <v>103</v>
      </c>
      <c r="E91" s="350" t="s">
        <v>73</v>
      </c>
      <c r="F91" s="352" t="s">
        <v>25</v>
      </c>
      <c r="G91" s="233" t="s">
        <v>24</v>
      </c>
      <c r="H91" s="154">
        <v>5000</v>
      </c>
      <c r="I91" s="21">
        <f t="shared" si="18"/>
        <v>5000</v>
      </c>
      <c r="J91" s="122">
        <v>0</v>
      </c>
      <c r="K91" s="132">
        <v>0</v>
      </c>
      <c r="L91" s="154">
        <v>62900</v>
      </c>
      <c r="M91" s="187">
        <v>62900</v>
      </c>
      <c r="N91" s="187"/>
      <c r="O91" s="190">
        <v>0</v>
      </c>
      <c r="P91" s="140">
        <v>50000</v>
      </c>
      <c r="Q91" s="140">
        <v>50000</v>
      </c>
      <c r="R91" s="354" t="s">
        <v>70</v>
      </c>
      <c r="S91" s="367">
        <v>4</v>
      </c>
      <c r="T91" s="443">
        <v>3</v>
      </c>
      <c r="U91" s="442">
        <v>4</v>
      </c>
      <c r="V91" s="120"/>
    </row>
    <row r="92" spans="1:30" s="121" customFormat="1" ht="16.5" customHeight="1" thickBot="1">
      <c r="A92" s="401"/>
      <c r="B92" s="359"/>
      <c r="C92" s="428"/>
      <c r="D92" s="436"/>
      <c r="E92" s="351"/>
      <c r="F92" s="353"/>
      <c r="G92" s="231"/>
      <c r="H92" s="136">
        <v>0</v>
      </c>
      <c r="I92" s="21">
        <f t="shared" si="18"/>
        <v>0</v>
      </c>
      <c r="J92" s="122">
        <v>0</v>
      </c>
      <c r="K92" s="132">
        <v>0</v>
      </c>
      <c r="L92" s="154"/>
      <c r="M92" s="187"/>
      <c r="N92" s="187"/>
      <c r="O92" s="190"/>
      <c r="P92" s="140"/>
      <c r="Q92" s="140"/>
      <c r="R92" s="355"/>
      <c r="S92" s="369"/>
      <c r="T92" s="372"/>
      <c r="U92" s="389"/>
      <c r="V92" s="120"/>
    </row>
    <row r="93" spans="1:30" s="121" customFormat="1" ht="16.5" customHeight="1" thickBot="1">
      <c r="A93" s="402"/>
      <c r="B93" s="360"/>
      <c r="C93" s="429"/>
      <c r="D93" s="437"/>
      <c r="E93" s="376"/>
      <c r="F93" s="450"/>
      <c r="G93" s="147" t="s">
        <v>13</v>
      </c>
      <c r="H93" s="267">
        <f>SUM(H91:H92)</f>
        <v>5000</v>
      </c>
      <c r="I93" s="261">
        <f t="shared" ref="I93:Q93" si="26">SUM(I91:I92)</f>
        <v>5000</v>
      </c>
      <c r="J93" s="261">
        <f t="shared" si="26"/>
        <v>0</v>
      </c>
      <c r="K93" s="268">
        <f t="shared" si="26"/>
        <v>0</v>
      </c>
      <c r="L93" s="267">
        <f t="shared" si="26"/>
        <v>62900</v>
      </c>
      <c r="M93" s="261">
        <f t="shared" si="26"/>
        <v>62900</v>
      </c>
      <c r="N93" s="261">
        <f t="shared" si="26"/>
        <v>0</v>
      </c>
      <c r="O93" s="268">
        <f t="shared" si="26"/>
        <v>0</v>
      </c>
      <c r="P93" s="276">
        <f t="shared" si="26"/>
        <v>50000</v>
      </c>
      <c r="Q93" s="276">
        <f t="shared" si="26"/>
        <v>50000</v>
      </c>
      <c r="R93" s="449"/>
      <c r="S93" s="214">
        <v>4</v>
      </c>
      <c r="T93" s="215">
        <v>3</v>
      </c>
      <c r="U93" s="216">
        <v>4</v>
      </c>
      <c r="V93" s="120"/>
    </row>
    <row r="94" spans="1:30" s="121" customFormat="1" ht="16.5" customHeight="1">
      <c r="A94" s="400" t="s">
        <v>17</v>
      </c>
      <c r="B94" s="358" t="s">
        <v>19</v>
      </c>
      <c r="C94" s="427" t="s">
        <v>128</v>
      </c>
      <c r="D94" s="435" t="s">
        <v>110</v>
      </c>
      <c r="E94" s="350" t="s">
        <v>117</v>
      </c>
      <c r="F94" s="352" t="s">
        <v>25</v>
      </c>
      <c r="G94" s="233" t="s">
        <v>24</v>
      </c>
      <c r="H94" s="306">
        <v>1200</v>
      </c>
      <c r="I94" s="21">
        <f t="shared" si="18"/>
        <v>100</v>
      </c>
      <c r="J94" s="187"/>
      <c r="K94" s="190">
        <v>1100</v>
      </c>
      <c r="L94" s="306">
        <v>55000</v>
      </c>
      <c r="M94" s="187">
        <v>55000</v>
      </c>
      <c r="N94" s="187">
        <v>0</v>
      </c>
      <c r="O94" s="190">
        <v>0</v>
      </c>
      <c r="P94" s="319"/>
      <c r="Q94" s="140"/>
      <c r="R94" s="354" t="s">
        <v>77</v>
      </c>
      <c r="S94" s="356">
        <v>6.5</v>
      </c>
      <c r="T94" s="441"/>
      <c r="U94" s="348"/>
      <c r="V94" s="120"/>
    </row>
    <row r="95" spans="1:30" s="121" customFormat="1" ht="16.5" customHeight="1" thickBot="1">
      <c r="A95" s="401"/>
      <c r="B95" s="359"/>
      <c r="C95" s="428"/>
      <c r="D95" s="436"/>
      <c r="E95" s="351"/>
      <c r="F95" s="353"/>
      <c r="G95" s="231" t="s">
        <v>23</v>
      </c>
      <c r="H95" s="306">
        <v>32300</v>
      </c>
      <c r="I95" s="21">
        <f t="shared" si="18"/>
        <v>7000</v>
      </c>
      <c r="J95" s="187">
        <v>0</v>
      </c>
      <c r="K95" s="190">
        <v>25300</v>
      </c>
      <c r="L95" s="306"/>
      <c r="M95" s="187"/>
      <c r="N95" s="187"/>
      <c r="O95" s="190"/>
      <c r="P95" s="319"/>
      <c r="Q95" s="140"/>
      <c r="R95" s="355"/>
      <c r="S95" s="357"/>
      <c r="T95" s="396"/>
      <c r="U95" s="349"/>
      <c r="V95" s="120"/>
    </row>
    <row r="96" spans="1:30" s="121" customFormat="1" ht="15" customHeight="1" thickBot="1">
      <c r="A96" s="402"/>
      <c r="B96" s="360"/>
      <c r="C96" s="428"/>
      <c r="D96" s="437"/>
      <c r="E96" s="351"/>
      <c r="F96" s="353"/>
      <c r="G96" s="156" t="s">
        <v>13</v>
      </c>
      <c r="H96" s="244">
        <f>SUM(H94:H95)</f>
        <v>33500</v>
      </c>
      <c r="I96" s="240">
        <f t="shared" ref="I96:Q96" si="27">SUM(I94:I95)</f>
        <v>7100</v>
      </c>
      <c r="J96" s="240">
        <f t="shared" si="27"/>
        <v>0</v>
      </c>
      <c r="K96" s="245">
        <f t="shared" si="27"/>
        <v>26400</v>
      </c>
      <c r="L96" s="244">
        <f t="shared" si="27"/>
        <v>55000</v>
      </c>
      <c r="M96" s="240">
        <f t="shared" si="27"/>
        <v>55000</v>
      </c>
      <c r="N96" s="240">
        <f t="shared" si="27"/>
        <v>0</v>
      </c>
      <c r="O96" s="245">
        <f t="shared" si="27"/>
        <v>0</v>
      </c>
      <c r="P96" s="251">
        <f t="shared" si="27"/>
        <v>0</v>
      </c>
      <c r="Q96" s="251">
        <f t="shared" si="27"/>
        <v>0</v>
      </c>
      <c r="R96" s="355"/>
      <c r="S96" s="169">
        <v>6.5</v>
      </c>
      <c r="T96" s="164"/>
      <c r="U96" s="165"/>
    </row>
    <row r="97" spans="1:23" s="121" customFormat="1" ht="15" customHeight="1">
      <c r="A97" s="400" t="s">
        <v>17</v>
      </c>
      <c r="B97" s="358" t="s">
        <v>19</v>
      </c>
      <c r="C97" s="427" t="s">
        <v>19</v>
      </c>
      <c r="D97" s="373" t="s">
        <v>104</v>
      </c>
      <c r="E97" s="350" t="s">
        <v>40</v>
      </c>
      <c r="F97" s="352" t="s">
        <v>26</v>
      </c>
      <c r="G97" s="126" t="s">
        <v>24</v>
      </c>
      <c r="H97" s="307">
        <v>58100</v>
      </c>
      <c r="I97" s="21">
        <f t="shared" si="18"/>
        <v>0</v>
      </c>
      <c r="J97" s="180">
        <v>0</v>
      </c>
      <c r="K97" s="181">
        <v>58100</v>
      </c>
      <c r="L97" s="154"/>
      <c r="M97" s="187"/>
      <c r="N97" s="187"/>
      <c r="O97" s="190"/>
      <c r="P97" s="209"/>
      <c r="Q97" s="209"/>
      <c r="R97" s="412" t="s">
        <v>34</v>
      </c>
      <c r="S97" s="367"/>
      <c r="T97" s="138"/>
      <c r="U97" s="139"/>
    </row>
    <row r="98" spans="1:23" s="121" customFormat="1" ht="15" customHeight="1" thickBot="1">
      <c r="A98" s="401"/>
      <c r="B98" s="359"/>
      <c r="C98" s="428"/>
      <c r="D98" s="374"/>
      <c r="E98" s="351"/>
      <c r="F98" s="353"/>
      <c r="G98" s="145" t="s">
        <v>45</v>
      </c>
      <c r="H98" s="179"/>
      <c r="I98" s="21">
        <f t="shared" si="18"/>
        <v>0</v>
      </c>
      <c r="J98" s="180"/>
      <c r="K98" s="181"/>
      <c r="L98" s="154"/>
      <c r="M98" s="187"/>
      <c r="N98" s="187"/>
      <c r="O98" s="190"/>
      <c r="P98" s="209"/>
      <c r="Q98" s="209"/>
      <c r="R98" s="413"/>
      <c r="S98" s="369"/>
      <c r="T98" s="141"/>
      <c r="U98" s="142"/>
    </row>
    <row r="99" spans="1:23" s="121" customFormat="1" ht="15" customHeight="1" thickBot="1">
      <c r="A99" s="402"/>
      <c r="B99" s="360"/>
      <c r="C99" s="428"/>
      <c r="D99" s="375"/>
      <c r="E99" s="351"/>
      <c r="F99" s="353"/>
      <c r="G99" s="182" t="s">
        <v>13</v>
      </c>
      <c r="H99" s="308">
        <f>SUM(H97:H98)</f>
        <v>58100</v>
      </c>
      <c r="I99" s="300">
        <f t="shared" ref="I99:O99" si="28">SUM(I97:I98)</f>
        <v>0</v>
      </c>
      <c r="J99" s="300">
        <f t="shared" si="28"/>
        <v>0</v>
      </c>
      <c r="K99" s="309">
        <f t="shared" si="28"/>
        <v>58100</v>
      </c>
      <c r="L99" s="308">
        <f t="shared" si="28"/>
        <v>0</v>
      </c>
      <c r="M99" s="300">
        <f t="shared" si="28"/>
        <v>0</v>
      </c>
      <c r="N99" s="300">
        <f t="shared" si="28"/>
        <v>0</v>
      </c>
      <c r="O99" s="309">
        <f t="shared" si="28"/>
        <v>0</v>
      </c>
      <c r="P99" s="276"/>
      <c r="Q99" s="276"/>
      <c r="R99" s="414"/>
      <c r="S99" s="183"/>
      <c r="T99" s="184"/>
      <c r="U99" s="185"/>
    </row>
    <row r="100" spans="1:23" ht="17.25" customHeight="1">
      <c r="A100" s="424" t="s">
        <v>17</v>
      </c>
      <c r="B100" s="432" t="s">
        <v>19</v>
      </c>
      <c r="C100" s="459" t="s">
        <v>118</v>
      </c>
      <c r="D100" s="606" t="s">
        <v>105</v>
      </c>
      <c r="E100" s="478" t="s">
        <v>48</v>
      </c>
      <c r="F100" s="430" t="s">
        <v>25</v>
      </c>
      <c r="G100" s="287" t="s">
        <v>24</v>
      </c>
      <c r="H100" s="306">
        <v>37800</v>
      </c>
      <c r="I100" s="21">
        <f t="shared" si="18"/>
        <v>29600</v>
      </c>
      <c r="J100" s="187">
        <v>10300</v>
      </c>
      <c r="K100" s="190">
        <v>8200</v>
      </c>
      <c r="L100" s="306">
        <v>250000</v>
      </c>
      <c r="M100" s="187">
        <v>250000</v>
      </c>
      <c r="N100" s="187">
        <v>12000</v>
      </c>
      <c r="O100" s="190">
        <v>0</v>
      </c>
      <c r="P100" s="88">
        <v>29800</v>
      </c>
      <c r="Q100" s="88"/>
      <c r="R100" s="422" t="s">
        <v>109</v>
      </c>
      <c r="S100" s="668">
        <v>1</v>
      </c>
      <c r="T100" s="643"/>
      <c r="U100" s="641"/>
      <c r="V100" s="647"/>
      <c r="W100" s="648"/>
    </row>
    <row r="101" spans="1:23" ht="15" customHeight="1" thickBot="1">
      <c r="A101" s="425"/>
      <c r="B101" s="433"/>
      <c r="C101" s="460"/>
      <c r="D101" s="607"/>
      <c r="E101" s="479"/>
      <c r="F101" s="431"/>
      <c r="G101" s="288" t="s">
        <v>23</v>
      </c>
      <c r="H101" s="310">
        <v>42700</v>
      </c>
      <c r="I101" s="21">
        <f t="shared" si="18"/>
        <v>13500</v>
      </c>
      <c r="J101" s="241">
        <v>10900</v>
      </c>
      <c r="K101" s="311">
        <v>29200</v>
      </c>
      <c r="L101" s="306"/>
      <c r="M101" s="187"/>
      <c r="N101" s="187"/>
      <c r="O101" s="190"/>
      <c r="P101" s="88">
        <v>100000</v>
      </c>
      <c r="Q101" s="88"/>
      <c r="R101" s="423"/>
      <c r="S101" s="669"/>
      <c r="T101" s="644"/>
      <c r="U101" s="642"/>
      <c r="V101" s="647"/>
      <c r="W101" s="648"/>
    </row>
    <row r="102" spans="1:23" ht="19.5" customHeight="1" thickBot="1">
      <c r="A102" s="426"/>
      <c r="B102" s="434"/>
      <c r="C102" s="665"/>
      <c r="D102" s="607"/>
      <c r="E102" s="479"/>
      <c r="F102" s="431"/>
      <c r="G102" s="289" t="s">
        <v>13</v>
      </c>
      <c r="H102" s="267">
        <f>SUM(H100:H101)</f>
        <v>80500</v>
      </c>
      <c r="I102" s="261">
        <f t="shared" ref="I102:P102" si="29">SUM(I100:I101)</f>
        <v>43100</v>
      </c>
      <c r="J102" s="261">
        <f t="shared" si="29"/>
        <v>21200</v>
      </c>
      <c r="K102" s="268">
        <f t="shared" si="29"/>
        <v>37400</v>
      </c>
      <c r="L102" s="267">
        <f t="shared" si="29"/>
        <v>250000</v>
      </c>
      <c r="M102" s="261">
        <f t="shared" si="29"/>
        <v>250000</v>
      </c>
      <c r="N102" s="261">
        <f t="shared" si="29"/>
        <v>12000</v>
      </c>
      <c r="O102" s="268">
        <f t="shared" si="29"/>
        <v>0</v>
      </c>
      <c r="P102" s="276">
        <f t="shared" si="29"/>
        <v>129800</v>
      </c>
      <c r="Q102" s="275"/>
      <c r="R102" s="423"/>
      <c r="S102" s="169">
        <v>1</v>
      </c>
      <c r="T102" s="164"/>
      <c r="U102" s="165"/>
      <c r="V102" s="647"/>
      <c r="W102" s="648"/>
    </row>
    <row r="103" spans="1:23" ht="19.5" customHeight="1" thickBot="1">
      <c r="A103" s="400" t="s">
        <v>17</v>
      </c>
      <c r="B103" s="358" t="s">
        <v>19</v>
      </c>
      <c r="C103" s="481" t="s">
        <v>122</v>
      </c>
      <c r="D103" s="472" t="s">
        <v>120</v>
      </c>
      <c r="E103" s="478" t="s">
        <v>123</v>
      </c>
      <c r="F103" s="430" t="s">
        <v>25</v>
      </c>
      <c r="G103" s="290" t="s">
        <v>24</v>
      </c>
      <c r="H103" s="131">
        <v>49200</v>
      </c>
      <c r="I103" s="21">
        <f t="shared" si="18"/>
        <v>0</v>
      </c>
      <c r="J103" s="262"/>
      <c r="K103" s="312">
        <v>49200</v>
      </c>
      <c r="L103" s="317">
        <v>50000</v>
      </c>
      <c r="M103" s="301">
        <v>50000</v>
      </c>
      <c r="N103" s="301"/>
      <c r="O103" s="318">
        <v>0</v>
      </c>
      <c r="P103" s="320">
        <v>50000</v>
      </c>
      <c r="Q103" s="320">
        <v>50000</v>
      </c>
      <c r="R103" s="675" t="s">
        <v>121</v>
      </c>
      <c r="S103" s="90">
        <v>2</v>
      </c>
      <c r="T103" s="90">
        <v>2</v>
      </c>
      <c r="U103" s="91">
        <v>2</v>
      </c>
      <c r="V103" s="110"/>
      <c r="W103" s="109"/>
    </row>
    <row r="104" spans="1:23" ht="19.5" customHeight="1" thickBot="1">
      <c r="A104" s="401"/>
      <c r="B104" s="359"/>
      <c r="C104" s="482"/>
      <c r="D104" s="473"/>
      <c r="E104" s="479"/>
      <c r="F104" s="431"/>
      <c r="G104" s="291" t="s">
        <v>13</v>
      </c>
      <c r="H104" s="267">
        <f>SUM(H103)</f>
        <v>49200</v>
      </c>
      <c r="I104" s="261">
        <f t="shared" ref="I104:Q104" si="30">SUM(I103)</f>
        <v>0</v>
      </c>
      <c r="J104" s="261">
        <f t="shared" si="30"/>
        <v>0</v>
      </c>
      <c r="K104" s="268">
        <f t="shared" si="30"/>
        <v>49200</v>
      </c>
      <c r="L104" s="267">
        <f t="shared" si="30"/>
        <v>50000</v>
      </c>
      <c r="M104" s="261">
        <f t="shared" si="30"/>
        <v>50000</v>
      </c>
      <c r="N104" s="261">
        <f t="shared" si="30"/>
        <v>0</v>
      </c>
      <c r="O104" s="268">
        <f t="shared" si="30"/>
        <v>0</v>
      </c>
      <c r="P104" s="276">
        <f t="shared" si="30"/>
        <v>50000</v>
      </c>
      <c r="Q104" s="276">
        <f t="shared" si="30"/>
        <v>50000</v>
      </c>
      <c r="R104" s="676"/>
      <c r="S104" s="164">
        <v>2</v>
      </c>
      <c r="T104" s="164">
        <v>2</v>
      </c>
      <c r="U104" s="165">
        <v>2</v>
      </c>
      <c r="V104" s="109"/>
      <c r="W104" s="109"/>
    </row>
    <row r="105" spans="1:23" ht="19.5" customHeight="1" thickBot="1">
      <c r="A105" s="400" t="s">
        <v>17</v>
      </c>
      <c r="B105" s="358" t="s">
        <v>19</v>
      </c>
      <c r="C105" s="427" t="s">
        <v>84</v>
      </c>
      <c r="D105" s="472" t="s">
        <v>141</v>
      </c>
      <c r="E105" s="350" t="s">
        <v>40</v>
      </c>
      <c r="F105" s="651" t="s">
        <v>53</v>
      </c>
      <c r="G105" s="218" t="s">
        <v>24</v>
      </c>
      <c r="H105" s="131"/>
      <c r="I105" s="21">
        <f t="shared" si="18"/>
        <v>0</v>
      </c>
      <c r="J105" s="262"/>
      <c r="K105" s="146"/>
      <c r="L105" s="131">
        <v>55000</v>
      </c>
      <c r="M105" s="262">
        <v>55000</v>
      </c>
      <c r="N105" s="262">
        <v>0</v>
      </c>
      <c r="O105" s="146">
        <v>0</v>
      </c>
      <c r="P105" s="321"/>
      <c r="Q105" s="321"/>
      <c r="R105" s="677" t="s">
        <v>140</v>
      </c>
      <c r="S105" s="649">
        <v>1</v>
      </c>
      <c r="T105" s="649"/>
      <c r="U105" s="649"/>
      <c r="V105" s="210"/>
      <c r="W105" s="210"/>
    </row>
    <row r="106" spans="1:23" ht="19.5" customHeight="1" thickBot="1">
      <c r="A106" s="401"/>
      <c r="B106" s="359"/>
      <c r="C106" s="428"/>
      <c r="D106" s="473"/>
      <c r="E106" s="351"/>
      <c r="F106" s="652"/>
      <c r="G106" s="292" t="s">
        <v>23</v>
      </c>
      <c r="H106" s="131"/>
      <c r="I106" s="21">
        <f t="shared" si="18"/>
        <v>0</v>
      </c>
      <c r="J106" s="262"/>
      <c r="K106" s="146"/>
      <c r="L106" s="131"/>
      <c r="M106" s="262"/>
      <c r="N106" s="262"/>
      <c r="O106" s="146"/>
      <c r="P106" s="321"/>
      <c r="Q106" s="321"/>
      <c r="R106" s="678"/>
      <c r="S106" s="369"/>
      <c r="T106" s="369"/>
      <c r="U106" s="369"/>
      <c r="V106" s="210"/>
      <c r="W106" s="210"/>
    </row>
    <row r="107" spans="1:23" ht="19.5" customHeight="1" thickBot="1">
      <c r="A107" s="402"/>
      <c r="B107" s="360"/>
      <c r="C107" s="429"/>
      <c r="D107" s="474"/>
      <c r="E107" s="376"/>
      <c r="F107" s="653"/>
      <c r="G107" s="293" t="s">
        <v>13</v>
      </c>
      <c r="H107" s="174">
        <f>SUM(H105:H106)</f>
        <v>0</v>
      </c>
      <c r="I107" s="272">
        <f t="shared" ref="I107:P107" si="31">SUM(I105:I106)</f>
        <v>0</v>
      </c>
      <c r="J107" s="272">
        <f t="shared" si="31"/>
        <v>0</v>
      </c>
      <c r="K107" s="175">
        <f t="shared" si="31"/>
        <v>0</v>
      </c>
      <c r="L107" s="174">
        <f t="shared" si="31"/>
        <v>55000</v>
      </c>
      <c r="M107" s="272">
        <f t="shared" si="31"/>
        <v>55000</v>
      </c>
      <c r="N107" s="272">
        <f t="shared" si="31"/>
        <v>0</v>
      </c>
      <c r="O107" s="175">
        <f t="shared" si="31"/>
        <v>0</v>
      </c>
      <c r="P107" s="178">
        <f t="shared" si="31"/>
        <v>0</v>
      </c>
      <c r="Q107" s="178">
        <f t="shared" ref="Q107" si="32">SUM(Q105:Q106)</f>
        <v>0</v>
      </c>
      <c r="R107" s="294"/>
      <c r="S107" s="217">
        <v>1</v>
      </c>
      <c r="T107" s="217"/>
      <c r="U107" s="217"/>
      <c r="V107" s="210"/>
      <c r="W107" s="210"/>
    </row>
    <row r="108" spans="1:23" s="108" customFormat="1" ht="15" customHeight="1" thickBot="1">
      <c r="A108" s="92" t="s">
        <v>17</v>
      </c>
      <c r="B108" s="93" t="s">
        <v>19</v>
      </c>
      <c r="C108" s="409" t="s">
        <v>14</v>
      </c>
      <c r="D108" s="410"/>
      <c r="E108" s="410"/>
      <c r="F108" s="411"/>
      <c r="G108" s="39" t="s">
        <v>13</v>
      </c>
      <c r="H108" s="111">
        <f t="shared" ref="H108:Q108" si="33">SUM(H107,H104,H102,H99,H96,H93,H90,H86,H83,H80,H75,H70,H65,H60)</f>
        <v>798800</v>
      </c>
      <c r="I108" s="111">
        <f t="shared" si="33"/>
        <v>154400</v>
      </c>
      <c r="J108" s="111">
        <f t="shared" si="33"/>
        <v>21200</v>
      </c>
      <c r="K108" s="111">
        <f t="shared" si="33"/>
        <v>644400</v>
      </c>
      <c r="L108" s="111">
        <f t="shared" si="33"/>
        <v>1046900</v>
      </c>
      <c r="M108" s="111">
        <f t="shared" si="33"/>
        <v>1046900</v>
      </c>
      <c r="N108" s="111">
        <f t="shared" si="33"/>
        <v>12000</v>
      </c>
      <c r="O108" s="111">
        <f t="shared" si="33"/>
        <v>0</v>
      </c>
      <c r="P108" s="111">
        <f t="shared" si="33"/>
        <v>229800</v>
      </c>
      <c r="Q108" s="111">
        <f t="shared" si="33"/>
        <v>100000</v>
      </c>
      <c r="R108" s="112" t="s">
        <v>33</v>
      </c>
      <c r="S108" s="112" t="s">
        <v>33</v>
      </c>
      <c r="T108" s="112" t="s">
        <v>33</v>
      </c>
      <c r="U108" s="112" t="s">
        <v>33</v>
      </c>
    </row>
    <row r="109" spans="1:23" ht="15" customHeight="1" thickBot="1">
      <c r="A109" s="67"/>
      <c r="B109" s="68"/>
      <c r="C109" s="69"/>
      <c r="D109" s="69"/>
      <c r="E109" s="69"/>
      <c r="F109" s="69"/>
      <c r="G109" s="55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70"/>
      <c r="S109" s="65"/>
      <c r="T109" s="44"/>
      <c r="U109" s="60"/>
    </row>
    <row r="110" spans="1:23" ht="15" customHeight="1" thickBot="1">
      <c r="A110" s="6" t="s">
        <v>17</v>
      </c>
      <c r="B110" s="7" t="s">
        <v>20</v>
      </c>
      <c r="C110" s="114" t="s">
        <v>35</v>
      </c>
      <c r="D110" s="115"/>
      <c r="E110" s="115"/>
      <c r="F110" s="115"/>
      <c r="G110" s="115"/>
      <c r="H110" s="330"/>
      <c r="I110" s="330"/>
      <c r="J110" s="330"/>
      <c r="K110" s="330"/>
      <c r="L110" s="330"/>
      <c r="M110" s="295"/>
      <c r="N110" s="295"/>
      <c r="O110" s="295"/>
      <c r="P110" s="339"/>
      <c r="Q110" s="346"/>
      <c r="R110" s="345"/>
      <c r="S110" s="62" t="s">
        <v>33</v>
      </c>
      <c r="T110" s="63" t="s">
        <v>33</v>
      </c>
      <c r="U110" s="64" t="s">
        <v>33</v>
      </c>
      <c r="V110" s="3"/>
    </row>
    <row r="111" spans="1:23" ht="12.75" customHeight="1">
      <c r="A111" s="469" t="s">
        <v>17</v>
      </c>
      <c r="B111" s="419" t="s">
        <v>20</v>
      </c>
      <c r="C111" s="390" t="s">
        <v>49</v>
      </c>
      <c r="D111" s="403" t="s">
        <v>139</v>
      </c>
      <c r="E111" s="666" t="s">
        <v>144</v>
      </c>
      <c r="F111" s="660" t="s">
        <v>67</v>
      </c>
      <c r="G111" s="322" t="s">
        <v>24</v>
      </c>
      <c r="H111" s="83"/>
      <c r="I111" s="84">
        <f t="shared" ref="I111:I129" si="34">H111-K111</f>
        <v>0</v>
      </c>
      <c r="J111" s="84"/>
      <c r="K111" s="85"/>
      <c r="L111" s="83">
        <v>7500</v>
      </c>
      <c r="M111" s="84">
        <v>7500</v>
      </c>
      <c r="N111" s="84"/>
      <c r="O111" s="85">
        <v>0</v>
      </c>
      <c r="P111" s="82"/>
      <c r="Q111" s="24"/>
      <c r="R111" s="679" t="s">
        <v>138</v>
      </c>
      <c r="S111" s="365">
        <v>1</v>
      </c>
      <c r="T111" s="363"/>
      <c r="U111" s="361"/>
      <c r="V111" s="3"/>
    </row>
    <row r="112" spans="1:23" ht="12.75" customHeight="1" thickBot="1">
      <c r="A112" s="470"/>
      <c r="B112" s="420"/>
      <c r="C112" s="391"/>
      <c r="D112" s="404"/>
      <c r="E112" s="666"/>
      <c r="F112" s="661"/>
      <c r="G112" s="323" t="s">
        <v>32</v>
      </c>
      <c r="H112" s="20"/>
      <c r="I112" s="21">
        <f t="shared" si="34"/>
        <v>0</v>
      </c>
      <c r="J112" s="21"/>
      <c r="K112" s="243"/>
      <c r="L112" s="20"/>
      <c r="M112" s="21"/>
      <c r="N112" s="21"/>
      <c r="O112" s="243"/>
      <c r="P112" s="86"/>
      <c r="Q112" s="24"/>
      <c r="R112" s="680"/>
      <c r="S112" s="366"/>
      <c r="T112" s="364"/>
      <c r="U112" s="362"/>
      <c r="V112" s="3"/>
    </row>
    <row r="113" spans="1:29" ht="18.75" customHeight="1" thickBot="1">
      <c r="A113" s="471"/>
      <c r="B113" s="421"/>
      <c r="C113" s="392"/>
      <c r="D113" s="405"/>
      <c r="E113" s="667"/>
      <c r="F113" s="662"/>
      <c r="G113" s="48"/>
      <c r="H113" s="265">
        <f>SUM(H111:H112)</f>
        <v>0</v>
      </c>
      <c r="I113" s="242">
        <f t="shared" ref="I113:Q113" si="35">SUM(I111:I112)</f>
        <v>0</v>
      </c>
      <c r="J113" s="242">
        <f t="shared" si="35"/>
        <v>0</v>
      </c>
      <c r="K113" s="266">
        <f t="shared" si="35"/>
        <v>0</v>
      </c>
      <c r="L113" s="265">
        <f t="shared" si="35"/>
        <v>7500</v>
      </c>
      <c r="M113" s="242">
        <f t="shared" si="35"/>
        <v>7500</v>
      </c>
      <c r="N113" s="242">
        <f t="shared" si="35"/>
        <v>0</v>
      </c>
      <c r="O113" s="266">
        <f t="shared" si="35"/>
        <v>0</v>
      </c>
      <c r="P113" s="266">
        <f t="shared" si="35"/>
        <v>0</v>
      </c>
      <c r="Q113" s="266">
        <f t="shared" si="35"/>
        <v>0</v>
      </c>
      <c r="R113" s="681"/>
      <c r="S113" s="672">
        <v>1</v>
      </c>
      <c r="T113" s="673"/>
      <c r="U113" s="674"/>
      <c r="V113" s="3"/>
    </row>
    <row r="114" spans="1:29" s="121" customFormat="1" ht="21.75" customHeight="1" thickBot="1">
      <c r="A114" s="400" t="s">
        <v>17</v>
      </c>
      <c r="B114" s="358" t="s">
        <v>20</v>
      </c>
      <c r="C114" s="427" t="s">
        <v>99</v>
      </c>
      <c r="D114" s="657" t="s">
        <v>102</v>
      </c>
      <c r="E114" s="406" t="s">
        <v>42</v>
      </c>
      <c r="F114" s="386" t="s">
        <v>53</v>
      </c>
      <c r="G114" s="186" t="s">
        <v>24</v>
      </c>
      <c r="H114" s="221">
        <v>7800</v>
      </c>
      <c r="I114" s="21">
        <f t="shared" si="34"/>
        <v>1200</v>
      </c>
      <c r="J114" s="122">
        <v>0</v>
      </c>
      <c r="K114" s="132">
        <v>6600</v>
      </c>
      <c r="L114" s="221">
        <v>205000</v>
      </c>
      <c r="M114" s="122">
        <v>205000</v>
      </c>
      <c r="N114" s="122">
        <v>0</v>
      </c>
      <c r="O114" s="132">
        <v>0</v>
      </c>
      <c r="P114" s="124"/>
      <c r="Q114" s="209"/>
      <c r="R114" s="654" t="s">
        <v>71</v>
      </c>
      <c r="S114" s="370">
        <v>52</v>
      </c>
      <c r="T114" s="370"/>
      <c r="U114" s="370"/>
      <c r="V114" s="120"/>
    </row>
    <row r="115" spans="1:29" s="121" customFormat="1" ht="21.75" customHeight="1" thickBot="1">
      <c r="A115" s="401"/>
      <c r="B115" s="359"/>
      <c r="C115" s="428"/>
      <c r="D115" s="658"/>
      <c r="E115" s="407"/>
      <c r="F115" s="387"/>
      <c r="G115" s="186" t="s">
        <v>32</v>
      </c>
      <c r="H115" s="221">
        <v>1200</v>
      </c>
      <c r="I115" s="21">
        <f t="shared" si="34"/>
        <v>200</v>
      </c>
      <c r="J115" s="122">
        <v>0</v>
      </c>
      <c r="K115" s="132">
        <v>1000</v>
      </c>
      <c r="L115" s="221"/>
      <c r="M115" s="122"/>
      <c r="N115" s="122"/>
      <c r="O115" s="132"/>
      <c r="P115" s="124"/>
      <c r="Q115" s="209"/>
      <c r="R115" s="655"/>
      <c r="S115" s="371"/>
      <c r="T115" s="371"/>
      <c r="U115" s="371"/>
      <c r="V115" s="120"/>
    </row>
    <row r="116" spans="1:29" s="121" customFormat="1" ht="21.75" customHeight="1" thickBot="1">
      <c r="A116" s="401"/>
      <c r="B116" s="359"/>
      <c r="C116" s="428"/>
      <c r="D116" s="658"/>
      <c r="E116" s="407"/>
      <c r="F116" s="387"/>
      <c r="G116" s="186" t="s">
        <v>23</v>
      </c>
      <c r="H116" s="221">
        <v>6300</v>
      </c>
      <c r="I116" s="21">
        <f t="shared" si="34"/>
        <v>900</v>
      </c>
      <c r="J116" s="122">
        <v>0</v>
      </c>
      <c r="K116" s="132">
        <v>5400</v>
      </c>
      <c r="L116" s="221"/>
      <c r="M116" s="122"/>
      <c r="N116" s="122"/>
      <c r="O116" s="132"/>
      <c r="P116" s="124"/>
      <c r="Q116" s="209"/>
      <c r="R116" s="655"/>
      <c r="S116" s="372"/>
      <c r="T116" s="372"/>
      <c r="U116" s="372"/>
      <c r="V116" s="120"/>
    </row>
    <row r="117" spans="1:29" s="121" customFormat="1" ht="21.75" customHeight="1" thickBot="1">
      <c r="A117" s="402"/>
      <c r="B117" s="360"/>
      <c r="C117" s="429"/>
      <c r="D117" s="659"/>
      <c r="E117" s="408"/>
      <c r="F117" s="388"/>
      <c r="G117" s="147" t="s">
        <v>13</v>
      </c>
      <c r="H117" s="267">
        <f>SUM(H114:H116)</f>
        <v>15300</v>
      </c>
      <c r="I117" s="261">
        <f t="shared" ref="I117:O117" si="36">SUM(I114:I116)</f>
        <v>2300</v>
      </c>
      <c r="J117" s="261">
        <f t="shared" si="36"/>
        <v>0</v>
      </c>
      <c r="K117" s="268">
        <f t="shared" si="36"/>
        <v>13000</v>
      </c>
      <c r="L117" s="267">
        <f t="shared" si="36"/>
        <v>205000</v>
      </c>
      <c r="M117" s="261">
        <f t="shared" si="36"/>
        <v>205000</v>
      </c>
      <c r="N117" s="261">
        <f t="shared" si="36"/>
        <v>0</v>
      </c>
      <c r="O117" s="268">
        <f t="shared" si="36"/>
        <v>0</v>
      </c>
      <c r="P117" s="341"/>
      <c r="Q117" s="276"/>
      <c r="R117" s="656"/>
      <c r="S117" s="212">
        <v>52</v>
      </c>
      <c r="T117" s="198"/>
      <c r="U117" s="198"/>
      <c r="V117" s="120"/>
    </row>
    <row r="118" spans="1:29" ht="12" customHeight="1">
      <c r="A118" s="400" t="s">
        <v>17</v>
      </c>
      <c r="B118" s="358" t="s">
        <v>20</v>
      </c>
      <c r="C118" s="397" t="s">
        <v>100</v>
      </c>
      <c r="D118" s="606" t="s">
        <v>64</v>
      </c>
      <c r="E118" s="478" t="s">
        <v>43</v>
      </c>
      <c r="F118" s="632" t="s">
        <v>65</v>
      </c>
      <c r="G118" s="324" t="s">
        <v>85</v>
      </c>
      <c r="H118" s="20">
        <v>21600</v>
      </c>
      <c r="I118" s="21">
        <f t="shared" si="34"/>
        <v>0</v>
      </c>
      <c r="J118" s="21"/>
      <c r="K118" s="132">
        <v>21600</v>
      </c>
      <c r="L118" s="20">
        <v>0</v>
      </c>
      <c r="M118" s="21">
        <v>0</v>
      </c>
      <c r="N118" s="21">
        <v>0</v>
      </c>
      <c r="O118" s="243">
        <v>0</v>
      </c>
      <c r="P118" s="86"/>
      <c r="Q118" s="24"/>
      <c r="R118" s="637" t="s">
        <v>63</v>
      </c>
      <c r="S118" s="645">
        <v>0.15</v>
      </c>
      <c r="T118" s="643"/>
      <c r="U118" s="641"/>
      <c r="V118" s="3"/>
    </row>
    <row r="119" spans="1:29" ht="12" customHeight="1">
      <c r="A119" s="401"/>
      <c r="B119" s="359"/>
      <c r="C119" s="398"/>
      <c r="D119" s="607"/>
      <c r="E119" s="479"/>
      <c r="F119" s="633"/>
      <c r="G119" s="325" t="s">
        <v>23</v>
      </c>
      <c r="H119" s="20"/>
      <c r="I119" s="21">
        <f t="shared" si="34"/>
        <v>0</v>
      </c>
      <c r="J119" s="21"/>
      <c r="K119" s="243"/>
      <c r="L119" s="20">
        <v>0</v>
      </c>
      <c r="M119" s="21">
        <v>0</v>
      </c>
      <c r="N119" s="21">
        <v>0</v>
      </c>
      <c r="O119" s="243">
        <v>0</v>
      </c>
      <c r="P119" s="86"/>
      <c r="Q119" s="24"/>
      <c r="R119" s="638"/>
      <c r="S119" s="646"/>
      <c r="T119" s="644"/>
      <c r="U119" s="642"/>
      <c r="V119" s="3"/>
    </row>
    <row r="120" spans="1:29" ht="12" customHeight="1" thickBot="1">
      <c r="A120" s="401"/>
      <c r="B120" s="359"/>
      <c r="C120" s="398"/>
      <c r="D120" s="607"/>
      <c r="E120" s="479"/>
      <c r="F120" s="633"/>
      <c r="G120" s="326" t="s">
        <v>24</v>
      </c>
      <c r="H120" s="136">
        <v>10400</v>
      </c>
      <c r="I120" s="21">
        <f t="shared" si="34"/>
        <v>0</v>
      </c>
      <c r="J120" s="122"/>
      <c r="K120" s="132">
        <v>10400</v>
      </c>
      <c r="L120" s="20">
        <v>9000</v>
      </c>
      <c r="M120" s="21">
        <v>9000</v>
      </c>
      <c r="N120" s="21">
        <v>0</v>
      </c>
      <c r="O120" s="243">
        <v>0</v>
      </c>
      <c r="P120" s="86"/>
      <c r="Q120" s="24"/>
      <c r="R120" s="638"/>
      <c r="S120" s="646"/>
      <c r="T120" s="644"/>
      <c r="U120" s="642"/>
      <c r="V120" s="3"/>
    </row>
    <row r="121" spans="1:29" ht="28.5" customHeight="1" thickBot="1">
      <c r="A121" s="402"/>
      <c r="B121" s="360"/>
      <c r="C121" s="399"/>
      <c r="D121" s="608"/>
      <c r="E121" s="480"/>
      <c r="F121" s="650"/>
      <c r="G121" s="48" t="s">
        <v>13</v>
      </c>
      <c r="H121" s="265">
        <f>SUM(H118:H120)</f>
        <v>32000</v>
      </c>
      <c r="I121" s="242">
        <f t="shared" ref="I121:O121" si="37">SUM(I118:I120)</f>
        <v>0</v>
      </c>
      <c r="J121" s="242">
        <f t="shared" si="37"/>
        <v>0</v>
      </c>
      <c r="K121" s="266">
        <f t="shared" si="37"/>
        <v>32000</v>
      </c>
      <c r="L121" s="265">
        <f t="shared" si="37"/>
        <v>9000</v>
      </c>
      <c r="M121" s="242">
        <f t="shared" si="37"/>
        <v>9000</v>
      </c>
      <c r="N121" s="242">
        <f t="shared" si="37"/>
        <v>0</v>
      </c>
      <c r="O121" s="266">
        <f t="shared" si="37"/>
        <v>0</v>
      </c>
      <c r="P121" s="342"/>
      <c r="Q121" s="275"/>
      <c r="R121" s="639"/>
      <c r="S121" s="71"/>
      <c r="T121" s="42"/>
      <c r="U121" s="52"/>
      <c r="V121" s="3"/>
    </row>
    <row r="122" spans="1:29" s="121" customFormat="1" ht="13.5" customHeight="1">
      <c r="A122" s="400" t="s">
        <v>17</v>
      </c>
      <c r="B122" s="358" t="s">
        <v>20</v>
      </c>
      <c r="C122" s="427" t="s">
        <v>47</v>
      </c>
      <c r="D122" s="373" t="s">
        <v>143</v>
      </c>
      <c r="E122" s="350" t="s">
        <v>43</v>
      </c>
      <c r="F122" s="377" t="s">
        <v>65</v>
      </c>
      <c r="G122" s="233" t="s">
        <v>137</v>
      </c>
      <c r="H122" s="136">
        <v>45200</v>
      </c>
      <c r="I122" s="21">
        <f t="shared" si="34"/>
        <v>0</v>
      </c>
      <c r="J122" s="122"/>
      <c r="K122" s="132">
        <v>45200</v>
      </c>
      <c r="L122" s="136"/>
      <c r="M122" s="122"/>
      <c r="N122" s="122"/>
      <c r="O122" s="132"/>
      <c r="P122" s="340"/>
      <c r="Q122" s="209"/>
      <c r="R122" s="682" t="s">
        <v>63</v>
      </c>
      <c r="S122" s="367"/>
      <c r="T122" s="443"/>
      <c r="U122" s="442"/>
      <c r="V122" s="640"/>
      <c r="W122" s="640"/>
    </row>
    <row r="123" spans="1:29" s="121" customFormat="1" ht="13.5" customHeight="1">
      <c r="A123" s="401"/>
      <c r="B123" s="359"/>
      <c r="C123" s="428"/>
      <c r="D123" s="374"/>
      <c r="E123" s="351"/>
      <c r="F123" s="378"/>
      <c r="G123" s="327" t="s">
        <v>32</v>
      </c>
      <c r="H123" s="136">
        <v>14900</v>
      </c>
      <c r="I123" s="21">
        <f t="shared" si="34"/>
        <v>400</v>
      </c>
      <c r="J123" s="122">
        <v>0</v>
      </c>
      <c r="K123" s="132">
        <v>14500</v>
      </c>
      <c r="L123" s="136"/>
      <c r="M123" s="122"/>
      <c r="N123" s="122"/>
      <c r="O123" s="132"/>
      <c r="P123" s="340"/>
      <c r="Q123" s="209"/>
      <c r="R123" s="683"/>
      <c r="S123" s="368"/>
      <c r="T123" s="371"/>
      <c r="U123" s="446"/>
      <c r="V123" s="640"/>
      <c r="W123" s="640"/>
    </row>
    <row r="124" spans="1:29" s="121" customFormat="1" ht="28.5" customHeight="1">
      <c r="A124" s="401"/>
      <c r="B124" s="359"/>
      <c r="C124" s="428"/>
      <c r="D124" s="374"/>
      <c r="E124" s="351"/>
      <c r="F124" s="378"/>
      <c r="G124" s="256" t="s">
        <v>23</v>
      </c>
      <c r="H124" s="136">
        <v>83700</v>
      </c>
      <c r="I124" s="21">
        <f t="shared" si="34"/>
        <v>2000</v>
      </c>
      <c r="J124" s="122">
        <v>0</v>
      </c>
      <c r="K124" s="132">
        <v>81700</v>
      </c>
      <c r="L124" s="136"/>
      <c r="M124" s="122"/>
      <c r="N124" s="122"/>
      <c r="O124" s="132"/>
      <c r="P124" s="340"/>
      <c r="Q124" s="209"/>
      <c r="R124" s="683"/>
      <c r="S124" s="368"/>
      <c r="T124" s="371"/>
      <c r="U124" s="446"/>
      <c r="V124" s="640"/>
      <c r="W124" s="640"/>
    </row>
    <row r="125" spans="1:29" s="119" customFormat="1" ht="24.75" customHeight="1" thickBot="1">
      <c r="A125" s="402"/>
      <c r="B125" s="360"/>
      <c r="C125" s="429"/>
      <c r="D125" s="375"/>
      <c r="E125" s="376"/>
      <c r="F125" s="379"/>
      <c r="G125" s="328" t="s">
        <v>13</v>
      </c>
      <c r="H125" s="332">
        <f>SUM(H122:H124)</f>
        <v>143800</v>
      </c>
      <c r="I125" s="331">
        <f t="shared" ref="I125:Q125" si="38">SUM(I122:I124)</f>
        <v>2400</v>
      </c>
      <c r="J125" s="331">
        <f t="shared" si="38"/>
        <v>0</v>
      </c>
      <c r="K125" s="333">
        <f t="shared" si="38"/>
        <v>141400</v>
      </c>
      <c r="L125" s="332">
        <f t="shared" si="38"/>
        <v>0</v>
      </c>
      <c r="M125" s="331">
        <f t="shared" si="38"/>
        <v>0</v>
      </c>
      <c r="N125" s="331">
        <f t="shared" si="38"/>
        <v>0</v>
      </c>
      <c r="O125" s="333">
        <f t="shared" si="38"/>
        <v>0</v>
      </c>
      <c r="P125" s="343">
        <f t="shared" si="38"/>
        <v>0</v>
      </c>
      <c r="Q125" s="337">
        <f t="shared" si="38"/>
        <v>0</v>
      </c>
      <c r="R125" s="684"/>
      <c r="S125" s="71"/>
      <c r="T125" s="42"/>
      <c r="U125" s="52"/>
      <c r="V125" s="640"/>
      <c r="W125" s="640"/>
      <c r="X125" s="121"/>
      <c r="Y125" s="121"/>
      <c r="Z125" s="121"/>
      <c r="AA125" s="121"/>
      <c r="AB125" s="121"/>
      <c r="AC125" s="121"/>
    </row>
    <row r="126" spans="1:29" s="121" customFormat="1" ht="13.5" customHeight="1">
      <c r="A126" s="400" t="s">
        <v>17</v>
      </c>
      <c r="B126" s="358" t="s">
        <v>20</v>
      </c>
      <c r="C126" s="427" t="s">
        <v>98</v>
      </c>
      <c r="D126" s="373" t="s">
        <v>81</v>
      </c>
      <c r="E126" s="350" t="s">
        <v>43</v>
      </c>
      <c r="F126" s="377" t="s">
        <v>65</v>
      </c>
      <c r="G126" s="130" t="s">
        <v>24</v>
      </c>
      <c r="H126" s="136">
        <v>43400</v>
      </c>
      <c r="I126" s="21">
        <f t="shared" si="34"/>
        <v>0</v>
      </c>
      <c r="J126" s="122">
        <v>0</v>
      </c>
      <c r="K126" s="229">
        <v>43400</v>
      </c>
      <c r="L126" s="136">
        <v>60000</v>
      </c>
      <c r="M126" s="122">
        <v>60000</v>
      </c>
      <c r="N126" s="122">
        <v>0</v>
      </c>
      <c r="O126" s="132">
        <v>0</v>
      </c>
      <c r="P126" s="124"/>
      <c r="Q126" s="140"/>
      <c r="R126" s="355" t="s">
        <v>88</v>
      </c>
      <c r="S126" s="369"/>
      <c r="T126" s="372"/>
      <c r="U126" s="389"/>
      <c r="V126" s="188"/>
    </row>
    <row r="127" spans="1:29" s="121" customFormat="1" ht="12" customHeight="1">
      <c r="A127" s="401"/>
      <c r="B127" s="359"/>
      <c r="C127" s="428"/>
      <c r="D127" s="374"/>
      <c r="E127" s="351"/>
      <c r="F127" s="378"/>
      <c r="G127" s="134" t="s">
        <v>23</v>
      </c>
      <c r="H127" s="136">
        <v>383500</v>
      </c>
      <c r="I127" s="21">
        <f t="shared" si="34"/>
        <v>400</v>
      </c>
      <c r="J127" s="122">
        <v>0</v>
      </c>
      <c r="K127" s="229">
        <v>383100</v>
      </c>
      <c r="L127" s="221"/>
      <c r="M127" s="122"/>
      <c r="N127" s="122"/>
      <c r="O127" s="132"/>
      <c r="P127" s="124"/>
      <c r="Q127" s="140"/>
      <c r="R127" s="355"/>
      <c r="S127" s="357"/>
      <c r="T127" s="396"/>
      <c r="U127" s="349"/>
      <c r="V127" s="188"/>
    </row>
    <row r="128" spans="1:29" s="121" customFormat="1" ht="12" customHeight="1">
      <c r="A128" s="401"/>
      <c r="B128" s="359"/>
      <c r="C128" s="428"/>
      <c r="D128" s="374"/>
      <c r="E128" s="351"/>
      <c r="F128" s="378"/>
      <c r="G128" s="145" t="s">
        <v>137</v>
      </c>
      <c r="H128" s="136">
        <v>134100</v>
      </c>
      <c r="I128" s="21">
        <f t="shared" si="34"/>
        <v>200</v>
      </c>
      <c r="J128" s="122">
        <v>0</v>
      </c>
      <c r="K128" s="229">
        <v>133900</v>
      </c>
      <c r="L128" s="221"/>
      <c r="M128" s="222"/>
      <c r="N128" s="122"/>
      <c r="O128" s="132"/>
      <c r="P128" s="124"/>
      <c r="Q128" s="140"/>
      <c r="R128" s="355"/>
      <c r="S128" s="357"/>
      <c r="T128" s="396"/>
      <c r="U128" s="349"/>
      <c r="V128" s="188"/>
    </row>
    <row r="129" spans="1:35" s="121" customFormat="1" ht="12" customHeight="1" thickBot="1">
      <c r="A129" s="401"/>
      <c r="B129" s="359"/>
      <c r="C129" s="428"/>
      <c r="D129" s="374"/>
      <c r="E129" s="351"/>
      <c r="F129" s="378"/>
      <c r="G129" s="145" t="s">
        <v>85</v>
      </c>
      <c r="H129" s="136">
        <v>105600</v>
      </c>
      <c r="I129" s="21">
        <f t="shared" si="34"/>
        <v>0</v>
      </c>
      <c r="J129" s="122"/>
      <c r="K129" s="229">
        <v>105600</v>
      </c>
      <c r="L129" s="221"/>
      <c r="M129" s="122"/>
      <c r="N129" s="122"/>
      <c r="O129" s="132"/>
      <c r="P129" s="124"/>
      <c r="Q129" s="140"/>
      <c r="R129" s="355"/>
      <c r="S129" s="357"/>
      <c r="T129" s="396"/>
      <c r="U129" s="349"/>
      <c r="V129" s="188"/>
    </row>
    <row r="130" spans="1:35" s="121" customFormat="1" ht="28.5" customHeight="1" thickBot="1">
      <c r="A130" s="402"/>
      <c r="B130" s="360"/>
      <c r="C130" s="429"/>
      <c r="D130" s="375"/>
      <c r="E130" s="376"/>
      <c r="F130" s="379"/>
      <c r="G130" s="329" t="s">
        <v>13</v>
      </c>
      <c r="H130" s="334">
        <f>SUM(H126:H129)</f>
        <v>666600</v>
      </c>
      <c r="I130" s="335">
        <f t="shared" ref="I130:Q130" si="39">SUM(I126:I129)</f>
        <v>600</v>
      </c>
      <c r="J130" s="335">
        <f t="shared" si="39"/>
        <v>0</v>
      </c>
      <c r="K130" s="336">
        <f t="shared" si="39"/>
        <v>666000</v>
      </c>
      <c r="L130" s="334">
        <f t="shared" si="39"/>
        <v>60000</v>
      </c>
      <c r="M130" s="335">
        <f t="shared" si="39"/>
        <v>60000</v>
      </c>
      <c r="N130" s="335">
        <f t="shared" si="39"/>
        <v>0</v>
      </c>
      <c r="O130" s="336">
        <f t="shared" si="39"/>
        <v>0</v>
      </c>
      <c r="P130" s="344">
        <f t="shared" si="39"/>
        <v>0</v>
      </c>
      <c r="Q130" s="338">
        <f t="shared" si="39"/>
        <v>0</v>
      </c>
      <c r="R130" s="449"/>
      <c r="S130" s="71"/>
      <c r="T130" s="42"/>
      <c r="U130" s="52"/>
      <c r="V130" s="188"/>
    </row>
    <row r="131" spans="1:35" ht="22.5" customHeight="1" thickBot="1">
      <c r="A131" s="6" t="s">
        <v>17</v>
      </c>
      <c r="B131" s="7" t="s">
        <v>20</v>
      </c>
      <c r="C131" s="393" t="s">
        <v>14</v>
      </c>
      <c r="D131" s="394"/>
      <c r="E131" s="394"/>
      <c r="F131" s="395"/>
      <c r="G131" s="8" t="s">
        <v>13</v>
      </c>
      <c r="H131" s="40">
        <f>SUM(H130,H125,H121,H117,H113)</f>
        <v>857700</v>
      </c>
      <c r="I131" s="40">
        <f t="shared" ref="I131:Q131" si="40">SUM(I130,I125,I121,I117,I113)</f>
        <v>5300</v>
      </c>
      <c r="J131" s="40">
        <f t="shared" si="40"/>
        <v>0</v>
      </c>
      <c r="K131" s="40">
        <f t="shared" si="40"/>
        <v>852400</v>
      </c>
      <c r="L131" s="40">
        <f t="shared" si="40"/>
        <v>281500</v>
      </c>
      <c r="M131" s="40">
        <f t="shared" si="40"/>
        <v>281500</v>
      </c>
      <c r="N131" s="40">
        <f t="shared" si="40"/>
        <v>0</v>
      </c>
      <c r="O131" s="40">
        <f t="shared" si="40"/>
        <v>0</v>
      </c>
      <c r="P131" s="40">
        <f t="shared" si="40"/>
        <v>0</v>
      </c>
      <c r="Q131" s="40">
        <f t="shared" si="40"/>
        <v>0</v>
      </c>
      <c r="R131" s="17"/>
      <c r="S131" s="17"/>
      <c r="T131" s="17"/>
      <c r="U131" s="17"/>
      <c r="V131" s="3"/>
    </row>
    <row r="132" spans="1:35" ht="15" hidden="1" customHeight="1" thickBot="1">
      <c r="A132" s="5" t="s">
        <v>18</v>
      </c>
      <c r="B132" s="26" t="s">
        <v>37</v>
      </c>
      <c r="C132" s="26"/>
      <c r="D132" s="26"/>
      <c r="E132" s="26"/>
      <c r="F132" s="26"/>
      <c r="G132" s="26"/>
      <c r="H132" s="104"/>
      <c r="I132" s="104"/>
      <c r="J132" s="104"/>
      <c r="K132" s="104"/>
      <c r="L132" s="116"/>
      <c r="M132" s="116"/>
      <c r="N132" s="116"/>
      <c r="O132" s="116"/>
      <c r="P132" s="104"/>
      <c r="Q132" s="104"/>
      <c r="R132" s="26"/>
      <c r="S132" s="26"/>
      <c r="T132" s="26"/>
      <c r="U132" s="27"/>
      <c r="V132" s="3"/>
    </row>
    <row r="133" spans="1:35" ht="15" hidden="1" customHeight="1" thickBot="1">
      <c r="A133" s="79"/>
      <c r="B133" s="80"/>
      <c r="C133" s="80"/>
      <c r="D133" s="80"/>
      <c r="E133" s="80"/>
      <c r="F133" s="80"/>
      <c r="G133" s="80"/>
      <c r="H133" s="105"/>
      <c r="I133" s="105"/>
      <c r="J133" s="105"/>
      <c r="K133" s="105"/>
      <c r="L133" s="117"/>
      <c r="M133" s="117"/>
      <c r="N133" s="117"/>
      <c r="O133" s="117"/>
      <c r="P133" s="105"/>
      <c r="Q133" s="105"/>
      <c r="R133" s="80"/>
      <c r="S133" s="80"/>
      <c r="T133" s="80"/>
      <c r="U133" s="81"/>
      <c r="V133" s="3"/>
    </row>
    <row r="134" spans="1:35" ht="15" hidden="1" customHeight="1" thickBot="1">
      <c r="A134" s="79"/>
      <c r="B134" s="80"/>
      <c r="C134" s="80"/>
      <c r="D134" s="80"/>
      <c r="E134" s="80"/>
      <c r="F134" s="80"/>
      <c r="G134" s="80"/>
      <c r="H134" s="105"/>
      <c r="I134" s="105"/>
      <c r="J134" s="105"/>
      <c r="K134" s="105"/>
      <c r="L134" s="117"/>
      <c r="M134" s="117"/>
      <c r="N134" s="117"/>
      <c r="O134" s="117"/>
      <c r="P134" s="105"/>
      <c r="Q134" s="105"/>
      <c r="R134" s="80"/>
      <c r="S134" s="80"/>
      <c r="T134" s="80"/>
      <c r="U134" s="81"/>
      <c r="V134" s="3"/>
    </row>
    <row r="135" spans="1:35" ht="13.5" hidden="1" customHeight="1" thickBot="1">
      <c r="A135" s="6"/>
      <c r="B135" s="7"/>
      <c r="C135" s="31"/>
      <c r="D135" s="28"/>
      <c r="E135" s="28"/>
      <c r="F135" s="28"/>
      <c r="G135" s="28"/>
      <c r="H135" s="106"/>
      <c r="I135" s="106"/>
      <c r="J135" s="106"/>
      <c r="K135" s="106"/>
      <c r="L135" s="118"/>
      <c r="M135" s="118"/>
      <c r="N135" s="118"/>
      <c r="O135" s="118"/>
      <c r="P135" s="106"/>
      <c r="Q135" s="106"/>
      <c r="R135" s="28"/>
      <c r="S135" s="28"/>
      <c r="T135" s="28"/>
      <c r="U135" s="29"/>
      <c r="V135" s="3"/>
    </row>
    <row r="136" spans="1:35" s="38" customFormat="1" ht="23.25" customHeight="1" thickBot="1">
      <c r="A136" s="5" t="s">
        <v>17</v>
      </c>
      <c r="B136" s="380" t="s">
        <v>15</v>
      </c>
      <c r="C136" s="381"/>
      <c r="D136" s="381"/>
      <c r="E136" s="381"/>
      <c r="F136" s="382"/>
      <c r="G136" s="34"/>
      <c r="H136" s="35">
        <f t="shared" ref="H136:Q136" si="41">SUM(H131+H108+H54+H23)</f>
        <v>2290900</v>
      </c>
      <c r="I136" s="35">
        <f t="shared" si="41"/>
        <v>283100</v>
      </c>
      <c r="J136" s="35">
        <f t="shared" si="41"/>
        <v>22100</v>
      </c>
      <c r="K136" s="35">
        <f t="shared" si="41"/>
        <v>2007800</v>
      </c>
      <c r="L136" s="35">
        <f t="shared" si="41"/>
        <v>1370300</v>
      </c>
      <c r="M136" s="35">
        <f t="shared" si="41"/>
        <v>1370300</v>
      </c>
      <c r="N136" s="35">
        <f t="shared" si="41"/>
        <v>12200</v>
      </c>
      <c r="O136" s="35">
        <f t="shared" si="41"/>
        <v>0</v>
      </c>
      <c r="P136" s="35">
        <f t="shared" si="41"/>
        <v>260000</v>
      </c>
      <c r="Q136" s="35">
        <f t="shared" si="41"/>
        <v>100000</v>
      </c>
      <c r="R136" s="36" t="s">
        <v>33</v>
      </c>
      <c r="S136" s="670" t="s">
        <v>33</v>
      </c>
      <c r="T136" s="671" t="s">
        <v>33</v>
      </c>
      <c r="U136" s="36" t="s">
        <v>33</v>
      </c>
      <c r="V136" s="37"/>
    </row>
    <row r="137" spans="1:35" ht="15.75" customHeight="1" thickBot="1">
      <c r="A137" s="383" t="s">
        <v>142</v>
      </c>
      <c r="B137" s="384"/>
      <c r="C137" s="384"/>
      <c r="D137" s="384"/>
      <c r="E137" s="384"/>
      <c r="F137" s="385"/>
      <c r="G137" s="107"/>
      <c r="H137" s="102">
        <f t="shared" ref="H137:Q137" si="42">SUM(H126+H120+H114+H111+H105+H103+H100+H97+H94+H91+H87+H84+H81+H76+H71+H67+H61+H58+H52+H49+H46+H43+H41+H36+H32+H26+H19+H16)</f>
        <v>495500</v>
      </c>
      <c r="I137" s="102">
        <f t="shared" si="42"/>
        <v>89800</v>
      </c>
      <c r="J137" s="102">
        <f t="shared" si="42"/>
        <v>10400</v>
      </c>
      <c r="K137" s="102">
        <f t="shared" si="42"/>
        <v>405700</v>
      </c>
      <c r="L137" s="102">
        <f t="shared" si="42"/>
        <v>1370300</v>
      </c>
      <c r="M137" s="102">
        <f t="shared" si="42"/>
        <v>1370300</v>
      </c>
      <c r="N137" s="102">
        <f t="shared" si="42"/>
        <v>12200</v>
      </c>
      <c r="O137" s="102">
        <f t="shared" si="42"/>
        <v>0</v>
      </c>
      <c r="P137" s="102">
        <f t="shared" si="42"/>
        <v>130000</v>
      </c>
      <c r="Q137" s="102">
        <f t="shared" si="42"/>
        <v>100000</v>
      </c>
      <c r="R137" s="102"/>
      <c r="S137" s="102"/>
      <c r="T137" s="102"/>
      <c r="U137" s="103" t="s">
        <v>33</v>
      </c>
      <c r="V137" s="18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</row>
    <row r="138" spans="1:35" s="33" customFormat="1" ht="15.75" customHeight="1">
      <c r="A138" s="75"/>
      <c r="B138" s="75"/>
      <c r="C138" s="663"/>
      <c r="D138" s="663"/>
      <c r="E138" s="663"/>
      <c r="F138" s="663"/>
      <c r="G138" s="663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32"/>
      <c r="S138" s="76"/>
      <c r="T138" s="76"/>
      <c r="U138" s="76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</row>
    <row r="139" spans="1:35" s="33" customFormat="1" ht="18.75" customHeight="1">
      <c r="A139" s="75"/>
      <c r="B139" s="75"/>
      <c r="C139" s="664"/>
      <c r="D139" s="664"/>
      <c r="E139" s="664"/>
      <c r="F139" s="664"/>
      <c r="G139" s="664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32"/>
      <c r="S139" s="32"/>
      <c r="T139" s="32"/>
      <c r="U139" s="32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</row>
    <row r="140" spans="1:35" ht="17.25" customHeight="1">
      <c r="A140" s="3"/>
      <c r="B140" s="3"/>
      <c r="C140" s="664"/>
      <c r="D140" s="664"/>
      <c r="E140" s="664"/>
      <c r="F140" s="664"/>
      <c r="G140" s="664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2"/>
      <c r="T140" s="32"/>
      <c r="U140" s="32"/>
    </row>
    <row r="141" spans="1:35">
      <c r="A141" s="3"/>
      <c r="B141" s="3"/>
      <c r="C141" s="3"/>
      <c r="D141" s="77"/>
      <c r="E141" s="3"/>
      <c r="F141" s="3"/>
      <c r="G141" s="3"/>
      <c r="H141" s="78"/>
      <c r="I141" s="3"/>
      <c r="J141" s="78"/>
      <c r="K141" s="78"/>
      <c r="L141" s="78"/>
      <c r="M141" s="78"/>
      <c r="N141" s="78"/>
      <c r="O141" s="78"/>
      <c r="P141" s="78"/>
      <c r="Q141" s="78"/>
      <c r="R141" s="3"/>
      <c r="S141" s="3"/>
      <c r="T141" s="3"/>
      <c r="U141" s="3"/>
    </row>
    <row r="142" spans="1:35">
      <c r="D142" s="9"/>
      <c r="G142" s="10"/>
      <c r="H142" s="10"/>
      <c r="L142" s="10"/>
    </row>
    <row r="143" spans="1:35" ht="15.6" customHeight="1">
      <c r="D143" s="347"/>
      <c r="E143" s="347"/>
      <c r="F143" s="347"/>
      <c r="G143" s="347"/>
      <c r="H143" s="347"/>
      <c r="I143" s="347"/>
      <c r="J143" s="347"/>
      <c r="K143" s="347"/>
      <c r="L143" s="347"/>
      <c r="M143" s="347"/>
      <c r="N143" s="347"/>
      <c r="O143" s="347"/>
      <c r="P143" s="347"/>
      <c r="Q143" s="347"/>
      <c r="R143" s="347"/>
      <c r="S143" s="347"/>
      <c r="T143" s="347"/>
      <c r="U143" s="347"/>
    </row>
    <row r="144" spans="1:35" ht="15.6" customHeight="1">
      <c r="D144" s="347"/>
      <c r="E144" s="347"/>
      <c r="F144" s="347"/>
      <c r="G144" s="347"/>
      <c r="H144" s="347"/>
      <c r="I144" s="347"/>
      <c r="J144" s="347"/>
      <c r="K144" s="347"/>
      <c r="L144" s="347"/>
      <c r="M144" s="347"/>
      <c r="N144" s="347"/>
      <c r="O144" s="347"/>
      <c r="P144" s="347"/>
      <c r="Q144" s="347"/>
      <c r="R144" s="347"/>
      <c r="S144" s="347"/>
      <c r="T144" s="347"/>
      <c r="U144" s="347"/>
    </row>
    <row r="145" spans="4:21">
      <c r="D145" s="232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4:21">
      <c r="D146" s="232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</sheetData>
  <mergeCells count="327">
    <mergeCell ref="S81:S82"/>
    <mergeCell ref="T81:T82"/>
    <mergeCell ref="U81:U82"/>
    <mergeCell ref="C138:G140"/>
    <mergeCell ref="A94:A96"/>
    <mergeCell ref="T87:T89"/>
    <mergeCell ref="S91:S92"/>
    <mergeCell ref="T91:T92"/>
    <mergeCell ref="E87:E90"/>
    <mergeCell ref="D100:D102"/>
    <mergeCell ref="C100:C102"/>
    <mergeCell ref="E111:E113"/>
    <mergeCell ref="F91:F93"/>
    <mergeCell ref="F87:F90"/>
    <mergeCell ref="F103:F104"/>
    <mergeCell ref="E100:E102"/>
    <mergeCell ref="C97:C99"/>
    <mergeCell ref="F97:F99"/>
    <mergeCell ref="E97:E99"/>
    <mergeCell ref="D97:D99"/>
    <mergeCell ref="D103:D104"/>
    <mergeCell ref="E103:E104"/>
    <mergeCell ref="S100:S101"/>
    <mergeCell ref="S97:S98"/>
    <mergeCell ref="C94:C96"/>
    <mergeCell ref="D94:D96"/>
    <mergeCell ref="A105:A107"/>
    <mergeCell ref="C105:C107"/>
    <mergeCell ref="D105:D107"/>
    <mergeCell ref="E105:E107"/>
    <mergeCell ref="T94:T95"/>
    <mergeCell ref="R126:R130"/>
    <mergeCell ref="A126:A130"/>
    <mergeCell ref="B126:B130"/>
    <mergeCell ref="C126:C130"/>
    <mergeCell ref="D126:D130"/>
    <mergeCell ref="F118:F121"/>
    <mergeCell ref="F126:F130"/>
    <mergeCell ref="E126:E130"/>
    <mergeCell ref="R122:R125"/>
    <mergeCell ref="F105:F107"/>
    <mergeCell ref="R105:R106"/>
    <mergeCell ref="R114:R117"/>
    <mergeCell ref="R111:R113"/>
    <mergeCell ref="R103:R104"/>
    <mergeCell ref="C114:C117"/>
    <mergeCell ref="D114:D117"/>
    <mergeCell ref="F111:F113"/>
    <mergeCell ref="A111:A113"/>
    <mergeCell ref="D118:D121"/>
    <mergeCell ref="A122:A125"/>
    <mergeCell ref="V122:W125"/>
    <mergeCell ref="S114:S116"/>
    <mergeCell ref="T114:T116"/>
    <mergeCell ref="U118:U120"/>
    <mergeCell ref="T118:T120"/>
    <mergeCell ref="S118:S120"/>
    <mergeCell ref="V100:W102"/>
    <mergeCell ref="T100:T101"/>
    <mergeCell ref="U100:U101"/>
    <mergeCell ref="T122:T124"/>
    <mergeCell ref="U122:U124"/>
    <mergeCell ref="S105:S106"/>
    <mergeCell ref="T105:T106"/>
    <mergeCell ref="U105:U106"/>
    <mergeCell ref="B122:B125"/>
    <mergeCell ref="C122:C125"/>
    <mergeCell ref="E118:E121"/>
    <mergeCell ref="A118:A121"/>
    <mergeCell ref="B118:B121"/>
    <mergeCell ref="T71:T74"/>
    <mergeCell ref="B49:B51"/>
    <mergeCell ref="C56:C60"/>
    <mergeCell ref="C49:C51"/>
    <mergeCell ref="A91:A93"/>
    <mergeCell ref="A77:A80"/>
    <mergeCell ref="B87:B90"/>
    <mergeCell ref="B91:B93"/>
    <mergeCell ref="A87:A90"/>
    <mergeCell ref="B81:B83"/>
    <mergeCell ref="C81:C83"/>
    <mergeCell ref="C84:C86"/>
    <mergeCell ref="C87:C90"/>
    <mergeCell ref="A84:A86"/>
    <mergeCell ref="B84:B86"/>
    <mergeCell ref="S71:S74"/>
    <mergeCell ref="A81:A83"/>
    <mergeCell ref="R118:R121"/>
    <mergeCell ref="C103:C104"/>
    <mergeCell ref="D49:D51"/>
    <mergeCell ref="E49:E51"/>
    <mergeCell ref="B77:B80"/>
    <mergeCell ref="R66:R70"/>
    <mergeCell ref="F71:F75"/>
    <mergeCell ref="F66:F70"/>
    <mergeCell ref="B61:B65"/>
    <mergeCell ref="R61:R65"/>
    <mergeCell ref="F61:F65"/>
    <mergeCell ref="C66:C70"/>
    <mergeCell ref="D66:D70"/>
    <mergeCell ref="C61:C65"/>
    <mergeCell ref="E71:E75"/>
    <mergeCell ref="C71:C75"/>
    <mergeCell ref="D61:D65"/>
    <mergeCell ref="C52:C53"/>
    <mergeCell ref="D52:D53"/>
    <mergeCell ref="E52:E53"/>
    <mergeCell ref="F52:F53"/>
    <mergeCell ref="R76:R80"/>
    <mergeCell ref="R71:R75"/>
    <mergeCell ref="R52:R53"/>
    <mergeCell ref="C76:C80"/>
    <mergeCell ref="D56:D60"/>
    <mergeCell ref="C54:F54"/>
    <mergeCell ref="E46:E48"/>
    <mergeCell ref="F46:F48"/>
    <mergeCell ref="T15:T17"/>
    <mergeCell ref="R39:R42"/>
    <mergeCell ref="S39:S41"/>
    <mergeCell ref="T30:T32"/>
    <mergeCell ref="T39:T41"/>
    <mergeCell ref="R30:R33"/>
    <mergeCell ref="S26:S28"/>
    <mergeCell ref="E39:E42"/>
    <mergeCell ref="C39:C42"/>
    <mergeCell ref="F39:F42"/>
    <mergeCell ref="D19:D22"/>
    <mergeCell ref="E19:E22"/>
    <mergeCell ref="F19:F22"/>
    <mergeCell ref="R19:R22"/>
    <mergeCell ref="T19:T21"/>
    <mergeCell ref="E26:E29"/>
    <mergeCell ref="F26:F29"/>
    <mergeCell ref="T26:T28"/>
    <mergeCell ref="R26:R29"/>
    <mergeCell ref="C23:F23"/>
    <mergeCell ref="F49:F51"/>
    <mergeCell ref="A34:A38"/>
    <mergeCell ref="A39:A42"/>
    <mergeCell ref="A43:A45"/>
    <mergeCell ref="C43:C45"/>
    <mergeCell ref="E30:E33"/>
    <mergeCell ref="D39:D42"/>
    <mergeCell ref="C34:C38"/>
    <mergeCell ref="F43:F45"/>
    <mergeCell ref="S46:S47"/>
    <mergeCell ref="R46:R48"/>
    <mergeCell ref="B46:B48"/>
    <mergeCell ref="C46:C48"/>
    <mergeCell ref="R34:R38"/>
    <mergeCell ref="S34:S37"/>
    <mergeCell ref="B43:B45"/>
    <mergeCell ref="A30:A33"/>
    <mergeCell ref="D46:D48"/>
    <mergeCell ref="R1:U1"/>
    <mergeCell ref="R15:R18"/>
    <mergeCell ref="S15:S17"/>
    <mergeCell ref="A2:U2"/>
    <mergeCell ref="A3:U3"/>
    <mergeCell ref="A4:U4"/>
    <mergeCell ref="A5:U5"/>
    <mergeCell ref="R8:U8"/>
    <mergeCell ref="H8:K8"/>
    <mergeCell ref="A6:U6"/>
    <mergeCell ref="H9:H10"/>
    <mergeCell ref="L9:L10"/>
    <mergeCell ref="A11:U11"/>
    <mergeCell ref="B13:U13"/>
    <mergeCell ref="B8:B10"/>
    <mergeCell ref="G8:G10"/>
    <mergeCell ref="O9:O10"/>
    <mergeCell ref="A7:U7"/>
    <mergeCell ref="U15:U17"/>
    <mergeCell ref="F15:F18"/>
    <mergeCell ref="R9:R10"/>
    <mergeCell ref="K9:K10"/>
    <mergeCell ref="M9:N9"/>
    <mergeCell ref="I9:J9"/>
    <mergeCell ref="E8:E10"/>
    <mergeCell ref="C14:U14"/>
    <mergeCell ref="L8:O8"/>
    <mergeCell ref="A12:U12"/>
    <mergeCell ref="S9:U9"/>
    <mergeCell ref="P8:P10"/>
    <mergeCell ref="C8:C10"/>
    <mergeCell ref="D8:D10"/>
    <mergeCell ref="Q8:Q10"/>
    <mergeCell ref="A8:A10"/>
    <mergeCell ref="F8:F10"/>
    <mergeCell ref="U19:U21"/>
    <mergeCell ref="U30:U32"/>
    <mergeCell ref="S30:S32"/>
    <mergeCell ref="U26:U28"/>
    <mergeCell ref="S19:S21"/>
    <mergeCell ref="C19:C22"/>
    <mergeCell ref="A72:A75"/>
    <mergeCell ref="E66:E70"/>
    <mergeCell ref="E61:E65"/>
    <mergeCell ref="B72:B75"/>
    <mergeCell ref="U71:U74"/>
    <mergeCell ref="B56:B60"/>
    <mergeCell ref="E56:E60"/>
    <mergeCell ref="F56:F60"/>
    <mergeCell ref="A26:A29"/>
    <mergeCell ref="C30:C33"/>
    <mergeCell ref="F30:F33"/>
    <mergeCell ref="D34:D38"/>
    <mergeCell ref="E34:E38"/>
    <mergeCell ref="F34:F38"/>
    <mergeCell ref="S43:S44"/>
    <mergeCell ref="S49:S50"/>
    <mergeCell ref="R43:R45"/>
    <mergeCell ref="R49:R51"/>
    <mergeCell ref="E81:E83"/>
    <mergeCell ref="S66:S69"/>
    <mergeCell ref="S61:S64"/>
    <mergeCell ref="S56:S59"/>
    <mergeCell ref="R56:R60"/>
    <mergeCell ref="A15:A18"/>
    <mergeCell ref="B15:B18"/>
    <mergeCell ref="A19:A22"/>
    <mergeCell ref="B19:B22"/>
    <mergeCell ref="C15:C18"/>
    <mergeCell ref="E15:E18"/>
    <mergeCell ref="D15:D18"/>
    <mergeCell ref="A49:A51"/>
    <mergeCell ref="A46:A48"/>
    <mergeCell ref="D26:D29"/>
    <mergeCell ref="B26:B29"/>
    <mergeCell ref="D30:D33"/>
    <mergeCell ref="B30:B33"/>
    <mergeCell ref="B39:B42"/>
    <mergeCell ref="D43:D45"/>
    <mergeCell ref="E43:E45"/>
    <mergeCell ref="B34:B38"/>
    <mergeCell ref="C26:C29"/>
    <mergeCell ref="C25:T25"/>
    <mergeCell ref="U91:U92"/>
    <mergeCell ref="S84:S85"/>
    <mergeCell ref="R87:R90"/>
    <mergeCell ref="R84:R86"/>
    <mergeCell ref="D87:D90"/>
    <mergeCell ref="E84:E86"/>
    <mergeCell ref="E91:E93"/>
    <mergeCell ref="D91:D93"/>
    <mergeCell ref="F76:F80"/>
    <mergeCell ref="E76:E80"/>
    <mergeCell ref="F81:F83"/>
    <mergeCell ref="D84:D86"/>
    <mergeCell ref="R91:R93"/>
    <mergeCell ref="U76:U79"/>
    <mergeCell ref="U87:U89"/>
    <mergeCell ref="D76:D80"/>
    <mergeCell ref="F84:F86"/>
    <mergeCell ref="T84:T85"/>
    <mergeCell ref="U84:U85"/>
    <mergeCell ref="S87:S89"/>
    <mergeCell ref="S76:S79"/>
    <mergeCell ref="T76:T79"/>
    <mergeCell ref="D81:D83"/>
    <mergeCell ref="R81:R83"/>
    <mergeCell ref="W30:Z30"/>
    <mergeCell ref="U43:U44"/>
    <mergeCell ref="T61:T64"/>
    <mergeCell ref="U61:U64"/>
    <mergeCell ref="U66:U69"/>
    <mergeCell ref="T43:T44"/>
    <mergeCell ref="U49:U50"/>
    <mergeCell ref="U56:U59"/>
    <mergeCell ref="T66:T69"/>
    <mergeCell ref="T49:T50"/>
    <mergeCell ref="V66:Z70"/>
    <mergeCell ref="T56:T59"/>
    <mergeCell ref="V61:Z65"/>
    <mergeCell ref="U39:U41"/>
    <mergeCell ref="T46:T47"/>
    <mergeCell ref="U46:U47"/>
    <mergeCell ref="U34:U37"/>
    <mergeCell ref="T34:T37"/>
    <mergeCell ref="A114:A117"/>
    <mergeCell ref="D111:D113"/>
    <mergeCell ref="E114:E117"/>
    <mergeCell ref="B114:B117"/>
    <mergeCell ref="C108:F108"/>
    <mergeCell ref="R97:R99"/>
    <mergeCell ref="B105:B107"/>
    <mergeCell ref="A52:A53"/>
    <mergeCell ref="B52:B53"/>
    <mergeCell ref="B111:B113"/>
    <mergeCell ref="R100:R102"/>
    <mergeCell ref="A100:A102"/>
    <mergeCell ref="C91:C93"/>
    <mergeCell ref="F100:F102"/>
    <mergeCell ref="A97:A99"/>
    <mergeCell ref="B97:B99"/>
    <mergeCell ref="B103:B104"/>
    <mergeCell ref="B100:B102"/>
    <mergeCell ref="A103:A104"/>
    <mergeCell ref="A61:A65"/>
    <mergeCell ref="A66:A70"/>
    <mergeCell ref="B66:B70"/>
    <mergeCell ref="D71:D75"/>
    <mergeCell ref="A56:A60"/>
    <mergeCell ref="D143:U144"/>
    <mergeCell ref="U94:U95"/>
    <mergeCell ref="E94:E96"/>
    <mergeCell ref="F94:F96"/>
    <mergeCell ref="R94:R96"/>
    <mergeCell ref="S94:S95"/>
    <mergeCell ref="B94:B96"/>
    <mergeCell ref="U111:U112"/>
    <mergeCell ref="T111:T112"/>
    <mergeCell ref="S111:S112"/>
    <mergeCell ref="S122:S124"/>
    <mergeCell ref="S126:S129"/>
    <mergeCell ref="U114:U116"/>
    <mergeCell ref="D122:D125"/>
    <mergeCell ref="E122:E125"/>
    <mergeCell ref="F122:F125"/>
    <mergeCell ref="B136:F136"/>
    <mergeCell ref="A137:F137"/>
    <mergeCell ref="F114:F117"/>
    <mergeCell ref="U126:U129"/>
    <mergeCell ref="C111:C113"/>
    <mergeCell ref="C131:F131"/>
    <mergeCell ref="T126:T129"/>
    <mergeCell ref="C118:C121"/>
  </mergeCells>
  <phoneticPr fontId="0" type="noConversion"/>
  <conditionalFormatting sqref="A3:U3">
    <cfRule type="cellIs" dxfId="0" priority="1" stopIfTrue="1" operator="equal">
      <formula>0</formula>
    </cfRule>
  </conditionalFormatting>
  <printOptions horizontalCentered="1"/>
  <pageMargins left="0.35433070866141736" right="0.15748031496062992" top="0.86614173228346458" bottom="0.51181102362204722" header="0.59055118110236227" footer="0.51181102362204722"/>
  <pageSetup paperSize="9" scale="68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7 pr.</vt:lpstr>
      <vt:lpstr>'7 pr.'!Print_Area</vt:lpstr>
      <vt:lpstr>'7 pr.'!Print_Titles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Virginija</cp:lastModifiedBy>
  <cp:lastPrinted>2022-01-14T09:15:24Z</cp:lastPrinted>
  <dcterms:created xsi:type="dcterms:W3CDTF">1996-10-14T23:33:28Z</dcterms:created>
  <dcterms:modified xsi:type="dcterms:W3CDTF">2022-01-17T14:38:50Z</dcterms:modified>
</cp:coreProperties>
</file>