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58955E69-70CE-462E-9B24-865226AFD46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3" i="1" l="1"/>
  <c r="J382" i="1" s="1"/>
  <c r="J389" i="1"/>
  <c r="J387" i="1" s="1"/>
  <c r="J388" i="1"/>
  <c r="J386" i="1"/>
  <c r="J384" i="1"/>
  <c r="J385" i="1"/>
  <c r="M161" i="1"/>
  <c r="M15" i="1"/>
  <c r="M23" i="1"/>
  <c r="M50" i="1" s="1"/>
  <c r="M21" i="1"/>
  <c r="M25" i="1"/>
  <c r="M31" i="1"/>
  <c r="M33" i="1"/>
  <c r="M37" i="1"/>
  <c r="M40" i="1"/>
  <c r="M41" i="1"/>
  <c r="M42" i="1"/>
  <c r="M43" i="1"/>
  <c r="M45" i="1"/>
  <c r="M47" i="1"/>
  <c r="M49" i="1"/>
  <c r="M54" i="1"/>
  <c r="M82" i="1" s="1"/>
  <c r="M56" i="1"/>
  <c r="M57" i="1"/>
  <c r="M58" i="1"/>
  <c r="M59" i="1"/>
  <c r="M62" i="1"/>
  <c r="M63" i="1"/>
  <c r="M65" i="1"/>
  <c r="M70" i="1"/>
  <c r="M74" i="1"/>
  <c r="M78" i="1"/>
  <c r="M79" i="1"/>
  <c r="M80" i="1"/>
  <c r="M86" i="1"/>
  <c r="M163" i="1" s="1"/>
  <c r="M89" i="1"/>
  <c r="M92" i="1"/>
  <c r="M96" i="1"/>
  <c r="M98" i="1"/>
  <c r="M103" i="1"/>
  <c r="M106" i="1"/>
  <c r="M108" i="1"/>
  <c r="M111" i="1"/>
  <c r="M114" i="1"/>
  <c r="M116" i="1"/>
  <c r="M118" i="1"/>
  <c r="M120" i="1"/>
  <c r="M122" i="1"/>
  <c r="M125" i="1"/>
  <c r="M129" i="1"/>
  <c r="M131" i="1"/>
  <c r="M136" i="1"/>
  <c r="M137" i="1"/>
  <c r="M138" i="1"/>
  <c r="M141" i="1"/>
  <c r="M146" i="1"/>
  <c r="M147" i="1"/>
  <c r="M151" i="1"/>
  <c r="M154" i="1"/>
  <c r="M156" i="1"/>
  <c r="M159" i="1"/>
  <c r="M167" i="1"/>
  <c r="M227" i="1" s="1"/>
  <c r="M171" i="1"/>
  <c r="M179" i="1"/>
  <c r="M181" i="1"/>
  <c r="M182" i="1"/>
  <c r="M183" i="1"/>
  <c r="M186" i="1"/>
  <c r="M188" i="1"/>
  <c r="M190" i="1"/>
  <c r="M191" i="1"/>
  <c r="M192" i="1"/>
  <c r="M193" i="1"/>
  <c r="M194" i="1"/>
  <c r="M195" i="1"/>
  <c r="M198" i="1"/>
  <c r="M199" i="1"/>
  <c r="M201" i="1"/>
  <c r="M202" i="1"/>
  <c r="M203" i="1"/>
  <c r="M204" i="1"/>
  <c r="M211" i="1"/>
  <c r="M214" i="1"/>
  <c r="M215" i="1"/>
  <c r="M217" i="1"/>
  <c r="M219" i="1"/>
  <c r="M221" i="1"/>
  <c r="M224" i="1"/>
  <c r="M226" i="1"/>
  <c r="M231" i="1"/>
  <c r="M235" i="1" s="1"/>
  <c r="M232" i="1"/>
  <c r="M233" i="1"/>
  <c r="M239" i="1"/>
  <c r="M331" i="1" s="1"/>
  <c r="M242" i="1"/>
  <c r="M244" i="1"/>
  <c r="M246" i="1"/>
  <c r="M248" i="1"/>
  <c r="M250" i="1"/>
  <c r="M254" i="1"/>
  <c r="M256" i="1"/>
  <c r="M258" i="1"/>
  <c r="M260" i="1"/>
  <c r="M262" i="1"/>
  <c r="M265" i="1"/>
  <c r="M269" i="1"/>
  <c r="M270" i="1"/>
  <c r="M271" i="1"/>
  <c r="M272" i="1"/>
  <c r="M273" i="1"/>
  <c r="M275" i="1"/>
  <c r="M276" i="1"/>
  <c r="M277" i="1"/>
  <c r="M280" i="1"/>
  <c r="M284" i="1"/>
  <c r="M287" i="1"/>
  <c r="M289" i="1"/>
  <c r="M292" i="1"/>
  <c r="M293" i="1"/>
  <c r="M297" i="1"/>
  <c r="M298" i="1"/>
  <c r="M299" i="1"/>
  <c r="M302" i="1"/>
  <c r="M304" i="1"/>
  <c r="M314" i="1"/>
  <c r="M318" i="1"/>
  <c r="M321" i="1"/>
  <c r="M325" i="1"/>
  <c r="M327" i="1"/>
  <c r="M329" i="1"/>
  <c r="M335" i="1"/>
  <c r="M377" i="1" s="1"/>
  <c r="M337" i="1"/>
  <c r="M339" i="1"/>
  <c r="M342" i="1"/>
  <c r="M344" i="1"/>
  <c r="M346" i="1"/>
  <c r="M347" i="1"/>
  <c r="M349" i="1"/>
  <c r="M353" i="1"/>
  <c r="M357" i="1"/>
  <c r="M361" i="1"/>
  <c r="M364" i="1"/>
  <c r="M366" i="1"/>
  <c r="M368" i="1"/>
  <c r="M371" i="1"/>
  <c r="M373" i="1"/>
  <c r="M375" i="1"/>
  <c r="J390" i="1"/>
  <c r="J391" i="1" l="1"/>
</calcChain>
</file>

<file path=xl/sharedStrings.xml><?xml version="1.0" encoding="utf-8"?>
<sst xmlns="http://schemas.openxmlformats.org/spreadsheetml/2006/main" count="1912" uniqueCount="861">
  <si>
    <t>Programos tikslo kodas</t>
  </si>
  <si>
    <t>Uždavinio kodas</t>
  </si>
  <si>
    <t>Priemonės kodas</t>
  </si>
  <si>
    <t>Priemonės pavadinimas</t>
  </si>
  <si>
    <t>Veiksmo numeris</t>
  </si>
  <si>
    <t>Veiksmas (priemonę detalizuojanti aiškiai apibrėžta veikla)</t>
  </si>
  <si>
    <t>Veiklos vykdytojas (skyriaus,  įstaigos sutrumpinimas,  seniūnijos darbuotojo vardas, pavardė)</t>
  </si>
  <si>
    <t>Veiksmo įvykdymo terminas (ketvirtis)</t>
  </si>
  <si>
    <t>Produkto vertinimo kriterijai, matavimo vienetai</t>
  </si>
  <si>
    <t xml:space="preserve">Matavimo vieneto planuojama reikšmė </t>
  </si>
  <si>
    <t>Finansavimo šaltinis</t>
  </si>
  <si>
    <t>Suma tūkst. Eur</t>
  </si>
  <si>
    <t>Suma iš viso tūkst. Eur</t>
  </si>
  <si>
    <t>01 programa „Švietimo paslaugų užtikrinimas ir gerinimas“</t>
  </si>
  <si>
    <t>01</t>
  </si>
  <si>
    <t>IV ketv.</t>
  </si>
  <si>
    <t>SB(VB)</t>
  </si>
  <si>
    <t>I ketv.</t>
  </si>
  <si>
    <t>02</t>
  </si>
  <si>
    <t>Tikslas. Įgyvendinti ugdymo turinio atnaujinimo ir kitas strategijas, tobulinti švietimo vadybą</t>
  </si>
  <si>
    <t>Uždavinys. Tobulinti švietimo padalinių specialistų ir ugdymo vadovų veiklos savianalizę ir vadybinę kompetenciją, koordinuoti ankstyvąją intervencinę pagalbą</t>
  </si>
  <si>
    <t>Švietimo padalinio specialistų ir švietimo įstaigų vadovų susirinkimai, posėdžiai, metodinės išvykos, seminarai, renginiai, ankstyvosios intervencinės pagalbos konsultacijos</t>
  </si>
  <si>
    <t>Renginių  švietimo įstaigų vadovams, švietimo ir sporto skyriaus specialistams organizavimas</t>
  </si>
  <si>
    <t>II-IV ketv.</t>
  </si>
  <si>
    <t>SB</t>
  </si>
  <si>
    <t>03</t>
  </si>
  <si>
    <t>Neformaliojo suaugusiųjų švietimo programų įgyvendinimas</t>
  </si>
  <si>
    <t>Konkurso organizavimas ir sutarčių parengimas</t>
  </si>
  <si>
    <t>Edukacinių renginių šeimoms koordinavimas</t>
  </si>
  <si>
    <t>04</t>
  </si>
  <si>
    <t>Tėvų informavimas ir konsultavimas šeimos stiprinimo klausimais</t>
  </si>
  <si>
    <t>Organizuotos konsultacijos ir šventė</t>
  </si>
  <si>
    <t>Uždavinys. Įgyvendinti Etninės kultūros bendrosios programos nuostatas</t>
  </si>
  <si>
    <t>Pilietinio ugdymo priemonių, tradicinių ir kitų švenčių, akcijų organizavimas, švietimo įstaigų jubiliejų minėjimas</t>
  </si>
  <si>
    <t>Mokinių pavežimo į mokyklą kompensavimas</t>
  </si>
  <si>
    <t>Švietimo, kultūros ir sporto skyriaus vyr. specialistė Z. Kavaliauskienė</t>
  </si>
  <si>
    <t>I-IV ket.</t>
  </si>
  <si>
    <t>Pavežamų mokinių skaičius</t>
  </si>
  <si>
    <t>Iš viso 01 programai „Švietimo paslaugų užtikrinimas ir gerinimas“</t>
  </si>
  <si>
    <t>02 programa „Kultūros ir sporto plėtra“</t>
  </si>
  <si>
    <t>Tikslas. Skatinti meno plėtrą ir bendruomenės kultūrinį aktyvumą</t>
  </si>
  <si>
    <t>Uždavinys. Gerinti kultūros įstaigų paslaugų kokybę ir užtikrinti jų modernizavimą</t>
  </si>
  <si>
    <t>Uždavinys. Sudaryti sąlygas meno plėtotei ir kultūros renginių įvairovei</t>
  </si>
  <si>
    <t>11</t>
  </si>
  <si>
    <t>Švietimo, kultūros ir sporto skyriaus vyr. specialistė E. Šivickaitė</t>
  </si>
  <si>
    <t xml:space="preserve">SB </t>
  </si>
  <si>
    <t>II ketv.</t>
  </si>
  <si>
    <t>Premijų skaičius</t>
  </si>
  <si>
    <t>Uždavinys. Skatinti rajono gyventojų fizinį aktyvumą</t>
  </si>
  <si>
    <t>09</t>
  </si>
  <si>
    <t>Sporto klubo „Krepšinio legendos“ komunalinių paslaugų skoloms apmokėti</t>
  </si>
  <si>
    <t>I–II ket.</t>
  </si>
  <si>
    <r>
      <t>Patalpų plotas, m</t>
    </r>
    <r>
      <rPr>
        <vertAlign val="superscript"/>
        <sz val="11"/>
        <rFont val="Times New Roman"/>
        <family val="1"/>
        <charset val="186"/>
      </rPr>
      <t>2</t>
    </r>
  </si>
  <si>
    <t>14</t>
  </si>
  <si>
    <t>Tikslas. Skatinti Joniškio rajono gyventojų pilietiškumą, lygiateisiškumą ir jaunimo iniciatyvumą</t>
  </si>
  <si>
    <t>Uždavinys. Jaunimo politikos įgyvendinimas</t>
  </si>
  <si>
    <t>Jaunimo veiklos organizavimas</t>
  </si>
  <si>
    <t>I-IV ketv.</t>
  </si>
  <si>
    <t>Fnansuoti jaunimo iniciatyvų projektai</t>
  </si>
  <si>
    <t>Uždavinys. Skatinti rajono gyventojų pilietiškumą ir lygiateisiškumą</t>
  </si>
  <si>
    <t xml:space="preserve">Giminingų miestų tarptautinės projektinės veiklos ir mainų rėmimas </t>
  </si>
  <si>
    <t>I–IV ketv.</t>
  </si>
  <si>
    <t>Programoje dalyvavusių asmenų skaičius</t>
  </si>
  <si>
    <t>Iš viso 02 programai „Kultūros ir sporto plėtra“</t>
  </si>
  <si>
    <t>03 programa „Socialinės paramos įgyvendinimas ir sveikatos apsaugos paslaugų gerinimas“</t>
  </si>
  <si>
    <t>Uždavinys. Organizuoti LR įstatymuose ir kituose norminiuose teisės aktuose numatytos piniginės paramos asmenims ir šeimoms teikimą</t>
  </si>
  <si>
    <t xml:space="preserve">Slaugos ir priežiūros (pagalbos) išlaidų tikslinių kompensacijų mokėjimas neįgaliesiems  </t>
  </si>
  <si>
    <t>Priimami sprendimai dėl išmokų skyrimo</t>
  </si>
  <si>
    <t>LRVB</t>
  </si>
  <si>
    <t>Vykdomas periodinis išmokų mokėjimas</t>
  </si>
  <si>
    <t>Išmokų vaikams mokėjimas</t>
  </si>
  <si>
    <t>Socialinių, vienkartinių, laidojimo pašalpų, pašalpų užsienyje mirusių (žuvusių) piliečių palaikams parvežti, būsto šildymo išlaidų ir išlaidų karštam vandeniui, kieto kuro kompensacijų  mokėjimas</t>
  </si>
  <si>
    <t>Priimami gyventojų prašymai dėl išmokų skyrimo</t>
  </si>
  <si>
    <t>05</t>
  </si>
  <si>
    <t>Socialinės globos teikimo asmenims su sunkia negalia apmokėjimas</t>
  </si>
  <si>
    <t>Asmenims su sunkia negalia organizuojamos socialinės globos paslaugos</t>
  </si>
  <si>
    <t>Finansuojama asmenų su sunkia negalia socialinė globa</t>
  </si>
  <si>
    <t>06</t>
  </si>
  <si>
    <t>Mokinių nemokamas maitinimas mokyklose ir aprūpinimas mokinio reikmenimis</t>
  </si>
  <si>
    <t>Priimami gyventojų prašymai dėl paramos skyrimo</t>
  </si>
  <si>
    <t>Mokinių skaičius:</t>
  </si>
  <si>
    <t>Priimami sprendimai dėl aprūpinimo mokinio reikmenimis</t>
  </si>
  <si>
    <t>Vykdomas apmokėjimas mokykloms už nemokamą mokinių maitinimą</t>
  </si>
  <si>
    <t>Parama produktais iš Europos pagalbos labiausiai skurstantiems asmenims fondo</t>
  </si>
  <si>
    <t>Renkami paramos gavėjų seniūnijose sąrašai</t>
  </si>
  <si>
    <t>Paskirstomi maisto produktai ir higienos prekės į seniūnijas</t>
  </si>
  <si>
    <t>ES</t>
  </si>
  <si>
    <t>Apmokama už sandėliavimo ir transportavimo paslaugas</t>
  </si>
  <si>
    <t>LR teisės aktuose numatytos piniginės paramos ir socialinių paslaugų teikimo administravimas</t>
  </si>
  <si>
    <t>Darbo užmokesčio ir socialinio draudimo įmokų priskaitymas ir išmokėjimas; komunalinių ir kitų išlaidų apmokėjimas</t>
  </si>
  <si>
    <t>Asmenys, įtraukti į socialinio būsto laukiančių sąrašus, informuojami apie valstybės paramą</t>
  </si>
  <si>
    <t>Asmenų, gavusių  kompensaciją, skaičius iš bendro asmenų, įrašytų  į sąrašus, skaičiaus proc.</t>
  </si>
  <si>
    <t>Asmenims, kurių prašymai atitinka reikalavimus, skiriama kompensacija</t>
  </si>
  <si>
    <t>Socialinio būsto nuomininkams kompensuojami įsiskolinimai</t>
  </si>
  <si>
    <t xml:space="preserve">Kraitelis (išmoka) naujagimiui </t>
  </si>
  <si>
    <t>Asmenims, kurie gimusį vaiką registruoja rajone, skiriamas kūdikio kraitelis (išmoka)</t>
  </si>
  <si>
    <t>Apmokama tiekėjams už kūdikio kraitelį</t>
  </si>
  <si>
    <t>Uždavinys. Plėtoti ir modernizuoti socialinių paslaugų tinklą</t>
  </si>
  <si>
    <t>Integralios pagalbos (dienos socialinės globos ir slaugos) į namus paslaugų plėtra</t>
  </si>
  <si>
    <t>Paslaugų teikimo organizavimas</t>
  </si>
  <si>
    <t>Socialinės paramos ir sveikatos skyrius 
L. Klemienė, 
A. Milašienė,         
A. Butautė</t>
  </si>
  <si>
    <t>Paslaugų kokybės kontrolė</t>
  </si>
  <si>
    <t>Kompleksinė pagalba Joniškio rajono šeimoms</t>
  </si>
  <si>
    <t>Socialinės paramos ir sveikatos skyrius 
L. Klemienė,        
A. Butautė</t>
  </si>
  <si>
    <t>Vaikų gerovės ir saugumo didinimo, paslaugų šeimai, globėjams (rūpintojams) kokybės didinimo bei prieinamumo plėtra</t>
  </si>
  <si>
    <t>Atliekama projekto vykdymo savivaldybėje priežiūra ir kontrolė</t>
  </si>
  <si>
    <t>Socialinės paramos ir sveikatos skyrius  
L. Klemienė,  
A. Jakūnienė</t>
  </si>
  <si>
    <t>Joniškio rajono vaiko ir šeimos gerovės centras vykdo projekto veiklas</t>
  </si>
  <si>
    <t>Uždavinys. Užtikrinti socialinių paslaugų įvairovę ir prieinamumą, skatinti socialinių paslaugų plėtrą bendruomenėje</t>
  </si>
  <si>
    <t>Gyvenamojo būsto ir aplinkos pritaikymas neįgaliems asmenims, liftų, keltuvų priežiūra</t>
  </si>
  <si>
    <t>Priimami gyventojų prašymai</t>
  </si>
  <si>
    <t>Administruojamas komisijos darbas</t>
  </si>
  <si>
    <t xml:space="preserve">Vykdomas būstų pritaikymas </t>
  </si>
  <si>
    <t>Organizuojama liftų, keltuvų priežiūra</t>
  </si>
  <si>
    <t xml:space="preserve">Vaikų, kuriems atliktas pritaikymas, skaičius </t>
  </si>
  <si>
    <t>Pagalbos pinigų skyrimas</t>
  </si>
  <si>
    <t>Priimami sprendimai dėl pagalbos pinigų skyrimo</t>
  </si>
  <si>
    <t>Vykdomas mokėjimas</t>
  </si>
  <si>
    <t>Bendrųjų ir socialinės priežiūros paslaugų teikimas</t>
  </si>
  <si>
    <t>Priimami sprendimai dėl paslaugų teikimo</t>
  </si>
  <si>
    <t>Transporto organizavimas</t>
  </si>
  <si>
    <t>transporto paslaugų</t>
  </si>
  <si>
    <t>Pagalba į namus</t>
  </si>
  <si>
    <t>Organizuojamas paslaugų teikimas</t>
  </si>
  <si>
    <t>pagalbos į namus</t>
  </si>
  <si>
    <t>Apgyvendinimas nakvynės namuose ir krizių centre</t>
  </si>
  <si>
    <t>nakvynės namuose ir krizių centre</t>
  </si>
  <si>
    <t>Apgyvendinimas savarankiško gyvenimo namuose</t>
  </si>
  <si>
    <t>Apmokama paslaugų teikėjui už suteiktas paslaugas pagal pasirašytas finansavimo sutartis</t>
  </si>
  <si>
    <t>savarankiško gyvenimo namuose</t>
  </si>
  <si>
    <t>Savivaldybės savarankiškų funkcijų vykdymo administravimas</t>
  </si>
  <si>
    <t>Šeimynos paslaugų teikimas</t>
  </si>
  <si>
    <t>Finansuojamos vaikų socialinės globos paslaugos</t>
  </si>
  <si>
    <t>Socialinės paramos ir sveikatos skyrius 
L. Klemienė, 
 A. Milašienė,                        A. Butautė</t>
  </si>
  <si>
    <t>Socialinės reabilitacijos paslaugų neįgaliesiems bendruomenėje finansavimas</t>
  </si>
  <si>
    <t>Priimami organizacijų projektai</t>
  </si>
  <si>
    <t>Socialinės paramos ir sveikatos skyrius 
L. Klemienė, 
R. Tamašauskienė,               A. Butautė</t>
  </si>
  <si>
    <t>100</t>
  </si>
  <si>
    <t>Vykdomas projektų finansavimas ir kontrolė</t>
  </si>
  <si>
    <t>Ilgalaikė socialinė globa stacionariose socialinės globos įstaigose</t>
  </si>
  <si>
    <t>Vienišų ir neįgalių senyvo amžiaus asmenų ilgalaikė socialinė globa globos namuose</t>
  </si>
  <si>
    <t>vienišų ir neįgalių senyvo amžiaus asmenų skaičius</t>
  </si>
  <si>
    <t>Asmenų su psichikos sveikatos sutrikimais ilgalaikė socialinė globa socialinės globos namuose</t>
  </si>
  <si>
    <t xml:space="preserve">asmenų su psichikos sveikatos sutrikimais skaičius </t>
  </si>
  <si>
    <t xml:space="preserve">Vaikų ilgalaikė socialinė globa regioniniuose vaikų globos namuose </t>
  </si>
  <si>
    <t>Apmokama įstaigoms už suteiktas paslaugas</t>
  </si>
  <si>
    <t>be tėvų globos likusių vaikų skaičius</t>
  </si>
  <si>
    <t>Tikslas. Užtikrinti sveikatos apsaugos paslaugų plėtrą</t>
  </si>
  <si>
    <t>Uždavinys. Įgyvendinti sveikatinimo veiklos priemones</t>
  </si>
  <si>
    <t>Kt</t>
  </si>
  <si>
    <t>Gydytojų specialistų pritraukimas į Joniškio rajoną</t>
  </si>
  <si>
    <t>Vykdoma gydytojų specialistų poreikio analizė</t>
  </si>
  <si>
    <t>Sudarytos ir pasirašytos sutartys su medicinos įstaigomis dėl finansavimo</t>
  </si>
  <si>
    <t>Atliekama sutarčių vykdymo kontrolė</t>
  </si>
  <si>
    <t>Kineziterapijos ir masažo paslaugų teikimas</t>
  </si>
  <si>
    <t>Sudaryta sutartis su VšĮ Joniškio socialinių paslaugų ir užimtumo centru dėl paslaugų teikimo</t>
  </si>
  <si>
    <t>Apmokama už kineziterapeuto ir masažisto suteiktas paslaugas</t>
  </si>
  <si>
    <t>Neveiksnių asmenų būklės peržiūrėjimo užtikrinimas</t>
  </si>
  <si>
    <t>Organizuotas asmenų gebėjimo pasirūpinti savimi ir priimti kasdienius sprendimus išvados rengimas</t>
  </si>
  <si>
    <t>Socialinės paramos ir sveikatos skyrius 
L. Klemienė,                                   N. Dakanienė,                     R. Tamašauskienė,                         A. Butautė, Buhalterinės apskaitos skyrius                         S. Lipštienė</t>
  </si>
  <si>
    <t>Organizuotas komisijos darbas</t>
  </si>
  <si>
    <t>Iš viso 03 programai „Socialinės paramos įgyvendinimas ir sveikatos apsaugos gerinimas“</t>
  </si>
  <si>
    <t>Tikslas Užtikrinti Lietuvos Respublikos įstatymais ir teisės aktais savivaldybei pavestų funkcijų įgyvendinimą</t>
  </si>
  <si>
    <t>Sudaryti sąlygas savivaldybės funkcijoms įgyvendinti</t>
  </si>
  <si>
    <t>I-II ketv.</t>
  </si>
  <si>
    <t>Iš viso 04 programai  „Savivaldybės ir viešojo valdymo paslaugų kokybės užtikrinimas ir gerinimas“</t>
  </si>
  <si>
    <t>Darbų sutarties vykdymo užbaigimas</t>
  </si>
  <si>
    <t>Ekonominės plėtros ir investicijų skyriaus statybos inžinierius A. Leitmanas</t>
  </si>
  <si>
    <t>Statybos darbų užbaigimo įteisinimas</t>
  </si>
  <si>
    <t>20</t>
  </si>
  <si>
    <t>Ekonominės plėtros ir investicijų skyriaus  vyr. specialistė R. Lelionienė</t>
  </si>
  <si>
    <t xml:space="preserve">I-IV ketv. </t>
  </si>
  <si>
    <t>I-II ketv. </t>
  </si>
  <si>
    <t>Projekto vykdymo užbaigimas (galutinio mokėjimo prašymo teikimas)</t>
  </si>
  <si>
    <t xml:space="preserve">Techninio darbo projekto parengimas </t>
  </si>
  <si>
    <t>Parengtas techninis projektas</t>
  </si>
  <si>
    <t>SB(P)</t>
  </si>
  <si>
    <t xml:space="preserve">Rangos darbų pirkimas </t>
  </si>
  <si>
    <t>III ketv.</t>
  </si>
  <si>
    <t>Pasirašyta rangos darbų sutartis</t>
  </si>
  <si>
    <t>Darbų sutarties koordinavimas</t>
  </si>
  <si>
    <t xml:space="preserve">Atlikta darbų proc. </t>
  </si>
  <si>
    <t>25</t>
  </si>
  <si>
    <t>Švietimo įstaigų patalpų ir aplinkos infrastruktūros atnaujinimas</t>
  </si>
  <si>
    <t>III-IV ketv.</t>
  </si>
  <si>
    <t>2</t>
  </si>
  <si>
    <t>12</t>
  </si>
  <si>
    <t>Sporto aikštynų įrengimas</t>
  </si>
  <si>
    <t>Ekonominės plėtros ir investicijų skyriaus  vyr. specialistas A. Pališkevičius</t>
  </si>
  <si>
    <t>1</t>
  </si>
  <si>
    <t>Projekto „Europos kaimiškųjų bendruomenių chartija" įgyvendinimas</t>
  </si>
  <si>
    <t>Ekonominės plėtros ir investicijų skyriaus vedėja V. Aleksienė</t>
  </si>
  <si>
    <t xml:space="preserve">Projekte dalyvavusių asmenų skaičius </t>
  </si>
  <si>
    <t xml:space="preserve">III-IV ketv. </t>
  </si>
  <si>
    <t>Bendruomeninių vaikų globos namų techninio projekto rengimas</t>
  </si>
  <si>
    <t>I-III ketv.</t>
  </si>
  <si>
    <t>Bendruomeninių vaikų globos namų rangos darbų pirkimo organizavimas</t>
  </si>
  <si>
    <t>08</t>
  </si>
  <si>
    <t>Joniškio rajono bendruomeninių vaikų globos namų ir vaikų dienos centrų tinklo plėtra</t>
  </si>
  <si>
    <t>13</t>
  </si>
  <si>
    <t>Uždavinys. Modernizuoti sveikatos apsaugos sektorių ir gerinti teikiamų paslaugų kokybę</t>
  </si>
  <si>
    <t>Įgyvendinta projekto veiklų, proc.</t>
  </si>
  <si>
    <t>Paramos priemonių, gerinančių ambulatorinių sveikatos priežiūros paslaugų prieinamumą tuberkulioze sergantiems pacientams, įgyvendinimas Joniškio rajone</t>
  </si>
  <si>
    <t>Savivaldybės tarybos veiklos užtikrinimas</t>
  </si>
  <si>
    <t>Darbo užmokesčio ir socialinio draudimo įmokų apskaičiavimas ir išmokėjimas</t>
  </si>
  <si>
    <t>Buh. apskaitos sk.buhalterė V.Jonkutė, vyr. specialistė S.Lipštienė</t>
  </si>
  <si>
    <t>Darbo užmokesčio ir socialinio draudimo įmokų apskaičiavimas ir išmokėjimas tarybos nariams</t>
  </si>
  <si>
    <t>Buh. apskaitos sk.buhalterė A.Petrauskaitė, vyr. specialistė S.Lipštienė</t>
  </si>
  <si>
    <t>Komandiruočių išlaidų apmokėjimas tarybos nariams</t>
  </si>
  <si>
    <t>Buh. apskaitos sk.buhalterė V.Jonkutė</t>
  </si>
  <si>
    <t xml:space="preserve">Kanceliarinių išlaidų kompensavimas tarybos nariams </t>
  </si>
  <si>
    <t>Buh. apskaitos sk.buhalterė A.Petrauskaitė</t>
  </si>
  <si>
    <t>Savivaldybės administracijos išlaikymas</t>
  </si>
  <si>
    <t>Komunalinių išlaidų (šildymas, elektos energija, vanduo ir kanalizacija) apmokėjimas</t>
  </si>
  <si>
    <t>Infrastruktūros skyriaus Ūkio poskyrio vedėja D.Danasienė</t>
  </si>
  <si>
    <t>Transporto išlaidų apmokėjimas</t>
  </si>
  <si>
    <t>Ryšio paslaugų apmokėjimas</t>
  </si>
  <si>
    <t>Kvalifikacijos kėlimo ir komandiruočių apmokėjimas</t>
  </si>
  <si>
    <t>Kanceliarijos sk. vedėja R.Lapukienė</t>
  </si>
  <si>
    <t>Darbuotojų, keliančių kvalifikaciją skaičius</t>
  </si>
  <si>
    <t>Prekių, spaudinių įsigijimas</t>
  </si>
  <si>
    <t>pagal poreikį</t>
  </si>
  <si>
    <t>Apmokėjimui už paslaugas</t>
  </si>
  <si>
    <t>Prekių įsigijimo, paslaugų apmokėjimo išlaidos</t>
  </si>
  <si>
    <t>BIP</t>
  </si>
  <si>
    <t>Administracijos direktoriaus rezervas</t>
  </si>
  <si>
    <t>Ekstremalių situacijų, gaisrų atvejai</t>
  </si>
  <si>
    <t>pagal poreikį ir esamą situaciją</t>
  </si>
  <si>
    <t>Uždavinys. Užtikrinti efektyvų valstybinių (perduotų savivaldybėms) funkcijų vykdymą</t>
  </si>
  <si>
    <t>Gyventojų registro tvarkymas</t>
  </si>
  <si>
    <t>Gyvenamosios vietos deklaravimas</t>
  </si>
  <si>
    <t>Buh. apskaitos skyriaus buhalterė V. Jonkutė</t>
  </si>
  <si>
    <t>Apmokėjimui už paslaugas funkcijos vykdymui</t>
  </si>
  <si>
    <t>Seniūnijos</t>
  </si>
  <si>
    <t>Jaunimo teisių apsauga</t>
  </si>
  <si>
    <t>Darbo užmokesčio, socialinio draudimo įmokų, ryšių paslaugų, transporto paslaugų, kvalifikacijos kėlimo paslaugų, komunalinių paslaugų, prekių įsigijimas, apskaičiavimas ir išmokėjimas</t>
  </si>
  <si>
    <t>Valstybinės kalbos vartojimo ir taisyklingumo kontrolė</t>
  </si>
  <si>
    <t>Darbo užmokesčio ir socialinio draudimo išlaidų mokėjimas</t>
  </si>
  <si>
    <t>Konsultacijos</t>
  </si>
  <si>
    <t>Duomenų teikimas Valstybės suteiktos pagalbos registrui</t>
  </si>
  <si>
    <t>Buh. apskaitos sk.buhalterė V. Jonkutė. Finansų sk. vyr. specialistė L. Rudienė</t>
  </si>
  <si>
    <t>Tikslas. Vykdyti seniūnijoms pavestas funkcijas</t>
  </si>
  <si>
    <t>Stiprinti bendruomeninę veiklą savivaldybėje</t>
  </si>
  <si>
    <t>Finansinės paramos sutarties rengimas</t>
  </si>
  <si>
    <t>Žemės ūkio skyriaus programų koordinatorė R.Birutytė</t>
  </si>
  <si>
    <t>Parengtų finansinės paramos sutarčių skaičius</t>
  </si>
  <si>
    <t>Finansinės paramos sutarčių vykdymo kontrolė</t>
  </si>
  <si>
    <t>II-III ketv.</t>
  </si>
  <si>
    <t>Kontroliuojamų sutarčių skaičius</t>
  </si>
  <si>
    <t>Palaikyti švarą ir tvarką Joniškio rajono savivaldybės teritorijoje, atliekant būtiniausias komunalines paslaugas</t>
  </si>
  <si>
    <t>07</t>
  </si>
  <si>
    <t>Vietinės rinkliavos už komunalinių atliekų surinkimą iš atliekų turėtojų ir tvarkymą lengvatoms kompensuoti</t>
  </si>
  <si>
    <t>Vietinės rinkliavos už komunalinių atliekų surinkimą iš atliekų turėtojų ir tvarkymą lengvatų apskaičiavimas</t>
  </si>
  <si>
    <t>Buh. apskaitos sk.buhalterė R.Švedaitė</t>
  </si>
  <si>
    <t>Lengvatas gaunančių fizinių asmenų skaičius</t>
  </si>
  <si>
    <t>13 programa „Kultūros paveldo puoselėjimas. Turizmas. Verslas“</t>
  </si>
  <si>
    <t>Tikslas. Skatinti smulkaus ir vidutinio verslo plėtrą Joniškio rajone</t>
  </si>
  <si>
    <t>Uždavinys. Plėtoti ir remti verslumą skatinančias iniciatyvas</t>
  </si>
  <si>
    <t>Verslumo ugdymo ir verslo skatinimo Joniškio rajone programos įgyvendinimas</t>
  </si>
  <si>
    <t xml:space="preserve"> I ketv.</t>
  </si>
  <si>
    <t>Programos įgyvendinimo stebėsena ir kontrolė</t>
  </si>
  <si>
    <t xml:space="preserve">Finansinės paramos sutarčių rengimas </t>
  </si>
  <si>
    <t>Smulkaus ir vidutinio verslo skatinimo ir rėmimo fondas</t>
  </si>
  <si>
    <t xml:space="preserve">Finansinės paramos sutarties rengimas </t>
  </si>
  <si>
    <t xml:space="preserve"> II ketv.</t>
  </si>
  <si>
    <t>Uždavinys. Skatinti bendruomeniškumą ir nevyriausybinių organizacijų veiklos aktyvumą</t>
  </si>
  <si>
    <t>Kaimo bendruomenių veiklos rėmimas</t>
  </si>
  <si>
    <t xml:space="preserve">Nevyriausybinių organizacijų projektų dalinis finansavimas </t>
  </si>
  <si>
    <t>Tikslas. Puoselėti kultūros paveldą ir skatinti turizmo paslaugų plėtrą</t>
  </si>
  <si>
    <t>Uždavinys. Plėtoti turizmo sektoriaus paslaugų įvairovę</t>
  </si>
  <si>
    <t>Turizmo informacinės struktūros plėtros Joniškio rajone programos įgyvendinimas</t>
  </si>
  <si>
    <t>Kelias savivaldybes jungiančių turizmo trasų ir turizmo maršrutų informacinės sistemos plėtojimas</t>
  </si>
  <si>
    <t>Projekto įgyvendinimo koordinavimas</t>
  </si>
  <si>
    <t>Iš viso 13 programai „Kultūros paveldo puoselėjimas. Turizmas. Verslas“</t>
  </si>
  <si>
    <t>Tikslas.Vykdyti vandentvarkos inžinerinių statinių priežiūrą ir plėtrą</t>
  </si>
  <si>
    <t>Uždavinys.Vykdyti melioracijos statinių priežiūrą</t>
  </si>
  <si>
    <t>Darbų pirkimas</t>
  </si>
  <si>
    <t>Žemės ūkio skyriaus  vyr. specialistas V. Balčiūnas, vedėjas S. Lelionis</t>
  </si>
  <si>
    <t>Sudaryta sutartis</t>
  </si>
  <si>
    <t>Joniškio rajono tvenkinių hidrotechninių statinių, drenažo rinktuvų, griovių, juose esančių statinių remontas, priežiūra ir kitos paslaugos</t>
  </si>
  <si>
    <t>Joniškio raj. griovių, juose esančių statinių remontas ir priežiūra</t>
  </si>
  <si>
    <t>Žemės ūkio skyriaus vyr. specialistas V. Balčiūnas, vedėjas S. Lelionis</t>
  </si>
  <si>
    <t xml:space="preserve"> Atliktas remontas grioviuose, km</t>
  </si>
  <si>
    <t>Joniškio raj. griovių priežiūra</t>
  </si>
  <si>
    <t>Nušienauta griovių, ha</t>
  </si>
  <si>
    <t>3</t>
  </si>
  <si>
    <t>Joniškio raj. melioracijos statinių remontas ir priežiūra</t>
  </si>
  <si>
    <t>Sutvarkytų statinių skaičius</t>
  </si>
  <si>
    <t>78</t>
  </si>
  <si>
    <t>4</t>
  </si>
  <si>
    <t>Projektavimas, ekspertizė ir kitos paslaugos</t>
  </si>
  <si>
    <t>Paslaugų skaičius</t>
  </si>
  <si>
    <t>5</t>
  </si>
  <si>
    <t>Melioruotos žemės apskaita ir melioracijos statinių kompiuterinės apskaitos paslaugos</t>
  </si>
  <si>
    <t>Nusausintos žemės plotas, tūkst., ha</t>
  </si>
  <si>
    <t>Iš viso 12 programai „Gyvenamosios aplinkos kokybės gerinimas“</t>
  </si>
  <si>
    <t>Tikslas.Užtikrinti gyvenamosios aplinkos ir viešųjų erdvių priežiūrą ir plėtrą</t>
  </si>
  <si>
    <t>Uždavinys.Tvarkyti Joniškio rajono savivaldybei priklausančias patalpas, pastatus</t>
  </si>
  <si>
    <t>Visuomeninių patalpų remontas, pastatų likvidavimas</t>
  </si>
  <si>
    <t xml:space="preserve">Suremontuotos patalpos (pagal poreikį)   </t>
  </si>
  <si>
    <t>Infrastruktūros skyriaus vedėjas A. Adomaitis Ekonominės plėtros ir investicijų skyriaus statybos inžinierius A. Leitmanas</t>
  </si>
  <si>
    <t>Suremontuotų visuomeninių patalpų skaičius</t>
  </si>
  <si>
    <t>Pagal poreikį</t>
  </si>
  <si>
    <t>Likviduoti pastatai (pagal poreikį)</t>
  </si>
  <si>
    <t>Likviduotų pastatų skaičius</t>
  </si>
  <si>
    <t>Uždavinys. Atlikti savivaldybės turto inventorizaciją</t>
  </si>
  <si>
    <t>Įgyvendintų projektų geodezinių, kadastrinių bylų formavimas</t>
  </si>
  <si>
    <t>Įgyvendintiems projektams suformuotos geodezinės, kadastinės bylos (pagal poreikį)</t>
  </si>
  <si>
    <t>Ekonominės plėtros ir investicijų skyriaus  vyr. specialistai R. Lelionienė, D. Ščiglinskas</t>
  </si>
  <si>
    <t>Suformuotų bylų skaičius (pagal poreikį)</t>
  </si>
  <si>
    <t>Techninio projekto parengimas</t>
  </si>
  <si>
    <t>Uždavinys. Vykdyti socialinio būsto plėtrą</t>
  </si>
  <si>
    <t>Socialinio būsto plėtra Joniškio rajone</t>
  </si>
  <si>
    <t>Įrengtų socialinių būstų skaičius</t>
  </si>
  <si>
    <t>Modernizuoti viešųjų erdvių infrastruktūrą</t>
  </si>
  <si>
    <t>Tikslas. Kurti sveiką ir darnią aplinką Joniškio rajono savivaldybės taritorijoje</t>
  </si>
  <si>
    <t>Uždavinys. Modernizuoti ir praplėsti vandens tiekimo, vandenvalos ir nuotekų sistemas</t>
  </si>
  <si>
    <t>Vandens gerinimo, geležies šalinimo sistemų įrengimas Joniškio rajono kaimo vietovėse</t>
  </si>
  <si>
    <t>Ekonominės plėtros ir investicijų skyriaus vyr. specialistė R. Lelionienė</t>
  </si>
  <si>
    <t>Ekonominės plėtros r investicijų skyriaus vyr. specialistė R. Lelionienė</t>
  </si>
  <si>
    <t>Vandens tiekimo ir nuotekų tvarkymo infrastruktūros renovavimas ir plėtra Joniškio rajone (dotacija UAB „Joniškio vandenys“)</t>
  </si>
  <si>
    <t>Uždavinys. Vandens tiekimo ir nuotekų tvarkymo sistemų renovavimas ir plėtra</t>
  </si>
  <si>
    <t>Sumokėtos palūkanos</t>
  </si>
  <si>
    <t>Sumokėtos palūkanos, proc.</t>
  </si>
  <si>
    <t>Užterštos naftos produktais teritorijos Joniškio rajone sutvarkymas</t>
  </si>
  <si>
    <t xml:space="preserve">01 </t>
  </si>
  <si>
    <t>Pėsčiųjų ir dviračių takų sutvarkymas Joniškio mieste</t>
  </si>
  <si>
    <t xml:space="preserve">II ketv. </t>
  </si>
  <si>
    <t>Ekonominės plėtros ir investicijų skyriaus vyr. specialistė E. Daunorienė</t>
  </si>
  <si>
    <t xml:space="preserve">Projektavimo ir rangos darbų pirkimas </t>
  </si>
  <si>
    <t>Erdvinių duomenų rinkinio tvarkymas</t>
  </si>
  <si>
    <t>Savivaldybės topografinių erdvinių duomenų rinkinio tvarkymo paslaugos</t>
  </si>
  <si>
    <t>Architektūros ir teritorijų planavimo skyriaus vyr. specialistas G. Juškevičius</t>
  </si>
  <si>
    <t>Topografinių planų tvarkymas, ha</t>
  </si>
  <si>
    <t>Uždavinys. Rengti teritorijų planavimo rajono savivaldybės teritorijoje dokumentus</t>
  </si>
  <si>
    <t>Žemės sklypų formavimo ir pertvarkymo projektų bei kadastrinių planų rengimas</t>
  </si>
  <si>
    <t>Žemės sklypų formavimo ir pertvarkymo projektų rengimo organizavimas, reikiamos informacijos pateikimas paslaugų tiekėjams, apmokėjimas už atliktas paslaugas</t>
  </si>
  <si>
    <t>10</t>
  </si>
  <si>
    <t>Žemės sklypų kadastrinių matavimų parengimas, apmokėjimas už atliktas paslaugas (parengtas kadastrines sklypų bylas)</t>
  </si>
  <si>
    <t>Kompleksinio planavimo dokumentų rengimas, koregavimas ir papildymas</t>
  </si>
  <si>
    <t xml:space="preserve">Joniškio rajono savivaldybės gyvenamųjų vietovių teritorijų ribų pakeitimo planas </t>
  </si>
  <si>
    <t>Architektūros ir teritorijų planavimo skyriaus vyr. specialistė J. Šukienė</t>
  </si>
  <si>
    <t>Uždavinys. Užtikrinti kultūros paveldo apsaugą ir pritaikymą viešiesiems poreikiams</t>
  </si>
  <si>
    <t>Nekilnojamojo kultūros paveldo pažinimo, sklaidos ir atgaivinimo programa</t>
  </si>
  <si>
    <t>Kvietimo teikti paraiškas paskelbimas</t>
  </si>
  <si>
    <t>Architektūros ir teritorijų planavimo skyriaus vyr. specialistė R. Leknickienė</t>
  </si>
  <si>
    <t>Komisijos posėdis, paraiškų vertinimas dėl lėšų skyrimo projektams vykdyti</t>
  </si>
  <si>
    <t>Nekilnojamojo kultūros paveldo pažinimo, sklaidos ir atgaivinimo projektų paraiškų vertinimo komisija</t>
  </si>
  <si>
    <t>Sutarčių dėl lėšų skyrimo pasirašymas</t>
  </si>
  <si>
    <t xml:space="preserve"> IV ketv.</t>
  </si>
  <si>
    <t>Nekilnojamojo kultūros paveldo apskaitos tikslinimo, vertinimo programa</t>
  </si>
  <si>
    <t>Ekspertų paslaugų darbų perdavimas-priėmimas</t>
  </si>
  <si>
    <t>Nekilnojamojo kultūros paveldo priežiūros ir tvarkybos programa</t>
  </si>
  <si>
    <t>Viešųjų pirkimų organizavimas</t>
  </si>
  <si>
    <t>Sutarčių sudarymas</t>
  </si>
  <si>
    <t>Atliktų darbų perdavimas - priėmimas</t>
  </si>
  <si>
    <t>44</t>
  </si>
  <si>
    <t>Projektinių paraiškų ir kitos dokumentacijos gauti paramą rengimas</t>
  </si>
  <si>
    <t>51</t>
  </si>
  <si>
    <t>Pastatų ir kitų statinių draudimas</t>
  </si>
  <si>
    <t>Apdrausti pastatai ir statiniai</t>
  </si>
  <si>
    <t>Apdraustų pastatų skaičius</t>
  </si>
  <si>
    <t>Savivaldybės skolinių įsipareigojimų vykdymas</t>
  </si>
  <si>
    <t>Paskolų grąžinimas</t>
  </si>
  <si>
    <t>Finansų skyriaus vyr. specialistė L. Rudienė</t>
  </si>
  <si>
    <t>Palūkanų mokėjimas</t>
  </si>
  <si>
    <t>17</t>
  </si>
  <si>
    <t>Darbo rinkos politikos rengimas ir įgyvendinimas, gyventojų užimtumas</t>
  </si>
  <si>
    <t>Nusikaltimų prevencijos ir kontrolės programos įgyvendinimas</t>
  </si>
  <si>
    <t>Parengti ir patvirtinti programos pakeitimai</t>
  </si>
  <si>
    <t>Infrastruktūros skyriaus Viešosios tvarkos poskyrio vedėja D. Zikienė</t>
  </si>
  <si>
    <t>Suplanuotų priemonių įgyvendinimo kontrolė</t>
  </si>
  <si>
    <t>Parengta ir tarybai teikta Programos vykdymo ataskaita</t>
  </si>
  <si>
    <t xml:space="preserve">Surinkta informacija iš UAB Joniškio autobusų parko apie nuostolingus maršrutus ir patirtas išlaidas </t>
  </si>
  <si>
    <t>Infrastruktūros skyriaus vyriausiasis specialistas V. Dirsė</t>
  </si>
  <si>
    <t>Kompensuoti patirti nuostoliai</t>
  </si>
  <si>
    <t>Nuostolių mažinimas proc.</t>
  </si>
  <si>
    <t>Nekilnojamojo turto inventorizacija</t>
  </si>
  <si>
    <t xml:space="preserve"> Turto vertinimas</t>
  </si>
  <si>
    <t>Infrastruktūros skyriaus vyr. specialistas A. Židonis</t>
  </si>
  <si>
    <t xml:space="preserve"> I-IV ketv.</t>
  </si>
  <si>
    <t xml:space="preserve"> Turto teisinė registracija</t>
  </si>
  <si>
    <t>Uždavinys. Vykdyti daugiabučių namų modernizavimą</t>
  </si>
  <si>
    <t>Kompensavimas už inžinerines paslaugas, investicinių planų parengimą, koregavimą</t>
  </si>
  <si>
    <t>Socialinio būsto įsigijimas Joniškio mieste</t>
  </si>
  <si>
    <t>Socialinių būstų paieška ir įsigijimas</t>
  </si>
  <si>
    <t>Joniškio rajono savivaldybės aplinkos apsaugos rėmimo specialioji programa</t>
  </si>
  <si>
    <t>Parengta ir patvirtinta programa</t>
  </si>
  <si>
    <t>Suplanuotų aplinkosauginių priemonių įgyvendinimo kontrolė</t>
  </si>
  <si>
    <t>Švaros ir tvarkos palaikymas Joniškio rajono savivaldybės teritorijoje. Gyvūnų gerovės poreikių tenkinimas</t>
  </si>
  <si>
    <t>Komunalinių atliekų tvarkymas</t>
  </si>
  <si>
    <t>Organizuoti ir kontroliuoti  komunalinių atliekų surinkimą ir transportavimą</t>
  </si>
  <si>
    <t>Sutvarkyta komunalinių atliekų, t</t>
  </si>
  <si>
    <t>Komunalinių atliekų šalinimo regioniniame sąvartyne organizavimas ir kontrolė</t>
  </si>
  <si>
    <t>Į regiono sąvartyną pristatytų atliekų kiekis, t</t>
  </si>
  <si>
    <t>Sanitarinės veiklos organizavimas</t>
  </si>
  <si>
    <t>Pagal gautus gyventojų prašymus organizuoti dezinsekcijos, dezinfekscijos, deratizacijos vykdymą</t>
  </si>
  <si>
    <t>Vykdyti sistemingą maudyklų vandens taršos stebėjimą</t>
  </si>
  <si>
    <t>7</t>
  </si>
  <si>
    <t>Organizuoti triukšmo poveikio žmonių sveikatai tyrimus</t>
  </si>
  <si>
    <t>Pirčių paslaugų teikimo nuostolių kompensavimas</t>
  </si>
  <si>
    <t>Kompensuoti pirčių paslaugų patiriamus nuostolius</t>
  </si>
  <si>
    <t>Uždavinys. Modernizuoti ir plėsti kelių ir eismo saugumą didinančią bei aplinką tausojančią infrastruktūrą</t>
  </si>
  <si>
    <t>Kelių priežiūros ir plėtros programos įgyvendinimas</t>
  </si>
  <si>
    <t>Parengti ir teikti tarybai patvirtinti programą, pasirašyti finansavimo sutartis</t>
  </si>
  <si>
    <t>Infrastruktūros skyriaus vyr. specialistas V. Dirsė</t>
  </si>
  <si>
    <t>Rekonstruotų gatvių ir suremontuotų šaligatvių ilgis,  km</t>
  </si>
  <si>
    <t>Joniškio miesto gatvių ir daugiabučių gyvenamųjų namų kvartalų apšvietimo sistemos rekonstrukcija ir plėtra</t>
  </si>
  <si>
    <t xml:space="preserve">II-IV ketv. </t>
  </si>
  <si>
    <t xml:space="preserve">Nevyriausybinių organizacijų veiklos kokybės gerinimo ir efektyvumo didinimo rėmimas </t>
  </si>
  <si>
    <t>Sumokėta projekto įgyvendinimo kofinansavimo dalis</t>
  </si>
  <si>
    <t>Uždavinys. Sudaryti sąlygas ugdytis ir įgyti išsilavinimą pagal įvairias ugdymo programas</t>
  </si>
  <si>
    <t>Informacijos surinkimas apie įvykdymą</t>
  </si>
  <si>
    <t>Finansų skyriaus vedėja S.Šniukienė</t>
  </si>
  <si>
    <t>Darbo grupės pasiūlymai dėl lėšų perskirstymo</t>
  </si>
  <si>
    <t>Mokymo lėšų perskirstymas</t>
  </si>
  <si>
    <t>Buhalterinės apskaitos skyriaus vyr. specialistė S. Lipštienė</t>
  </si>
  <si>
    <t xml:space="preserve">Surinktų įvykdymo dokumentų skaičius  </t>
  </si>
  <si>
    <t>Parengtų darbo grupės posėdžių protokolų skaičius</t>
  </si>
  <si>
    <t>Parengtas lėšų paskirstymo projektas</t>
  </si>
  <si>
    <t>Parengta sutartis</t>
  </si>
  <si>
    <t>Įvertinta ataskaita</t>
  </si>
  <si>
    <t>Mokymo lėšų ugdymo planui įgyvendinti, organizuoti, valdyti ir švietimo pagalbai teikti panaudojimas</t>
  </si>
  <si>
    <t>Renginių skaičius
Konsultacijų skaičius</t>
  </si>
  <si>
    <t>Tarpinstitucinio bendradarbiavimo koordinatorė E. Damalakaitė</t>
  </si>
  <si>
    <t>Įvykdytų sutarčių skaičius</t>
  </si>
  <si>
    <t xml:space="preserve">Dalyvių skaičius </t>
  </si>
  <si>
    <t>Konsultacijų skaičius</t>
  </si>
  <si>
    <t>Joniškio rajono savivaldybės jaunimo reikalų koordinatorė D. Armonavičienė</t>
  </si>
  <si>
    <t>Jaunimo iniciatyvų projektų vertinimo komisija</t>
  </si>
  <si>
    <t>Jaunimui skirtų veiklų, priemonių skaičius</t>
  </si>
  <si>
    <t>Remiamų paraiškų skaičius</t>
  </si>
  <si>
    <t>iš jų jaunimo savanoriškai tarnybai</t>
  </si>
  <si>
    <t>Nupirktos jaunimo savanoriškos tarnybos organizavimo paslaugos</t>
  </si>
  <si>
    <t xml:space="preserve">Joniškio rajono savivaldybės jaunimo reikalų koordinatorė D. Armonavičienė </t>
  </si>
  <si>
    <t>Savanorystę atliekančių asmenų skaičius</t>
  </si>
  <si>
    <t>Informuotumo didinimas lyčių lygių galimybių srityje</t>
  </si>
  <si>
    <t>Dalyvavimas organizuojamuose renginiuose</t>
  </si>
  <si>
    <t>Kanceliarijos skyriaus vedėja R. Lapukienė</t>
  </si>
  <si>
    <t>Asmenų, dalyvavusių renginiuose, skaičius</t>
  </si>
  <si>
    <t>Socialinės paramos ir sveikatos skyrius  
L. Klemienė, 
L. Lesutienė, A. Milašienė, A. Butautė</t>
  </si>
  <si>
    <t xml:space="preserve">Tikslinių kompensacijų gavėjų skaičius </t>
  </si>
  <si>
    <t xml:space="preserve">Socialinės paramos ir sveikatos skyrius 
L. Klemienė, N. Dakanienė, V. Šibanova, D. Lebedienė, S. Jurgelienė, A. Jakūnienė, A. Butautė     </t>
  </si>
  <si>
    <t>Išmokamų laidojimo pašalpų skaičius</t>
  </si>
  <si>
    <t xml:space="preserve">Socialinių pašalpų gavėjų skaičius </t>
  </si>
  <si>
    <t xml:space="preserve">Vienkartinių pašalpų gavėjų skaičius </t>
  </si>
  <si>
    <t xml:space="preserve">Asmenų su sunkia negalia, kuriems teikiama globa, skaičius </t>
  </si>
  <si>
    <t xml:space="preserve">aprūpintų reikmenimis išimties atvejais </t>
  </si>
  <si>
    <t xml:space="preserve">aprūpintų mokinio reikmenimis pirmokų </t>
  </si>
  <si>
    <t xml:space="preserve">Socialinės paramos ir sveikatos skyrius L. Klemienė, A. Butautė   </t>
  </si>
  <si>
    <t>Finansuojamų etatų skaičius</t>
  </si>
  <si>
    <t xml:space="preserve">Nuomininkų, kuriems kompensuoti įsiskolinimai, skaičius </t>
  </si>
  <si>
    <t>Vienkartinių išmokų gimus vaikui skaičius</t>
  </si>
  <si>
    <t xml:space="preserve">Integralios pagalbos paslaugų gavėjų skaičius </t>
  </si>
  <si>
    <t xml:space="preserve">Kompleksinės pagalbos gavėjų skaičius </t>
  </si>
  <si>
    <t>Pritaikytų būstų skaičius</t>
  </si>
  <si>
    <t>Keltuvų, kurių  priežiūrai skirta lėšų, skaičius</t>
  </si>
  <si>
    <t xml:space="preserve">Šeimoje globojamų vaikų skaičius </t>
  </si>
  <si>
    <t>Socialinės paramos   ir sveikatos skyrius  L. Klemienė,  A. Jakūnienė, R. Tamašauskienė, A. Milašienė, A. Butautė</t>
  </si>
  <si>
    <t>Finansuojamų savivaldybės savarankiškas funkcijas vykdančių darbuotojų etatų skaičius</t>
  </si>
  <si>
    <t xml:space="preserve">Šeimynoje globojamų vaikų skaičius </t>
  </si>
  <si>
    <t>Nevyriausybinių organizacijų įgyvendinamų socialinių projektų dalinis finansavimas</t>
  </si>
  <si>
    <t xml:space="preserve">Į Joniškio rajoną pritrauktų gydytojų specialistų skaičius </t>
  </si>
  <si>
    <t xml:space="preserve">Etatų skaičius  </t>
  </si>
  <si>
    <t xml:space="preserve">Tarybos narių skaičius </t>
  </si>
  <si>
    <t>Kompiuterinės, kopijavimo ir kitos IT įrangos įsigijimas ir aptarnavimo sąnaudos</t>
  </si>
  <si>
    <t>Savivaldybės administracijos padalinių kompiuterinės ir programinės įrangos priežiūra</t>
  </si>
  <si>
    <t>Kompiuterinės ir programinės įrangos įsigyjimas</t>
  </si>
  <si>
    <t>Kanceliarijos skyriaus vedėja R. Lapukienė, vyr. specialistas L.Vingras</t>
  </si>
  <si>
    <t>Savivaldybės kovos su korupcija programos įgyvendinimas</t>
  </si>
  <si>
    <t xml:space="preserve">IV ketv. </t>
  </si>
  <si>
    <t>Joniškio miesto nustatytų teritorijų vaizdo stebėjimo sistemos duomenų perdavimo paslaugos teikimas</t>
  </si>
  <si>
    <t>Joniškio miesto nustatytų teritorijų vaizdo stebėjimo sistemos duomenų perdavimo paslaugų teikimo sutarties vykdymo kontrolė</t>
  </si>
  <si>
    <t>Organizuota renginių</t>
  </si>
  <si>
    <t>Kompiuterinės ir programinės įrangos įsigijimas</t>
  </si>
  <si>
    <t>Ryšio priemonių skaičius</t>
  </si>
  <si>
    <t>Įvykdytų pirkimo sutarčių skaičius</t>
  </si>
  <si>
    <t>Kompiuterinės ir programinės įrangos priežiūra</t>
  </si>
  <si>
    <t xml:space="preserve">Kamerų skaičius, kuriomis vykdoma vaizdo transliacija </t>
  </si>
  <si>
    <t>Parengtų ir patvirtintų programos pakeitimų skaičius</t>
  </si>
  <si>
    <t xml:space="preserve"> Parengta programos ataskaita</t>
  </si>
  <si>
    <t>Pareigybių skaičius</t>
  </si>
  <si>
    <t>Išduotų pažymų apie deklaruotą gyv.vietą skaičius</t>
  </si>
  <si>
    <t>Etatų skaičius</t>
  </si>
  <si>
    <t xml:space="preserve">I–IV ketv. </t>
  </si>
  <si>
    <t>Administracinės naštos mažinimas</t>
  </si>
  <si>
    <t>Administracinės naštos mažinimo priemonių vykdymas</t>
  </si>
  <si>
    <t>Savivaldybės administracijos padalinių vadovai</t>
  </si>
  <si>
    <t xml:space="preserve">Priemonių skaičius </t>
  </si>
  <si>
    <t>Civilinės būklės aktų registravimas</t>
  </si>
  <si>
    <t>Civilinės būklės aktų registravimo vykdymas</t>
  </si>
  <si>
    <t>Civilinės būklės aktų įrašų skaičius</t>
  </si>
  <si>
    <t>Pirminė teisinė pagalba</t>
  </si>
  <si>
    <t>Teisinės pagalbos paslaugų teikimas</t>
  </si>
  <si>
    <t>Suteiktų teisinės pagalbos paslaugų skaičius</t>
  </si>
  <si>
    <t>Teisės ir metrikacijos skyriaus vyr. specialistė G. Jakienė</t>
  </si>
  <si>
    <t>Archyvinių dokumentų tvarkymas</t>
  </si>
  <si>
    <t>Asmenų prašymų  dėl  dokumentų, patvirtinančių juridinius faktus, išdavimo nagrinėjimas</t>
  </si>
  <si>
    <t>Išnagrinėtų prašymų skaičius</t>
  </si>
  <si>
    <t>Dokumentų, patvirtinančių juridinius faktus, išdavimas (iš likviduotų įmonių dokumentų)</t>
  </si>
  <si>
    <t>Išduotų pažymų skaičius</t>
  </si>
  <si>
    <t>Likviduotų įmonių sagomų dokumentų atrinkimas naikinti</t>
  </si>
  <si>
    <t>Likviduotų įmonių dokumentų priėmimas saugoti</t>
  </si>
  <si>
    <t>Pirkimų organizavimas</t>
  </si>
  <si>
    <t>Ryšio, komunalinių paslaugų apmokėjimas</t>
  </si>
  <si>
    <t xml:space="preserve">Atrinktų naikinti dokumentų kiekis </t>
  </si>
  <si>
    <t>Priimtų dokumentų kiekis</t>
  </si>
  <si>
    <t>Organizuotų pirkimų skaičius</t>
  </si>
  <si>
    <t>Patikrinimai</t>
  </si>
  <si>
    <t>Kanceliarijos skyriaus vyr. specialistė D. Nechajuvienė</t>
  </si>
  <si>
    <t>Patikrinimų skaičius</t>
  </si>
  <si>
    <t>Civilinės saugos administravimas</t>
  </si>
  <si>
    <t xml:space="preserve">Pareigybių skaičius </t>
  </si>
  <si>
    <t xml:space="preserve">  SB(VB)</t>
  </si>
  <si>
    <t>Prekės ir komunalinės paslaugos</t>
  </si>
  <si>
    <r>
      <t>Aptarnaujamų sirenų skaičius, komunalinių ir ryšių paslaugų išlaidos, patalpų plotas m</t>
    </r>
    <r>
      <rPr>
        <vertAlign val="superscript"/>
        <sz val="11"/>
        <color indexed="8"/>
        <rFont val="Times New Roman"/>
        <family val="1"/>
        <charset val="186"/>
      </rPr>
      <t>2</t>
    </r>
  </si>
  <si>
    <t xml:space="preserve">9
16,02              </t>
  </si>
  <si>
    <t xml:space="preserve"> I–IV ketv.</t>
  </si>
  <si>
    <t>Mobilizacijos administravimas</t>
  </si>
  <si>
    <t>0,5</t>
  </si>
  <si>
    <t>Komunalinės ir ryšio paslaugos</t>
  </si>
  <si>
    <r>
      <t xml:space="preserve"> Komunalinių ir ryšių paslaugų išlaidos, patalpų plotas m</t>
    </r>
    <r>
      <rPr>
        <vertAlign val="superscript"/>
        <sz val="11"/>
        <color indexed="8"/>
        <rFont val="Times New Roman"/>
        <family val="1"/>
        <charset val="186"/>
      </rPr>
      <t>2</t>
    </r>
  </si>
  <si>
    <t>16,02</t>
  </si>
  <si>
    <t>Žemės ūkio funkcijų vykdymas</t>
  </si>
  <si>
    <t>Žemės ūkio skyriaus vedėjas S. Lelionis, Buh. apskaitos sk. buhalterė V. Jonkutė</t>
  </si>
  <si>
    <t>Žemės ūkio skyriaus vedėjas S. Lelionis</t>
  </si>
  <si>
    <r>
      <t>Patalpų plotas m</t>
    </r>
    <r>
      <rPr>
        <vertAlign val="superscript"/>
        <sz val="11"/>
        <color indexed="8"/>
        <rFont val="Times New Roman"/>
        <family val="1"/>
        <charset val="186"/>
      </rPr>
      <t>2</t>
    </r>
  </si>
  <si>
    <t>50</t>
  </si>
  <si>
    <t>Parengtų programos įgyvendinimo ir finansavimo sutarčių skaičius</t>
  </si>
  <si>
    <t>Veiklose dalyvavusių ilgalaikių bedarbių skaičius</t>
  </si>
  <si>
    <t>Įsigytų socialinių būstų skaičius</t>
  </si>
  <si>
    <t>Socialinių būstų išnuomojimas ir pernuomojimas tikslinės grupės pareiškėjams</t>
  </si>
  <si>
    <t>Socialinės paramos ir sveikatos skyriaus vyr. specialistė R. Nesavienė</t>
  </si>
  <si>
    <t>Išnuomotų ir pernuomotų  būstų skaičius</t>
  </si>
  <si>
    <t>15</t>
  </si>
  <si>
    <t>Prekybos aikštelės įrengimas Upytės g.</t>
  </si>
  <si>
    <t>Viešojo belaidžio interneto tinklo įrengimas Joniškio rajone</t>
  </si>
  <si>
    <t>Interneto ryšio paslaugų teikimo sutarties vykdymo kontrolė</t>
  </si>
  <si>
    <t>Kanceliarijos skyriaus vyr. specialistas L. Vingras</t>
  </si>
  <si>
    <t>Interneto ryšio taškai</t>
  </si>
  <si>
    <t>Parengtų planų skaičius</t>
  </si>
  <si>
    <t>Sudarytų sutarčių skaičius</t>
  </si>
  <si>
    <t>Joniškio rajono vandens tiekimo ir nuotekų tvarkymo infrastruktūros plėtros specialiojo plano keitimo rengimas</t>
  </si>
  <si>
    <t>Parengtas planas</t>
  </si>
  <si>
    <t>Apmokėta sutarties suma proc.</t>
  </si>
  <si>
    <t>Patvirtinta programa</t>
  </si>
  <si>
    <t>Patvirtinta ataskaita</t>
  </si>
  <si>
    <t>Įgyvendintų priemonių skaičius</t>
  </si>
  <si>
    <t>16</t>
  </si>
  <si>
    <t>Prižiūrimų aikštelių skaičius</t>
  </si>
  <si>
    <t>Uždavinys. Užtikrinti gyvenamosios aplinkos viešųjų erdvių priežiūrą</t>
  </si>
  <si>
    <t xml:space="preserve">Veikiančių kapinių priežiūra </t>
  </si>
  <si>
    <t>Kapinių teritorijoje sukauptų atliekų tvarkymo ir transportavimo koordinavimas</t>
  </si>
  <si>
    <t xml:space="preserve">Aptarnaujamų seniūnijų skaičius </t>
  </si>
  <si>
    <t>Savivaldybės butų remontas. Mokestis už laikinai nenaudojamų savivaldybės butų ir kitų patalpų (turinčių centralizuotas komunikacijas) eksploataciją</t>
  </si>
  <si>
    <t>Socialinės paramos ir sveikatos skyriaus  vyr. specialistė R. Nesavienė</t>
  </si>
  <si>
    <t>Atlikta turto teisinė registracija</t>
  </si>
  <si>
    <t>Atliktas turto vertinimas</t>
  </si>
  <si>
    <t>Buhalterinės apskaitos skyriaus aplinkos gerinimo specialistė O. Vaičiulevičienė</t>
  </si>
  <si>
    <t>Kanceliarijos skyriaus vedėja R. Lapukienė, Buhalterinės apskaitos skyrius</t>
  </si>
  <si>
    <t>Organizuoti informacinių ženklų paslaugos pirkimą</t>
  </si>
  <si>
    <t>Įsigytų ir pastatytų informacinių ženklų skaičius</t>
  </si>
  <si>
    <t>Suteiktų paslaugų gyventojams skaičius</t>
  </si>
  <si>
    <t>Maudyklų, kuriose atliktas vandens taršos stebėjimas, skaičius</t>
  </si>
  <si>
    <t>Gyventojų prašymų ir probleminėse teritorijose atliktų triukšmo tyrimų skaičius</t>
  </si>
  <si>
    <t xml:space="preserve"> Pirčių, kurių teikiamų paslaugų nuostoliai kompensuojami, skaičius</t>
  </si>
  <si>
    <t>Tikslas. Vykdyti kelių ir apšvietimo sistemos infrastruktūros priežiūrą ir plėtrą</t>
  </si>
  <si>
    <t>Parengta ir patvirtinta programa, pasirašyta finansavimo sutartis</t>
  </si>
  <si>
    <t>Techninio darbo projektų parengimas ir darbų pirkimas</t>
  </si>
  <si>
    <t>Pasirašytos sutartys</t>
  </si>
  <si>
    <t>Koordinuotų pogramos ataskaitų skaičius</t>
  </si>
  <si>
    <t>Skelbimų skaičius</t>
  </si>
  <si>
    <t>Parengtų protokolų skaičius</t>
  </si>
  <si>
    <t>Parengtų sutarčių skaičius</t>
  </si>
  <si>
    <t>Programos ataskaita</t>
  </si>
  <si>
    <t>Atliktų pirkimų skaičius</t>
  </si>
  <si>
    <t>Apskaitos dokumentai</t>
  </si>
  <si>
    <t>Atlikta tvarkybos darbų</t>
  </si>
  <si>
    <t>Koordinuotų programos ataskaitų skaičius</t>
  </si>
  <si>
    <t>Pastatytų informacinių ženklų ir stendų skaičius</t>
  </si>
  <si>
    <t xml:space="preserve">Šeimose, šeimynose, pas budinčius globotojus globojamų vaikų, kurie gaus paslaugas, skaičius </t>
  </si>
  <si>
    <t>Edukacinių renginių organizavimas</t>
  </si>
  <si>
    <t>Savivaldybės įvaizdžio gerinimas</t>
  </si>
  <si>
    <t xml:space="preserve">Prekių ir paslaugų, skirtų savivaldybės įvaizdžiui gerinti, įsigijimas </t>
  </si>
  <si>
    <t>Prekybos aikštelės statybos darbų užbaigimo įteisinimas</t>
  </si>
  <si>
    <t>Įrengta prekybos aikštelė</t>
  </si>
  <si>
    <t>Aikštelės apšvietimo ir pagrindų įrengimo darbų koordinavimas</t>
  </si>
  <si>
    <t>Finansavimo šaltiniai</t>
  </si>
  <si>
    <t>SAVIVALDYBĖS  LĖŠOS IŠ VISO</t>
  </si>
  <si>
    <t>KITI ŠALTINIAI IŠ VISO</t>
  </si>
  <si>
    <t>IŠ VISO</t>
  </si>
  <si>
    <r>
      <t xml:space="preserve">Savivaldybės biudžeto lėšos </t>
    </r>
    <r>
      <rPr>
        <b/>
        <sz val="11"/>
        <rFont val="Times New Roman"/>
        <family val="1"/>
      </rPr>
      <t>SB</t>
    </r>
  </si>
  <si>
    <r>
      <t xml:space="preserve">Biudžetinių įstaigų pajamos </t>
    </r>
    <r>
      <rPr>
        <b/>
        <sz val="11"/>
        <rFont val="Times New Roman"/>
        <family val="1"/>
        <charset val="186"/>
      </rPr>
      <t>BIP</t>
    </r>
  </si>
  <si>
    <r>
      <t xml:space="preserve">Valstybės biudžeto specialiosios tikslinės dotacijos lėšos </t>
    </r>
    <r>
      <rPr>
        <b/>
        <sz val="11"/>
        <rFont val="Times New Roman"/>
        <family val="1"/>
      </rPr>
      <t>SB(VB)</t>
    </r>
  </si>
  <si>
    <r>
      <t>Savivaldybės paskolos lėšos</t>
    </r>
    <r>
      <rPr>
        <b/>
        <sz val="11"/>
        <rFont val="Times New Roman"/>
        <family val="1"/>
        <charset val="186"/>
      </rPr>
      <t xml:space="preserve"> SB</t>
    </r>
    <r>
      <rPr>
        <sz val="11"/>
        <rFont val="Times New Roman"/>
        <family val="1"/>
      </rPr>
      <t>(</t>
    </r>
    <r>
      <rPr>
        <b/>
        <sz val="11"/>
        <rFont val="Times New Roman"/>
        <family val="1"/>
      </rPr>
      <t>P)</t>
    </r>
  </si>
  <si>
    <r>
      <t xml:space="preserve">Europos Sąjungos paramos lėšos </t>
    </r>
    <r>
      <rPr>
        <b/>
        <sz val="11"/>
        <rFont val="Times New Roman"/>
        <family val="1"/>
      </rPr>
      <t>ES</t>
    </r>
  </si>
  <si>
    <r>
      <t xml:space="preserve">Valstybės biudžeto lėšos </t>
    </r>
    <r>
      <rPr>
        <b/>
        <sz val="11"/>
        <rFont val="Times New Roman"/>
        <family val="1"/>
      </rPr>
      <t>LRVB</t>
    </r>
  </si>
  <si>
    <r>
      <t xml:space="preserve">Kiti finansavimo šaltiniai </t>
    </r>
    <r>
      <rPr>
        <b/>
        <sz val="11"/>
        <rFont val="Times New Roman"/>
        <family val="1"/>
      </rPr>
      <t>Kt</t>
    </r>
  </si>
  <si>
    <t>Pertvarkytų atliekų priėmimo punktų skaičius</t>
  </si>
  <si>
    <t xml:space="preserve">I ketv. </t>
  </si>
  <si>
    <t>Uždavinys. Sudaryti sąlygas mokiniams naudotis LR įstatymuose  numatytomis legvatomis ir paslaugomis</t>
  </si>
  <si>
    <t>Dokumentų, gautų iš UAB „Joniškio autobusų parkas“ ir ugdymo įstaigų, tikrinimas ir derinimas</t>
  </si>
  <si>
    <t>Dokumentų, reikalingų apmokėti už pavežėjimo paslaugą, pateikimas Buhalterinės apskaitos skyriui</t>
  </si>
  <si>
    <t>04 programa ,,Savivaldybės ir viešojo valdymo paslaugų kokybės užtikrinimas ir gerinimas“</t>
  </si>
  <si>
    <t>Įvykdytų suplanuotų prevencinių priemonių skaičius</t>
  </si>
  <si>
    <t>Joniškio rajono savivaldybės jaunimo reikalų koordinatorė D. Armonavičienė, Buh. apskaitos skyriaus buhalterė V. Jonkutė</t>
  </si>
  <si>
    <t>Užimtumo didinimo programos 1 priemonės „Laikinojo pobūdžio darbai“ lėšų paskirstymas ir finansavimo sutarčių rengimas</t>
  </si>
  <si>
    <t>Užimtumo didinimo programos 2 priemonės „Užimtumo didinimo programos, skirtos užimtumo skatinimo ir motyvavimo paslaugų nedirbantiems ir socialinę paramą gaunantiems asmenims modelio įgyvendinimas“ veiklų koordinavimas</t>
  </si>
  <si>
    <t>05 programa „Seniūnijų veiklos užtikrinimas“</t>
  </si>
  <si>
    <t>Iš viso 05 programai „Seniūnijų veiklos užtikrinimas“</t>
  </si>
  <si>
    <t>12 programa ,,Gyvenamosios aplinkos kokybės gerinimas“</t>
  </si>
  <si>
    <t>Daugiabučių gyvenamųjų namų energetinio naudingumo sertifikatų ir modernizavimo (atnaujinimo) investicijų planų parengimas, inžinerinių paslaugų (projektavimas, ekspertizė, tech. priežiūra) kaštų  gyventojams kompensavimas</t>
  </si>
  <si>
    <t>Dalyvavimas žemės pretendentų susirinkimuose NŽT Joniškio skyriuje, sąskaitų apmokėjimas už atliktas paslaugas (suprojektuotus žemės reformos sklypus)</t>
  </si>
  <si>
    <t>Paviršinio vandens, susikaupusio rajono gyvenvietėse ir miestuose, nuleidimo darbai</t>
  </si>
  <si>
    <t>Vietų, kuriose atlikti darbai, skaičius</t>
  </si>
  <si>
    <t>Parodų ir renginių, reprezentuojančių Joniškio rajoną, rėmimas</t>
  </si>
  <si>
    <t>Projekto „Joniškio miesto VVG vietos plėtros strategijos įgyvendinimo administravimas“ dalinis finansavimas</t>
  </si>
  <si>
    <t>Ekspertų paslaugų dėl apskaitos dokumentų parengimo viešųjų pirkimų paraiškos parengimas</t>
  </si>
  <si>
    <t>PATVIRTINTA</t>
  </si>
  <si>
    <t xml:space="preserve">direktoriaus </t>
  </si>
  <si>
    <t xml:space="preserve"> d. įsakymu</t>
  </si>
  <si>
    <t>2021 metų asignavimai</t>
  </si>
  <si>
    <t>Tarpinstitucinio bendaradarbiavimo koordinatroė Eglė Damalakaitė</t>
  </si>
  <si>
    <t>Mokinių ugdymosi poreikių gerinimas diegiant kokybės krepšelį</t>
  </si>
  <si>
    <t>Veiklų vykdymas pagal sudarytus ir patvirtintus planus</t>
  </si>
  <si>
    <t>Projekto veiklose dalyvavusių mokinių skaičius</t>
  </si>
  <si>
    <t>Civilinės atsakomybės ir nelaimingų atsitikimų draudimas ugdymo įstaigoms</t>
  </si>
  <si>
    <t>Apdraustų ugdymo įstaigų skaičius</t>
  </si>
  <si>
    <t>Joniškio "Aušros" gimnazijos modernizavimas</t>
  </si>
  <si>
    <t>Modernizuotas gimnazijos pastatas</t>
  </si>
  <si>
    <t>Joniškio vaikų lopšelio-darželio "Saulutė" modernizavimas</t>
  </si>
  <si>
    <t>Ekonominės plėtros ir investicijų skyriaus vyr. specialistė E. Burbienė</t>
  </si>
  <si>
    <t xml:space="preserve">Modernizuotas vaikų lopšelis-darželis </t>
  </si>
  <si>
    <t>Švietimo, kultūros ir sporto skyriaus vedėja A. Žilinskienė</t>
  </si>
  <si>
    <t>1
5</t>
  </si>
  <si>
    <t>Vaikų vasaros poilsio stovyklų finansavimas</t>
  </si>
  <si>
    <t>Tarpinstitucinio bendradarbiavimo koordinatorė Eglė Damalakaitė</t>
  </si>
  <si>
    <t>Švietimo, kultūros ir sporto skyriaus vyr. sprecialistė A. Lukšaitė Lapinskienė</t>
  </si>
  <si>
    <t>Vasaros stovyklų skaičius</t>
  </si>
  <si>
    <t>Pilietinių ar Etninės kultūros renginių, kitų švenčių organizavimas</t>
  </si>
  <si>
    <t>Mokinių apgyvendinimas</t>
  </si>
  <si>
    <t>Apgyvendintų mokinių skaičius</t>
  </si>
  <si>
    <t xml:space="preserve">Dokumentų, reikalingų apmokėti už apgyvendinimo paslaugas rengimas </t>
  </si>
  <si>
    <t>Joniškio rajono J. Avyžiaus viešosios bibliotekos modernizavimas</t>
  </si>
  <si>
    <t>Bibliotekos modernizavimo darbų sutarties koordinavimas</t>
  </si>
  <si>
    <t xml:space="preserve">Kultūros įstaigų įgyvendinamų projektų dalinis finansavimas </t>
  </si>
  <si>
    <t xml:space="preserve">Prisidėjimas prie Joniškio istorijos ir kultūros muziejaus įgyvendinamo Interreg projekto </t>
  </si>
  <si>
    <t xml:space="preserve">Švietimo, kultūros ir sporto skyriaus vedėja A. Žilinskienė </t>
  </si>
  <si>
    <t>Meno ir kultūros kūrėjų, mėgėjų meno kolektyvų skatinimas</t>
  </si>
  <si>
    <t>Premijomis paskatinti meno ir kultūros kūrėjai, mėgėjų meno kolektyvais, meno vadovai, mokytojai</t>
  </si>
  <si>
    <t>Finansuota stipendijų, kolektyvų, kuriems nupirkti rūbai, instrumentai skaičius</t>
  </si>
  <si>
    <t xml:space="preserve">Finansuotų projektų skaičius </t>
  </si>
  <si>
    <t xml:space="preserve"> Adomo Varno premijos įteikimo organizavimas  </t>
  </si>
  <si>
    <t>Informacijos ir reikiamų dokumentų pateikimas buhalterinės apskaitos skyriui dėl sporto klubo komunalinių išlaidų apmokėjimo</t>
  </si>
  <si>
    <t>Sporto ir fizinio aktyvumo infrastruktūros įrengimas</t>
  </si>
  <si>
    <t>Techninio projekto paslaugų pirkimas</t>
  </si>
  <si>
    <t>Pasirašyta sutartis</t>
  </si>
  <si>
    <t xml:space="preserve">Parengtas techninis projektas </t>
  </si>
  <si>
    <t>Joniškio miesto stadiono rekonstrukcijos techninio darbo projekto parengimas</t>
  </si>
  <si>
    <t xml:space="preserve">Parengtas techninis darbo projektas </t>
  </si>
  <si>
    <t>Joniškio miesto stadiono rekonstrukcijos darbų sutarties koordinavimas</t>
  </si>
  <si>
    <t>Dalyvavimas projekto veiklose: metiniame susitikime (Ispanija); jaunimo susitikime (Kroatija)</t>
  </si>
  <si>
    <t>Infrastruktūros skyriaus Viešosios tvarkos poskyrio vedėja D.Zikienė, Buh. apskaitos sk. vyr. specialistė S. Lipštienė</t>
  </si>
  <si>
    <t>Techninės dokumentacijos, reikalingos teikiamoms finansavimo paraiškomos, rengimo koordinavimas</t>
  </si>
  <si>
    <t xml:space="preserve">Ekonominės plėtros ir investicijų skyriaus  vedėja V. Aleksienė </t>
  </si>
  <si>
    <t>Parengtos techninės dokumentacijos skaičius</t>
  </si>
  <si>
    <t>Teisės ir metrikacijos skyriaus vyr. specialistė L. Aušrotė ir vyresn. specialistė V. Augustauskienė</t>
  </si>
  <si>
    <t>Infrastruktūros skyriaus Viešosios tvarkos poskyrio vedėja D. Zikienė, Buh. apskaitos sk. buhalterė V. Jonkutė</t>
  </si>
  <si>
    <t>Tikslas. Įgyvendinti Lietuvos Respublikos įstatymais ir kitais norminiais teisės aktais numatytą socialinę politiką, teikiant piniginę paramą ir socialines paslaugas Joniškio rajono gyventojams</t>
  </si>
  <si>
    <t>I-IV</t>
  </si>
  <si>
    <t>Būsto nuomos ar išperkamosios būsto nuomos mokesčių dalies, būsto įsigijimo išlaidų ir socialinio būsto nuomininkų įsiskolinimų kompensavimas</t>
  </si>
  <si>
    <t>Socialinės paramos ir sveikatos skyrius 
L. Klemienė, 
N. Dakanienė,  A. Jakūnienė, V. Šibanova, D. Lebedienė,         
L. Lesutienė,
A. Butautė</t>
  </si>
  <si>
    <t xml:space="preserve">Asmenų, kuriems išmokamos pašalpos skaičius </t>
  </si>
  <si>
    <t>Kompensacijų gavėjų skaičius</t>
  </si>
  <si>
    <t>Socialinės paramos ir sveikatos skyrius     
L. Klemienė,      
A. Jakūnienė, R. Tamašauskienė, A. Milašienė, A. Butautė</t>
  </si>
  <si>
    <t xml:space="preserve">Socialinės paramos ir sveikatos skyrius       L. Klemienė, 
R. Vasiliauskienė, R. Tamašauskienė,  A. Butautė    </t>
  </si>
  <si>
    <t>aprūpintų mokinio reikmenimis</t>
  </si>
  <si>
    <t xml:space="preserve">gaunančių nemokamą maitinimą </t>
  </si>
  <si>
    <t>Socialinės paramos ir sveikatos skyrius 
L. Klemienė, 
A. Milašienė, A. Butautė,  Ž. Bidlauskienė</t>
  </si>
  <si>
    <t xml:space="preserve">Paramos maisto produktais ir higienos prekėmis gavėjų skaičius per dalijimą </t>
  </si>
  <si>
    <t>Socialinės paramos ir sveikatos skyrius  
L. Klemienė,
 R. Nesavienė, Buhalterinės apskaitos skyrius S. Lipštienė</t>
  </si>
  <si>
    <t>Asmenų, kuriems iš dalies kompensuotos būsto įsigyjimo išlaidos, skaičius</t>
  </si>
  <si>
    <t>Socialinės paramos ir sveikatos skyrius 
L. Klemienė, N. Dakanienė, A. Butautė</t>
  </si>
  <si>
    <t xml:space="preserve">I-III ketv. </t>
  </si>
  <si>
    <t>Joniškio „Saulės“ pagrindinės mokyklos Dienos užimtumo centro plėtra</t>
  </si>
  <si>
    <t>Ekonominės plėtros ir investicijų skyriaus  vyr. specialistė E. Vilčiauskienė</t>
  </si>
  <si>
    <t>Parengtas techninis darbo projektas</t>
  </si>
  <si>
    <t>Socialinės paramos ir sveikatos skyrius    
 L. Klemienė,      
R. Tamašauskienė, A. Butautė, Ekonominės plėtros ir investicijų skyrius   
D. Ščiglinskas</t>
  </si>
  <si>
    <t>Socialinės paramos ir sveikatos skyrius 
L. Klemienė,           
A. Jakūnienė, A. Butautė</t>
  </si>
  <si>
    <t>Pagalbos pinigų gavėjų skaičius</t>
  </si>
  <si>
    <t xml:space="preserve">Paslaugų gavėjų skaičius vidutiniškai per ketvirtį:               </t>
  </si>
  <si>
    <t>90</t>
  </si>
  <si>
    <t>Vaikų dienos socialinės priežiūros finansavimas</t>
  </si>
  <si>
    <t xml:space="preserve">Vaikų, gaunančių dienos socialinę priežiūrą, skaičius </t>
  </si>
  <si>
    <t>Finansuojamos vaikų dienos socialinės priežiūros paslaugos</t>
  </si>
  <si>
    <t xml:space="preserve">Socialinės paramos ir sveikatos skyrius 
L. Klemienė, 
A. Butautė  </t>
  </si>
  <si>
    <t xml:space="preserve">Paslaugų gavėjų skaičius </t>
  </si>
  <si>
    <t>Socialinės paramos ir sveikatos skyrius 
L. Klemienė, 
A. Jakūnienė, A. Milašienė,                 A. Butautė</t>
  </si>
  <si>
    <t>Paslaugų gavėjų skaičius:</t>
  </si>
  <si>
    <t>Dalinis finansavimas VšĮ "Žagarės balselis" įgyvendinamo projekto "Sveiki, linksmi, laimingi"</t>
  </si>
  <si>
    <t xml:space="preserve">I-III ket. </t>
  </si>
  <si>
    <t>Socialinės paramos ir sveikatos skyrius 
L. Klemienė, 
A. Jakūnienė, A. Butautė</t>
  </si>
  <si>
    <t>18</t>
  </si>
  <si>
    <t>Medicinos įstaigų materialinės bazės gerinimas</t>
  </si>
  <si>
    <t>Sudaryta sutartis su VšĮ Joniškio psichikos sveikatos centru</t>
  </si>
  <si>
    <t>Skiriamas finansavimas priemonėms įsigyti</t>
  </si>
  <si>
    <t>Atliekama sutarties vykdymo kontrolė</t>
  </si>
  <si>
    <t>Įstaigų, kurioms skirtas finansavimas</t>
  </si>
  <si>
    <t>Socialinės paramos ir sveikatos skyrius L. Klemienė, A. Milašienė, Buhalterinės apskaitos skyrius S. Lipštienė</t>
  </si>
  <si>
    <t>Ekonominės plėtros ir investicijų skyriaus  vyr. specialistė Eglė Vilčiauskienė</t>
  </si>
  <si>
    <t>Socialinės paramos ir sveikatos skyrius L. Klemienė, A. Milašienė, Buhalterinės apskaitos skyrius                                    S. Lipštienė</t>
  </si>
  <si>
    <t xml:space="preserve">Kineziterapijos ir masažo paslaugų gavėjų skaičius </t>
  </si>
  <si>
    <t>Socialinės paramos ir sveikatos skyrius 
L. Klemienė, A. Milašienė,                      A. Butautė</t>
  </si>
  <si>
    <t>Asmenų skaičius, kuriems socialinių darbuotojų įvertinta būklė</t>
  </si>
  <si>
    <t>Asmenų skaičius, kuriems komisijoje įvertinta būklė</t>
  </si>
  <si>
    <t>Konferencijų, seminarų, susitikimų, mokymų jaunimui, jaunimo iniciatyvų projektų konkurso organizavimas, jaunimo savanoriškos tarnybos organizavimo paslaugos, savivaldybės jaunimo reikalų tarybos išvažiuojamųjų ir išplėstinių posėdžių organizavimas, užsienio šalių  jaunimo politikos formavimas renginiuose</t>
  </si>
  <si>
    <t>iš jų jaunimo ir su jaunimu dirbančių organizacijų veiklos skatinimas</t>
  </si>
  <si>
    <t>Organizuoti išplėstiniai ir išvažiuojamieji Jaunimo reikalų tarybos posėdžiai, susitikimai su jaunimo organizacijomis, nupirkti mokymai ir seminarai jaunimo organizacijoms</t>
  </si>
  <si>
    <t xml:space="preserve">Joniškio rajono savivaldybės jaunimo reikalų koordinatorė D. Armonavičienė, Jaunimo reikalų taryba </t>
  </si>
  <si>
    <t>Organizuotų susitikimų, mokymų skaičius</t>
  </si>
  <si>
    <t>Jaunimo vasaros užimtumo ir integracijos į darbo rinką programa</t>
  </si>
  <si>
    <t xml:space="preserve">Joniškio rajono savivaldybės jaunimo reikalų koordinatorė D. Armonavičienė, tarpinstitucinio bendradarbiavimo koordinatorė E. Damalakaitė </t>
  </si>
  <si>
    <t>Įdarbintų jaunuolių skaičius</t>
  </si>
  <si>
    <t>Tarpinstitucinio bendradarbiavimo koordinatiriaus pareigybei išlaikyti</t>
  </si>
  <si>
    <t>Buh. apskaitos sk. buhalterė V. Jonkutė, vyr. specialistė S. Lipštienė</t>
  </si>
  <si>
    <t>Efektyvios vaiko gerovės komisijos veiklos užtikrinimas</t>
  </si>
  <si>
    <t>Vaiko gerovės komisijoje svarstytų vaikų skaičius</t>
  </si>
  <si>
    <t>Buh. apskaitos sk.buhalterė V. Jonkutė</t>
  </si>
  <si>
    <t>Infrastruktūros skyriaus Ūkio poskyrio vedėja D. Danasienė</t>
  </si>
  <si>
    <t>Kanceliarijos sk. vedėja R. Lapukienė</t>
  </si>
  <si>
    <t>Kanceliarijos sk. vedėja R. Lapukienė, Infrastruktūros skyriaus Ūkio poskyrio vedėja D.Danasienė</t>
  </si>
  <si>
    <t>Infrastruktūros skyriaus Viešosios tvarkos poskyrio vyr. specialistas N. Medišauskas</t>
  </si>
  <si>
    <t>Parengti ir Joniškio rajono savivaldybės tarybos sprendimu patvirtinti jaunimo vasaros užimtumo ir integracijos į darbo rinką programą</t>
  </si>
  <si>
    <t>Programos vertinimo komisijos sudarymas ir jos darbo koordinavimas</t>
  </si>
  <si>
    <t xml:space="preserve">Trišalės bendradarbiavimo sutarties parengimas ir pasirašymas, sutarties įgyvendinimo koordinavimas </t>
  </si>
  <si>
    <t>48</t>
  </si>
  <si>
    <t>Dotacijų grąžinimas</t>
  </si>
  <si>
    <t>Šiaulių regiono atliekų tvarkymo centrui priteistų nuostolių atlyginimas</t>
  </si>
  <si>
    <t>Nuostolių atlyginimas</t>
  </si>
  <si>
    <t xml:space="preserve">Apmokėta savivaldybei skirtos sumos dalis proc. </t>
  </si>
  <si>
    <t xml:space="preserve">I-II ketv. </t>
  </si>
  <si>
    <t>Tikslas. Užtikrinti kokybišką ugdymo proceso organizavimą ir didinti švietimo prieinamumą</t>
  </si>
  <si>
    <t>Pasirašyta „Civilinės atsakomybės ir nelaimingų atsitikimų draudimo ugdymo įstaigose“ sutartis</t>
  </si>
  <si>
    <t>Joniškio vaikų lopšelio-darželio „Ąžuoliukas“, Joniškio Mato Slančiausko progimnazijos aplinkos infrastruktūros atnaujinimo darbų koordinavimas</t>
  </si>
  <si>
    <t>Joniškio „Saulės“ pagrindinės mokyklos remonto projekto užbaigimas</t>
  </si>
  <si>
    <t>Vasaros stovyklų veiklos koordinavimas</t>
  </si>
  <si>
    <t>Uždavinys. Diegti inovacijas, gerinti švietimo įstaigų materialinę bazę ir užtikrinti saugią ugdymo aplinką</t>
  </si>
  <si>
    <t>Tikslas. Sudaryti sąlygas saviraiškai, užimtumui ir socializacijai</t>
  </si>
  <si>
    <t>Uždavinys. Edukacinių renginių, projektų organizavimas ir suaugusiųjų švietimas</t>
  </si>
  <si>
    <t xml:space="preserve">Kultūros iniciatyvos,etninė kultūros plėtra ir kultūriniai mainai su užsieniu </t>
  </si>
  <si>
    <t>Savivaldybės premijų finansavimas (M. Slančiausko, A. Varno, J. Avyžiaus)</t>
  </si>
  <si>
    <t>Tikslas. Užtikrinti kūno kultūros ir sporto infrastruktūros atnaujinimą, modernizavimą ir jos plėtrą</t>
  </si>
  <si>
    <t xml:space="preserve">Joniškio miesto stadiono rekonstrukcijos rangos darbų pirkimas </t>
  </si>
  <si>
    <t>iš jų jaunimo iniciatyvų projektams</t>
  </si>
  <si>
    <t xml:space="preserve">Nuostolingų maršrutų skaičius </t>
  </si>
  <si>
    <t>Autobusų parko transporto nuostolių, transporto lengvatų kompensavimas</t>
  </si>
  <si>
    <t>Infrastruktūros skyriaus Viešosios tvarkos poskyrio vedėja D.Zikienė, Buh. apskaitos sk. buhalterė V. Jonkutė</t>
  </si>
  <si>
    <t>Suteiktų dotacijų grąžinimas</t>
  </si>
  <si>
    <t>Infrastruktūros skyriaus vyr. specialistė A. Džiugienė</t>
  </si>
  <si>
    <t>I-IV ketv. </t>
  </si>
  <si>
    <t>Kompleksinis Joniškio miesto daugiabučių gyvenamųjų namų kvartalų sutvarkymas</t>
  </si>
  <si>
    <t>Melioratorių daugiabučių gyvenamųjų namų kvartalo darbų sutarties koordinavimas</t>
  </si>
  <si>
    <t>Atlikta darbų pagal skirtą finansavimą proc.</t>
  </si>
  <si>
    <t>Žemaičių daugiabučių gyvenamųjų namų kvartalo darbų sutarties koordinavimas</t>
  </si>
  <si>
    <t>Poilsio zonų pritaikymas gyventojų poreikiams</t>
  </si>
  <si>
    <t xml:space="preserve">Pasirašyta projektavimo paslaugų sutartis </t>
  </si>
  <si>
    <t xml:space="preserve">Atlikta paslaugų proc. </t>
  </si>
  <si>
    <t xml:space="preserve">
II ketv.</t>
  </si>
  <si>
    <t>Parengtas specialusis planas</t>
  </si>
  <si>
    <t>Vandentvarkos objektų išpirkimas</t>
  </si>
  <si>
    <t>Išpirktų vandentvarkos objektų skaičius</t>
  </si>
  <si>
    <t>Organizuotos  vandentvarkos objektų išpirkimo procedūros</t>
  </si>
  <si>
    <t xml:space="preserve">Projekto sutarties kofinansavimo dalies užtikrinimas </t>
  </si>
  <si>
    <t>40</t>
  </si>
  <si>
    <t>Kofinansuojamas projektas</t>
  </si>
  <si>
    <t>Joniškio rajono Kriukų miestelio nuotekų valymo įrenginių rekonstrukcija, padidinant nuotekų išvalymo efektyvumą (dotacija UAB „Joniškio vandenys“)</t>
  </si>
  <si>
    <t>Archeologiniai kasinėjimai Žagarėje</t>
  </si>
  <si>
    <t>Architektūros ir teritorijų planavimo skyriaus vedėja D. Bičkienė</t>
  </si>
  <si>
    <t>Vandens tiekimo ir nuotekų tvarkymo infrastruktūros plėtra ir rekonstravimas Joniškio rajono savivaldybėje (palūkanų dengimas UAB Joniškio vandenys)</t>
  </si>
  <si>
    <t>Joniškio miesto privačių namų nuotekų surinkimo tinklų tiesimas ir prijungimas prie esamos centralizuotos infrastruktūros</t>
  </si>
  <si>
    <t>60</t>
  </si>
  <si>
    <t>Parengta ir tarybai pateikta programos vykdymo ataskaita</t>
  </si>
  <si>
    <t>Užterštos naftos produktais teritorijos sutvarkymo paslaugų sutarties koordinavimas</t>
  </si>
  <si>
    <t>Ištyrinėtos tertorijos plotas kv.m.</t>
  </si>
  <si>
    <t>200</t>
  </si>
  <si>
    <t>Įgyvendinti aplinkos apsaugos priemones, kurti švarią ir saugią aplinką Joniškio rajone</t>
  </si>
  <si>
    <t>Koordinuoti bešeimininkių gyvūnų gaudymo, laikinosios priežiūros, vakcinavimo / sterilizavimo, apgyvendinimo paslaugų vykdymą</t>
  </si>
  <si>
    <t>Šunų vedžiojimo aikštelių, kačių šėrimo vietų ir jose esančių įrenginių priežiūros koordinavimas</t>
  </si>
  <si>
    <t>Komunalinių atliekų tvarkymo infrastruktūros plėtra</t>
  </si>
  <si>
    <t>Žagarės sen. atliekų priėmimo punkto pertvarkymo koordinavimas</t>
  </si>
  <si>
    <t>Maisto atliekų apdorojimo infrastruktūros sukūrimas Joniškio rajone</t>
  </si>
  <si>
    <t>Šiaulių regiono atliekų tvarkymo centro įgyvendinamo projekto koordinavimas Joniškio rajone</t>
  </si>
  <si>
    <t>Hidrotechnikos statinių rekonstrukcija</t>
  </si>
  <si>
    <t>Rekonstruotų statinių skaičius</t>
  </si>
  <si>
    <t>16,2</t>
  </si>
  <si>
    <t>80</t>
  </si>
  <si>
    <t>Parengtų tarybos sprendimų pakeitimų skaičius</t>
  </si>
  <si>
    <t>Socialinės paramos ir sveikatos skyriaus vedėja L. Klemienė</t>
  </si>
  <si>
    <t>Sugautų benamių ir bešeimininkių gyvūnų (kačių, šunų) skaičius</t>
  </si>
  <si>
    <t>11,8</t>
  </si>
  <si>
    <t>Pėsčiųjų ir dviračių tako Statybininkų g. statybos darbų koordinavimas</t>
  </si>
  <si>
    <t>Įrengtas pėsčiųjų - dviračių takas, km</t>
  </si>
  <si>
    <t>Rekonstruota apšvietimo sistema, km</t>
  </si>
  <si>
    <t>0,66</t>
  </si>
  <si>
    <t>Dragūnų, Aušros ir Saulės mūšio gatvių dalių Jauniūnų kaime, Joniškio rajone kapitalinis remontas</t>
  </si>
  <si>
    <t>Sutvarkytų (išasfaltuotų) gatvių ilgis km</t>
  </si>
  <si>
    <t>0,9</t>
  </si>
  <si>
    <t>Uždavinys. Vystyti žaliąją energetiką, diegti energiją tausojančias priemones</t>
  </si>
  <si>
    <t>Pasirašytos darbų pirkimo sutartys</t>
  </si>
  <si>
    <t>Apšvietimo inžinierinių tinklų atnaujinimas ir plėtra Joniškio r. kaimo vietovėse</t>
  </si>
  <si>
    <t xml:space="preserve">Projektavimo darbų pirkimas </t>
  </si>
  <si>
    <t>Pasirašyta projektavimo sutartis</t>
  </si>
  <si>
    <t>Projektų parengimo sutarties koordinavimas</t>
  </si>
  <si>
    <t>Atsinaujinančių energijos išteklių panaudojimas Joniškio „Saulės“ pagrindinėje mokykloje</t>
  </si>
  <si>
    <t>Pasirašytos projektavimo ir darbų sutartys</t>
  </si>
  <si>
    <t>Finansų skyriaus vyr. specialistė L. Mockūnienė</t>
  </si>
  <si>
    <t xml:space="preserve">Tradicinių religinių bendruomenių ir bendrijų projektų finansavimas </t>
  </si>
  <si>
    <t>Sutarties (susitarimo) rengimas</t>
  </si>
  <si>
    <t>Nekilnojamojo kultūros paveldo vertinimo tarybos posėdžių organizavimas</t>
  </si>
  <si>
    <t>Suorganizuoti posėdžiai</t>
  </si>
  <si>
    <t>Žagarės pirties pastato pritaikymas visuomenės poreikiams</t>
  </si>
  <si>
    <t>Pastato būklės nustatymo ekspertizė</t>
  </si>
  <si>
    <t>Atlikta ekspertizė</t>
  </si>
  <si>
    <t>Techninės dokumentacijos parengimas</t>
  </si>
  <si>
    <t>Parengta techninė dokumentacija</t>
  </si>
  <si>
    <t>Žagarės dvaro sodybos namo (Jaunimo g. 1) pritaikymas visuomenės poreikiams</t>
  </si>
  <si>
    <t xml:space="preserve">Parengtas techninis darbo projektas ir ekspertizė </t>
  </si>
  <si>
    <t>Parengtas techninis darbo projektas ir ekspertizė</t>
  </si>
  <si>
    <t>Gauti statybos ir tvarkybos leidimai</t>
  </si>
  <si>
    <t xml:space="preserve">Gauti leidimai </t>
  </si>
  <si>
    <t>Pastato (Upytės g. 1) pritaikymas visuomenės poreikiams</t>
  </si>
  <si>
    <t>Turizmą Joniškio rajone skatinančių projektų įgyvendinimas (Interreg projektas)</t>
  </si>
  <si>
    <t>Joniškio rajono savivaldybės administracijos</t>
  </si>
  <si>
    <t>Įsigytų reprezentacinių suvenyrų ir apdovanojimų skaičius</t>
  </si>
  <si>
    <t>Sudaryta programos vertinimo komisija</t>
  </si>
  <si>
    <t>Dalinai finansuojamų projektų skaičius</t>
  </si>
  <si>
    <t>Transporto priemonių skaičius</t>
  </si>
  <si>
    <t>Grąžinta paskolų pagal kreditavimo sutartyse nustatytus paskolų grąžinimo grafikus, proc.</t>
  </si>
  <si>
    <t>Sumokėta mėnesinių palūkanų įmokų proc.</t>
  </si>
  <si>
    <t>Grąžinta dotacijų pagal sutartyje numatytą grąžinimo grafiką, proc.</t>
  </si>
  <si>
    <t>Ekstremalių situacijų, gaisrų skaičius</t>
  </si>
  <si>
    <t>Archyvo patalpų plotas, m2</t>
  </si>
  <si>
    <t>Kompensuota projektų įgyvendinimo išlaidų</t>
  </si>
  <si>
    <t>Rinkliavos už komunalinių atliekų tvarkymą, surinkimas iš fizinių ir juridinių asmenų (rinkliavos administravimas)</t>
  </si>
  <si>
    <t>JONIŠKIO RAJONO SAVIVALDYBĖS ADMINISTRACIJOS 2021 METŲ VEIKLOS PLANAS</t>
  </si>
  <si>
    <t>Sutarties su VšĮ  „Spalvų harmonija“ parengimas</t>
  </si>
  <si>
    <t>Sutarties su VšĮ  „Spalvų harmonija“ ataskaitos (2020 m.) įvertinimas</t>
  </si>
  <si>
    <t>Joniškio rajono savivaldybės individualios ir / ar edukacinės stipendijos paskyrimas, prisidėjimas prie kultūros įstaigos mėgėjų meno kolektyvo muzikos instrumento ar rūbų įsigijimo</t>
  </si>
  <si>
    <t>Premijų meno ir kultūros kūrėjams, mėgėjų meno kolektyvams, meno vadovams, mokytojams už aukštus pasiekimus, pelnytus 2020 m., skyrimo koordinavimas</t>
  </si>
  <si>
    <t xml:space="preserve">Kultūriniai ir sportiniai mainai su užsieniu (tarptautinis bendradarbiavimas  švenčių metu, sportinių renginių ir švenčių organizavimas, kuriuose dalyvauja svečiai iš giminingų miestų)  </t>
  </si>
  <si>
    <t>Kanceliarijos sk. kompiuterinių sistemų specialistas D.Briedis, Buh. apskaitos skyriaus buhalterė I. Keturakienė</t>
  </si>
  <si>
    <t>Tarptautinės antikorupcijos dienos renginių organizavimas</t>
  </si>
  <si>
    <t>Kanceliarijos skyriaus vyr. specialistė E. Tiškauskienė, archyvarė V. Jegorova</t>
  </si>
  <si>
    <t>2020–2022 m. užimtumo didinimo programos tolesnis administravimas</t>
  </si>
  <si>
    <t xml:space="preserve"> Butų ir kitų patalpų savininkų kaupimo lėšų, skiriamų namui (statiniui) atnaujinti pagal privalomuosius statinių naudojimo ir priežiūros reikalavimus,  apmokėjimas pagal pateiktas sąskaitas</t>
  </si>
  <si>
    <t>Ekonominės plėtros ir investicijų skyriaus vedėja,  A. Leitmanas</t>
  </si>
  <si>
    <t xml:space="preserve">Joniškio miesto poilsio zonos „Sidabra“ techninio darbo projekto parengimo paslaugų pirkimas </t>
  </si>
  <si>
    <t>Joniškio miesto poilsio zonos „Sidabra“ techninio darbo projekto rengimas</t>
  </si>
  <si>
    <t>Archeologinių tyrimų atlikimas Žagarės senojo miesto teritorijoje, būsimų vandentiekio įvadų ir / ar nuotekų išvadų klojimo vietose</t>
  </si>
  <si>
    <t>Nr. A-259</t>
  </si>
  <si>
    <t>2021 m.  kovo  31 d.     įsakymu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</si>
</sst>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Arial"/>
      <family val="2"/>
      <charset val="186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7"/>
      <color rgb="FFFF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31">
    <xf numFmtId="0" fontId="0" fillId="0" borderId="0" xfId="0"/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/>
    <xf numFmtId="3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3" fontId="4" fillId="0" borderId="25" xfId="2" applyNumberFormat="1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center" vertical="center" wrapText="1"/>
    </xf>
    <xf numFmtId="3" fontId="4" fillId="0" borderId="34" xfId="2" applyNumberFormat="1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164" fontId="4" fillId="0" borderId="7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4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7" fillId="0" borderId="7" xfId="2" applyNumberFormat="1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top" wrapText="1"/>
    </xf>
    <xf numFmtId="165" fontId="7" fillId="0" borderId="7" xfId="0" applyNumberFormat="1" applyFont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4" fontId="7" fillId="0" borderId="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center" wrapText="1"/>
    </xf>
    <xf numFmtId="3" fontId="4" fillId="0" borderId="30" xfId="2" applyNumberFormat="1" applyFont="1" applyBorder="1" applyAlignment="1">
      <alignment horizontal="left" vertical="center" wrapText="1"/>
    </xf>
    <xf numFmtId="3" fontId="4" fillId="0" borderId="32" xfId="2" applyNumberFormat="1" applyFont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4" fontId="0" fillId="0" borderId="0" xfId="0" applyNumberFormat="1"/>
    <xf numFmtId="0" fontId="4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8" fillId="0" borderId="0" xfId="0" applyFont="1"/>
    <xf numFmtId="165" fontId="4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0" fontId="7" fillId="0" borderId="0" xfId="0" applyFont="1"/>
    <xf numFmtId="0" fontId="20" fillId="0" borderId="0" xfId="0" applyFont="1"/>
    <xf numFmtId="49" fontId="4" fillId="0" borderId="2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3" fontId="22" fillId="0" borderId="0" xfId="0" applyNumberFormat="1" applyFont="1"/>
    <xf numFmtId="0" fontId="22" fillId="0" borderId="0" xfId="0" applyFont="1"/>
    <xf numFmtId="2" fontId="10" fillId="0" borderId="0" xfId="0" applyNumberFormat="1" applyFont="1"/>
    <xf numFmtId="3" fontId="4" fillId="0" borderId="11" xfId="0" applyNumberFormat="1" applyFont="1" applyBorder="1" applyAlignment="1">
      <alignment vertical="center" wrapText="1"/>
    </xf>
    <xf numFmtId="0" fontId="2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1" fillId="0" borderId="9" xfId="0" applyFont="1" applyBorder="1" applyAlignment="1">
      <alignment vertical="center" wrapText="1"/>
    </xf>
    <xf numFmtId="0" fontId="22" fillId="0" borderId="13" xfId="0" applyFont="1" applyBorder="1"/>
    <xf numFmtId="0" fontId="22" fillId="0" borderId="0" xfId="0" applyFont="1" applyBorder="1"/>
    <xf numFmtId="3" fontId="10" fillId="0" borderId="0" xfId="0" applyNumberFormat="1" applyFont="1" applyBorder="1"/>
    <xf numFmtId="0" fontId="10" fillId="0" borderId="13" xfId="0" applyFont="1" applyBorder="1"/>
    <xf numFmtId="3" fontId="4" fillId="0" borderId="5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5" borderId="11" xfId="3" applyFont="1" applyFill="1" applyBorder="1" applyAlignment="1">
      <alignment horizontal="left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9" xfId="0" applyNumberFormat="1" applyFont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49" fontId="4" fillId="0" borderId="24" xfId="2" applyNumberFormat="1" applyFont="1" applyBorder="1" applyAlignment="1">
      <alignment horizontal="center" vertical="center" wrapText="1"/>
    </xf>
    <xf numFmtId="49" fontId="4" fillId="0" borderId="31" xfId="2" applyNumberFormat="1" applyFont="1" applyBorder="1" applyAlignment="1">
      <alignment horizontal="center" vertical="center" wrapText="1"/>
    </xf>
    <xf numFmtId="164" fontId="4" fillId="0" borderId="34" xfId="2" applyNumberFormat="1" applyFont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  <xf numFmtId="164" fontId="4" fillId="0" borderId="38" xfId="2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9" fillId="5" borderId="9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34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left" vertical="center" wrapText="1"/>
    </xf>
    <xf numFmtId="0" fontId="0" fillId="0" borderId="40" xfId="0" applyBorder="1" applyAlignment="1"/>
    <xf numFmtId="3" fontId="4" fillId="0" borderId="11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49" fontId="4" fillId="4" borderId="15" xfId="0" applyNumberFormat="1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38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38" xfId="0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4" fillId="4" borderId="38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left" vertical="center" wrapText="1"/>
    </xf>
    <xf numFmtId="0" fontId="9" fillId="6" borderId="5" xfId="2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8" xfId="2" applyNumberFormat="1" applyFont="1" applyBorder="1" applyAlignment="1">
      <alignment horizontal="left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49" fontId="4" fillId="3" borderId="32" xfId="0" applyNumberFormat="1" applyFont="1" applyFill="1" applyBorder="1" applyAlignment="1">
      <alignment horizontal="left" vertical="center" wrapText="1"/>
    </xf>
    <xf numFmtId="49" fontId="4" fillId="3" borderId="33" xfId="0" applyNumberFormat="1" applyFont="1" applyFill="1" applyBorder="1" applyAlignment="1">
      <alignment horizontal="left" vertical="center" wrapText="1"/>
    </xf>
    <xf numFmtId="49" fontId="4" fillId="3" borderId="34" xfId="0" applyNumberFormat="1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vertical="center"/>
    </xf>
    <xf numFmtId="49" fontId="4" fillId="4" borderId="19" xfId="0" applyNumberFormat="1" applyFont="1" applyFill="1" applyBorder="1" applyAlignment="1">
      <alignment vertical="center"/>
    </xf>
    <xf numFmtId="49" fontId="4" fillId="4" borderId="1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3" borderId="16" xfId="2" applyNumberFormat="1" applyFont="1" applyFill="1" applyBorder="1" applyAlignment="1">
      <alignment horizontal="center" vertical="center" wrapText="1"/>
    </xf>
    <xf numFmtId="49" fontId="4" fillId="3" borderId="26" xfId="2" applyNumberFormat="1" applyFont="1" applyFill="1" applyBorder="1" applyAlignment="1">
      <alignment horizontal="center" vertical="center" wrapText="1"/>
    </xf>
    <xf numFmtId="49" fontId="4" fillId="3" borderId="38" xfId="2" applyNumberFormat="1" applyFont="1" applyFill="1" applyBorder="1" applyAlignment="1">
      <alignment horizontal="center" vertical="center" wrapText="1"/>
    </xf>
    <xf numFmtId="49" fontId="4" fillId="4" borderId="11" xfId="2" applyNumberFormat="1" applyFont="1" applyFill="1" applyBorder="1" applyAlignment="1">
      <alignment horizontal="center" vertical="center" wrapText="1"/>
    </xf>
    <xf numFmtId="49" fontId="4" fillId="4" borderId="5" xfId="2" applyNumberFormat="1" applyFont="1" applyFill="1" applyBorder="1" applyAlignment="1">
      <alignment horizontal="center" vertical="center" wrapText="1"/>
    </xf>
    <xf numFmtId="49" fontId="4" fillId="4" borderId="8" xfId="2" applyNumberFormat="1" applyFont="1" applyFill="1" applyBorder="1" applyAlignment="1">
      <alignment horizontal="center" vertical="center" wrapText="1"/>
    </xf>
    <xf numFmtId="164" fontId="4" fillId="0" borderId="16" xfId="2" applyNumberFormat="1" applyFont="1" applyBorder="1" applyAlignment="1">
      <alignment horizontal="center" vertical="center" wrapText="1"/>
    </xf>
    <xf numFmtId="164" fontId="4" fillId="0" borderId="26" xfId="2" applyNumberFormat="1" applyFont="1" applyBorder="1" applyAlignment="1">
      <alignment horizontal="center" vertical="center" wrapText="1"/>
    </xf>
    <xf numFmtId="164" fontId="4" fillId="0" borderId="38" xfId="2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11" xfId="2" applyNumberFormat="1" applyFont="1" applyBorder="1" applyAlignment="1">
      <alignment horizontal="left" vertical="center" wrapText="1"/>
    </xf>
    <xf numFmtId="49" fontId="9" fillId="0" borderId="5" xfId="2" applyNumberFormat="1" applyFont="1" applyBorder="1" applyAlignment="1">
      <alignment horizontal="left" vertical="center" wrapText="1"/>
    </xf>
    <xf numFmtId="49" fontId="9" fillId="0" borderId="8" xfId="2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49" fontId="4" fillId="3" borderId="5" xfId="2" applyNumberFormat="1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5" fillId="2" borderId="9" xfId="2" applyFont="1" applyFill="1" applyBorder="1" applyAlignment="1">
      <alignment horizontal="left" vertical="center" wrapText="1"/>
    </xf>
    <xf numFmtId="49" fontId="4" fillId="4" borderId="14" xfId="0" applyNumberFormat="1" applyFont="1" applyFill="1" applyBorder="1" applyAlignment="1">
      <alignment horizontal="left" vertical="center"/>
    </xf>
    <xf numFmtId="49" fontId="4" fillId="4" borderId="19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  <xf numFmtId="0" fontId="17" fillId="0" borderId="0" xfId="1" applyFont="1" applyAlignment="1">
      <alignment horizontal="left"/>
    </xf>
    <xf numFmtId="3" fontId="6" fillId="0" borderId="2" xfId="1" applyNumberFormat="1" applyFont="1" applyBorder="1" applyAlignment="1">
      <alignment horizontal="center" vertical="center" textRotation="90" wrapText="1"/>
    </xf>
    <xf numFmtId="3" fontId="6" fillId="0" borderId="5" xfId="1" applyNumberFormat="1" applyFont="1" applyBorder="1" applyAlignment="1">
      <alignment horizontal="center" vertical="center" textRotation="90" wrapText="1"/>
    </xf>
    <xf numFmtId="3" fontId="6" fillId="0" borderId="1" xfId="1" applyNumberFormat="1" applyFont="1" applyBorder="1" applyAlignment="1">
      <alignment horizontal="center" vertical="center" textRotation="90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3" fontId="6" fillId="0" borderId="5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38" xfId="0" applyNumberFormat="1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164" fontId="7" fillId="5" borderId="11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164" fontId="5" fillId="7" borderId="18" xfId="0" applyNumberFormat="1" applyFont="1" applyFill="1" applyBorder="1" applyAlignment="1">
      <alignment horizontal="center" vertical="top" wrapText="1"/>
    </xf>
    <xf numFmtId="164" fontId="5" fillId="7" borderId="19" xfId="0" applyNumberFormat="1" applyFont="1" applyFill="1" applyBorder="1" applyAlignment="1">
      <alignment horizontal="center" vertical="top" wrapText="1"/>
    </xf>
    <xf numFmtId="164" fontId="5" fillId="7" borderId="20" xfId="0" applyNumberFormat="1" applyFont="1" applyFill="1" applyBorder="1" applyAlignment="1">
      <alignment horizontal="center" vertical="top" wrapText="1"/>
    </xf>
    <xf numFmtId="0" fontId="4" fillId="0" borderId="46" xfId="0" applyFont="1" applyBorder="1" applyAlignment="1">
      <alignment horizontal="left" vertical="top" wrapText="1"/>
    </xf>
    <xf numFmtId="0" fontId="12" fillId="0" borderId="23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5" fillId="8" borderId="60" xfId="0" applyFont="1" applyFill="1" applyBorder="1" applyAlignment="1">
      <alignment horizontal="center" vertical="top" wrapText="1"/>
    </xf>
    <xf numFmtId="0" fontId="12" fillId="0" borderId="61" xfId="0" applyFont="1" applyBorder="1" applyAlignment="1">
      <alignment vertical="top" wrapText="1"/>
    </xf>
    <xf numFmtId="0" fontId="12" fillId="0" borderId="62" xfId="0" applyFont="1" applyBorder="1" applyAlignment="1">
      <alignment vertical="top" wrapText="1"/>
    </xf>
    <xf numFmtId="164" fontId="5" fillId="8" borderId="63" xfId="0" applyNumberFormat="1" applyFont="1" applyFill="1" applyBorder="1" applyAlignment="1">
      <alignment horizontal="center" vertical="top" wrapText="1"/>
    </xf>
    <xf numFmtId="164" fontId="5" fillId="8" borderId="61" xfId="0" applyNumberFormat="1" applyFont="1" applyFill="1" applyBorder="1" applyAlignment="1">
      <alignment horizontal="center" vertical="top" wrapText="1"/>
    </xf>
    <xf numFmtId="164" fontId="5" fillId="8" borderId="62" xfId="0" applyNumberFormat="1" applyFont="1" applyFill="1" applyBorder="1" applyAlignment="1">
      <alignment horizontal="center" vertical="top" wrapText="1"/>
    </xf>
    <xf numFmtId="164" fontId="4" fillId="0" borderId="52" xfId="0" applyNumberFormat="1" applyFont="1" applyBorder="1" applyAlignment="1">
      <alignment horizontal="center" vertical="top" wrapText="1"/>
    </xf>
    <xf numFmtId="164" fontId="4" fillId="0" borderId="50" xfId="0" applyNumberFormat="1" applyFont="1" applyBorder="1" applyAlignment="1">
      <alignment horizontal="center" vertical="top" wrapText="1"/>
    </xf>
    <xf numFmtId="164" fontId="4" fillId="0" borderId="51" xfId="0" applyNumberFormat="1" applyFont="1" applyBorder="1" applyAlignment="1">
      <alignment horizontal="center" vertical="top" wrapText="1"/>
    </xf>
    <xf numFmtId="49" fontId="4" fillId="3" borderId="11" xfId="0" applyNumberFormat="1" applyFont="1" applyFill="1" applyBorder="1" applyAlignment="1">
      <alignment horizontal="center" vertical="center" textRotation="5"/>
    </xf>
    <xf numFmtId="49" fontId="4" fillId="0" borderId="17" xfId="0" applyNumberFormat="1" applyFont="1" applyBorder="1" applyAlignment="1">
      <alignment horizontal="center" vertical="center" textRotation="5"/>
    </xf>
    <xf numFmtId="49" fontId="4" fillId="0" borderId="5" xfId="0" applyNumberFormat="1" applyFont="1" applyBorder="1" applyAlignment="1">
      <alignment horizontal="center" vertical="center" textRotation="5"/>
    </xf>
    <xf numFmtId="3" fontId="4" fillId="0" borderId="11" xfId="2" applyNumberFormat="1" applyFont="1" applyBorder="1" applyAlignment="1">
      <alignment horizontal="center" vertical="center" wrapText="1"/>
    </xf>
    <xf numFmtId="3" fontId="4" fillId="0" borderId="8" xfId="2" applyNumberFormat="1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 wrapText="1"/>
    </xf>
    <xf numFmtId="164" fontId="4" fillId="0" borderId="8" xfId="2" applyNumberFormat="1" applyFont="1" applyBorder="1" applyAlignment="1">
      <alignment horizontal="center" vertical="center" wrapText="1"/>
    </xf>
    <xf numFmtId="164" fontId="4" fillId="0" borderId="5" xfId="2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4" fillId="0" borderId="54" xfId="0" applyNumberFormat="1" applyFont="1" applyBorder="1" applyAlignment="1">
      <alignment horizontal="center" vertical="top" wrapText="1"/>
    </xf>
    <xf numFmtId="164" fontId="4" fillId="0" borderId="48" xfId="0" applyNumberFormat="1" applyFont="1" applyBorder="1" applyAlignment="1">
      <alignment horizontal="center" vertical="top" wrapText="1"/>
    </xf>
    <xf numFmtId="164" fontId="4" fillId="0" borderId="23" xfId="0" applyNumberFormat="1" applyFont="1" applyBorder="1" applyAlignment="1">
      <alignment horizontal="center" vertical="top" wrapText="1"/>
    </xf>
    <xf numFmtId="164" fontId="4" fillId="0" borderId="47" xfId="0" applyNumberFormat="1" applyFont="1" applyBorder="1" applyAlignment="1">
      <alignment horizontal="center" vertical="top" wrapText="1"/>
    </xf>
    <xf numFmtId="0" fontId="4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0" fontId="5" fillId="7" borderId="56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wrapText="1"/>
    </xf>
    <xf numFmtId="0" fontId="12" fillId="0" borderId="57" xfId="0" applyFont="1" applyBorder="1" applyAlignment="1">
      <alignment wrapText="1"/>
    </xf>
    <xf numFmtId="0" fontId="4" fillId="6" borderId="58" xfId="0" applyFont="1" applyFill="1" applyBorder="1" applyAlignment="1">
      <alignment horizontal="left" vertical="top" wrapText="1"/>
    </xf>
    <xf numFmtId="0" fontId="12" fillId="0" borderId="40" xfId="0" applyFont="1" applyBorder="1" applyAlignment="1">
      <alignment vertical="top" wrapText="1"/>
    </xf>
    <xf numFmtId="0" fontId="12" fillId="0" borderId="59" xfId="0" applyFont="1" applyBorder="1" applyAlignment="1">
      <alignment vertical="top" wrapText="1"/>
    </xf>
    <xf numFmtId="164" fontId="4" fillId="0" borderId="52" xfId="0" applyNumberFormat="1" applyFont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0" borderId="51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/>
    <xf numFmtId="49" fontId="9" fillId="0" borderId="6" xfId="0" applyNumberFormat="1" applyFont="1" applyBorder="1" applyAlignment="1">
      <alignment horizontal="left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left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Įprastas 2" xfId="2" xr:uid="{00000000-0005-0000-0000-000000000000}"/>
    <cellStyle name="Įprastas 3" xfId="1" xr:uid="{00000000-0005-0000-0000-000001000000}"/>
    <cellStyle name="Normal_monitoringa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112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649200" y="1932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/>
        </a:p>
      </xdr:txBody>
    </xdr:sp>
    <xdr:clientData/>
  </xdr:oneCellAnchor>
  <xdr:oneCellAnchor>
    <xdr:from>
      <xdr:col>13</xdr:col>
      <xdr:colOff>495300</xdr:colOff>
      <xdr:row>162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020550" y="301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/>
        </a:p>
      </xdr:txBody>
    </xdr:sp>
    <xdr:clientData/>
  </xdr:oneCellAnchor>
  <xdr:oneCellAnchor>
    <xdr:from>
      <xdr:col>13</xdr:col>
      <xdr:colOff>495300</xdr:colOff>
      <xdr:row>112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999720" y="1256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t-LT"/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4"/>
  <sheetViews>
    <sheetView tabSelected="1" topLeftCell="A2" zoomScaleNormal="100" workbookViewId="0">
      <selection activeCell="F2" sqref="F2"/>
    </sheetView>
  </sheetViews>
  <sheetFormatPr defaultRowHeight="14.4" x14ac:dyDescent="0.3"/>
  <cols>
    <col min="1" max="1" width="4" customWidth="1"/>
    <col min="2" max="2" width="4.6640625" customWidth="1"/>
    <col min="3" max="3" width="4.5546875" customWidth="1"/>
    <col min="4" max="4" width="30" customWidth="1"/>
    <col min="5" max="5" width="5.109375" customWidth="1"/>
    <col min="6" max="6" width="34.6640625" customWidth="1"/>
    <col min="7" max="7" width="23.6640625" customWidth="1"/>
    <col min="8" max="8" width="11.33203125" customWidth="1"/>
    <col min="9" max="9" width="20.5546875" customWidth="1"/>
    <col min="10" max="10" width="11.6640625" customWidth="1"/>
    <col min="11" max="11" width="14.88671875" customWidth="1"/>
    <col min="12" max="12" width="12.6640625" customWidth="1"/>
    <col min="13" max="13" width="13" customWidth="1"/>
  </cols>
  <sheetData>
    <row r="1" spans="1:22" x14ac:dyDescent="0.3">
      <c r="K1" s="143" t="s">
        <v>618</v>
      </c>
      <c r="L1" s="143"/>
    </row>
    <row r="2" spans="1:22" x14ac:dyDescent="0.3">
      <c r="K2" s="143" t="s">
        <v>832</v>
      </c>
      <c r="L2" s="143"/>
    </row>
    <row r="3" spans="1:22" x14ac:dyDescent="0.3">
      <c r="K3" s="143" t="s">
        <v>619</v>
      </c>
      <c r="L3" s="143"/>
    </row>
    <row r="4" spans="1:22" x14ac:dyDescent="0.3">
      <c r="K4" s="150" t="s">
        <v>860</v>
      </c>
      <c r="L4" s="150" t="s">
        <v>620</v>
      </c>
    </row>
    <row r="5" spans="1:22" ht="15.6" x14ac:dyDescent="0.3">
      <c r="A5" s="1"/>
      <c r="B5" s="2"/>
      <c r="C5" s="2"/>
      <c r="D5" s="2"/>
      <c r="E5" s="2"/>
      <c r="F5" s="2"/>
      <c r="G5" s="625"/>
      <c r="H5" s="625"/>
      <c r="I5" s="2"/>
      <c r="J5" s="2"/>
      <c r="K5" s="616" t="s">
        <v>859</v>
      </c>
      <c r="L5" s="616"/>
      <c r="M5" s="616"/>
    </row>
    <row r="6" spans="1:22" x14ac:dyDescent="0.3">
      <c r="A6" s="622" t="s">
        <v>844</v>
      </c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3"/>
      <c r="M6" s="623"/>
    </row>
    <row r="8" spans="1:22" x14ac:dyDescent="0.3">
      <c r="A8" s="614" t="s">
        <v>0</v>
      </c>
      <c r="B8" s="614" t="s">
        <v>1</v>
      </c>
      <c r="C8" s="614" t="s">
        <v>2</v>
      </c>
      <c r="D8" s="626" t="s">
        <v>3</v>
      </c>
      <c r="E8" s="619" t="s">
        <v>4</v>
      </c>
      <c r="F8" s="620" t="s">
        <v>5</v>
      </c>
      <c r="G8" s="621" t="s">
        <v>6</v>
      </c>
      <c r="H8" s="620" t="s">
        <v>7</v>
      </c>
      <c r="I8" s="620" t="s">
        <v>8</v>
      </c>
      <c r="J8" s="620" t="s">
        <v>9</v>
      </c>
      <c r="K8" s="620" t="s">
        <v>621</v>
      </c>
      <c r="L8" s="620"/>
      <c r="M8" s="620"/>
    </row>
    <row r="9" spans="1:22" x14ac:dyDescent="0.3">
      <c r="A9" s="614"/>
      <c r="B9" s="614"/>
      <c r="C9" s="614"/>
      <c r="D9" s="626"/>
      <c r="E9" s="619"/>
      <c r="F9" s="620"/>
      <c r="G9" s="624"/>
      <c r="H9" s="620"/>
      <c r="I9" s="620"/>
      <c r="J9" s="620"/>
      <c r="K9" s="620"/>
      <c r="L9" s="620"/>
      <c r="M9" s="620"/>
    </row>
    <row r="10" spans="1:22" x14ac:dyDescent="0.3">
      <c r="A10" s="614"/>
      <c r="B10" s="614"/>
      <c r="C10" s="614"/>
      <c r="D10" s="626"/>
      <c r="E10" s="619"/>
      <c r="F10" s="620"/>
      <c r="G10" s="624"/>
      <c r="H10" s="620"/>
      <c r="I10" s="620"/>
      <c r="J10" s="620"/>
      <c r="K10" s="617" t="s">
        <v>10</v>
      </c>
      <c r="L10" s="619" t="s">
        <v>11</v>
      </c>
      <c r="M10" s="619" t="s">
        <v>12</v>
      </c>
    </row>
    <row r="11" spans="1:22" ht="43.5" customHeight="1" thickBot="1" x14ac:dyDescent="0.35">
      <c r="A11" s="615"/>
      <c r="B11" s="615"/>
      <c r="C11" s="615"/>
      <c r="D11" s="627"/>
      <c r="E11" s="617"/>
      <c r="F11" s="621"/>
      <c r="G11" s="624"/>
      <c r="H11" s="621"/>
      <c r="I11" s="621"/>
      <c r="J11" s="621"/>
      <c r="K11" s="618"/>
      <c r="L11" s="617"/>
      <c r="M11" s="617"/>
    </row>
    <row r="12" spans="1:22" ht="15" thickBot="1" x14ac:dyDescent="0.35">
      <c r="A12" s="604" t="s">
        <v>13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</row>
    <row r="13" spans="1:22" ht="15" thickBot="1" x14ac:dyDescent="0.35">
      <c r="A13" s="11" t="s">
        <v>14</v>
      </c>
      <c r="B13" s="628" t="s">
        <v>741</v>
      </c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</row>
    <row r="14" spans="1:22" ht="15" thickBot="1" x14ac:dyDescent="0.35">
      <c r="A14" s="352" t="s">
        <v>14</v>
      </c>
      <c r="B14" s="351" t="s">
        <v>14</v>
      </c>
      <c r="C14" s="656" t="s">
        <v>411</v>
      </c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V14" s="67"/>
    </row>
    <row r="15" spans="1:22" ht="28.95" customHeight="1" x14ac:dyDescent="0.3">
      <c r="A15" s="400" t="s">
        <v>14</v>
      </c>
      <c r="B15" s="402" t="s">
        <v>14</v>
      </c>
      <c r="C15" s="404" t="s">
        <v>14</v>
      </c>
      <c r="D15" s="406" t="s">
        <v>422</v>
      </c>
      <c r="E15" s="236">
        <v>1</v>
      </c>
      <c r="F15" s="248" t="s">
        <v>412</v>
      </c>
      <c r="G15" s="236" t="s">
        <v>413</v>
      </c>
      <c r="H15" s="363" t="s">
        <v>15</v>
      </c>
      <c r="I15" s="236" t="s">
        <v>417</v>
      </c>
      <c r="J15" s="236">
        <v>16</v>
      </c>
      <c r="K15" s="363" t="s">
        <v>16</v>
      </c>
      <c r="L15" s="387">
        <v>53.2</v>
      </c>
      <c r="M15" s="387">
        <f>SUM(L15+L19)</f>
        <v>121.4</v>
      </c>
      <c r="V15" s="67"/>
    </row>
    <row r="16" spans="1:22" ht="15.75" customHeight="1" x14ac:dyDescent="0.3">
      <c r="A16" s="489"/>
      <c r="B16" s="456"/>
      <c r="C16" s="457"/>
      <c r="D16" s="607"/>
      <c r="E16" s="612">
        <v>2</v>
      </c>
      <c r="F16" s="613" t="s">
        <v>414</v>
      </c>
      <c r="G16" s="612" t="s">
        <v>633</v>
      </c>
      <c r="H16" s="365"/>
      <c r="I16" s="612" t="s">
        <v>418</v>
      </c>
      <c r="J16" s="612">
        <v>1</v>
      </c>
      <c r="K16" s="365"/>
      <c r="L16" s="443"/>
      <c r="M16" s="610"/>
      <c r="V16" s="67"/>
    </row>
    <row r="17" spans="1:22" ht="30" customHeight="1" x14ac:dyDescent="0.3">
      <c r="A17" s="469"/>
      <c r="B17" s="512"/>
      <c r="C17" s="438"/>
      <c r="D17" s="608"/>
      <c r="E17" s="612"/>
      <c r="F17" s="613"/>
      <c r="G17" s="612"/>
      <c r="H17" s="365"/>
      <c r="I17" s="612"/>
      <c r="J17" s="612"/>
      <c r="K17" s="365"/>
      <c r="L17" s="443"/>
      <c r="M17" s="610"/>
      <c r="V17" s="67"/>
    </row>
    <row r="18" spans="1:22" ht="30" customHeight="1" x14ac:dyDescent="0.3">
      <c r="A18" s="469"/>
      <c r="B18" s="512"/>
      <c r="C18" s="438"/>
      <c r="D18" s="608"/>
      <c r="E18" s="326">
        <v>3</v>
      </c>
      <c r="F18" s="323" t="s">
        <v>415</v>
      </c>
      <c r="G18" s="326" t="s">
        <v>413</v>
      </c>
      <c r="H18" s="366"/>
      <c r="I18" s="326" t="s">
        <v>419</v>
      </c>
      <c r="J18" s="326">
        <v>1</v>
      </c>
      <c r="K18" s="366"/>
      <c r="L18" s="389"/>
      <c r="M18" s="610"/>
      <c r="V18" s="67"/>
    </row>
    <row r="19" spans="1:22" ht="55.2" x14ac:dyDescent="0.3">
      <c r="A19" s="469"/>
      <c r="B19" s="512"/>
      <c r="C19" s="438"/>
      <c r="D19" s="608"/>
      <c r="E19" s="326">
        <v>4</v>
      </c>
      <c r="F19" s="330" t="s">
        <v>845</v>
      </c>
      <c r="G19" s="326" t="s">
        <v>622</v>
      </c>
      <c r="H19" s="367" t="s">
        <v>17</v>
      </c>
      <c r="I19" s="326" t="s">
        <v>420</v>
      </c>
      <c r="J19" s="326">
        <v>1</v>
      </c>
      <c r="K19" s="367" t="s">
        <v>16</v>
      </c>
      <c r="L19" s="444">
        <v>68.2</v>
      </c>
      <c r="M19" s="610"/>
      <c r="V19" s="67"/>
    </row>
    <row r="20" spans="1:22" ht="42" thickBot="1" x14ac:dyDescent="0.35">
      <c r="A20" s="401"/>
      <c r="B20" s="403"/>
      <c r="C20" s="405"/>
      <c r="D20" s="609"/>
      <c r="E20" s="25">
        <v>5</v>
      </c>
      <c r="F20" s="249" t="s">
        <v>846</v>
      </c>
      <c r="G20" s="237" t="s">
        <v>416</v>
      </c>
      <c r="H20" s="364"/>
      <c r="I20" s="237" t="s">
        <v>421</v>
      </c>
      <c r="J20" s="237">
        <v>1</v>
      </c>
      <c r="K20" s="364"/>
      <c r="L20" s="388"/>
      <c r="M20" s="611"/>
      <c r="V20" s="67"/>
    </row>
    <row r="21" spans="1:22" s="151" customFormat="1" ht="35.4" customHeight="1" x14ac:dyDescent="0.3">
      <c r="A21" s="458" t="s">
        <v>14</v>
      </c>
      <c r="B21" s="437" t="s">
        <v>14</v>
      </c>
      <c r="C21" s="371" t="s">
        <v>25</v>
      </c>
      <c r="D21" s="526" t="s">
        <v>623</v>
      </c>
      <c r="E21" s="636">
        <v>1</v>
      </c>
      <c r="F21" s="560" t="s">
        <v>624</v>
      </c>
      <c r="G21" s="365" t="s">
        <v>35</v>
      </c>
      <c r="H21" s="371" t="s">
        <v>57</v>
      </c>
      <c r="I21" s="371" t="s">
        <v>625</v>
      </c>
      <c r="J21" s="427">
        <v>591</v>
      </c>
      <c r="K21" s="262" t="s">
        <v>24</v>
      </c>
      <c r="L21" s="276">
        <v>14.9</v>
      </c>
      <c r="M21" s="638">
        <f>(L21+L22)</f>
        <v>99.2</v>
      </c>
    </row>
    <row r="22" spans="1:22" s="151" customFormat="1" ht="30.6" customHeight="1" thickBot="1" x14ac:dyDescent="0.35">
      <c r="A22" s="481"/>
      <c r="B22" s="415"/>
      <c r="C22" s="372"/>
      <c r="D22" s="582"/>
      <c r="E22" s="637"/>
      <c r="F22" s="561"/>
      <c r="G22" s="364"/>
      <c r="H22" s="372"/>
      <c r="I22" s="372"/>
      <c r="J22" s="632"/>
      <c r="K22" s="152" t="s">
        <v>86</v>
      </c>
      <c r="L22" s="285">
        <v>84.3</v>
      </c>
      <c r="M22" s="639"/>
    </row>
    <row r="23" spans="1:22" s="151" customFormat="1" ht="55.8" thickBot="1" x14ac:dyDescent="0.35">
      <c r="A23" s="11" t="s">
        <v>14</v>
      </c>
      <c r="B23" s="12" t="s">
        <v>14</v>
      </c>
      <c r="C23" s="263" t="s">
        <v>73</v>
      </c>
      <c r="D23" s="308" t="s">
        <v>626</v>
      </c>
      <c r="E23" s="263">
        <v>1</v>
      </c>
      <c r="F23" s="267" t="s">
        <v>742</v>
      </c>
      <c r="G23" s="253" t="s">
        <v>622</v>
      </c>
      <c r="H23" s="263" t="s">
        <v>15</v>
      </c>
      <c r="I23" s="262" t="s">
        <v>627</v>
      </c>
      <c r="J23" s="276">
        <v>15</v>
      </c>
      <c r="K23" s="262" t="s">
        <v>24</v>
      </c>
      <c r="L23" s="278">
        <v>10</v>
      </c>
      <c r="M23" s="333">
        <f>SUM(L23)</f>
        <v>10</v>
      </c>
    </row>
    <row r="24" spans="1:22" ht="15.75" customHeight="1" thickBot="1" x14ac:dyDescent="0.35">
      <c r="A24" s="11" t="s">
        <v>14</v>
      </c>
      <c r="B24" s="12" t="s">
        <v>18</v>
      </c>
      <c r="C24" s="390" t="s">
        <v>746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2"/>
      <c r="V24" s="67"/>
    </row>
    <row r="25" spans="1:22" s="33" customFormat="1" ht="13.5" customHeight="1" x14ac:dyDescent="0.2">
      <c r="A25" s="458" t="s">
        <v>14</v>
      </c>
      <c r="B25" s="414" t="s">
        <v>18</v>
      </c>
      <c r="C25" s="370" t="s">
        <v>169</v>
      </c>
      <c r="D25" s="421" t="s">
        <v>628</v>
      </c>
      <c r="E25" s="363">
        <v>1</v>
      </c>
      <c r="F25" s="633" t="s">
        <v>166</v>
      </c>
      <c r="G25" s="363" t="s">
        <v>170</v>
      </c>
      <c r="H25" s="363" t="s">
        <v>599</v>
      </c>
      <c r="I25" s="374" t="s">
        <v>629</v>
      </c>
      <c r="J25" s="467">
        <v>1</v>
      </c>
      <c r="K25" s="363" t="s">
        <v>24</v>
      </c>
      <c r="L25" s="482">
        <v>8</v>
      </c>
      <c r="M25" s="385">
        <f>SUM(L25+L27+L28+L29)</f>
        <v>132.30000000000001</v>
      </c>
      <c r="N25" s="32"/>
    </row>
    <row r="26" spans="1:22" s="33" customFormat="1" ht="14.25" customHeight="1" x14ac:dyDescent="0.2">
      <c r="A26" s="459"/>
      <c r="B26" s="437"/>
      <c r="C26" s="371"/>
      <c r="D26" s="422"/>
      <c r="E26" s="365"/>
      <c r="F26" s="634"/>
      <c r="G26" s="365"/>
      <c r="H26" s="365"/>
      <c r="I26" s="375"/>
      <c r="J26" s="488"/>
      <c r="K26" s="366"/>
      <c r="L26" s="640"/>
      <c r="M26" s="425"/>
      <c r="N26" s="32"/>
    </row>
    <row r="27" spans="1:22" s="33" customFormat="1" ht="24.75" customHeight="1" x14ac:dyDescent="0.2">
      <c r="A27" s="459"/>
      <c r="B27" s="437"/>
      <c r="C27" s="371"/>
      <c r="D27" s="422"/>
      <c r="E27" s="366"/>
      <c r="F27" s="635"/>
      <c r="G27" s="365"/>
      <c r="H27" s="365"/>
      <c r="I27" s="375"/>
      <c r="J27" s="488"/>
      <c r="K27" s="329" t="s">
        <v>86</v>
      </c>
      <c r="L27" s="30">
        <v>105.7</v>
      </c>
      <c r="M27" s="425"/>
      <c r="N27" s="32"/>
    </row>
    <row r="28" spans="1:22" s="33" customFormat="1" ht="25.5" customHeight="1" x14ac:dyDescent="0.2">
      <c r="A28" s="459"/>
      <c r="B28" s="437"/>
      <c r="C28" s="371"/>
      <c r="D28" s="422"/>
      <c r="E28" s="367">
        <v>2</v>
      </c>
      <c r="F28" s="657" t="s">
        <v>173</v>
      </c>
      <c r="G28" s="365"/>
      <c r="H28" s="365"/>
      <c r="I28" s="375"/>
      <c r="J28" s="488"/>
      <c r="K28" s="327" t="s">
        <v>16</v>
      </c>
      <c r="L28" s="31">
        <v>9.3000000000000007</v>
      </c>
      <c r="M28" s="425"/>
      <c r="N28" s="32"/>
    </row>
    <row r="29" spans="1:22" s="33" customFormat="1" ht="18" customHeight="1" x14ac:dyDescent="0.2">
      <c r="A29" s="459"/>
      <c r="B29" s="437"/>
      <c r="C29" s="371"/>
      <c r="D29" s="422"/>
      <c r="E29" s="365"/>
      <c r="F29" s="657"/>
      <c r="G29" s="365"/>
      <c r="H29" s="365"/>
      <c r="I29" s="375"/>
      <c r="J29" s="488"/>
      <c r="K29" s="367" t="s">
        <v>68</v>
      </c>
      <c r="L29" s="658">
        <v>9.3000000000000007</v>
      </c>
      <c r="M29" s="425"/>
      <c r="N29" s="32"/>
    </row>
    <row r="30" spans="1:22" s="33" customFormat="1" ht="9.6" customHeight="1" thickBot="1" x14ac:dyDescent="0.25">
      <c r="A30" s="459"/>
      <c r="B30" s="437"/>
      <c r="C30" s="371"/>
      <c r="D30" s="422"/>
      <c r="E30" s="366"/>
      <c r="F30" s="440"/>
      <c r="G30" s="365"/>
      <c r="H30" s="364"/>
      <c r="I30" s="376"/>
      <c r="J30" s="468"/>
      <c r="K30" s="364"/>
      <c r="L30" s="502"/>
      <c r="M30" s="425"/>
      <c r="N30" s="32"/>
    </row>
    <row r="31" spans="1:22" s="33" customFormat="1" ht="36.75" customHeight="1" x14ac:dyDescent="0.2">
      <c r="A31" s="458" t="s">
        <v>14</v>
      </c>
      <c r="B31" s="414" t="s">
        <v>18</v>
      </c>
      <c r="C31" s="370" t="s">
        <v>53</v>
      </c>
      <c r="D31" s="421" t="s">
        <v>630</v>
      </c>
      <c r="E31" s="236">
        <v>1</v>
      </c>
      <c r="F31" s="104" t="s">
        <v>166</v>
      </c>
      <c r="G31" s="363" t="s">
        <v>631</v>
      </c>
      <c r="H31" s="363" t="s">
        <v>172</v>
      </c>
      <c r="I31" s="370" t="s">
        <v>632</v>
      </c>
      <c r="J31" s="467">
        <v>1</v>
      </c>
      <c r="K31" s="363" t="s">
        <v>176</v>
      </c>
      <c r="L31" s="385">
        <v>27.5</v>
      </c>
      <c r="M31" s="385">
        <f>SUM(L31)</f>
        <v>27.5</v>
      </c>
      <c r="N31" s="32"/>
    </row>
    <row r="32" spans="1:22" s="33" customFormat="1" ht="34.5" customHeight="1" thickBot="1" x14ac:dyDescent="0.25">
      <c r="A32" s="459"/>
      <c r="B32" s="437"/>
      <c r="C32" s="371"/>
      <c r="D32" s="422"/>
      <c r="E32" s="329">
        <v>2</v>
      </c>
      <c r="F32" s="296" t="s">
        <v>168</v>
      </c>
      <c r="G32" s="364"/>
      <c r="H32" s="364"/>
      <c r="I32" s="372"/>
      <c r="J32" s="468"/>
      <c r="K32" s="364"/>
      <c r="L32" s="386"/>
      <c r="M32" s="386"/>
      <c r="N32" s="32"/>
    </row>
    <row r="33" spans="1:14" s="33" customFormat="1" ht="76.2" customHeight="1" x14ac:dyDescent="0.2">
      <c r="A33" s="458" t="s">
        <v>14</v>
      </c>
      <c r="B33" s="414" t="s">
        <v>18</v>
      </c>
      <c r="C33" s="370" t="s">
        <v>182</v>
      </c>
      <c r="D33" s="421" t="s">
        <v>183</v>
      </c>
      <c r="E33" s="236">
        <v>1</v>
      </c>
      <c r="F33" s="148" t="s">
        <v>743</v>
      </c>
      <c r="G33" s="363" t="s">
        <v>167</v>
      </c>
      <c r="H33" s="327" t="s">
        <v>57</v>
      </c>
      <c r="I33" s="297" t="s">
        <v>181</v>
      </c>
      <c r="J33" s="327">
        <v>100</v>
      </c>
      <c r="K33" s="363" t="s">
        <v>24</v>
      </c>
      <c r="L33" s="344">
        <v>71</v>
      </c>
      <c r="M33" s="647">
        <f>SUM(L33+L34)</f>
        <v>100</v>
      </c>
      <c r="N33" s="32"/>
    </row>
    <row r="34" spans="1:14" s="33" customFormat="1" ht="34.200000000000003" customHeight="1" thickBot="1" x14ac:dyDescent="0.25">
      <c r="A34" s="459"/>
      <c r="B34" s="437"/>
      <c r="C34" s="371"/>
      <c r="D34" s="422"/>
      <c r="E34" s="329">
        <v>2</v>
      </c>
      <c r="F34" s="117" t="s">
        <v>744</v>
      </c>
      <c r="G34" s="364"/>
      <c r="H34" s="329" t="s">
        <v>17</v>
      </c>
      <c r="I34" s="297" t="s">
        <v>181</v>
      </c>
      <c r="J34" s="329">
        <v>100</v>
      </c>
      <c r="K34" s="364"/>
      <c r="L34" s="42">
        <v>29</v>
      </c>
      <c r="M34" s="648"/>
      <c r="N34" s="32"/>
    </row>
    <row r="35" spans="1:14" ht="15" thickBot="1" x14ac:dyDescent="0.35">
      <c r="A35" s="14" t="s">
        <v>18</v>
      </c>
      <c r="B35" s="486" t="s">
        <v>19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7"/>
    </row>
    <row r="36" spans="1:14" ht="15" thickBot="1" x14ac:dyDescent="0.35">
      <c r="A36" s="11" t="s">
        <v>18</v>
      </c>
      <c r="B36" s="12" t="s">
        <v>14</v>
      </c>
      <c r="C36" s="391" t="s">
        <v>20</v>
      </c>
      <c r="D36" s="391"/>
      <c r="E36" s="391"/>
      <c r="F36" s="391"/>
      <c r="G36" s="391"/>
      <c r="H36" s="391"/>
      <c r="I36" s="391"/>
      <c r="J36" s="391"/>
      <c r="K36" s="391"/>
      <c r="L36" s="391"/>
      <c r="M36" s="392"/>
    </row>
    <row r="37" spans="1:14" ht="102" customHeight="1" thickBot="1" x14ac:dyDescent="0.35">
      <c r="A37" s="271" t="s">
        <v>18</v>
      </c>
      <c r="B37" s="272" t="s">
        <v>14</v>
      </c>
      <c r="C37" s="262" t="s">
        <v>14</v>
      </c>
      <c r="D37" s="307" t="s">
        <v>21</v>
      </c>
      <c r="E37" s="262">
        <v>1</v>
      </c>
      <c r="F37" s="266" t="s">
        <v>22</v>
      </c>
      <c r="G37" s="287" t="s">
        <v>633</v>
      </c>
      <c r="H37" s="262" t="s">
        <v>23</v>
      </c>
      <c r="I37" s="262" t="s">
        <v>423</v>
      </c>
      <c r="J37" s="276" t="s">
        <v>634</v>
      </c>
      <c r="K37" s="262" t="s">
        <v>24</v>
      </c>
      <c r="L37" s="276">
        <v>1.8</v>
      </c>
      <c r="M37" s="278">
        <f>SUM(L37)</f>
        <v>1.8</v>
      </c>
    </row>
    <row r="38" spans="1:14" ht="15" thickBot="1" x14ac:dyDescent="0.35">
      <c r="A38" s="11" t="s">
        <v>25</v>
      </c>
      <c r="B38" s="485" t="s">
        <v>747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7"/>
    </row>
    <row r="39" spans="1:14" ht="15" thickBot="1" x14ac:dyDescent="0.35">
      <c r="A39" s="11" t="s">
        <v>25</v>
      </c>
      <c r="B39" s="12" t="s">
        <v>14</v>
      </c>
      <c r="C39" s="390" t="s">
        <v>748</v>
      </c>
      <c r="D39" s="391"/>
      <c r="E39" s="391"/>
      <c r="F39" s="391"/>
      <c r="G39" s="391"/>
      <c r="H39" s="391"/>
      <c r="I39" s="391"/>
      <c r="J39" s="391"/>
      <c r="K39" s="391"/>
      <c r="L39" s="391"/>
      <c r="M39" s="392"/>
    </row>
    <row r="40" spans="1:14" ht="60" customHeight="1" thickBot="1" x14ac:dyDescent="0.35">
      <c r="A40" s="271" t="s">
        <v>25</v>
      </c>
      <c r="B40" s="272" t="s">
        <v>14</v>
      </c>
      <c r="C40" s="337" t="s">
        <v>18</v>
      </c>
      <c r="D40" s="283" t="s">
        <v>26</v>
      </c>
      <c r="E40" s="253">
        <v>1</v>
      </c>
      <c r="F40" s="346" t="s">
        <v>27</v>
      </c>
      <c r="G40" s="3" t="s">
        <v>637</v>
      </c>
      <c r="H40" s="262" t="s">
        <v>23</v>
      </c>
      <c r="I40" s="253" t="s">
        <v>425</v>
      </c>
      <c r="J40" s="253">
        <v>2</v>
      </c>
      <c r="K40" s="4" t="s">
        <v>24</v>
      </c>
      <c r="L40" s="281">
        <v>2</v>
      </c>
      <c r="M40" s="281">
        <f>SUM(L40)</f>
        <v>2</v>
      </c>
    </row>
    <row r="41" spans="1:14" ht="55.8" thickBot="1" x14ac:dyDescent="0.35">
      <c r="A41" s="11" t="s">
        <v>25</v>
      </c>
      <c r="B41" s="12" t="s">
        <v>14</v>
      </c>
      <c r="C41" s="17" t="s">
        <v>25</v>
      </c>
      <c r="D41" s="153" t="s">
        <v>28</v>
      </c>
      <c r="E41" s="13">
        <v>1</v>
      </c>
      <c r="F41" s="87" t="s">
        <v>581</v>
      </c>
      <c r="G41" s="5" t="s">
        <v>424</v>
      </c>
      <c r="H41" s="13" t="s">
        <v>23</v>
      </c>
      <c r="I41" s="13" t="s">
        <v>426</v>
      </c>
      <c r="J41" s="13">
        <v>200</v>
      </c>
      <c r="K41" s="6" t="s">
        <v>24</v>
      </c>
      <c r="L41" s="7">
        <v>0.5</v>
      </c>
      <c r="M41" s="18">
        <f>SUM(L41)</f>
        <v>0.5</v>
      </c>
    </row>
    <row r="42" spans="1:14" ht="55.8" thickBot="1" x14ac:dyDescent="0.35">
      <c r="A42" s="11" t="s">
        <v>25</v>
      </c>
      <c r="B42" s="12" t="s">
        <v>14</v>
      </c>
      <c r="C42" s="17" t="s">
        <v>29</v>
      </c>
      <c r="D42" s="153" t="s">
        <v>30</v>
      </c>
      <c r="E42" s="13">
        <v>1</v>
      </c>
      <c r="F42" s="87" t="s">
        <v>31</v>
      </c>
      <c r="G42" s="5" t="s">
        <v>424</v>
      </c>
      <c r="H42" s="13" t="s">
        <v>23</v>
      </c>
      <c r="I42" s="13" t="s">
        <v>427</v>
      </c>
      <c r="J42" s="13">
        <v>5</v>
      </c>
      <c r="K42" s="6" t="s">
        <v>24</v>
      </c>
      <c r="L42" s="7">
        <v>0.1</v>
      </c>
      <c r="M42" s="18">
        <f>SUM(L42)</f>
        <v>0.1</v>
      </c>
    </row>
    <row r="43" spans="1:14" s="151" customFormat="1" ht="55.8" thickBot="1" x14ac:dyDescent="0.35">
      <c r="A43" s="11" t="s">
        <v>25</v>
      </c>
      <c r="B43" s="12" t="s">
        <v>14</v>
      </c>
      <c r="C43" s="17" t="s">
        <v>73</v>
      </c>
      <c r="D43" s="153" t="s">
        <v>635</v>
      </c>
      <c r="E43" s="13">
        <v>1</v>
      </c>
      <c r="F43" s="87" t="s">
        <v>745</v>
      </c>
      <c r="G43" s="5" t="s">
        <v>636</v>
      </c>
      <c r="H43" s="13" t="s">
        <v>23</v>
      </c>
      <c r="I43" s="13" t="s">
        <v>638</v>
      </c>
      <c r="J43" s="13">
        <v>6</v>
      </c>
      <c r="K43" s="6" t="s">
        <v>24</v>
      </c>
      <c r="L43" s="18">
        <v>5</v>
      </c>
      <c r="M43" s="18">
        <f>SUM(L43)</f>
        <v>5</v>
      </c>
    </row>
    <row r="44" spans="1:14" ht="18.75" customHeight="1" thickBot="1" x14ac:dyDescent="0.35">
      <c r="A44" s="11" t="s">
        <v>25</v>
      </c>
      <c r="B44" s="12" t="s">
        <v>18</v>
      </c>
      <c r="C44" s="390" t="s">
        <v>32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2"/>
    </row>
    <row r="45" spans="1:14" ht="58.2" customHeight="1" thickBot="1" x14ac:dyDescent="0.35">
      <c r="A45" s="271" t="s">
        <v>25</v>
      </c>
      <c r="B45" s="272" t="s">
        <v>18</v>
      </c>
      <c r="C45" s="262" t="s">
        <v>14</v>
      </c>
      <c r="D45" s="274" t="s">
        <v>33</v>
      </c>
      <c r="E45" s="287">
        <v>1</v>
      </c>
      <c r="F45" s="340" t="s">
        <v>639</v>
      </c>
      <c r="G45" s="287" t="s">
        <v>633</v>
      </c>
      <c r="H45" s="13" t="s">
        <v>23</v>
      </c>
      <c r="I45" s="287" t="s">
        <v>426</v>
      </c>
      <c r="J45" s="287">
        <v>600</v>
      </c>
      <c r="K45" s="287" t="s">
        <v>24</v>
      </c>
      <c r="L45" s="278">
        <v>1</v>
      </c>
      <c r="M45" s="278">
        <f>SUM(L45)</f>
        <v>1</v>
      </c>
    </row>
    <row r="46" spans="1:14" ht="15" thickBot="1" x14ac:dyDescent="0.35">
      <c r="A46" s="8" t="s">
        <v>25</v>
      </c>
      <c r="B46" s="9" t="s">
        <v>25</v>
      </c>
      <c r="C46" s="605" t="s">
        <v>600</v>
      </c>
      <c r="D46" s="606"/>
      <c r="E46" s="606"/>
      <c r="F46" s="606"/>
      <c r="G46" s="606"/>
      <c r="H46" s="606"/>
      <c r="I46" s="606"/>
      <c r="J46" s="606"/>
      <c r="K46" s="606"/>
      <c r="L46" s="606"/>
      <c r="M46" s="10"/>
    </row>
    <row r="47" spans="1:14" ht="41.4" x14ac:dyDescent="0.3">
      <c r="A47" s="458" t="s">
        <v>25</v>
      </c>
      <c r="B47" s="414" t="s">
        <v>25</v>
      </c>
      <c r="C47" s="370" t="s">
        <v>14</v>
      </c>
      <c r="D47" s="421" t="s">
        <v>34</v>
      </c>
      <c r="E47" s="327">
        <v>1</v>
      </c>
      <c r="F47" s="324" t="s">
        <v>601</v>
      </c>
      <c r="G47" s="363" t="s">
        <v>35</v>
      </c>
      <c r="H47" s="363" t="s">
        <v>36</v>
      </c>
      <c r="I47" s="363" t="s">
        <v>37</v>
      </c>
      <c r="J47" s="363">
        <v>600</v>
      </c>
      <c r="K47" s="363" t="s">
        <v>24</v>
      </c>
      <c r="L47" s="387">
        <v>120</v>
      </c>
      <c r="M47" s="385">
        <f>SUM(L47)</f>
        <v>120</v>
      </c>
    </row>
    <row r="48" spans="1:14" ht="44.4" customHeight="1" thickBot="1" x14ac:dyDescent="0.35">
      <c r="A48" s="481"/>
      <c r="B48" s="415"/>
      <c r="C48" s="372"/>
      <c r="D48" s="478"/>
      <c r="E48" s="326">
        <v>2</v>
      </c>
      <c r="F48" s="323" t="s">
        <v>602</v>
      </c>
      <c r="G48" s="364"/>
      <c r="H48" s="364"/>
      <c r="I48" s="364"/>
      <c r="J48" s="364"/>
      <c r="K48" s="364"/>
      <c r="L48" s="388"/>
      <c r="M48" s="386"/>
    </row>
    <row r="49" spans="1:14" s="151" customFormat="1" ht="61.95" customHeight="1" thickBot="1" x14ac:dyDescent="0.35">
      <c r="A49" s="271" t="s">
        <v>25</v>
      </c>
      <c r="B49" s="272" t="s">
        <v>25</v>
      </c>
      <c r="C49" s="262" t="s">
        <v>18</v>
      </c>
      <c r="D49" s="274" t="s">
        <v>640</v>
      </c>
      <c r="E49" s="13">
        <v>1</v>
      </c>
      <c r="F49" s="87" t="s">
        <v>642</v>
      </c>
      <c r="G49" s="287" t="s">
        <v>637</v>
      </c>
      <c r="H49" s="13" t="s">
        <v>36</v>
      </c>
      <c r="I49" s="287" t="s">
        <v>641</v>
      </c>
      <c r="J49" s="287">
        <v>6</v>
      </c>
      <c r="K49" s="287" t="s">
        <v>24</v>
      </c>
      <c r="L49" s="278">
        <v>1</v>
      </c>
      <c r="M49" s="278">
        <f>(L49)</f>
        <v>1</v>
      </c>
    </row>
    <row r="50" spans="1:14" ht="15" thickBot="1" x14ac:dyDescent="0.35">
      <c r="A50" s="450" t="s">
        <v>38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2"/>
      <c r="M50" s="19">
        <f>SUM(M15+M21+M23+M25+M31+M33+M37+M40+M41+M42+M43+M45+M47+M49)</f>
        <v>621.80000000000007</v>
      </c>
    </row>
    <row r="51" spans="1:14" ht="15" thickBot="1" x14ac:dyDescent="0.35">
      <c r="A51" s="646" t="s">
        <v>39</v>
      </c>
      <c r="B51" s="451"/>
      <c r="C51" s="451"/>
      <c r="D51" s="451"/>
      <c r="E51" s="451"/>
      <c r="F51" s="451"/>
      <c r="G51" s="451"/>
      <c r="H51" s="451"/>
      <c r="I51" s="451"/>
      <c r="J51" s="451"/>
      <c r="K51" s="20"/>
      <c r="L51" s="20"/>
      <c r="M51" s="21"/>
    </row>
    <row r="52" spans="1:14" ht="15" thickBot="1" x14ac:dyDescent="0.35">
      <c r="A52" s="11" t="s">
        <v>14</v>
      </c>
      <c r="B52" s="485" t="s">
        <v>40</v>
      </c>
      <c r="C52" s="486"/>
      <c r="D52" s="486"/>
      <c r="E52" s="486"/>
      <c r="F52" s="486"/>
      <c r="G52" s="486"/>
      <c r="H52" s="486"/>
      <c r="I52" s="486"/>
      <c r="J52" s="486"/>
      <c r="K52" s="486"/>
      <c r="L52" s="486"/>
      <c r="M52" s="487"/>
    </row>
    <row r="53" spans="1:14" ht="15" thickBot="1" x14ac:dyDescent="0.35">
      <c r="A53" s="11" t="s">
        <v>14</v>
      </c>
      <c r="B53" s="12" t="s">
        <v>14</v>
      </c>
      <c r="C53" s="390" t="s">
        <v>41</v>
      </c>
      <c r="D53" s="391"/>
      <c r="E53" s="391"/>
      <c r="F53" s="391"/>
      <c r="G53" s="391"/>
      <c r="H53" s="391"/>
      <c r="I53" s="391"/>
      <c r="J53" s="391"/>
      <c r="K53" s="391"/>
      <c r="L53" s="391"/>
      <c r="M53" s="392"/>
    </row>
    <row r="54" spans="1:14" s="33" customFormat="1" ht="64.2" customHeight="1" thickBot="1" x14ac:dyDescent="0.25">
      <c r="A54" s="240" t="s">
        <v>14</v>
      </c>
      <c r="B54" s="242" t="s">
        <v>14</v>
      </c>
      <c r="C54" s="244" t="s">
        <v>18</v>
      </c>
      <c r="D54" s="320" t="s">
        <v>643</v>
      </c>
      <c r="E54" s="244">
        <v>1</v>
      </c>
      <c r="F54" s="192" t="s">
        <v>644</v>
      </c>
      <c r="G54" s="236" t="s">
        <v>167</v>
      </c>
      <c r="H54" s="244" t="s">
        <v>17</v>
      </c>
      <c r="I54" s="297" t="s">
        <v>181</v>
      </c>
      <c r="J54" s="139">
        <v>100</v>
      </c>
      <c r="K54" s="244" t="s">
        <v>24</v>
      </c>
      <c r="L54" s="238">
        <v>11.9</v>
      </c>
      <c r="M54" s="238">
        <f>SUM(L54)</f>
        <v>11.9</v>
      </c>
      <c r="N54" s="32"/>
    </row>
    <row r="55" spans="1:14" ht="15" thickBot="1" x14ac:dyDescent="0.35">
      <c r="A55" s="11" t="s">
        <v>14</v>
      </c>
      <c r="B55" s="12" t="s">
        <v>25</v>
      </c>
      <c r="C55" s="390" t="s">
        <v>42</v>
      </c>
      <c r="D55" s="391"/>
      <c r="E55" s="391"/>
      <c r="F55" s="391"/>
      <c r="G55" s="391"/>
      <c r="H55" s="391"/>
      <c r="I55" s="391"/>
      <c r="J55" s="391"/>
      <c r="K55" s="391"/>
      <c r="L55" s="391"/>
      <c r="M55" s="392"/>
    </row>
    <row r="56" spans="1:14" ht="89.4" customHeight="1" thickBot="1" x14ac:dyDescent="0.35">
      <c r="A56" s="11" t="s">
        <v>14</v>
      </c>
      <c r="B56" s="12" t="s">
        <v>25</v>
      </c>
      <c r="C56" s="17" t="s">
        <v>43</v>
      </c>
      <c r="D56" s="153" t="s">
        <v>749</v>
      </c>
      <c r="E56" s="13">
        <v>1</v>
      </c>
      <c r="F56" s="118" t="s">
        <v>847</v>
      </c>
      <c r="G56" s="13" t="s">
        <v>44</v>
      </c>
      <c r="H56" s="13" t="s">
        <v>23</v>
      </c>
      <c r="I56" s="13" t="s">
        <v>650</v>
      </c>
      <c r="J56" s="13">
        <v>5</v>
      </c>
      <c r="K56" s="13" t="s">
        <v>45</v>
      </c>
      <c r="L56" s="22">
        <v>4</v>
      </c>
      <c r="M56" s="18">
        <f>(L56)</f>
        <v>4</v>
      </c>
    </row>
    <row r="57" spans="1:14" ht="55.95" customHeight="1" thickBot="1" x14ac:dyDescent="0.35">
      <c r="A57" s="11" t="s">
        <v>14</v>
      </c>
      <c r="B57" s="12" t="s">
        <v>25</v>
      </c>
      <c r="C57" s="17" t="s">
        <v>186</v>
      </c>
      <c r="D57" s="153" t="s">
        <v>750</v>
      </c>
      <c r="E57" s="13">
        <v>1</v>
      </c>
      <c r="F57" s="118" t="s">
        <v>652</v>
      </c>
      <c r="G57" s="13" t="s">
        <v>44</v>
      </c>
      <c r="H57" s="13" t="s">
        <v>46</v>
      </c>
      <c r="I57" s="13" t="s">
        <v>47</v>
      </c>
      <c r="J57" s="13">
        <v>1</v>
      </c>
      <c r="K57" s="13" t="s">
        <v>24</v>
      </c>
      <c r="L57" s="22">
        <v>2</v>
      </c>
      <c r="M57" s="18">
        <f>SUM(L57)</f>
        <v>2</v>
      </c>
    </row>
    <row r="58" spans="1:14" ht="73.95" customHeight="1" thickBot="1" x14ac:dyDescent="0.35">
      <c r="A58" s="11" t="s">
        <v>14</v>
      </c>
      <c r="B58" s="12" t="s">
        <v>25</v>
      </c>
      <c r="C58" s="17" t="s">
        <v>199</v>
      </c>
      <c r="D58" s="153" t="s">
        <v>648</v>
      </c>
      <c r="E58" s="13">
        <v>1</v>
      </c>
      <c r="F58" s="118" t="s">
        <v>848</v>
      </c>
      <c r="G58" s="13" t="s">
        <v>44</v>
      </c>
      <c r="H58" s="13" t="s">
        <v>23</v>
      </c>
      <c r="I58" s="13" t="s">
        <v>649</v>
      </c>
      <c r="J58" s="13">
        <v>4</v>
      </c>
      <c r="K58" s="13" t="s">
        <v>24</v>
      </c>
      <c r="L58" s="22">
        <v>0.6</v>
      </c>
      <c r="M58" s="18">
        <f>SUM(L58)</f>
        <v>0.6</v>
      </c>
      <c r="N58" s="138"/>
    </row>
    <row r="59" spans="1:14" ht="49.95" customHeight="1" thickBot="1" x14ac:dyDescent="0.35">
      <c r="A59" s="11" t="s">
        <v>14</v>
      </c>
      <c r="B59" s="12" t="s">
        <v>25</v>
      </c>
      <c r="C59" s="17" t="s">
        <v>366</v>
      </c>
      <c r="D59" s="153" t="s">
        <v>645</v>
      </c>
      <c r="E59" s="13">
        <v>1</v>
      </c>
      <c r="F59" s="118" t="s">
        <v>646</v>
      </c>
      <c r="G59" s="13" t="s">
        <v>647</v>
      </c>
      <c r="H59" s="13" t="s">
        <v>23</v>
      </c>
      <c r="I59" s="13" t="s">
        <v>651</v>
      </c>
      <c r="J59" s="13">
        <v>1</v>
      </c>
      <c r="K59" s="13" t="s">
        <v>24</v>
      </c>
      <c r="L59" s="22">
        <v>43.3</v>
      </c>
      <c r="M59" s="18">
        <f>SUM(L59)</f>
        <v>43.3</v>
      </c>
    </row>
    <row r="60" spans="1:14" ht="15" thickBot="1" x14ac:dyDescent="0.35">
      <c r="A60" s="14" t="s">
        <v>18</v>
      </c>
      <c r="B60" s="486" t="s">
        <v>751</v>
      </c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7"/>
    </row>
    <row r="61" spans="1:14" ht="15" thickBot="1" x14ac:dyDescent="0.35">
      <c r="A61" s="15" t="s">
        <v>18</v>
      </c>
      <c r="B61" s="16" t="s">
        <v>18</v>
      </c>
      <c r="C61" s="391" t="s">
        <v>48</v>
      </c>
      <c r="D61" s="391"/>
      <c r="E61" s="391"/>
      <c r="F61" s="391"/>
      <c r="G61" s="391"/>
      <c r="H61" s="391"/>
      <c r="I61" s="391"/>
      <c r="J61" s="391"/>
      <c r="K61" s="391"/>
      <c r="L61" s="391"/>
      <c r="M61" s="392"/>
    </row>
    <row r="62" spans="1:14" ht="60.6" customHeight="1" thickBot="1" x14ac:dyDescent="0.35">
      <c r="A62" s="11" t="s">
        <v>18</v>
      </c>
      <c r="B62" s="12" t="s">
        <v>18</v>
      </c>
      <c r="C62" s="17" t="s">
        <v>49</v>
      </c>
      <c r="D62" s="153" t="s">
        <v>50</v>
      </c>
      <c r="E62" s="13">
        <v>1</v>
      </c>
      <c r="F62" s="87" t="s">
        <v>653</v>
      </c>
      <c r="G62" s="13" t="s">
        <v>44</v>
      </c>
      <c r="H62" s="13" t="s">
        <v>51</v>
      </c>
      <c r="I62" s="13" t="s">
        <v>52</v>
      </c>
      <c r="J62" s="22">
        <v>174</v>
      </c>
      <c r="K62" s="13" t="s">
        <v>24</v>
      </c>
      <c r="L62" s="22">
        <v>2</v>
      </c>
      <c r="M62" s="18">
        <f>SUM(L62)</f>
        <v>2</v>
      </c>
    </row>
    <row r="63" spans="1:14" s="33" customFormat="1" ht="31.2" customHeight="1" x14ac:dyDescent="0.2">
      <c r="A63" s="458" t="s">
        <v>18</v>
      </c>
      <c r="B63" s="414" t="s">
        <v>18</v>
      </c>
      <c r="C63" s="373" t="s">
        <v>337</v>
      </c>
      <c r="D63" s="649" t="s">
        <v>654</v>
      </c>
      <c r="E63" s="261">
        <v>1</v>
      </c>
      <c r="F63" s="198" t="s">
        <v>655</v>
      </c>
      <c r="G63" s="363" t="s">
        <v>188</v>
      </c>
      <c r="H63" s="261" t="s">
        <v>327</v>
      </c>
      <c r="I63" s="81" t="s">
        <v>656</v>
      </c>
      <c r="J63" s="261" t="s">
        <v>189</v>
      </c>
      <c r="K63" s="370" t="s">
        <v>24</v>
      </c>
      <c r="L63" s="385">
        <v>50</v>
      </c>
      <c r="M63" s="385">
        <f>SUM(L63)</f>
        <v>50</v>
      </c>
      <c r="N63" s="32"/>
    </row>
    <row r="64" spans="1:14" s="33" customFormat="1" ht="32.4" customHeight="1" thickBot="1" x14ac:dyDescent="0.25">
      <c r="A64" s="459"/>
      <c r="B64" s="437"/>
      <c r="C64" s="371"/>
      <c r="D64" s="526"/>
      <c r="E64" s="297" t="s">
        <v>185</v>
      </c>
      <c r="F64" s="155" t="s">
        <v>310</v>
      </c>
      <c r="G64" s="365"/>
      <c r="H64" s="297" t="s">
        <v>184</v>
      </c>
      <c r="I64" s="79" t="s">
        <v>657</v>
      </c>
      <c r="J64" s="297" t="s">
        <v>189</v>
      </c>
      <c r="K64" s="372"/>
      <c r="L64" s="386"/>
      <c r="M64" s="425"/>
      <c r="N64" s="32"/>
    </row>
    <row r="65" spans="1:14" s="33" customFormat="1" ht="47.4" customHeight="1" x14ac:dyDescent="0.2">
      <c r="A65" s="458" t="s">
        <v>18</v>
      </c>
      <c r="B65" s="414" t="s">
        <v>18</v>
      </c>
      <c r="C65" s="404" t="s">
        <v>186</v>
      </c>
      <c r="D65" s="587" t="s">
        <v>187</v>
      </c>
      <c r="E65" s="261">
        <v>1</v>
      </c>
      <c r="F65" s="149" t="s">
        <v>658</v>
      </c>
      <c r="G65" s="363" t="s">
        <v>188</v>
      </c>
      <c r="H65" s="261" t="s">
        <v>327</v>
      </c>
      <c r="I65" s="81" t="s">
        <v>659</v>
      </c>
      <c r="J65" s="261" t="s">
        <v>189</v>
      </c>
      <c r="K65" s="261" t="s">
        <v>24</v>
      </c>
      <c r="L65" s="277">
        <v>3.2</v>
      </c>
      <c r="M65" s="385">
        <f>SUM(L65+L66+L67)</f>
        <v>138.4</v>
      </c>
      <c r="N65" s="32"/>
    </row>
    <row r="66" spans="1:14" s="33" customFormat="1" ht="30" customHeight="1" x14ac:dyDescent="0.2">
      <c r="A66" s="459"/>
      <c r="B66" s="437"/>
      <c r="C66" s="371"/>
      <c r="D66" s="526"/>
      <c r="E66" s="297" t="s">
        <v>185</v>
      </c>
      <c r="F66" s="117" t="s">
        <v>752</v>
      </c>
      <c r="G66" s="365"/>
      <c r="H66" s="297" t="s">
        <v>178</v>
      </c>
      <c r="I66" s="79" t="s">
        <v>179</v>
      </c>
      <c r="J66" s="297" t="s">
        <v>189</v>
      </c>
      <c r="K66" s="297" t="s">
        <v>176</v>
      </c>
      <c r="L66" s="298">
        <v>81.099999999999994</v>
      </c>
      <c r="M66" s="425"/>
      <c r="N66" s="32"/>
    </row>
    <row r="67" spans="1:14" s="33" customFormat="1" ht="28.2" thickBot="1" x14ac:dyDescent="0.25">
      <c r="A67" s="481"/>
      <c r="B67" s="415"/>
      <c r="C67" s="405"/>
      <c r="D67" s="717"/>
      <c r="E67" s="262" t="s">
        <v>285</v>
      </c>
      <c r="F67" s="116" t="s">
        <v>660</v>
      </c>
      <c r="G67" s="365"/>
      <c r="H67" s="262" t="s">
        <v>184</v>
      </c>
      <c r="I67" s="154" t="s">
        <v>181</v>
      </c>
      <c r="J67" s="279" t="s">
        <v>337</v>
      </c>
      <c r="K67" s="262" t="s">
        <v>68</v>
      </c>
      <c r="L67" s="278">
        <v>54.1</v>
      </c>
      <c r="M67" s="425"/>
      <c r="N67" s="32"/>
    </row>
    <row r="68" spans="1:14" ht="15" thickBot="1" x14ac:dyDescent="0.35">
      <c r="A68" s="11" t="s">
        <v>25</v>
      </c>
      <c r="B68" s="485" t="s">
        <v>54</v>
      </c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7"/>
    </row>
    <row r="69" spans="1:14" s="33" customFormat="1" thickBot="1" x14ac:dyDescent="0.25">
      <c r="A69" s="92" t="s">
        <v>25</v>
      </c>
      <c r="B69" s="325" t="s">
        <v>14</v>
      </c>
      <c r="C69" s="390" t="s">
        <v>55</v>
      </c>
      <c r="D69" s="391"/>
      <c r="E69" s="391"/>
      <c r="F69" s="391"/>
      <c r="G69" s="391"/>
      <c r="H69" s="391"/>
      <c r="I69" s="391"/>
      <c r="J69" s="391"/>
      <c r="K69" s="391"/>
      <c r="L69" s="391"/>
      <c r="M69" s="392"/>
      <c r="N69" s="32"/>
    </row>
    <row r="70" spans="1:14" s="33" customFormat="1" ht="133.94999999999999" customHeight="1" x14ac:dyDescent="0.2">
      <c r="A70" s="458" t="s">
        <v>25</v>
      </c>
      <c r="B70" s="414" t="s">
        <v>14</v>
      </c>
      <c r="C70" s="370" t="s">
        <v>18</v>
      </c>
      <c r="D70" s="303" t="s">
        <v>56</v>
      </c>
      <c r="E70" s="89">
        <v>1</v>
      </c>
      <c r="F70" s="173" t="s">
        <v>715</v>
      </c>
      <c r="G70" s="89" t="s">
        <v>428</v>
      </c>
      <c r="H70" s="467" t="s">
        <v>57</v>
      </c>
      <c r="I70" s="299" t="s">
        <v>430</v>
      </c>
      <c r="J70" s="89">
        <v>7</v>
      </c>
      <c r="K70" s="467" t="s">
        <v>24</v>
      </c>
      <c r="L70" s="180"/>
      <c r="M70" s="493">
        <f>SUM(L70+L71+L72+L73)</f>
        <v>8</v>
      </c>
      <c r="N70" s="32"/>
    </row>
    <row r="71" spans="1:14" ht="48" customHeight="1" x14ac:dyDescent="0.3">
      <c r="A71" s="459"/>
      <c r="B71" s="437"/>
      <c r="C71" s="371"/>
      <c r="D71" s="186" t="s">
        <v>753</v>
      </c>
      <c r="E71" s="175">
        <v>2</v>
      </c>
      <c r="F71" s="179" t="s">
        <v>58</v>
      </c>
      <c r="G71" s="30" t="s">
        <v>429</v>
      </c>
      <c r="H71" s="488"/>
      <c r="I71" s="300" t="s">
        <v>431</v>
      </c>
      <c r="J71" s="175">
        <v>5</v>
      </c>
      <c r="K71" s="488"/>
      <c r="L71" s="181">
        <v>2.5</v>
      </c>
      <c r="M71" s="494"/>
    </row>
    <row r="72" spans="1:14" ht="60" customHeight="1" x14ac:dyDescent="0.3">
      <c r="A72" s="459"/>
      <c r="B72" s="437"/>
      <c r="C72" s="371"/>
      <c r="D72" s="187" t="s">
        <v>432</v>
      </c>
      <c r="E72" s="177">
        <v>3</v>
      </c>
      <c r="F72" s="176" t="s">
        <v>433</v>
      </c>
      <c r="G72" s="341" t="s">
        <v>434</v>
      </c>
      <c r="H72" s="488"/>
      <c r="I72" s="341" t="s">
        <v>435</v>
      </c>
      <c r="J72" s="177">
        <v>15</v>
      </c>
      <c r="K72" s="488"/>
      <c r="L72" s="182">
        <v>2.5</v>
      </c>
      <c r="M72" s="494"/>
    </row>
    <row r="73" spans="1:14" ht="73.95" customHeight="1" thickBot="1" x14ac:dyDescent="0.35">
      <c r="A73" s="481"/>
      <c r="B73" s="415"/>
      <c r="C73" s="372"/>
      <c r="D73" s="188" t="s">
        <v>716</v>
      </c>
      <c r="E73" s="178">
        <v>4</v>
      </c>
      <c r="F73" s="174" t="s">
        <v>717</v>
      </c>
      <c r="G73" s="76" t="s">
        <v>718</v>
      </c>
      <c r="H73" s="468"/>
      <c r="I73" s="76" t="s">
        <v>719</v>
      </c>
      <c r="J73" s="90">
        <v>5</v>
      </c>
      <c r="K73" s="468"/>
      <c r="L73" s="88">
        <v>3</v>
      </c>
      <c r="M73" s="495"/>
    </row>
    <row r="74" spans="1:14" ht="61.95" customHeight="1" x14ac:dyDescent="0.3">
      <c r="A74" s="412" t="s">
        <v>25</v>
      </c>
      <c r="B74" s="414" t="s">
        <v>14</v>
      </c>
      <c r="C74" s="370" t="s">
        <v>29</v>
      </c>
      <c r="D74" s="727" t="s">
        <v>720</v>
      </c>
      <c r="E74" s="128">
        <v>1</v>
      </c>
      <c r="F74" s="183" t="s">
        <v>732</v>
      </c>
      <c r="G74" s="423" t="s">
        <v>721</v>
      </c>
      <c r="H74" s="128" t="s">
        <v>17</v>
      </c>
      <c r="I74" s="275" t="s">
        <v>387</v>
      </c>
      <c r="J74" s="128">
        <v>1</v>
      </c>
      <c r="K74" s="363" t="s">
        <v>24</v>
      </c>
      <c r="L74" s="385">
        <v>3</v>
      </c>
      <c r="M74" s="718">
        <f>SUM(L74)</f>
        <v>3</v>
      </c>
    </row>
    <row r="75" spans="1:14" ht="44.4" customHeight="1" x14ac:dyDescent="0.3">
      <c r="A75" s="426"/>
      <c r="B75" s="437"/>
      <c r="C75" s="371"/>
      <c r="D75" s="728"/>
      <c r="E75" s="329">
        <v>2</v>
      </c>
      <c r="F75" s="184" t="s">
        <v>733</v>
      </c>
      <c r="G75" s="424"/>
      <c r="H75" s="367" t="s">
        <v>23</v>
      </c>
      <c r="I75" s="45" t="s">
        <v>834</v>
      </c>
      <c r="J75" s="329">
        <v>1</v>
      </c>
      <c r="K75" s="365"/>
      <c r="L75" s="425"/>
      <c r="M75" s="638"/>
    </row>
    <row r="76" spans="1:14" ht="47.4" customHeight="1" thickBot="1" x14ac:dyDescent="0.35">
      <c r="A76" s="413"/>
      <c r="B76" s="415"/>
      <c r="C76" s="372"/>
      <c r="D76" s="729"/>
      <c r="E76" s="237">
        <v>3</v>
      </c>
      <c r="F76" s="185" t="s">
        <v>734</v>
      </c>
      <c r="G76" s="470"/>
      <c r="H76" s="364"/>
      <c r="I76" s="285" t="s">
        <v>722</v>
      </c>
      <c r="J76" s="237">
        <v>10</v>
      </c>
      <c r="K76" s="364"/>
      <c r="L76" s="386"/>
      <c r="M76" s="639"/>
    </row>
    <row r="77" spans="1:14" ht="15" thickBot="1" x14ac:dyDescent="0.35">
      <c r="A77" s="11" t="s">
        <v>29</v>
      </c>
      <c r="B77" s="12" t="s">
        <v>14</v>
      </c>
      <c r="C77" s="390" t="s">
        <v>59</v>
      </c>
      <c r="D77" s="391"/>
      <c r="E77" s="391"/>
      <c r="F77" s="391"/>
      <c r="G77" s="391"/>
      <c r="H77" s="391"/>
      <c r="I77" s="391"/>
      <c r="J77" s="391"/>
      <c r="K77" s="391"/>
      <c r="L77" s="391"/>
      <c r="M77" s="392"/>
    </row>
    <row r="78" spans="1:14" ht="73.95" customHeight="1" thickBot="1" x14ac:dyDescent="0.35">
      <c r="A78" s="11" t="s">
        <v>29</v>
      </c>
      <c r="B78" s="12" t="s">
        <v>14</v>
      </c>
      <c r="C78" s="17" t="s">
        <v>14</v>
      </c>
      <c r="D78" s="153" t="s">
        <v>60</v>
      </c>
      <c r="E78" s="13">
        <v>1</v>
      </c>
      <c r="F78" s="87" t="s">
        <v>849</v>
      </c>
      <c r="G78" s="253" t="s">
        <v>44</v>
      </c>
      <c r="H78" s="77" t="s">
        <v>61</v>
      </c>
      <c r="I78" s="77" t="s">
        <v>62</v>
      </c>
      <c r="J78" s="77">
        <v>50</v>
      </c>
      <c r="K78" s="77" t="s">
        <v>24</v>
      </c>
      <c r="L78" s="199">
        <v>1</v>
      </c>
      <c r="M78" s="199">
        <f>SUM(L78)</f>
        <v>1</v>
      </c>
    </row>
    <row r="79" spans="1:14" ht="34.5" customHeight="1" thickBot="1" x14ac:dyDescent="0.35">
      <c r="A79" s="92" t="s">
        <v>29</v>
      </c>
      <c r="B79" s="325" t="s">
        <v>14</v>
      </c>
      <c r="C79" s="322" t="s">
        <v>18</v>
      </c>
      <c r="D79" s="160" t="s">
        <v>436</v>
      </c>
      <c r="E79" s="77">
        <v>1</v>
      </c>
      <c r="F79" s="348" t="s">
        <v>437</v>
      </c>
      <c r="G79" s="77" t="s">
        <v>438</v>
      </c>
      <c r="H79" s="77" t="s">
        <v>184</v>
      </c>
      <c r="I79" s="77" t="s">
        <v>439</v>
      </c>
      <c r="J79" s="77">
        <v>20</v>
      </c>
      <c r="K79" s="349" t="s">
        <v>24</v>
      </c>
      <c r="L79" s="349">
        <v>0.5</v>
      </c>
      <c r="M79" s="350">
        <f>SUM(L79)</f>
        <v>0.5</v>
      </c>
    </row>
    <row r="80" spans="1:14" s="157" customFormat="1" ht="30" customHeight="1" x14ac:dyDescent="0.2">
      <c r="A80" s="458" t="s">
        <v>29</v>
      </c>
      <c r="B80" s="414" t="s">
        <v>14</v>
      </c>
      <c r="C80" s="370" t="s">
        <v>29</v>
      </c>
      <c r="D80" s="465" t="s">
        <v>190</v>
      </c>
      <c r="E80" s="612">
        <v>1</v>
      </c>
      <c r="F80" s="613" t="s">
        <v>661</v>
      </c>
      <c r="G80" s="365" t="s">
        <v>191</v>
      </c>
      <c r="H80" s="612" t="s">
        <v>23</v>
      </c>
      <c r="I80" s="612" t="s">
        <v>192</v>
      </c>
      <c r="J80" s="612">
        <v>20</v>
      </c>
      <c r="K80" s="329" t="s">
        <v>24</v>
      </c>
      <c r="L80" s="298">
        <v>4</v>
      </c>
      <c r="M80" s="505">
        <f>SUM(L80+L81)</f>
        <v>6</v>
      </c>
      <c r="N80" s="156"/>
    </row>
    <row r="81" spans="1:14" s="33" customFormat="1" ht="25.95" customHeight="1" thickBot="1" x14ac:dyDescent="0.25">
      <c r="A81" s="481"/>
      <c r="B81" s="415"/>
      <c r="C81" s="372"/>
      <c r="D81" s="407"/>
      <c r="E81" s="397"/>
      <c r="F81" s="409"/>
      <c r="G81" s="364"/>
      <c r="H81" s="397"/>
      <c r="I81" s="397"/>
      <c r="J81" s="397"/>
      <c r="K81" s="237" t="s">
        <v>86</v>
      </c>
      <c r="L81" s="239">
        <v>2</v>
      </c>
      <c r="M81" s="399"/>
      <c r="N81" s="158"/>
    </row>
    <row r="82" spans="1:14" ht="15" thickBot="1" x14ac:dyDescent="0.35">
      <c r="A82" s="450" t="s">
        <v>63</v>
      </c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2"/>
      <c r="M82" s="19">
        <f>SUM(M54+M56+M57+M59+M58+M63+M65+M62+M70+M74+M78+M79+M80)</f>
        <v>270.7</v>
      </c>
    </row>
    <row r="83" spans="1:14" ht="15" thickBot="1" x14ac:dyDescent="0.35">
      <c r="A83" s="641" t="s">
        <v>64</v>
      </c>
      <c r="B83" s="521"/>
      <c r="C83" s="521"/>
      <c r="D83" s="521"/>
      <c r="E83" s="521"/>
      <c r="F83" s="521"/>
      <c r="G83" s="521"/>
      <c r="H83" s="521"/>
      <c r="I83" s="521"/>
      <c r="J83" s="521"/>
      <c r="K83" s="20"/>
      <c r="L83" s="20"/>
      <c r="M83" s="21"/>
    </row>
    <row r="84" spans="1:14" s="33" customFormat="1" ht="20.25" customHeight="1" thickBot="1" x14ac:dyDescent="0.25">
      <c r="A84" s="270" t="s">
        <v>14</v>
      </c>
      <c r="B84" s="485" t="s">
        <v>668</v>
      </c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7"/>
      <c r="N84" s="32"/>
    </row>
    <row r="85" spans="1:14" s="33" customFormat="1" ht="18" customHeight="1" thickBot="1" x14ac:dyDescent="0.25">
      <c r="A85" s="11" t="s">
        <v>14</v>
      </c>
      <c r="B85" s="272" t="s">
        <v>14</v>
      </c>
      <c r="C85" s="642" t="s">
        <v>65</v>
      </c>
      <c r="D85" s="643"/>
      <c r="E85" s="643"/>
      <c r="F85" s="643"/>
      <c r="G85" s="643"/>
      <c r="H85" s="643"/>
      <c r="I85" s="643"/>
      <c r="J85" s="643"/>
      <c r="K85" s="643"/>
      <c r="L85" s="643"/>
      <c r="M85" s="644"/>
      <c r="N85" s="32"/>
    </row>
    <row r="86" spans="1:14" s="33" customFormat="1" ht="7.5" customHeight="1" x14ac:dyDescent="0.2">
      <c r="A86" s="400" t="s">
        <v>14</v>
      </c>
      <c r="B86" s="402" t="s">
        <v>14</v>
      </c>
      <c r="C86" s="404" t="s">
        <v>14</v>
      </c>
      <c r="D86" s="406" t="s">
        <v>66</v>
      </c>
      <c r="E86" s="363">
        <v>1</v>
      </c>
      <c r="F86" s="599" t="s">
        <v>67</v>
      </c>
      <c r="G86" s="363" t="s">
        <v>440</v>
      </c>
      <c r="H86" s="363" t="s">
        <v>57</v>
      </c>
      <c r="I86" s="363" t="s">
        <v>441</v>
      </c>
      <c r="J86" s="383">
        <v>1220</v>
      </c>
      <c r="K86" s="363" t="s">
        <v>68</v>
      </c>
      <c r="L86" s="387">
        <v>1931.2</v>
      </c>
      <c r="M86" s="387">
        <f>SUM(L86)</f>
        <v>1931.2</v>
      </c>
      <c r="N86" s="32"/>
    </row>
    <row r="87" spans="1:14" s="33" customFormat="1" ht="31.2" customHeight="1" x14ac:dyDescent="0.2">
      <c r="A87" s="489"/>
      <c r="B87" s="456"/>
      <c r="C87" s="457"/>
      <c r="D87" s="465"/>
      <c r="E87" s="366"/>
      <c r="F87" s="440"/>
      <c r="G87" s="365"/>
      <c r="H87" s="365"/>
      <c r="I87" s="365"/>
      <c r="J87" s="645"/>
      <c r="K87" s="365"/>
      <c r="L87" s="443"/>
      <c r="M87" s="443"/>
      <c r="N87" s="32"/>
    </row>
    <row r="88" spans="1:14" s="33" customFormat="1" ht="40.200000000000003" customHeight="1" thickBot="1" x14ac:dyDescent="0.25">
      <c r="A88" s="401"/>
      <c r="B88" s="403"/>
      <c r="C88" s="405"/>
      <c r="D88" s="407"/>
      <c r="E88" s="237">
        <v>2</v>
      </c>
      <c r="F88" s="249" t="s">
        <v>69</v>
      </c>
      <c r="G88" s="364"/>
      <c r="H88" s="364"/>
      <c r="I88" s="364"/>
      <c r="J88" s="384"/>
      <c r="K88" s="364"/>
      <c r="L88" s="388"/>
      <c r="M88" s="388"/>
      <c r="N88" s="32"/>
    </row>
    <row r="89" spans="1:14" s="33" customFormat="1" ht="52.5" customHeight="1" x14ac:dyDescent="0.2">
      <c r="A89" s="400" t="s">
        <v>14</v>
      </c>
      <c r="B89" s="402" t="s">
        <v>14</v>
      </c>
      <c r="C89" s="404" t="s">
        <v>18</v>
      </c>
      <c r="D89" s="406" t="s">
        <v>70</v>
      </c>
      <c r="E89" s="363">
        <v>1</v>
      </c>
      <c r="F89" s="599" t="s">
        <v>67</v>
      </c>
      <c r="G89" s="363" t="s">
        <v>671</v>
      </c>
      <c r="H89" s="363" t="s">
        <v>57</v>
      </c>
      <c r="I89" s="363" t="s">
        <v>672</v>
      </c>
      <c r="J89" s="383">
        <v>3740</v>
      </c>
      <c r="K89" s="363" t="s">
        <v>68</v>
      </c>
      <c r="L89" s="387">
        <v>4081.3</v>
      </c>
      <c r="M89" s="387">
        <f>SUM(L89)</f>
        <v>4081.3</v>
      </c>
      <c r="N89" s="32"/>
    </row>
    <row r="90" spans="1:14" s="33" customFormat="1" ht="16.95" customHeight="1" x14ac:dyDescent="0.2">
      <c r="A90" s="489"/>
      <c r="B90" s="456"/>
      <c r="C90" s="457"/>
      <c r="D90" s="465"/>
      <c r="E90" s="366"/>
      <c r="F90" s="440"/>
      <c r="G90" s="365"/>
      <c r="H90" s="365"/>
      <c r="I90" s="365"/>
      <c r="J90" s="645"/>
      <c r="K90" s="365"/>
      <c r="L90" s="443"/>
      <c r="M90" s="443"/>
      <c r="N90" s="32"/>
    </row>
    <row r="91" spans="1:14" s="33" customFormat="1" ht="52.95" customHeight="1" thickBot="1" x14ac:dyDescent="0.25">
      <c r="A91" s="401"/>
      <c r="B91" s="403"/>
      <c r="C91" s="405"/>
      <c r="D91" s="407"/>
      <c r="E91" s="253">
        <v>2</v>
      </c>
      <c r="F91" s="119" t="s">
        <v>69</v>
      </c>
      <c r="G91" s="364"/>
      <c r="H91" s="364"/>
      <c r="I91" s="364"/>
      <c r="J91" s="384"/>
      <c r="K91" s="364"/>
      <c r="L91" s="388"/>
      <c r="M91" s="388"/>
      <c r="N91" s="32"/>
    </row>
    <row r="92" spans="1:14" s="33" customFormat="1" ht="37.950000000000003" customHeight="1" x14ac:dyDescent="0.2">
      <c r="A92" s="458" t="s">
        <v>14</v>
      </c>
      <c r="B92" s="414" t="s">
        <v>14</v>
      </c>
      <c r="C92" s="370" t="s">
        <v>25</v>
      </c>
      <c r="D92" s="421" t="s">
        <v>71</v>
      </c>
      <c r="E92" s="363">
        <v>1</v>
      </c>
      <c r="F92" s="599" t="s">
        <v>72</v>
      </c>
      <c r="G92" s="363" t="s">
        <v>442</v>
      </c>
      <c r="H92" s="363" t="s">
        <v>57</v>
      </c>
      <c r="I92" s="236" t="s">
        <v>443</v>
      </c>
      <c r="J92" s="23">
        <v>413</v>
      </c>
      <c r="K92" s="236" t="s">
        <v>16</v>
      </c>
      <c r="L92" s="312">
        <v>133.19999999999999</v>
      </c>
      <c r="M92" s="387">
        <f>SUM(L92+L93)</f>
        <v>1303.2</v>
      </c>
      <c r="N92" s="32"/>
    </row>
    <row r="93" spans="1:14" s="33" customFormat="1" ht="40.200000000000003" customHeight="1" x14ac:dyDescent="0.2">
      <c r="A93" s="459"/>
      <c r="B93" s="437"/>
      <c r="C93" s="371"/>
      <c r="D93" s="422"/>
      <c r="E93" s="366"/>
      <c r="F93" s="440"/>
      <c r="G93" s="365"/>
      <c r="H93" s="365"/>
      <c r="I93" s="329" t="s">
        <v>444</v>
      </c>
      <c r="J93" s="24">
        <v>1900</v>
      </c>
      <c r="K93" s="367" t="s">
        <v>24</v>
      </c>
      <c r="L93" s="444">
        <v>1170</v>
      </c>
      <c r="M93" s="443"/>
      <c r="N93" s="32"/>
    </row>
    <row r="94" spans="1:14" s="33" customFormat="1" ht="40.950000000000003" customHeight="1" x14ac:dyDescent="0.2">
      <c r="A94" s="459"/>
      <c r="B94" s="437"/>
      <c r="C94" s="371"/>
      <c r="D94" s="422"/>
      <c r="E94" s="329">
        <v>2</v>
      </c>
      <c r="F94" s="120" t="s">
        <v>67</v>
      </c>
      <c r="G94" s="365"/>
      <c r="H94" s="365"/>
      <c r="I94" s="329" t="s">
        <v>673</v>
      </c>
      <c r="J94" s="24">
        <v>2800</v>
      </c>
      <c r="K94" s="365"/>
      <c r="L94" s="443"/>
      <c r="M94" s="443"/>
      <c r="N94" s="32"/>
    </row>
    <row r="95" spans="1:14" s="33" customFormat="1" ht="42.6" customHeight="1" thickBot="1" x14ac:dyDescent="0.25">
      <c r="A95" s="481"/>
      <c r="B95" s="415"/>
      <c r="C95" s="372"/>
      <c r="D95" s="478"/>
      <c r="E95" s="237">
        <v>3</v>
      </c>
      <c r="F95" s="119" t="s">
        <v>69</v>
      </c>
      <c r="G95" s="364"/>
      <c r="H95" s="364"/>
      <c r="I95" s="237" t="s">
        <v>445</v>
      </c>
      <c r="J95" s="25">
        <v>150</v>
      </c>
      <c r="K95" s="364"/>
      <c r="L95" s="388"/>
      <c r="M95" s="388"/>
      <c r="N95" s="32"/>
    </row>
    <row r="96" spans="1:14" s="33" customFormat="1" ht="47.4" customHeight="1" x14ac:dyDescent="0.2">
      <c r="A96" s="458" t="s">
        <v>14</v>
      </c>
      <c r="B96" s="414" t="s">
        <v>14</v>
      </c>
      <c r="C96" s="370" t="s">
        <v>73</v>
      </c>
      <c r="D96" s="421" t="s">
        <v>74</v>
      </c>
      <c r="E96" s="236">
        <v>1</v>
      </c>
      <c r="F96" s="121" t="s">
        <v>75</v>
      </c>
      <c r="G96" s="363" t="s">
        <v>674</v>
      </c>
      <c r="H96" s="363" t="s">
        <v>57</v>
      </c>
      <c r="I96" s="363" t="s">
        <v>446</v>
      </c>
      <c r="J96" s="383">
        <v>150</v>
      </c>
      <c r="K96" s="363" t="s">
        <v>16</v>
      </c>
      <c r="L96" s="387">
        <v>534</v>
      </c>
      <c r="M96" s="387">
        <f>SUM(L96)</f>
        <v>534</v>
      </c>
      <c r="N96" s="32"/>
    </row>
    <row r="97" spans="1:14" s="33" customFormat="1" ht="44.4" customHeight="1" thickBot="1" x14ac:dyDescent="0.25">
      <c r="A97" s="481"/>
      <c r="B97" s="415"/>
      <c r="C97" s="372"/>
      <c r="D97" s="478"/>
      <c r="E97" s="237">
        <v>2</v>
      </c>
      <c r="F97" s="105" t="s">
        <v>76</v>
      </c>
      <c r="G97" s="364"/>
      <c r="H97" s="364"/>
      <c r="I97" s="364"/>
      <c r="J97" s="384"/>
      <c r="K97" s="364"/>
      <c r="L97" s="388"/>
      <c r="M97" s="388"/>
      <c r="N97" s="32"/>
    </row>
    <row r="98" spans="1:14" s="33" customFormat="1" ht="21" customHeight="1" x14ac:dyDescent="0.2">
      <c r="A98" s="458" t="s">
        <v>14</v>
      </c>
      <c r="B98" s="414" t="s">
        <v>14</v>
      </c>
      <c r="C98" s="370" t="s">
        <v>77</v>
      </c>
      <c r="D98" s="421" t="s">
        <v>78</v>
      </c>
      <c r="E98" s="365">
        <v>1</v>
      </c>
      <c r="F98" s="657" t="s">
        <v>79</v>
      </c>
      <c r="G98" s="363" t="s">
        <v>675</v>
      </c>
      <c r="H98" s="363" t="s">
        <v>57</v>
      </c>
      <c r="I98" s="721" t="s">
        <v>80</v>
      </c>
      <c r="J98" s="722"/>
      <c r="K98" s="722"/>
      <c r="L98" s="723"/>
      <c r="M98" s="387">
        <f>SUM(L99+L100+L102)</f>
        <v>369.7</v>
      </c>
      <c r="N98" s="32"/>
    </row>
    <row r="99" spans="1:14" s="33" customFormat="1" ht="27.6" x14ac:dyDescent="0.2">
      <c r="A99" s="459"/>
      <c r="B99" s="437"/>
      <c r="C99" s="371"/>
      <c r="D99" s="422"/>
      <c r="E99" s="366"/>
      <c r="F99" s="440"/>
      <c r="G99" s="365"/>
      <c r="H99" s="365"/>
      <c r="I99" s="326" t="s">
        <v>676</v>
      </c>
      <c r="J99" s="329">
        <v>700</v>
      </c>
      <c r="K99" s="329" t="s">
        <v>16</v>
      </c>
      <c r="L99" s="289">
        <v>56</v>
      </c>
      <c r="M99" s="443"/>
      <c r="N99" s="32"/>
    </row>
    <row r="100" spans="1:14" s="33" customFormat="1" ht="31.95" customHeight="1" x14ac:dyDescent="0.2">
      <c r="A100" s="459"/>
      <c r="B100" s="437"/>
      <c r="C100" s="371"/>
      <c r="D100" s="422"/>
      <c r="E100" s="326">
        <v>2</v>
      </c>
      <c r="F100" s="146" t="s">
        <v>81</v>
      </c>
      <c r="G100" s="365"/>
      <c r="H100" s="365"/>
      <c r="I100" s="329" t="s">
        <v>447</v>
      </c>
      <c r="J100" s="327">
        <v>5</v>
      </c>
      <c r="K100" s="612" t="s">
        <v>24</v>
      </c>
      <c r="L100" s="719">
        <v>3.4</v>
      </c>
      <c r="M100" s="443"/>
      <c r="N100" s="32"/>
    </row>
    <row r="101" spans="1:14" s="33" customFormat="1" ht="31.2" customHeight="1" x14ac:dyDescent="0.2">
      <c r="A101" s="459"/>
      <c r="B101" s="437"/>
      <c r="C101" s="371"/>
      <c r="D101" s="422"/>
      <c r="E101" s="326">
        <v>3</v>
      </c>
      <c r="F101" s="120" t="s">
        <v>69</v>
      </c>
      <c r="G101" s="365"/>
      <c r="H101" s="365"/>
      <c r="I101" s="329" t="s">
        <v>448</v>
      </c>
      <c r="J101" s="327">
        <v>160</v>
      </c>
      <c r="K101" s="612"/>
      <c r="L101" s="720"/>
      <c r="M101" s="443"/>
      <c r="N101" s="32"/>
    </row>
    <row r="102" spans="1:14" s="33" customFormat="1" ht="31.95" customHeight="1" thickBot="1" x14ac:dyDescent="0.25">
      <c r="A102" s="481"/>
      <c r="B102" s="415"/>
      <c r="C102" s="372"/>
      <c r="D102" s="478"/>
      <c r="E102" s="326">
        <v>4</v>
      </c>
      <c r="F102" s="147" t="s">
        <v>82</v>
      </c>
      <c r="G102" s="364"/>
      <c r="H102" s="364"/>
      <c r="I102" s="287" t="s">
        <v>677</v>
      </c>
      <c r="J102" s="287">
        <v>921</v>
      </c>
      <c r="K102" s="287" t="s">
        <v>16</v>
      </c>
      <c r="L102" s="289">
        <v>310.3</v>
      </c>
      <c r="M102" s="388"/>
      <c r="N102" s="32"/>
    </row>
    <row r="103" spans="1:14" s="33" customFormat="1" ht="29.25" customHeight="1" x14ac:dyDescent="0.2">
      <c r="A103" s="458" t="s">
        <v>14</v>
      </c>
      <c r="B103" s="414" t="s">
        <v>14</v>
      </c>
      <c r="C103" s="423">
        <v>13</v>
      </c>
      <c r="D103" s="421" t="s">
        <v>83</v>
      </c>
      <c r="E103" s="236">
        <v>1</v>
      </c>
      <c r="F103" s="96" t="s">
        <v>84</v>
      </c>
      <c r="G103" s="363" t="s">
        <v>678</v>
      </c>
      <c r="H103" s="363" t="s">
        <v>171</v>
      </c>
      <c r="I103" s="363" t="s">
        <v>679</v>
      </c>
      <c r="J103" s="383">
        <v>3200</v>
      </c>
      <c r="K103" s="236" t="s">
        <v>24</v>
      </c>
      <c r="L103" s="312">
        <v>5</v>
      </c>
      <c r="M103" s="387">
        <f>SUM(L103+L104+L105)</f>
        <v>18</v>
      </c>
      <c r="N103" s="32"/>
    </row>
    <row r="104" spans="1:14" s="33" customFormat="1" ht="33" customHeight="1" x14ac:dyDescent="0.2">
      <c r="A104" s="459"/>
      <c r="B104" s="437"/>
      <c r="C104" s="424"/>
      <c r="D104" s="422"/>
      <c r="E104" s="326">
        <v>2</v>
      </c>
      <c r="F104" s="122" t="s">
        <v>85</v>
      </c>
      <c r="G104" s="365"/>
      <c r="H104" s="365"/>
      <c r="I104" s="365"/>
      <c r="J104" s="645"/>
      <c r="K104" s="329" t="s">
        <v>86</v>
      </c>
      <c r="L104" s="289">
        <v>11</v>
      </c>
      <c r="M104" s="443"/>
      <c r="N104" s="32"/>
    </row>
    <row r="105" spans="1:14" s="33" customFormat="1" ht="33" customHeight="1" thickBot="1" x14ac:dyDescent="0.25">
      <c r="A105" s="481"/>
      <c r="B105" s="415"/>
      <c r="C105" s="470"/>
      <c r="D105" s="478"/>
      <c r="E105" s="237">
        <v>3</v>
      </c>
      <c r="F105" s="123" t="s">
        <v>87</v>
      </c>
      <c r="G105" s="364"/>
      <c r="H105" s="364"/>
      <c r="I105" s="364"/>
      <c r="J105" s="384"/>
      <c r="K105" s="237" t="s">
        <v>68</v>
      </c>
      <c r="L105" s="313">
        <v>2</v>
      </c>
      <c r="M105" s="388"/>
      <c r="N105" s="32"/>
    </row>
    <row r="106" spans="1:14" s="33" customFormat="1" ht="35.4" customHeight="1" x14ac:dyDescent="0.2">
      <c r="A106" s="458" t="s">
        <v>14</v>
      </c>
      <c r="B106" s="414" t="s">
        <v>14</v>
      </c>
      <c r="C106" s="423">
        <v>14</v>
      </c>
      <c r="D106" s="421" t="s">
        <v>88</v>
      </c>
      <c r="E106" s="363">
        <v>1</v>
      </c>
      <c r="F106" s="599" t="s">
        <v>89</v>
      </c>
      <c r="G106" s="363" t="s">
        <v>449</v>
      </c>
      <c r="H106" s="363" t="s">
        <v>171</v>
      </c>
      <c r="I106" s="363" t="s">
        <v>450</v>
      </c>
      <c r="J106" s="385">
        <v>6.1</v>
      </c>
      <c r="K106" s="252" t="s">
        <v>68</v>
      </c>
      <c r="L106" s="254">
        <v>107.4</v>
      </c>
      <c r="M106" s="387">
        <f>SUM(L106+L107)</f>
        <v>141.69999999999999</v>
      </c>
      <c r="N106" s="32"/>
    </row>
    <row r="107" spans="1:14" s="33" customFormat="1" ht="34.950000000000003" customHeight="1" thickBot="1" x14ac:dyDescent="0.25">
      <c r="A107" s="481"/>
      <c r="B107" s="415"/>
      <c r="C107" s="470"/>
      <c r="D107" s="478"/>
      <c r="E107" s="364"/>
      <c r="F107" s="724"/>
      <c r="G107" s="364"/>
      <c r="H107" s="364"/>
      <c r="I107" s="364"/>
      <c r="J107" s="386"/>
      <c r="K107" s="237" t="s">
        <v>16</v>
      </c>
      <c r="L107" s="313">
        <v>34.299999999999997</v>
      </c>
      <c r="M107" s="388"/>
      <c r="N107" s="32"/>
    </row>
    <row r="108" spans="1:14" s="33" customFormat="1" ht="70.95" customHeight="1" x14ac:dyDescent="0.2">
      <c r="A108" s="459" t="s">
        <v>14</v>
      </c>
      <c r="B108" s="437" t="s">
        <v>14</v>
      </c>
      <c r="C108" s="424">
        <v>16</v>
      </c>
      <c r="D108" s="422" t="s">
        <v>670</v>
      </c>
      <c r="E108" s="287">
        <v>1</v>
      </c>
      <c r="F108" s="340" t="s">
        <v>90</v>
      </c>
      <c r="G108" s="365" t="s">
        <v>680</v>
      </c>
      <c r="H108" s="365" t="s">
        <v>171</v>
      </c>
      <c r="I108" s="327" t="s">
        <v>91</v>
      </c>
      <c r="J108" s="145">
        <v>6</v>
      </c>
      <c r="K108" s="327" t="s">
        <v>16</v>
      </c>
      <c r="L108" s="328">
        <v>3.4</v>
      </c>
      <c r="M108" s="387">
        <f>SUM(L108+L109+L110)</f>
        <v>36.4</v>
      </c>
      <c r="N108" s="32"/>
    </row>
    <row r="109" spans="1:14" s="33" customFormat="1" ht="55.2" x14ac:dyDescent="0.2">
      <c r="A109" s="459"/>
      <c r="B109" s="437"/>
      <c r="C109" s="424"/>
      <c r="D109" s="422"/>
      <c r="E109" s="329">
        <v>2</v>
      </c>
      <c r="F109" s="330" t="s">
        <v>92</v>
      </c>
      <c r="G109" s="365"/>
      <c r="H109" s="365"/>
      <c r="I109" s="327" t="s">
        <v>681</v>
      </c>
      <c r="J109" s="145">
        <v>6</v>
      </c>
      <c r="K109" s="365" t="s">
        <v>24</v>
      </c>
      <c r="L109" s="328">
        <v>30</v>
      </c>
      <c r="M109" s="443"/>
      <c r="N109" s="32"/>
    </row>
    <row r="110" spans="1:14" s="33" customFormat="1" ht="47.4" customHeight="1" thickBot="1" x14ac:dyDescent="0.25">
      <c r="A110" s="459"/>
      <c r="B110" s="437"/>
      <c r="C110" s="424"/>
      <c r="D110" s="422"/>
      <c r="E110" s="326">
        <v>3</v>
      </c>
      <c r="F110" s="340" t="s">
        <v>93</v>
      </c>
      <c r="G110" s="365"/>
      <c r="H110" s="365"/>
      <c r="I110" s="287" t="s">
        <v>451</v>
      </c>
      <c r="J110" s="335">
        <v>12</v>
      </c>
      <c r="K110" s="364"/>
      <c r="L110" s="282">
        <v>3</v>
      </c>
      <c r="M110" s="388"/>
      <c r="N110" s="32"/>
    </row>
    <row r="111" spans="1:14" s="33" customFormat="1" ht="45" customHeight="1" x14ac:dyDescent="0.2">
      <c r="A111" s="458" t="s">
        <v>14</v>
      </c>
      <c r="B111" s="414" t="s">
        <v>14</v>
      </c>
      <c r="C111" s="423">
        <v>18</v>
      </c>
      <c r="D111" s="421" t="s">
        <v>94</v>
      </c>
      <c r="E111" s="252">
        <v>1</v>
      </c>
      <c r="F111" s="124" t="s">
        <v>95</v>
      </c>
      <c r="G111" s="363" t="s">
        <v>682</v>
      </c>
      <c r="H111" s="363" t="s">
        <v>57</v>
      </c>
      <c r="I111" s="363" t="s">
        <v>452</v>
      </c>
      <c r="J111" s="383">
        <v>150</v>
      </c>
      <c r="K111" s="363" t="s">
        <v>24</v>
      </c>
      <c r="L111" s="387">
        <v>15</v>
      </c>
      <c r="M111" s="387">
        <f>SUM(L111)</f>
        <v>15</v>
      </c>
      <c r="N111" s="32"/>
    </row>
    <row r="112" spans="1:14" s="33" customFormat="1" ht="29.4" customHeight="1" thickBot="1" x14ac:dyDescent="0.25">
      <c r="A112" s="481"/>
      <c r="B112" s="415"/>
      <c r="C112" s="470"/>
      <c r="D112" s="478"/>
      <c r="E112" s="237">
        <v>2</v>
      </c>
      <c r="F112" s="249" t="s">
        <v>96</v>
      </c>
      <c r="G112" s="364"/>
      <c r="H112" s="364"/>
      <c r="I112" s="364"/>
      <c r="J112" s="384"/>
      <c r="K112" s="364"/>
      <c r="L112" s="388"/>
      <c r="M112" s="388"/>
      <c r="N112" s="32"/>
    </row>
    <row r="113" spans="1:14" ht="15" thickBot="1" x14ac:dyDescent="0.35">
      <c r="A113" s="11" t="s">
        <v>14</v>
      </c>
      <c r="B113" s="12" t="s">
        <v>18</v>
      </c>
      <c r="C113" s="393" t="s">
        <v>97</v>
      </c>
      <c r="D113" s="394"/>
      <c r="E113" s="394"/>
      <c r="F113" s="394"/>
      <c r="G113" s="394"/>
      <c r="H113" s="394"/>
      <c r="I113" s="394"/>
      <c r="J113" s="394"/>
      <c r="K113" s="394"/>
      <c r="L113" s="394"/>
      <c r="M113" s="395"/>
    </row>
    <row r="114" spans="1:14" ht="42.6" customHeight="1" x14ac:dyDescent="0.3">
      <c r="A114" s="458" t="s">
        <v>14</v>
      </c>
      <c r="B114" s="414" t="s">
        <v>18</v>
      </c>
      <c r="C114" s="370" t="s">
        <v>197</v>
      </c>
      <c r="D114" s="421" t="s">
        <v>198</v>
      </c>
      <c r="E114" s="236">
        <v>1</v>
      </c>
      <c r="F114" s="125" t="s">
        <v>194</v>
      </c>
      <c r="G114" s="363" t="s">
        <v>170</v>
      </c>
      <c r="H114" s="236" t="s">
        <v>683</v>
      </c>
      <c r="I114" s="236" t="s">
        <v>175</v>
      </c>
      <c r="J114" s="34">
        <v>1</v>
      </c>
      <c r="K114" s="252" t="s">
        <v>24</v>
      </c>
      <c r="L114" s="144">
        <v>30</v>
      </c>
      <c r="M114" s="725">
        <f>SUM(L114+L115)</f>
        <v>100</v>
      </c>
    </row>
    <row r="115" spans="1:14" ht="48" customHeight="1" thickBot="1" x14ac:dyDescent="0.35">
      <c r="A115" s="459"/>
      <c r="B115" s="437"/>
      <c r="C115" s="371"/>
      <c r="D115" s="422"/>
      <c r="E115" s="327">
        <v>2</v>
      </c>
      <c r="F115" s="249" t="s">
        <v>196</v>
      </c>
      <c r="G115" s="364"/>
      <c r="H115" s="329" t="s">
        <v>193</v>
      </c>
      <c r="I115" s="329" t="s">
        <v>179</v>
      </c>
      <c r="J115" s="35">
        <v>1</v>
      </c>
      <c r="K115" s="237" t="s">
        <v>86</v>
      </c>
      <c r="L115" s="44">
        <v>70</v>
      </c>
      <c r="M115" s="726"/>
    </row>
    <row r="116" spans="1:14" s="33" customFormat="1" ht="35.4" customHeight="1" x14ac:dyDescent="0.2">
      <c r="A116" s="458" t="s">
        <v>14</v>
      </c>
      <c r="B116" s="414" t="s">
        <v>18</v>
      </c>
      <c r="C116" s="370" t="s">
        <v>49</v>
      </c>
      <c r="D116" s="421" t="s">
        <v>98</v>
      </c>
      <c r="E116" s="236">
        <v>1</v>
      </c>
      <c r="F116" s="248" t="s">
        <v>99</v>
      </c>
      <c r="G116" s="363" t="s">
        <v>100</v>
      </c>
      <c r="H116" s="363" t="s">
        <v>57</v>
      </c>
      <c r="I116" s="363" t="s">
        <v>453</v>
      </c>
      <c r="J116" s="363">
        <v>40</v>
      </c>
      <c r="K116" s="236" t="s">
        <v>86</v>
      </c>
      <c r="L116" s="254">
        <v>72.099999999999994</v>
      </c>
      <c r="M116" s="387">
        <f>SUM(L116+L117)</f>
        <v>102.1</v>
      </c>
      <c r="N116" s="32"/>
    </row>
    <row r="117" spans="1:14" s="33" customFormat="1" ht="38.4" customHeight="1" thickBot="1" x14ac:dyDescent="0.25">
      <c r="A117" s="481"/>
      <c r="B117" s="415"/>
      <c r="C117" s="372"/>
      <c r="D117" s="478"/>
      <c r="E117" s="237">
        <v>2</v>
      </c>
      <c r="F117" s="249" t="s">
        <v>101</v>
      </c>
      <c r="G117" s="364"/>
      <c r="H117" s="364"/>
      <c r="I117" s="364"/>
      <c r="J117" s="364"/>
      <c r="K117" s="253" t="s">
        <v>24</v>
      </c>
      <c r="L117" s="313">
        <v>30</v>
      </c>
      <c r="M117" s="388"/>
      <c r="N117" s="32"/>
    </row>
    <row r="118" spans="1:14" s="33" customFormat="1" ht="31.2" customHeight="1" x14ac:dyDescent="0.2">
      <c r="A118" s="458" t="s">
        <v>14</v>
      </c>
      <c r="B118" s="414" t="s">
        <v>18</v>
      </c>
      <c r="C118" s="423">
        <v>11</v>
      </c>
      <c r="D118" s="421" t="s">
        <v>102</v>
      </c>
      <c r="E118" s="236">
        <v>1</v>
      </c>
      <c r="F118" s="248" t="s">
        <v>99</v>
      </c>
      <c r="G118" s="363" t="s">
        <v>103</v>
      </c>
      <c r="H118" s="363" t="s">
        <v>57</v>
      </c>
      <c r="I118" s="363" t="s">
        <v>454</v>
      </c>
      <c r="J118" s="363">
        <v>150</v>
      </c>
      <c r="K118" s="363" t="s">
        <v>86</v>
      </c>
      <c r="L118" s="387">
        <v>133.19999999999999</v>
      </c>
      <c r="M118" s="387">
        <f>SUM(L118)</f>
        <v>133.19999999999999</v>
      </c>
      <c r="N118" s="32"/>
    </row>
    <row r="119" spans="1:14" s="33" customFormat="1" ht="32.4" customHeight="1" thickBot="1" x14ac:dyDescent="0.25">
      <c r="A119" s="481"/>
      <c r="B119" s="415"/>
      <c r="C119" s="470"/>
      <c r="D119" s="478"/>
      <c r="E119" s="237">
        <v>2</v>
      </c>
      <c r="F119" s="249" t="s">
        <v>101</v>
      </c>
      <c r="G119" s="364"/>
      <c r="H119" s="364"/>
      <c r="I119" s="364"/>
      <c r="J119" s="364"/>
      <c r="K119" s="364"/>
      <c r="L119" s="388"/>
      <c r="M119" s="388"/>
      <c r="N119" s="32"/>
    </row>
    <row r="120" spans="1:14" s="33" customFormat="1" ht="34.200000000000003" customHeight="1" x14ac:dyDescent="0.2">
      <c r="A120" s="458" t="s">
        <v>14</v>
      </c>
      <c r="B120" s="414" t="s">
        <v>18</v>
      </c>
      <c r="C120" s="423">
        <v>12</v>
      </c>
      <c r="D120" s="421" t="s">
        <v>104</v>
      </c>
      <c r="E120" s="252">
        <v>1</v>
      </c>
      <c r="F120" s="331" t="s">
        <v>105</v>
      </c>
      <c r="G120" s="423" t="s">
        <v>106</v>
      </c>
      <c r="H120" s="363" t="s">
        <v>171</v>
      </c>
      <c r="I120" s="363" t="s">
        <v>580</v>
      </c>
      <c r="J120" s="363">
        <v>90</v>
      </c>
      <c r="K120" s="363" t="s">
        <v>86</v>
      </c>
      <c r="L120" s="387">
        <v>25</v>
      </c>
      <c r="M120" s="387">
        <f>L120</f>
        <v>25</v>
      </c>
      <c r="N120" s="32"/>
    </row>
    <row r="121" spans="1:14" s="33" customFormat="1" ht="48.6" customHeight="1" thickBot="1" x14ac:dyDescent="0.25">
      <c r="A121" s="481"/>
      <c r="B121" s="415"/>
      <c r="C121" s="470"/>
      <c r="D121" s="478"/>
      <c r="E121" s="237">
        <v>2</v>
      </c>
      <c r="F121" s="249" t="s">
        <v>107</v>
      </c>
      <c r="G121" s="470"/>
      <c r="H121" s="364"/>
      <c r="I121" s="364"/>
      <c r="J121" s="364"/>
      <c r="K121" s="364"/>
      <c r="L121" s="388"/>
      <c r="M121" s="388"/>
      <c r="N121" s="32"/>
    </row>
    <row r="122" spans="1:14" ht="32.4" customHeight="1" x14ac:dyDescent="0.3">
      <c r="A122" s="458" t="s">
        <v>14</v>
      </c>
      <c r="B122" s="414" t="s">
        <v>18</v>
      </c>
      <c r="C122" s="370" t="s">
        <v>199</v>
      </c>
      <c r="D122" s="421" t="s">
        <v>684</v>
      </c>
      <c r="E122" s="252">
        <v>1</v>
      </c>
      <c r="F122" s="159" t="s">
        <v>174</v>
      </c>
      <c r="G122" s="363" t="s">
        <v>685</v>
      </c>
      <c r="H122" s="250" t="s">
        <v>195</v>
      </c>
      <c r="I122" s="81" t="s">
        <v>686</v>
      </c>
      <c r="J122" s="236">
        <v>1</v>
      </c>
      <c r="K122" s="252" t="s">
        <v>24</v>
      </c>
      <c r="L122" s="144">
        <v>10</v>
      </c>
      <c r="M122" s="725">
        <f>SUM(L122+L123)</f>
        <v>31</v>
      </c>
    </row>
    <row r="123" spans="1:14" ht="30" customHeight="1" thickBot="1" x14ac:dyDescent="0.35">
      <c r="A123" s="481"/>
      <c r="B123" s="415"/>
      <c r="C123" s="372"/>
      <c r="D123" s="478"/>
      <c r="E123" s="237">
        <v>2</v>
      </c>
      <c r="F123" s="105" t="s">
        <v>177</v>
      </c>
      <c r="G123" s="364"/>
      <c r="H123" s="162" t="s">
        <v>184</v>
      </c>
      <c r="I123" s="251" t="s">
        <v>656</v>
      </c>
      <c r="J123" s="253">
        <v>1</v>
      </c>
      <c r="K123" s="237" t="s">
        <v>86</v>
      </c>
      <c r="L123" s="44">
        <v>21</v>
      </c>
      <c r="M123" s="730"/>
    </row>
    <row r="124" spans="1:14" ht="15" thickBot="1" x14ac:dyDescent="0.35">
      <c r="A124" s="11" t="s">
        <v>14</v>
      </c>
      <c r="B124" s="12" t="s">
        <v>25</v>
      </c>
      <c r="C124" s="393" t="s">
        <v>108</v>
      </c>
      <c r="D124" s="394"/>
      <c r="E124" s="394"/>
      <c r="F124" s="394"/>
      <c r="G124" s="394"/>
      <c r="H124" s="394"/>
      <c r="I124" s="394"/>
      <c r="J124" s="394"/>
      <c r="K124" s="394"/>
      <c r="L124" s="394"/>
      <c r="M124" s="395"/>
    </row>
    <row r="125" spans="1:14" s="33" customFormat="1" ht="28.5" customHeight="1" x14ac:dyDescent="0.2">
      <c r="A125" s="458" t="s">
        <v>14</v>
      </c>
      <c r="B125" s="414" t="s">
        <v>25</v>
      </c>
      <c r="C125" s="370" t="s">
        <v>14</v>
      </c>
      <c r="D125" s="421" t="s">
        <v>109</v>
      </c>
      <c r="E125" s="236">
        <v>1</v>
      </c>
      <c r="F125" s="248" t="s">
        <v>110</v>
      </c>
      <c r="G125" s="363" t="s">
        <v>687</v>
      </c>
      <c r="H125" s="363" t="s">
        <v>57</v>
      </c>
      <c r="I125" s="363" t="s">
        <v>455</v>
      </c>
      <c r="J125" s="363">
        <v>12</v>
      </c>
      <c r="K125" s="363" t="s">
        <v>24</v>
      </c>
      <c r="L125" s="387">
        <v>40.299999999999997</v>
      </c>
      <c r="M125" s="387">
        <f>SUM(L125+L127)</f>
        <v>80</v>
      </c>
      <c r="N125" s="32"/>
    </row>
    <row r="126" spans="1:14" s="33" customFormat="1" ht="28.95" customHeight="1" x14ac:dyDescent="0.2">
      <c r="A126" s="459"/>
      <c r="B126" s="437"/>
      <c r="C126" s="371"/>
      <c r="D126" s="422"/>
      <c r="E126" s="329">
        <v>2</v>
      </c>
      <c r="F126" s="330" t="s">
        <v>111</v>
      </c>
      <c r="G126" s="365"/>
      <c r="H126" s="365"/>
      <c r="I126" s="365"/>
      <c r="J126" s="366"/>
      <c r="K126" s="366"/>
      <c r="L126" s="389"/>
      <c r="M126" s="443"/>
      <c r="N126" s="32"/>
    </row>
    <row r="127" spans="1:14" s="33" customFormat="1" ht="42.6" customHeight="1" x14ac:dyDescent="0.2">
      <c r="A127" s="459"/>
      <c r="B127" s="437"/>
      <c r="C127" s="371"/>
      <c r="D127" s="422"/>
      <c r="E127" s="329">
        <v>3</v>
      </c>
      <c r="F127" s="324" t="s">
        <v>112</v>
      </c>
      <c r="G127" s="365"/>
      <c r="H127" s="365"/>
      <c r="I127" s="326" t="s">
        <v>456</v>
      </c>
      <c r="J127" s="287">
        <v>12</v>
      </c>
      <c r="K127" s="367" t="s">
        <v>68</v>
      </c>
      <c r="L127" s="444">
        <v>39.700000000000003</v>
      </c>
      <c r="M127" s="443"/>
      <c r="N127" s="32"/>
    </row>
    <row r="128" spans="1:14" s="33" customFormat="1" ht="39.6" customHeight="1" thickBot="1" x14ac:dyDescent="0.25">
      <c r="A128" s="481"/>
      <c r="B128" s="415"/>
      <c r="C128" s="372"/>
      <c r="D128" s="478"/>
      <c r="E128" s="237">
        <v>4</v>
      </c>
      <c r="F128" s="346" t="s">
        <v>113</v>
      </c>
      <c r="G128" s="364"/>
      <c r="H128" s="364"/>
      <c r="I128" s="237" t="s">
        <v>114</v>
      </c>
      <c r="J128" s="237">
        <v>5</v>
      </c>
      <c r="K128" s="364"/>
      <c r="L128" s="388"/>
      <c r="M128" s="388"/>
      <c r="N128" s="32"/>
    </row>
    <row r="129" spans="1:14" s="33" customFormat="1" ht="36" customHeight="1" x14ac:dyDescent="0.2">
      <c r="A129" s="458" t="s">
        <v>14</v>
      </c>
      <c r="B129" s="414" t="s">
        <v>25</v>
      </c>
      <c r="C129" s="370" t="s">
        <v>25</v>
      </c>
      <c r="D129" s="421" t="s">
        <v>115</v>
      </c>
      <c r="E129" s="252">
        <v>1</v>
      </c>
      <c r="F129" s="331" t="s">
        <v>116</v>
      </c>
      <c r="G129" s="363" t="s">
        <v>688</v>
      </c>
      <c r="H129" s="363" t="s">
        <v>57</v>
      </c>
      <c r="I129" s="26" t="s">
        <v>689</v>
      </c>
      <c r="J129" s="252">
        <v>5</v>
      </c>
      <c r="K129" s="363" t="s">
        <v>24</v>
      </c>
      <c r="L129" s="387">
        <v>80</v>
      </c>
      <c r="M129" s="387">
        <f>SUM(L129)</f>
        <v>80</v>
      </c>
      <c r="N129" s="32"/>
    </row>
    <row r="130" spans="1:14" s="33" customFormat="1" ht="31.2" customHeight="1" thickBot="1" x14ac:dyDescent="0.25">
      <c r="A130" s="481"/>
      <c r="B130" s="415"/>
      <c r="C130" s="372"/>
      <c r="D130" s="478"/>
      <c r="E130" s="237">
        <v>2</v>
      </c>
      <c r="F130" s="249" t="s">
        <v>117</v>
      </c>
      <c r="G130" s="364"/>
      <c r="H130" s="364"/>
      <c r="I130" s="165" t="s">
        <v>457</v>
      </c>
      <c r="J130" s="237">
        <v>60</v>
      </c>
      <c r="K130" s="364"/>
      <c r="L130" s="388"/>
      <c r="M130" s="388"/>
      <c r="N130" s="32"/>
    </row>
    <row r="131" spans="1:14" s="33" customFormat="1" ht="44.4" customHeight="1" x14ac:dyDescent="0.2">
      <c r="A131" s="458" t="s">
        <v>14</v>
      </c>
      <c r="B131" s="414" t="s">
        <v>25</v>
      </c>
      <c r="C131" s="370" t="s">
        <v>49</v>
      </c>
      <c r="D131" s="163" t="s">
        <v>118</v>
      </c>
      <c r="E131" s="363">
        <v>1</v>
      </c>
      <c r="F131" s="599" t="s">
        <v>119</v>
      </c>
      <c r="G131" s="363" t="s">
        <v>458</v>
      </c>
      <c r="H131" s="363" t="s">
        <v>171</v>
      </c>
      <c r="I131" s="27" t="s">
        <v>690</v>
      </c>
      <c r="J131" s="380"/>
      <c r="K131" s="381"/>
      <c r="L131" s="382"/>
      <c r="M131" s="387">
        <f>SUM(L132+L133+L134+L135)</f>
        <v>586.90000000000009</v>
      </c>
      <c r="N131" s="32"/>
    </row>
    <row r="132" spans="1:14" s="33" customFormat="1" ht="25.2" customHeight="1" x14ac:dyDescent="0.2">
      <c r="A132" s="459"/>
      <c r="B132" s="437"/>
      <c r="C132" s="371"/>
      <c r="D132" s="164" t="s">
        <v>120</v>
      </c>
      <c r="E132" s="366"/>
      <c r="F132" s="440"/>
      <c r="G132" s="365"/>
      <c r="H132" s="379"/>
      <c r="I132" s="28" t="s">
        <v>121</v>
      </c>
      <c r="J132" s="329">
        <v>90</v>
      </c>
      <c r="K132" s="367" t="s">
        <v>24</v>
      </c>
      <c r="L132" s="289">
        <v>79.900000000000006</v>
      </c>
      <c r="M132" s="443"/>
      <c r="N132" s="32"/>
    </row>
    <row r="133" spans="1:14" s="33" customFormat="1" ht="18.600000000000001" customHeight="1" x14ac:dyDescent="0.2">
      <c r="A133" s="459"/>
      <c r="B133" s="437"/>
      <c r="C133" s="371"/>
      <c r="D133" s="164" t="s">
        <v>122</v>
      </c>
      <c r="E133" s="367">
        <v>2</v>
      </c>
      <c r="F133" s="439" t="s">
        <v>123</v>
      </c>
      <c r="G133" s="365"/>
      <c r="H133" s="365"/>
      <c r="I133" s="29" t="s">
        <v>124</v>
      </c>
      <c r="J133" s="329">
        <v>220</v>
      </c>
      <c r="K133" s="365"/>
      <c r="L133" s="289">
        <v>397.8</v>
      </c>
      <c r="M133" s="443"/>
      <c r="N133" s="32"/>
    </row>
    <row r="134" spans="1:14" s="33" customFormat="1" ht="33.6" customHeight="1" x14ac:dyDescent="0.2">
      <c r="A134" s="459"/>
      <c r="B134" s="437"/>
      <c r="C134" s="371"/>
      <c r="D134" s="164" t="s">
        <v>125</v>
      </c>
      <c r="E134" s="366"/>
      <c r="F134" s="440"/>
      <c r="G134" s="365"/>
      <c r="H134" s="365"/>
      <c r="I134" s="29" t="s">
        <v>126</v>
      </c>
      <c r="J134" s="329">
        <v>35</v>
      </c>
      <c r="K134" s="365"/>
      <c r="L134" s="289">
        <v>108.2</v>
      </c>
      <c r="M134" s="443"/>
      <c r="N134" s="32"/>
    </row>
    <row r="135" spans="1:14" s="33" customFormat="1" ht="44.4" customHeight="1" thickBot="1" x14ac:dyDescent="0.25">
      <c r="A135" s="459"/>
      <c r="B135" s="437"/>
      <c r="C135" s="371"/>
      <c r="D135" s="291" t="s">
        <v>127</v>
      </c>
      <c r="E135" s="326">
        <v>3</v>
      </c>
      <c r="F135" s="146" t="s">
        <v>128</v>
      </c>
      <c r="G135" s="365"/>
      <c r="H135" s="365"/>
      <c r="I135" s="166" t="s">
        <v>129</v>
      </c>
      <c r="J135" s="326">
        <v>2</v>
      </c>
      <c r="K135" s="364"/>
      <c r="L135" s="290">
        <v>1</v>
      </c>
      <c r="M135" s="443"/>
      <c r="N135" s="32"/>
    </row>
    <row r="136" spans="1:14" ht="75.599999999999994" customHeight="1" thickBot="1" x14ac:dyDescent="0.35">
      <c r="A136" s="270" t="s">
        <v>14</v>
      </c>
      <c r="B136" s="256" t="s">
        <v>25</v>
      </c>
      <c r="C136" s="275">
        <v>19</v>
      </c>
      <c r="D136" s="273" t="s">
        <v>130</v>
      </c>
      <c r="E136" s="252">
        <v>1</v>
      </c>
      <c r="F136" s="331" t="s">
        <v>89</v>
      </c>
      <c r="G136" s="252" t="s">
        <v>695</v>
      </c>
      <c r="H136" s="252" t="s">
        <v>57</v>
      </c>
      <c r="I136" s="252" t="s">
        <v>459</v>
      </c>
      <c r="J136" s="254">
        <v>9.6999999999999993</v>
      </c>
      <c r="K136" s="252" t="s">
        <v>24</v>
      </c>
      <c r="L136" s="254">
        <v>148.4</v>
      </c>
      <c r="M136" s="254">
        <f>SUM(L136)</f>
        <v>148.4</v>
      </c>
    </row>
    <row r="137" spans="1:14" ht="73.95" customHeight="1" thickBot="1" x14ac:dyDescent="0.35">
      <c r="A137" s="270" t="s">
        <v>14</v>
      </c>
      <c r="B137" s="256" t="s">
        <v>25</v>
      </c>
      <c r="C137" s="275">
        <v>20</v>
      </c>
      <c r="D137" s="273" t="s">
        <v>131</v>
      </c>
      <c r="E137" s="252">
        <v>1</v>
      </c>
      <c r="F137" s="331" t="s">
        <v>132</v>
      </c>
      <c r="G137" s="252" t="s">
        <v>133</v>
      </c>
      <c r="H137" s="252" t="s">
        <v>57</v>
      </c>
      <c r="I137" s="252" t="s">
        <v>460</v>
      </c>
      <c r="J137" s="252">
        <v>5</v>
      </c>
      <c r="K137" s="252" t="s">
        <v>24</v>
      </c>
      <c r="L137" s="254">
        <v>9</v>
      </c>
      <c r="M137" s="254">
        <f>L137</f>
        <v>9</v>
      </c>
    </row>
    <row r="138" spans="1:14" ht="39" customHeight="1" x14ac:dyDescent="0.3">
      <c r="A138" s="458" t="s">
        <v>14</v>
      </c>
      <c r="B138" s="414" t="s">
        <v>25</v>
      </c>
      <c r="C138" s="370">
        <v>21</v>
      </c>
      <c r="D138" s="525" t="s">
        <v>134</v>
      </c>
      <c r="E138" s="244">
        <v>1</v>
      </c>
      <c r="F138" s="149" t="s">
        <v>135</v>
      </c>
      <c r="G138" s="370" t="s">
        <v>136</v>
      </c>
      <c r="H138" s="370" t="s">
        <v>57</v>
      </c>
      <c r="I138" s="370" t="s">
        <v>696</v>
      </c>
      <c r="J138" s="370" t="s">
        <v>691</v>
      </c>
      <c r="K138" s="244" t="s">
        <v>68</v>
      </c>
      <c r="L138" s="139">
        <v>35.1</v>
      </c>
      <c r="M138" s="653">
        <f>SUM(L138+L139)</f>
        <v>42.2</v>
      </c>
    </row>
    <row r="139" spans="1:14" ht="31.95" customHeight="1" x14ac:dyDescent="0.3">
      <c r="A139" s="459"/>
      <c r="B139" s="437"/>
      <c r="C139" s="371"/>
      <c r="D139" s="526"/>
      <c r="E139" s="322">
        <v>2</v>
      </c>
      <c r="F139" s="117" t="s">
        <v>111</v>
      </c>
      <c r="G139" s="371"/>
      <c r="H139" s="371"/>
      <c r="I139" s="371"/>
      <c r="J139" s="371"/>
      <c r="K139" s="438" t="s">
        <v>24</v>
      </c>
      <c r="L139" s="549">
        <v>7.1</v>
      </c>
      <c r="M139" s="654"/>
    </row>
    <row r="140" spans="1:14" ht="30" customHeight="1" thickBot="1" x14ac:dyDescent="0.35">
      <c r="A140" s="481"/>
      <c r="B140" s="415"/>
      <c r="C140" s="372"/>
      <c r="D140" s="582"/>
      <c r="E140" s="245">
        <v>3</v>
      </c>
      <c r="F140" s="296" t="s">
        <v>138</v>
      </c>
      <c r="G140" s="372"/>
      <c r="H140" s="372"/>
      <c r="I140" s="372"/>
      <c r="J140" s="372"/>
      <c r="K140" s="372"/>
      <c r="L140" s="386"/>
      <c r="M140" s="655"/>
    </row>
    <row r="141" spans="1:14" x14ac:dyDescent="0.3">
      <c r="A141" s="458" t="s">
        <v>14</v>
      </c>
      <c r="B141" s="414" t="s">
        <v>25</v>
      </c>
      <c r="C141" s="423">
        <v>22</v>
      </c>
      <c r="D141" s="421" t="s">
        <v>139</v>
      </c>
      <c r="E141" s="363">
        <v>1</v>
      </c>
      <c r="F141" s="599" t="s">
        <v>119</v>
      </c>
      <c r="G141" s="363" t="s">
        <v>697</v>
      </c>
      <c r="H141" s="363" t="s">
        <v>57</v>
      </c>
      <c r="I141" s="363" t="s">
        <v>698</v>
      </c>
      <c r="J141" s="387"/>
      <c r="K141" s="363" t="s">
        <v>24</v>
      </c>
      <c r="L141" s="387"/>
      <c r="M141" s="387">
        <f>SUM(L143+L144+L145)</f>
        <v>250</v>
      </c>
    </row>
    <row r="142" spans="1:14" ht="33" customHeight="1" x14ac:dyDescent="0.3">
      <c r="A142" s="459"/>
      <c r="B142" s="437"/>
      <c r="C142" s="424"/>
      <c r="D142" s="422"/>
      <c r="E142" s="365"/>
      <c r="F142" s="657"/>
      <c r="G142" s="365"/>
      <c r="H142" s="365"/>
      <c r="I142" s="366"/>
      <c r="J142" s="389"/>
      <c r="K142" s="365"/>
      <c r="L142" s="389"/>
      <c r="M142" s="443"/>
    </row>
    <row r="143" spans="1:14" ht="46.95" customHeight="1" x14ac:dyDescent="0.3">
      <c r="A143" s="459"/>
      <c r="B143" s="437"/>
      <c r="C143" s="424"/>
      <c r="D143" s="164" t="s">
        <v>140</v>
      </c>
      <c r="E143" s="366"/>
      <c r="F143" s="440"/>
      <c r="G143" s="365"/>
      <c r="H143" s="365"/>
      <c r="I143" s="329" t="s">
        <v>141</v>
      </c>
      <c r="J143" s="329">
        <v>15</v>
      </c>
      <c r="K143" s="365"/>
      <c r="L143" s="289">
        <v>97</v>
      </c>
      <c r="M143" s="443"/>
    </row>
    <row r="144" spans="1:14" ht="59.4" customHeight="1" x14ac:dyDescent="0.3">
      <c r="A144" s="459"/>
      <c r="B144" s="437"/>
      <c r="C144" s="424"/>
      <c r="D144" s="164" t="s">
        <v>142</v>
      </c>
      <c r="E144" s="327">
        <v>2</v>
      </c>
      <c r="F144" s="323" t="s">
        <v>123</v>
      </c>
      <c r="G144" s="365"/>
      <c r="H144" s="365"/>
      <c r="I144" s="329" t="s">
        <v>143</v>
      </c>
      <c r="J144" s="329">
        <v>20</v>
      </c>
      <c r="K144" s="365"/>
      <c r="L144" s="289">
        <v>114</v>
      </c>
      <c r="M144" s="443"/>
    </row>
    <row r="145" spans="1:256" ht="45.6" customHeight="1" thickBot="1" x14ac:dyDescent="0.35">
      <c r="A145" s="481"/>
      <c r="B145" s="415"/>
      <c r="C145" s="470"/>
      <c r="D145" s="321" t="s">
        <v>144</v>
      </c>
      <c r="E145" s="237">
        <v>3</v>
      </c>
      <c r="F145" s="249" t="s">
        <v>145</v>
      </c>
      <c r="G145" s="364"/>
      <c r="H145" s="364"/>
      <c r="I145" s="237" t="s">
        <v>146</v>
      </c>
      <c r="J145" s="237">
        <v>3</v>
      </c>
      <c r="K145" s="364"/>
      <c r="L145" s="313">
        <v>39</v>
      </c>
      <c r="M145" s="388"/>
    </row>
    <row r="146" spans="1:256" ht="44.4" customHeight="1" thickBot="1" x14ac:dyDescent="0.35">
      <c r="A146" s="11" t="s">
        <v>14</v>
      </c>
      <c r="B146" s="12" t="s">
        <v>25</v>
      </c>
      <c r="C146" s="7">
        <v>29</v>
      </c>
      <c r="D146" s="167" t="s">
        <v>461</v>
      </c>
      <c r="E146" s="13">
        <v>1</v>
      </c>
      <c r="F146" s="87" t="s">
        <v>699</v>
      </c>
      <c r="G146" s="13" t="s">
        <v>328</v>
      </c>
      <c r="H146" s="13" t="s">
        <v>700</v>
      </c>
      <c r="I146" s="13" t="s">
        <v>835</v>
      </c>
      <c r="J146" s="13">
        <v>1</v>
      </c>
      <c r="K146" s="13" t="s">
        <v>24</v>
      </c>
      <c r="L146" s="22">
        <v>2</v>
      </c>
      <c r="M146" s="22">
        <f>SUM(L146)</f>
        <v>2</v>
      </c>
    </row>
    <row r="147" spans="1:256" ht="33" customHeight="1" x14ac:dyDescent="0.3">
      <c r="A147" s="458" t="s">
        <v>14</v>
      </c>
      <c r="B147" s="414" t="s">
        <v>25</v>
      </c>
      <c r="C147" s="423">
        <v>30</v>
      </c>
      <c r="D147" s="421" t="s">
        <v>692</v>
      </c>
      <c r="E147" s="363">
        <v>1</v>
      </c>
      <c r="F147" s="248" t="s">
        <v>123</v>
      </c>
      <c r="G147" s="363" t="s">
        <v>701</v>
      </c>
      <c r="H147" s="363" t="s">
        <v>57</v>
      </c>
      <c r="I147" s="363" t="s">
        <v>693</v>
      </c>
      <c r="J147" s="363">
        <v>130</v>
      </c>
      <c r="K147" s="236" t="s">
        <v>24</v>
      </c>
      <c r="L147" s="312">
        <v>40.299999999999997</v>
      </c>
      <c r="M147" s="387">
        <f>SUM(L147+L148)</f>
        <v>85.9</v>
      </c>
    </row>
    <row r="148" spans="1:256" ht="33" customHeight="1" thickBot="1" x14ac:dyDescent="0.35">
      <c r="A148" s="481"/>
      <c r="B148" s="415"/>
      <c r="C148" s="470"/>
      <c r="D148" s="478"/>
      <c r="E148" s="364"/>
      <c r="F148" s="346" t="s">
        <v>694</v>
      </c>
      <c r="G148" s="364"/>
      <c r="H148" s="364"/>
      <c r="I148" s="364"/>
      <c r="J148" s="364"/>
      <c r="K148" s="253" t="s">
        <v>16</v>
      </c>
      <c r="L148" s="255">
        <v>45.6</v>
      </c>
      <c r="M148" s="388"/>
    </row>
    <row r="149" spans="1:256" ht="15" thickBot="1" x14ac:dyDescent="0.35">
      <c r="A149" s="271" t="s">
        <v>18</v>
      </c>
      <c r="B149" s="629" t="s">
        <v>147</v>
      </c>
      <c r="C149" s="630"/>
      <c r="D149" s="630"/>
      <c r="E149" s="630"/>
      <c r="F149" s="630"/>
      <c r="G149" s="630"/>
      <c r="H149" s="630"/>
      <c r="I149" s="630"/>
      <c r="J149" s="630"/>
      <c r="K149" s="630"/>
      <c r="L149" s="630"/>
      <c r="M149" s="631"/>
    </row>
    <row r="150" spans="1:256" ht="15" thickBot="1" x14ac:dyDescent="0.35">
      <c r="A150" s="11" t="s">
        <v>18</v>
      </c>
      <c r="B150" s="12" t="s">
        <v>14</v>
      </c>
      <c r="C150" s="390" t="s">
        <v>200</v>
      </c>
      <c r="D150" s="391"/>
      <c r="E150" s="391"/>
      <c r="F150" s="391"/>
      <c r="G150" s="391"/>
      <c r="H150" s="391"/>
      <c r="I150" s="391"/>
      <c r="J150" s="391"/>
      <c r="K150" s="391"/>
      <c r="L150" s="391"/>
      <c r="M150" s="392"/>
    </row>
    <row r="151" spans="1:256" s="33" customFormat="1" ht="28.95" customHeight="1" x14ac:dyDescent="0.2">
      <c r="A151" s="458" t="s">
        <v>18</v>
      </c>
      <c r="B151" s="414" t="s">
        <v>14</v>
      </c>
      <c r="C151" s="370" t="s">
        <v>702</v>
      </c>
      <c r="D151" s="421" t="s">
        <v>703</v>
      </c>
      <c r="E151" s="252">
        <v>1</v>
      </c>
      <c r="F151" s="172" t="s">
        <v>704</v>
      </c>
      <c r="G151" s="363" t="s">
        <v>708</v>
      </c>
      <c r="H151" s="363" t="s">
        <v>57</v>
      </c>
      <c r="I151" s="363" t="s">
        <v>707</v>
      </c>
      <c r="J151" s="363">
        <v>1</v>
      </c>
      <c r="K151" s="363" t="s">
        <v>24</v>
      </c>
      <c r="L151" s="387">
        <v>2.2000000000000002</v>
      </c>
      <c r="M151" s="387">
        <f>SUM(L151)</f>
        <v>2.2000000000000002</v>
      </c>
      <c r="N151" s="32"/>
    </row>
    <row r="152" spans="1:256" s="157" customFormat="1" ht="30" customHeight="1" x14ac:dyDescent="0.2">
      <c r="A152" s="459"/>
      <c r="B152" s="437"/>
      <c r="C152" s="371"/>
      <c r="D152" s="422"/>
      <c r="E152" s="329">
        <v>2</v>
      </c>
      <c r="F152" s="126" t="s">
        <v>705</v>
      </c>
      <c r="G152" s="365"/>
      <c r="H152" s="365"/>
      <c r="I152" s="365"/>
      <c r="J152" s="365"/>
      <c r="K152" s="365"/>
      <c r="L152" s="443"/>
      <c r="M152" s="443"/>
      <c r="N152" s="156"/>
    </row>
    <row r="153" spans="1:256" s="168" customFormat="1" ht="18.600000000000001" customHeight="1" thickBot="1" x14ac:dyDescent="0.25">
      <c r="A153" s="481"/>
      <c r="B153" s="415"/>
      <c r="C153" s="372"/>
      <c r="D153" s="478"/>
      <c r="E153" s="237">
        <v>3</v>
      </c>
      <c r="F153" s="249" t="s">
        <v>706</v>
      </c>
      <c r="G153" s="364"/>
      <c r="H153" s="364"/>
      <c r="I153" s="364"/>
      <c r="J153" s="364"/>
      <c r="K153" s="364"/>
      <c r="L153" s="388"/>
      <c r="M153" s="388"/>
      <c r="N153" s="15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  <c r="HW153" s="157"/>
      <c r="HX153" s="157"/>
      <c r="HY153" s="157"/>
      <c r="HZ153" s="157"/>
      <c r="IA153" s="157"/>
      <c r="IB153" s="157"/>
      <c r="IC153" s="157"/>
      <c r="ID153" s="157"/>
      <c r="IE153" s="157"/>
      <c r="IF153" s="157"/>
      <c r="IG153" s="157"/>
      <c r="IH153" s="157"/>
      <c r="II153" s="157"/>
      <c r="IJ153" s="157"/>
      <c r="IK153" s="157"/>
      <c r="IL153" s="157"/>
      <c r="IM153" s="157"/>
      <c r="IN153" s="157"/>
      <c r="IO153" s="157"/>
      <c r="IP153" s="157"/>
      <c r="IQ153" s="157"/>
      <c r="IR153" s="157"/>
      <c r="IS153" s="157"/>
      <c r="IT153" s="157"/>
      <c r="IU153" s="157"/>
      <c r="IV153" s="157"/>
    </row>
    <row r="154" spans="1:256" ht="90" customHeight="1" thickBot="1" x14ac:dyDescent="0.35">
      <c r="A154" s="270" t="s">
        <v>18</v>
      </c>
      <c r="B154" s="256" t="s">
        <v>14</v>
      </c>
      <c r="C154" s="275">
        <v>22</v>
      </c>
      <c r="D154" s="273" t="s">
        <v>202</v>
      </c>
      <c r="E154" s="280">
        <v>1</v>
      </c>
      <c r="F154" s="334" t="s">
        <v>410</v>
      </c>
      <c r="G154" s="13" t="s">
        <v>709</v>
      </c>
      <c r="H154" s="280" t="s">
        <v>57</v>
      </c>
      <c r="I154" s="286" t="s">
        <v>201</v>
      </c>
      <c r="J154" s="78">
        <v>100</v>
      </c>
      <c r="K154" s="280" t="s">
        <v>24</v>
      </c>
      <c r="L154" s="38">
        <v>0.1</v>
      </c>
      <c r="M154" s="38">
        <f>SUM(L154)</f>
        <v>0.1</v>
      </c>
    </row>
    <row r="155" spans="1:256" s="33" customFormat="1" ht="18.75" customHeight="1" thickBot="1" x14ac:dyDescent="0.25">
      <c r="A155" s="11" t="s">
        <v>18</v>
      </c>
      <c r="B155" s="12" t="s">
        <v>18</v>
      </c>
      <c r="C155" s="390" t="s">
        <v>148</v>
      </c>
      <c r="D155" s="391"/>
      <c r="E155" s="391"/>
      <c r="F155" s="391"/>
      <c r="G155" s="391"/>
      <c r="H155" s="391"/>
      <c r="I155" s="391"/>
      <c r="J155" s="391"/>
      <c r="K155" s="391"/>
      <c r="L155" s="391"/>
      <c r="M155" s="392"/>
      <c r="N155" s="32"/>
    </row>
    <row r="156" spans="1:256" s="168" customFormat="1" ht="37.200000000000003" customHeight="1" thickBot="1" x14ac:dyDescent="0.25">
      <c r="A156" s="469" t="s">
        <v>18</v>
      </c>
      <c r="B156" s="512" t="s">
        <v>18</v>
      </c>
      <c r="C156" s="438" t="s">
        <v>29</v>
      </c>
      <c r="D156" s="466" t="s">
        <v>150</v>
      </c>
      <c r="E156" s="326">
        <v>1</v>
      </c>
      <c r="F156" s="146" t="s">
        <v>151</v>
      </c>
      <c r="G156" s="363" t="s">
        <v>710</v>
      </c>
      <c r="H156" s="367" t="s">
        <v>171</v>
      </c>
      <c r="I156" s="367" t="s">
        <v>462</v>
      </c>
      <c r="J156" s="367">
        <v>3</v>
      </c>
      <c r="K156" s="367" t="s">
        <v>24</v>
      </c>
      <c r="L156" s="444">
        <v>15</v>
      </c>
      <c r="M156" s="387">
        <f>SUM(L156)</f>
        <v>15</v>
      </c>
      <c r="N156" s="169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  <c r="HW156" s="157"/>
      <c r="HX156" s="157"/>
      <c r="HY156" s="157"/>
      <c r="HZ156" s="157"/>
      <c r="IA156" s="157"/>
      <c r="IB156" s="157"/>
      <c r="IC156" s="157"/>
      <c r="ID156" s="157"/>
      <c r="IE156" s="157"/>
      <c r="IF156" s="157"/>
      <c r="IG156" s="157"/>
      <c r="IH156" s="157"/>
      <c r="II156" s="157"/>
      <c r="IJ156" s="157"/>
      <c r="IK156" s="157"/>
      <c r="IL156" s="157"/>
      <c r="IM156" s="157"/>
      <c r="IN156" s="157"/>
      <c r="IO156" s="157"/>
      <c r="IP156" s="157"/>
      <c r="IQ156" s="157"/>
      <c r="IR156" s="157"/>
      <c r="IS156" s="157"/>
      <c r="IT156" s="157"/>
      <c r="IU156" s="157"/>
      <c r="IV156" s="156"/>
    </row>
    <row r="157" spans="1:256" s="157" customFormat="1" ht="41.4" customHeight="1" x14ac:dyDescent="0.2">
      <c r="A157" s="459"/>
      <c r="B157" s="437"/>
      <c r="C157" s="371"/>
      <c r="D157" s="422"/>
      <c r="E157" s="326">
        <v>2</v>
      </c>
      <c r="F157" s="146" t="s">
        <v>152</v>
      </c>
      <c r="G157" s="365"/>
      <c r="H157" s="365"/>
      <c r="I157" s="365"/>
      <c r="J157" s="365"/>
      <c r="K157" s="365"/>
      <c r="L157" s="443"/>
      <c r="M157" s="443"/>
      <c r="N157" s="156"/>
    </row>
    <row r="158" spans="1:256" s="33" customFormat="1" ht="27.6" customHeight="1" thickBot="1" x14ac:dyDescent="0.25">
      <c r="A158" s="459"/>
      <c r="B158" s="437"/>
      <c r="C158" s="371"/>
      <c r="D158" s="422"/>
      <c r="E158" s="326">
        <v>3</v>
      </c>
      <c r="F158" s="146" t="s">
        <v>153</v>
      </c>
      <c r="G158" s="364"/>
      <c r="H158" s="365"/>
      <c r="I158" s="365"/>
      <c r="J158" s="365"/>
      <c r="K158" s="365"/>
      <c r="L158" s="443"/>
      <c r="M158" s="388"/>
      <c r="N158" s="32"/>
    </row>
    <row r="159" spans="1:256" s="171" customFormat="1" ht="46.95" customHeight="1" thickBot="1" x14ac:dyDescent="0.25">
      <c r="A159" s="458" t="s">
        <v>18</v>
      </c>
      <c r="B159" s="414" t="s">
        <v>18</v>
      </c>
      <c r="C159" s="423">
        <v>10</v>
      </c>
      <c r="D159" s="421" t="s">
        <v>154</v>
      </c>
      <c r="E159" s="236">
        <v>1</v>
      </c>
      <c r="F159" s="121" t="s">
        <v>155</v>
      </c>
      <c r="G159" s="363" t="s">
        <v>712</v>
      </c>
      <c r="H159" s="363" t="s">
        <v>171</v>
      </c>
      <c r="I159" s="363" t="s">
        <v>711</v>
      </c>
      <c r="J159" s="363">
        <v>30</v>
      </c>
      <c r="K159" s="363" t="s">
        <v>24</v>
      </c>
      <c r="L159" s="387">
        <v>19</v>
      </c>
      <c r="M159" s="387">
        <f>SUM(L159)</f>
        <v>19</v>
      </c>
      <c r="N159" s="170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  <c r="IV159" s="33"/>
    </row>
    <row r="160" spans="1:256" s="157" customFormat="1" ht="41.4" customHeight="1" thickBot="1" x14ac:dyDescent="0.25">
      <c r="A160" s="481"/>
      <c r="B160" s="415"/>
      <c r="C160" s="470"/>
      <c r="D160" s="478"/>
      <c r="E160" s="253">
        <v>2</v>
      </c>
      <c r="F160" s="346" t="s">
        <v>156</v>
      </c>
      <c r="G160" s="364"/>
      <c r="H160" s="364"/>
      <c r="I160" s="364"/>
      <c r="J160" s="364"/>
      <c r="K160" s="364"/>
      <c r="L160" s="388"/>
      <c r="M160" s="388"/>
      <c r="N160" s="156"/>
    </row>
    <row r="161" spans="1:14" s="33" customFormat="1" ht="63" customHeight="1" x14ac:dyDescent="0.2">
      <c r="A161" s="458" t="s">
        <v>18</v>
      </c>
      <c r="B161" s="414" t="s">
        <v>18</v>
      </c>
      <c r="C161" s="423">
        <v>12</v>
      </c>
      <c r="D161" s="421" t="s">
        <v>157</v>
      </c>
      <c r="E161" s="236">
        <v>1</v>
      </c>
      <c r="F161" s="104" t="s">
        <v>158</v>
      </c>
      <c r="G161" s="363" t="s">
        <v>159</v>
      </c>
      <c r="H161" s="363" t="s">
        <v>669</v>
      </c>
      <c r="I161" s="252" t="s">
        <v>713</v>
      </c>
      <c r="J161" s="252">
        <v>70</v>
      </c>
      <c r="K161" s="252" t="s">
        <v>24</v>
      </c>
      <c r="L161" s="254">
        <v>2</v>
      </c>
      <c r="M161" s="387">
        <f>SUM(L161+L162)</f>
        <v>3.1</v>
      </c>
      <c r="N161" s="32"/>
    </row>
    <row r="162" spans="1:14" s="33" customFormat="1" ht="50.4" customHeight="1" thickBot="1" x14ac:dyDescent="0.25">
      <c r="A162" s="481"/>
      <c r="B162" s="415"/>
      <c r="C162" s="470"/>
      <c r="D162" s="478"/>
      <c r="E162" s="253">
        <v>2</v>
      </c>
      <c r="F162" s="119" t="s">
        <v>160</v>
      </c>
      <c r="G162" s="364"/>
      <c r="H162" s="364"/>
      <c r="I162" s="237" t="s">
        <v>714</v>
      </c>
      <c r="J162" s="237">
        <v>60</v>
      </c>
      <c r="K162" s="237" t="s">
        <v>16</v>
      </c>
      <c r="L162" s="313">
        <v>1.1000000000000001</v>
      </c>
      <c r="M162" s="388"/>
      <c r="N162" s="32"/>
    </row>
    <row r="163" spans="1:14" ht="15" thickBot="1" x14ac:dyDescent="0.35">
      <c r="A163" s="450" t="s">
        <v>161</v>
      </c>
      <c r="B163" s="451"/>
      <c r="C163" s="451"/>
      <c r="D163" s="451"/>
      <c r="E163" s="451"/>
      <c r="F163" s="451"/>
      <c r="G163" s="451"/>
      <c r="H163" s="451"/>
      <c r="I163" s="451"/>
      <c r="J163" s="451"/>
      <c r="K163" s="451"/>
      <c r="L163" s="452"/>
      <c r="M163" s="19">
        <f>SUM(M86+M89+M92+M96+M98+M103+M106+M108+M111+M114+M116+M118+M120+M122+M125+M129+M131+M136+M137+M138+M141+M146+M147+M151+M154+M156+M159+M161)</f>
        <v>10145.600000000002</v>
      </c>
    </row>
    <row r="164" spans="1:14" x14ac:dyDescent="0.3">
      <c r="A164" s="659" t="s">
        <v>603</v>
      </c>
      <c r="B164" s="659"/>
      <c r="C164" s="659"/>
      <c r="D164" s="659"/>
      <c r="E164" s="659"/>
      <c r="F164" s="659"/>
      <c r="G164" s="659"/>
      <c r="H164" s="659"/>
      <c r="I164" s="659"/>
      <c r="J164" s="659"/>
      <c r="K164" s="659"/>
      <c r="L164" s="659"/>
      <c r="M164" s="659"/>
    </row>
    <row r="165" spans="1:14" x14ac:dyDescent="0.3">
      <c r="A165" s="292" t="s">
        <v>14</v>
      </c>
      <c r="B165" s="660" t="s">
        <v>162</v>
      </c>
      <c r="C165" s="660"/>
      <c r="D165" s="660"/>
      <c r="E165" s="660"/>
      <c r="F165" s="660"/>
      <c r="G165" s="660"/>
      <c r="H165" s="660"/>
      <c r="I165" s="660"/>
      <c r="J165" s="660"/>
      <c r="K165" s="660"/>
      <c r="L165" s="660"/>
      <c r="M165" s="660"/>
    </row>
    <row r="166" spans="1:14" ht="15" thickBot="1" x14ac:dyDescent="0.35">
      <c r="A166" s="310" t="s">
        <v>14</v>
      </c>
      <c r="B166" s="311" t="s">
        <v>14</v>
      </c>
      <c r="C166" s="661" t="s">
        <v>163</v>
      </c>
      <c r="D166" s="661"/>
      <c r="E166" s="661"/>
      <c r="F166" s="661"/>
      <c r="G166" s="661"/>
      <c r="H166" s="661"/>
      <c r="I166" s="661"/>
      <c r="J166" s="661"/>
      <c r="K166" s="661"/>
      <c r="L166" s="661"/>
      <c r="M166" s="661"/>
    </row>
    <row r="167" spans="1:14" ht="41.4" x14ac:dyDescent="0.3">
      <c r="A167" s="400" t="s">
        <v>14</v>
      </c>
      <c r="B167" s="402" t="s">
        <v>14</v>
      </c>
      <c r="C167" s="404" t="s">
        <v>14</v>
      </c>
      <c r="D167" s="406" t="s">
        <v>203</v>
      </c>
      <c r="E167" s="236">
        <v>1</v>
      </c>
      <c r="F167" s="248" t="s">
        <v>204</v>
      </c>
      <c r="G167" s="236" t="s">
        <v>205</v>
      </c>
      <c r="H167" s="363" t="s">
        <v>57</v>
      </c>
      <c r="I167" s="236" t="s">
        <v>463</v>
      </c>
      <c r="J167" s="236">
        <v>3</v>
      </c>
      <c r="K167" s="363" t="s">
        <v>24</v>
      </c>
      <c r="L167" s="39">
        <v>112.6</v>
      </c>
      <c r="M167" s="387">
        <f>SUM(L167+L168+L169+L170)</f>
        <v>143.29999999999998</v>
      </c>
    </row>
    <row r="168" spans="1:14" ht="41.4" x14ac:dyDescent="0.3">
      <c r="A168" s="489"/>
      <c r="B168" s="456"/>
      <c r="C168" s="457"/>
      <c r="D168" s="465"/>
      <c r="E168" s="329">
        <v>2</v>
      </c>
      <c r="F168" s="330" t="s">
        <v>206</v>
      </c>
      <c r="G168" s="329" t="s">
        <v>207</v>
      </c>
      <c r="H168" s="365"/>
      <c r="I168" s="329" t="s">
        <v>464</v>
      </c>
      <c r="J168" s="40">
        <v>13</v>
      </c>
      <c r="K168" s="365"/>
      <c r="L168" s="36">
        <v>6</v>
      </c>
      <c r="M168" s="443"/>
    </row>
    <row r="169" spans="1:14" ht="27.6" x14ac:dyDescent="0.3">
      <c r="A169" s="469"/>
      <c r="B169" s="512"/>
      <c r="C169" s="438"/>
      <c r="D169" s="466"/>
      <c r="E169" s="326">
        <v>3</v>
      </c>
      <c r="F169" s="323" t="s">
        <v>208</v>
      </c>
      <c r="G169" s="327" t="s">
        <v>209</v>
      </c>
      <c r="H169" s="365"/>
      <c r="I169" s="329" t="s">
        <v>464</v>
      </c>
      <c r="J169" s="41">
        <v>25</v>
      </c>
      <c r="K169" s="365"/>
      <c r="L169" s="42">
        <v>1</v>
      </c>
      <c r="M169" s="443"/>
    </row>
    <row r="170" spans="1:14" ht="32.4" customHeight="1" thickBot="1" x14ac:dyDescent="0.35">
      <c r="A170" s="401"/>
      <c r="B170" s="403"/>
      <c r="C170" s="405"/>
      <c r="D170" s="407"/>
      <c r="E170" s="237">
        <v>4</v>
      </c>
      <c r="F170" s="249" t="s">
        <v>210</v>
      </c>
      <c r="G170" s="237" t="s">
        <v>211</v>
      </c>
      <c r="H170" s="364"/>
      <c r="I170" s="253" t="s">
        <v>464</v>
      </c>
      <c r="J170" s="43">
        <v>25</v>
      </c>
      <c r="K170" s="364"/>
      <c r="L170" s="44">
        <v>23.7</v>
      </c>
      <c r="M170" s="388"/>
    </row>
    <row r="171" spans="1:14" ht="42.75" customHeight="1" x14ac:dyDescent="0.3">
      <c r="A171" s="686" t="s">
        <v>14</v>
      </c>
      <c r="B171" s="650" t="s">
        <v>14</v>
      </c>
      <c r="C171" s="377" t="s">
        <v>73</v>
      </c>
      <c r="D171" s="421" t="s">
        <v>212</v>
      </c>
      <c r="E171" s="236">
        <v>1</v>
      </c>
      <c r="F171" s="248" t="s">
        <v>204</v>
      </c>
      <c r="G171" s="236" t="s">
        <v>727</v>
      </c>
      <c r="H171" s="363" t="s">
        <v>57</v>
      </c>
      <c r="I171" s="236" t="s">
        <v>483</v>
      </c>
      <c r="J171" s="191">
        <v>67</v>
      </c>
      <c r="K171" s="363" t="s">
        <v>24</v>
      </c>
      <c r="L171" s="312">
        <v>1249.4000000000001</v>
      </c>
      <c r="M171" s="387">
        <f>L171+L172+L173+L174+L175+L176+L177+L178</f>
        <v>1367.2</v>
      </c>
    </row>
    <row r="172" spans="1:14" ht="43.2" customHeight="1" x14ac:dyDescent="0.3">
      <c r="A172" s="687"/>
      <c r="B172" s="651"/>
      <c r="C172" s="652"/>
      <c r="D172" s="422"/>
      <c r="E172" s="329">
        <v>2</v>
      </c>
      <c r="F172" s="330" t="s">
        <v>213</v>
      </c>
      <c r="G172" s="367" t="s">
        <v>728</v>
      </c>
      <c r="H172" s="365"/>
      <c r="I172" s="329" t="s">
        <v>52</v>
      </c>
      <c r="J172" s="329">
        <v>2839</v>
      </c>
      <c r="K172" s="365"/>
      <c r="L172" s="289">
        <v>29</v>
      </c>
      <c r="M172" s="443"/>
    </row>
    <row r="173" spans="1:14" ht="27.6" x14ac:dyDescent="0.3">
      <c r="A173" s="687"/>
      <c r="B173" s="651"/>
      <c r="C173" s="652"/>
      <c r="D173" s="422"/>
      <c r="E173" s="329">
        <v>3</v>
      </c>
      <c r="F173" s="330" t="s">
        <v>215</v>
      </c>
      <c r="G173" s="366"/>
      <c r="H173" s="365"/>
      <c r="I173" s="329" t="s">
        <v>836</v>
      </c>
      <c r="J173" s="40">
        <v>5</v>
      </c>
      <c r="K173" s="365"/>
      <c r="L173" s="289">
        <v>11.3</v>
      </c>
      <c r="M173" s="443"/>
    </row>
    <row r="174" spans="1:14" ht="73.2" customHeight="1" x14ac:dyDescent="0.3">
      <c r="A174" s="687"/>
      <c r="B174" s="651"/>
      <c r="C174" s="652"/>
      <c r="D174" s="422"/>
      <c r="E174" s="329">
        <v>4</v>
      </c>
      <c r="F174" s="330" t="s">
        <v>216</v>
      </c>
      <c r="G174" s="329" t="s">
        <v>850</v>
      </c>
      <c r="H174" s="365"/>
      <c r="I174" s="329" t="s">
        <v>475</v>
      </c>
      <c r="J174" s="40">
        <v>21</v>
      </c>
      <c r="K174" s="365"/>
      <c r="L174" s="289">
        <v>6.5</v>
      </c>
      <c r="M174" s="443"/>
    </row>
    <row r="175" spans="1:14" ht="37.200000000000003" customHeight="1" x14ac:dyDescent="0.3">
      <c r="A175" s="688"/>
      <c r="B175" s="651"/>
      <c r="C175" s="652"/>
      <c r="D175" s="422"/>
      <c r="E175" s="329">
        <v>5</v>
      </c>
      <c r="F175" s="330" t="s">
        <v>217</v>
      </c>
      <c r="G175" s="329" t="s">
        <v>729</v>
      </c>
      <c r="H175" s="365"/>
      <c r="I175" s="329" t="s">
        <v>219</v>
      </c>
      <c r="J175" s="40">
        <v>202</v>
      </c>
      <c r="K175" s="365"/>
      <c r="L175" s="36">
        <v>6</v>
      </c>
      <c r="M175" s="443"/>
    </row>
    <row r="176" spans="1:14" ht="59.4" customHeight="1" x14ac:dyDescent="0.3">
      <c r="A176" s="688"/>
      <c r="B176" s="651"/>
      <c r="C176" s="652"/>
      <c r="D176" s="422"/>
      <c r="E176" s="329">
        <v>6</v>
      </c>
      <c r="F176" s="330" t="s">
        <v>220</v>
      </c>
      <c r="G176" s="79" t="s">
        <v>730</v>
      </c>
      <c r="H176" s="365"/>
      <c r="I176" s="329" t="s">
        <v>476</v>
      </c>
      <c r="J176" s="329" t="s">
        <v>221</v>
      </c>
      <c r="K176" s="365"/>
      <c r="L176" s="36">
        <v>14</v>
      </c>
      <c r="M176" s="443"/>
    </row>
    <row r="177" spans="1:13" ht="34.200000000000003" customHeight="1" x14ac:dyDescent="0.3">
      <c r="A177" s="688"/>
      <c r="B177" s="651"/>
      <c r="C177" s="652"/>
      <c r="D177" s="422"/>
      <c r="E177" s="329">
        <v>7</v>
      </c>
      <c r="F177" s="330" t="s">
        <v>222</v>
      </c>
      <c r="G177" s="367" t="s">
        <v>214</v>
      </c>
      <c r="H177" s="365"/>
      <c r="I177" s="329" t="s">
        <v>476</v>
      </c>
      <c r="J177" s="329" t="s">
        <v>221</v>
      </c>
      <c r="K177" s="366"/>
      <c r="L177" s="36">
        <v>40.799999999999997</v>
      </c>
      <c r="M177" s="443"/>
    </row>
    <row r="178" spans="1:13" ht="31.95" customHeight="1" thickBot="1" x14ac:dyDescent="0.35">
      <c r="A178" s="688"/>
      <c r="B178" s="651"/>
      <c r="C178" s="652"/>
      <c r="D178" s="422"/>
      <c r="E178" s="329">
        <v>8</v>
      </c>
      <c r="F178" s="330" t="s">
        <v>223</v>
      </c>
      <c r="G178" s="366"/>
      <c r="H178" s="364"/>
      <c r="I178" s="329" t="s">
        <v>476</v>
      </c>
      <c r="J178" s="329" t="s">
        <v>221</v>
      </c>
      <c r="K178" s="329" t="s">
        <v>224</v>
      </c>
      <c r="L178" s="36">
        <v>10.199999999999999</v>
      </c>
      <c r="M178" s="443"/>
    </row>
    <row r="179" spans="1:13" ht="41.4" x14ac:dyDescent="0.3">
      <c r="A179" s="458" t="s">
        <v>14</v>
      </c>
      <c r="B179" s="414" t="s">
        <v>14</v>
      </c>
      <c r="C179" s="423">
        <v>15</v>
      </c>
      <c r="D179" s="496" t="s">
        <v>465</v>
      </c>
      <c r="E179" s="127">
        <v>1</v>
      </c>
      <c r="F179" s="248" t="s">
        <v>466</v>
      </c>
      <c r="G179" s="363" t="s">
        <v>468</v>
      </c>
      <c r="H179" s="363" t="s">
        <v>57</v>
      </c>
      <c r="I179" s="236" t="s">
        <v>477</v>
      </c>
      <c r="J179" s="236">
        <v>322</v>
      </c>
      <c r="K179" s="368" t="s">
        <v>24</v>
      </c>
      <c r="L179" s="80">
        <v>69.7</v>
      </c>
      <c r="M179" s="498">
        <f>SUM(L179+L180)</f>
        <v>99.7</v>
      </c>
    </row>
    <row r="180" spans="1:13" ht="46.2" customHeight="1" thickBot="1" x14ac:dyDescent="0.35">
      <c r="A180" s="481"/>
      <c r="B180" s="415"/>
      <c r="C180" s="470"/>
      <c r="D180" s="497"/>
      <c r="E180" s="128">
        <v>2</v>
      </c>
      <c r="F180" s="323" t="s">
        <v>467</v>
      </c>
      <c r="G180" s="364"/>
      <c r="H180" s="364"/>
      <c r="I180" s="326" t="s">
        <v>474</v>
      </c>
      <c r="J180" s="326">
        <v>60</v>
      </c>
      <c r="K180" s="369"/>
      <c r="L180" s="83">
        <v>30</v>
      </c>
      <c r="M180" s="499"/>
    </row>
    <row r="181" spans="1:13" ht="38.4" customHeight="1" thickBot="1" x14ac:dyDescent="0.35">
      <c r="A181" s="11" t="s">
        <v>14</v>
      </c>
      <c r="B181" s="12" t="s">
        <v>14</v>
      </c>
      <c r="C181" s="7">
        <v>20</v>
      </c>
      <c r="D181" s="353" t="s">
        <v>469</v>
      </c>
      <c r="E181" s="13">
        <v>1</v>
      </c>
      <c r="F181" s="87" t="s">
        <v>851</v>
      </c>
      <c r="G181" s="13" t="s">
        <v>218</v>
      </c>
      <c r="H181" s="13" t="s">
        <v>470</v>
      </c>
      <c r="I181" s="13" t="s">
        <v>473</v>
      </c>
      <c r="J181" s="13">
        <v>1</v>
      </c>
      <c r="K181" s="84" t="s">
        <v>24</v>
      </c>
      <c r="L181" s="85">
        <v>0.6</v>
      </c>
      <c r="M181" s="85">
        <f>SUM(L181)</f>
        <v>0.6</v>
      </c>
    </row>
    <row r="182" spans="1:13" ht="55.8" thickBot="1" x14ac:dyDescent="0.35">
      <c r="A182" s="310" t="s">
        <v>14</v>
      </c>
      <c r="B182" s="302" t="s">
        <v>14</v>
      </c>
      <c r="C182" s="45">
        <v>21</v>
      </c>
      <c r="D182" s="354" t="s">
        <v>471</v>
      </c>
      <c r="E182" s="329">
        <v>1</v>
      </c>
      <c r="F182" s="330" t="s">
        <v>472</v>
      </c>
      <c r="G182" s="287" t="s">
        <v>468</v>
      </c>
      <c r="H182" s="329" t="s">
        <v>164</v>
      </c>
      <c r="I182" s="82" t="s">
        <v>478</v>
      </c>
      <c r="J182" s="329">
        <v>7</v>
      </c>
      <c r="K182" s="79" t="s">
        <v>24</v>
      </c>
      <c r="L182" s="86">
        <v>15.7</v>
      </c>
      <c r="M182" s="86">
        <f>SUM(L182)</f>
        <v>15.7</v>
      </c>
    </row>
    <row r="183" spans="1:13" ht="41.4" x14ac:dyDescent="0.3">
      <c r="A183" s="412" t="s">
        <v>14</v>
      </c>
      <c r="B183" s="414" t="s">
        <v>14</v>
      </c>
      <c r="C183" s="370">
        <v>22</v>
      </c>
      <c r="D183" s="421" t="s">
        <v>368</v>
      </c>
      <c r="E183" s="244" t="s">
        <v>189</v>
      </c>
      <c r="F183" s="200" t="s">
        <v>369</v>
      </c>
      <c r="G183" s="500" t="s">
        <v>370</v>
      </c>
      <c r="H183" s="370" t="s">
        <v>57</v>
      </c>
      <c r="I183" s="244" t="s">
        <v>479</v>
      </c>
      <c r="J183" s="244" t="s">
        <v>189</v>
      </c>
      <c r="K183" s="460" t="s">
        <v>24</v>
      </c>
      <c r="L183" s="385">
        <v>7</v>
      </c>
      <c r="M183" s="410">
        <f>SUM(L183)</f>
        <v>7</v>
      </c>
    </row>
    <row r="184" spans="1:13" ht="41.4" x14ac:dyDescent="0.3">
      <c r="A184" s="508"/>
      <c r="B184" s="510"/>
      <c r="C184" s="510"/>
      <c r="D184" s="422"/>
      <c r="E184" s="68">
        <v>2</v>
      </c>
      <c r="F184" s="201" t="s">
        <v>371</v>
      </c>
      <c r="G184" s="501"/>
      <c r="H184" s="373"/>
      <c r="I184" s="345" t="s">
        <v>604</v>
      </c>
      <c r="J184" s="68">
        <v>70</v>
      </c>
      <c r="K184" s="461"/>
      <c r="L184" s="425"/>
      <c r="M184" s="420"/>
    </row>
    <row r="185" spans="1:13" ht="30.6" customHeight="1" thickBot="1" x14ac:dyDescent="0.35">
      <c r="A185" s="509"/>
      <c r="B185" s="511"/>
      <c r="C185" s="511"/>
      <c r="D185" s="478"/>
      <c r="E185" s="237">
        <v>3</v>
      </c>
      <c r="F185" s="93" t="s">
        <v>372</v>
      </c>
      <c r="G185" s="502"/>
      <c r="H185" s="237" t="s">
        <v>349</v>
      </c>
      <c r="I185" s="237" t="s">
        <v>480</v>
      </c>
      <c r="J185" s="237">
        <v>1</v>
      </c>
      <c r="K185" s="462"/>
      <c r="L185" s="386"/>
      <c r="M185" s="411"/>
    </row>
    <row r="186" spans="1:13" ht="69" x14ac:dyDescent="0.3">
      <c r="A186" s="400" t="s">
        <v>14</v>
      </c>
      <c r="B186" s="402" t="s">
        <v>14</v>
      </c>
      <c r="C186" s="471">
        <v>25</v>
      </c>
      <c r="D186" s="406" t="s">
        <v>362</v>
      </c>
      <c r="E186" s="236">
        <v>1</v>
      </c>
      <c r="F186" s="196" t="s">
        <v>363</v>
      </c>
      <c r="G186" s="467" t="s">
        <v>364</v>
      </c>
      <c r="H186" s="363" t="s">
        <v>484</v>
      </c>
      <c r="I186" s="236" t="s">
        <v>837</v>
      </c>
      <c r="J186" s="236">
        <v>100</v>
      </c>
      <c r="K186" s="363" t="s">
        <v>24</v>
      </c>
      <c r="L186" s="312">
        <v>607.1</v>
      </c>
      <c r="M186" s="385">
        <f>SUM(L186,L187)</f>
        <v>647.1</v>
      </c>
    </row>
    <row r="187" spans="1:13" ht="30" customHeight="1" thickBot="1" x14ac:dyDescent="0.35">
      <c r="A187" s="401"/>
      <c r="B187" s="403"/>
      <c r="C187" s="472"/>
      <c r="D187" s="407"/>
      <c r="E187" s="237">
        <v>2</v>
      </c>
      <c r="F187" s="93" t="s">
        <v>365</v>
      </c>
      <c r="G187" s="468"/>
      <c r="H187" s="364"/>
      <c r="I187" s="237" t="s">
        <v>838</v>
      </c>
      <c r="J187" s="237">
        <v>100</v>
      </c>
      <c r="K187" s="364"/>
      <c r="L187" s="313">
        <v>40</v>
      </c>
      <c r="M187" s="386"/>
    </row>
    <row r="188" spans="1:13" ht="49.2" customHeight="1" x14ac:dyDescent="0.3">
      <c r="A188" s="400" t="s">
        <v>14</v>
      </c>
      <c r="B188" s="414" t="s">
        <v>14</v>
      </c>
      <c r="C188" s="471">
        <v>26</v>
      </c>
      <c r="D188" s="406" t="s">
        <v>755</v>
      </c>
      <c r="E188" s="236">
        <v>1</v>
      </c>
      <c r="F188" s="196" t="s">
        <v>373</v>
      </c>
      <c r="G188" s="467" t="s">
        <v>374</v>
      </c>
      <c r="H188" s="363" t="s">
        <v>57</v>
      </c>
      <c r="I188" s="236" t="s">
        <v>754</v>
      </c>
      <c r="J188" s="236">
        <v>20</v>
      </c>
      <c r="K188" s="363" t="s">
        <v>24</v>
      </c>
      <c r="L188" s="69">
        <v>52.4</v>
      </c>
      <c r="M188" s="385">
        <f>SUM(L188+L189)</f>
        <v>432.4</v>
      </c>
    </row>
    <row r="189" spans="1:13" ht="36" customHeight="1" thickBot="1" x14ac:dyDescent="0.35">
      <c r="A189" s="401"/>
      <c r="B189" s="415"/>
      <c r="C189" s="472"/>
      <c r="D189" s="407"/>
      <c r="E189" s="237">
        <v>2</v>
      </c>
      <c r="F189" s="93" t="s">
        <v>375</v>
      </c>
      <c r="G189" s="468"/>
      <c r="H189" s="364"/>
      <c r="I189" s="237" t="s">
        <v>376</v>
      </c>
      <c r="J189" s="237">
        <v>23</v>
      </c>
      <c r="K189" s="364"/>
      <c r="L189" s="239">
        <v>380</v>
      </c>
      <c r="M189" s="386"/>
    </row>
    <row r="190" spans="1:13" ht="76.2" customHeight="1" thickBot="1" x14ac:dyDescent="0.35">
      <c r="A190" s="310" t="s">
        <v>14</v>
      </c>
      <c r="B190" s="338" t="s">
        <v>14</v>
      </c>
      <c r="C190" s="194">
        <v>29</v>
      </c>
      <c r="D190" s="291" t="s">
        <v>225</v>
      </c>
      <c r="E190" s="326">
        <v>1</v>
      </c>
      <c r="F190" s="323" t="s">
        <v>226</v>
      </c>
      <c r="G190" s="40" t="s">
        <v>662</v>
      </c>
      <c r="H190" s="326" t="s">
        <v>57</v>
      </c>
      <c r="I190" s="326" t="s">
        <v>840</v>
      </c>
      <c r="J190" s="326" t="s">
        <v>227</v>
      </c>
      <c r="K190" s="326" t="s">
        <v>24</v>
      </c>
      <c r="L190" s="290">
        <v>30</v>
      </c>
      <c r="M190" s="290">
        <f t="shared" ref="M190:M195" si="0">SUM(L190)</f>
        <v>30</v>
      </c>
    </row>
    <row r="191" spans="1:13" ht="42" thickBot="1" x14ac:dyDescent="0.35">
      <c r="A191" s="11" t="s">
        <v>14</v>
      </c>
      <c r="B191" s="12" t="s">
        <v>14</v>
      </c>
      <c r="C191" s="7">
        <v>30</v>
      </c>
      <c r="D191" s="153" t="s">
        <v>582</v>
      </c>
      <c r="E191" s="13">
        <v>1</v>
      </c>
      <c r="F191" s="355" t="s">
        <v>583</v>
      </c>
      <c r="G191" s="13" t="s">
        <v>218</v>
      </c>
      <c r="H191" s="13" t="s">
        <v>171</v>
      </c>
      <c r="I191" s="7" t="s">
        <v>833</v>
      </c>
      <c r="J191" s="13">
        <v>400</v>
      </c>
      <c r="K191" s="84" t="s">
        <v>24</v>
      </c>
      <c r="L191" s="85">
        <v>15</v>
      </c>
      <c r="M191" s="85">
        <f t="shared" si="0"/>
        <v>15</v>
      </c>
    </row>
    <row r="192" spans="1:13" ht="44.4" customHeight="1" thickBot="1" x14ac:dyDescent="0.35">
      <c r="A192" s="240" t="s">
        <v>14</v>
      </c>
      <c r="B192" s="242" t="s">
        <v>14</v>
      </c>
      <c r="C192" s="244" t="s">
        <v>356</v>
      </c>
      <c r="D192" s="303" t="s">
        <v>357</v>
      </c>
      <c r="E192" s="236">
        <v>1</v>
      </c>
      <c r="F192" s="104" t="s">
        <v>663</v>
      </c>
      <c r="G192" s="13" t="s">
        <v>664</v>
      </c>
      <c r="H192" s="7" t="s">
        <v>171</v>
      </c>
      <c r="I192" s="236" t="s">
        <v>665</v>
      </c>
      <c r="J192" s="284">
        <v>6</v>
      </c>
      <c r="K192" s="275" t="s">
        <v>45</v>
      </c>
      <c r="L192" s="277">
        <v>20.6</v>
      </c>
      <c r="M192" s="277">
        <f t="shared" si="0"/>
        <v>20.6</v>
      </c>
    </row>
    <row r="193" spans="1:13" ht="66.599999999999994" customHeight="1" thickBot="1" x14ac:dyDescent="0.35">
      <c r="A193" s="11" t="s">
        <v>14</v>
      </c>
      <c r="B193" s="12" t="s">
        <v>14</v>
      </c>
      <c r="C193" s="17" t="s">
        <v>735</v>
      </c>
      <c r="D193" s="160" t="s">
        <v>736</v>
      </c>
      <c r="E193" s="13">
        <v>1</v>
      </c>
      <c r="F193" s="129" t="s">
        <v>757</v>
      </c>
      <c r="G193" s="77" t="s">
        <v>364</v>
      </c>
      <c r="H193" s="197" t="s">
        <v>171</v>
      </c>
      <c r="I193" s="77" t="s">
        <v>839</v>
      </c>
      <c r="J193" s="7">
        <v>100</v>
      </c>
      <c r="K193" s="7" t="s">
        <v>24</v>
      </c>
      <c r="L193" s="18">
        <v>29.9</v>
      </c>
      <c r="M193" s="18">
        <f t="shared" si="0"/>
        <v>29.9</v>
      </c>
    </row>
    <row r="194" spans="1:13" ht="79.2" customHeight="1" thickBot="1" x14ac:dyDescent="0.35">
      <c r="A194" s="11" t="s">
        <v>14</v>
      </c>
      <c r="B194" s="12" t="s">
        <v>14</v>
      </c>
      <c r="C194" s="17" t="s">
        <v>527</v>
      </c>
      <c r="D194" s="160" t="s">
        <v>737</v>
      </c>
      <c r="E194" s="13">
        <v>1</v>
      </c>
      <c r="F194" s="129" t="s">
        <v>738</v>
      </c>
      <c r="G194" s="40" t="s">
        <v>662</v>
      </c>
      <c r="H194" s="197" t="s">
        <v>740</v>
      </c>
      <c r="I194" s="77" t="s">
        <v>739</v>
      </c>
      <c r="J194" s="7">
        <v>100</v>
      </c>
      <c r="K194" s="7" t="s">
        <v>24</v>
      </c>
      <c r="L194" s="18">
        <v>127.5</v>
      </c>
      <c r="M194" s="18">
        <f t="shared" si="0"/>
        <v>127.5</v>
      </c>
    </row>
    <row r="195" spans="1:13" ht="55.8" thickBot="1" x14ac:dyDescent="0.35">
      <c r="A195" s="11" t="s">
        <v>14</v>
      </c>
      <c r="B195" s="12" t="s">
        <v>14</v>
      </c>
      <c r="C195" s="17" t="s">
        <v>358</v>
      </c>
      <c r="D195" s="160" t="s">
        <v>359</v>
      </c>
      <c r="E195" s="13">
        <v>1</v>
      </c>
      <c r="F195" s="129" t="s">
        <v>360</v>
      </c>
      <c r="G195" s="77" t="s">
        <v>308</v>
      </c>
      <c r="H195" s="294" t="s">
        <v>171</v>
      </c>
      <c r="I195" s="77" t="s">
        <v>361</v>
      </c>
      <c r="J195" s="7">
        <v>2</v>
      </c>
      <c r="K195" s="7" t="s">
        <v>24</v>
      </c>
      <c r="L195" s="18">
        <v>1</v>
      </c>
      <c r="M195" s="18">
        <f t="shared" si="0"/>
        <v>1</v>
      </c>
    </row>
    <row r="196" spans="1:13" ht="63.75" customHeight="1" thickBot="1" x14ac:dyDescent="0.35">
      <c r="A196" s="11"/>
      <c r="B196" s="12"/>
      <c r="C196" s="17"/>
      <c r="D196" s="153" t="s">
        <v>485</v>
      </c>
      <c r="E196" s="13">
        <v>1</v>
      </c>
      <c r="F196" s="355" t="s">
        <v>486</v>
      </c>
      <c r="G196" s="13" t="s">
        <v>487</v>
      </c>
      <c r="H196" s="13" t="s">
        <v>57</v>
      </c>
      <c r="I196" s="13" t="s">
        <v>488</v>
      </c>
      <c r="J196" s="13">
        <v>4</v>
      </c>
      <c r="K196" s="22"/>
      <c r="L196" s="22">
        <v>0</v>
      </c>
      <c r="M196" s="22">
        <v>0</v>
      </c>
    </row>
    <row r="197" spans="1:13" ht="15" thickBot="1" x14ac:dyDescent="0.35">
      <c r="A197" s="271" t="s">
        <v>14</v>
      </c>
      <c r="B197" s="272" t="s">
        <v>18</v>
      </c>
      <c r="C197" s="473" t="s">
        <v>228</v>
      </c>
      <c r="D197" s="474"/>
      <c r="E197" s="474"/>
      <c r="F197" s="474"/>
      <c r="G197" s="474"/>
      <c r="H197" s="474"/>
      <c r="I197" s="474"/>
      <c r="J197" s="474"/>
      <c r="K197" s="474"/>
      <c r="L197" s="474"/>
      <c r="M197" s="475"/>
    </row>
    <row r="198" spans="1:13" ht="52.2" customHeight="1" thickBot="1" x14ac:dyDescent="0.35">
      <c r="A198" s="11" t="s">
        <v>14</v>
      </c>
      <c r="B198" s="12" t="s">
        <v>18</v>
      </c>
      <c r="C198" s="17" t="s">
        <v>14</v>
      </c>
      <c r="D198" s="153" t="s">
        <v>229</v>
      </c>
      <c r="E198" s="13">
        <v>1</v>
      </c>
      <c r="F198" s="87" t="s">
        <v>204</v>
      </c>
      <c r="G198" s="13" t="s">
        <v>231</v>
      </c>
      <c r="H198" s="13" t="s">
        <v>57</v>
      </c>
      <c r="I198" s="13" t="s">
        <v>481</v>
      </c>
      <c r="J198" s="13">
        <v>1</v>
      </c>
      <c r="K198" s="13" t="s">
        <v>16</v>
      </c>
      <c r="L198" s="22">
        <v>0.4</v>
      </c>
      <c r="M198" s="22">
        <f>SUM(L198)</f>
        <v>0.4</v>
      </c>
    </row>
    <row r="199" spans="1:13" ht="43.95" customHeight="1" x14ac:dyDescent="0.3">
      <c r="A199" s="469" t="s">
        <v>14</v>
      </c>
      <c r="B199" s="512" t="s">
        <v>18</v>
      </c>
      <c r="C199" s="438" t="s">
        <v>18</v>
      </c>
      <c r="D199" s="466" t="s">
        <v>230</v>
      </c>
      <c r="E199" s="329">
        <v>1</v>
      </c>
      <c r="F199" s="330" t="s">
        <v>204</v>
      </c>
      <c r="G199" s="329" t="s">
        <v>231</v>
      </c>
      <c r="H199" s="363" t="s">
        <v>57</v>
      </c>
      <c r="I199" s="329" t="s">
        <v>481</v>
      </c>
      <c r="J199" s="329">
        <v>1</v>
      </c>
      <c r="K199" s="363" t="s">
        <v>16</v>
      </c>
      <c r="L199" s="387">
        <v>4</v>
      </c>
      <c r="M199" s="444">
        <f>SUM(L199)</f>
        <v>4</v>
      </c>
    </row>
    <row r="200" spans="1:13" ht="42" thickBot="1" x14ac:dyDescent="0.35">
      <c r="A200" s="459"/>
      <c r="B200" s="437"/>
      <c r="C200" s="371"/>
      <c r="D200" s="422"/>
      <c r="E200" s="326">
        <v>2</v>
      </c>
      <c r="F200" s="323" t="s">
        <v>232</v>
      </c>
      <c r="G200" s="326" t="s">
        <v>233</v>
      </c>
      <c r="H200" s="364"/>
      <c r="I200" s="326" t="s">
        <v>482</v>
      </c>
      <c r="J200" s="41">
        <v>4445</v>
      </c>
      <c r="K200" s="364"/>
      <c r="L200" s="388"/>
      <c r="M200" s="443"/>
    </row>
    <row r="201" spans="1:13" ht="78.599999999999994" customHeight="1" thickBot="1" x14ac:dyDescent="0.35">
      <c r="A201" s="11" t="s">
        <v>14</v>
      </c>
      <c r="B201" s="12" t="s">
        <v>18</v>
      </c>
      <c r="C201" s="17" t="s">
        <v>25</v>
      </c>
      <c r="D201" s="153" t="s">
        <v>489</v>
      </c>
      <c r="E201" s="13">
        <v>1</v>
      </c>
      <c r="F201" s="87" t="s">
        <v>490</v>
      </c>
      <c r="G201" s="13" t="s">
        <v>666</v>
      </c>
      <c r="H201" s="13" t="s">
        <v>61</v>
      </c>
      <c r="I201" s="13" t="s">
        <v>491</v>
      </c>
      <c r="J201" s="13">
        <v>900</v>
      </c>
      <c r="K201" s="13" t="s">
        <v>16</v>
      </c>
      <c r="L201" s="18">
        <v>22.4</v>
      </c>
      <c r="M201" s="18">
        <f>SUM(L201)</f>
        <v>22.4</v>
      </c>
    </row>
    <row r="202" spans="1:13" ht="85.95" customHeight="1" thickBot="1" x14ac:dyDescent="0.35">
      <c r="A202" s="11" t="s">
        <v>14</v>
      </c>
      <c r="B202" s="12" t="s">
        <v>18</v>
      </c>
      <c r="C202" s="17" t="s">
        <v>73</v>
      </c>
      <c r="D202" s="153" t="s">
        <v>234</v>
      </c>
      <c r="E202" s="13">
        <v>1</v>
      </c>
      <c r="F202" s="87" t="s">
        <v>235</v>
      </c>
      <c r="G202" s="46" t="s">
        <v>605</v>
      </c>
      <c r="H202" s="13" t="s">
        <v>57</v>
      </c>
      <c r="I202" s="13" t="s">
        <v>481</v>
      </c>
      <c r="J202" s="13">
        <v>1</v>
      </c>
      <c r="K202" s="13" t="s">
        <v>16</v>
      </c>
      <c r="L202" s="22">
        <v>19.399999999999999</v>
      </c>
      <c r="M202" s="37">
        <f>SUM(L202)</f>
        <v>19.399999999999999</v>
      </c>
    </row>
    <row r="203" spans="1:13" ht="42" thickBot="1" x14ac:dyDescent="0.35">
      <c r="A203" s="11" t="s">
        <v>14</v>
      </c>
      <c r="B203" s="12" t="s">
        <v>18</v>
      </c>
      <c r="C203" s="17" t="s">
        <v>77</v>
      </c>
      <c r="D203" s="153" t="s">
        <v>492</v>
      </c>
      <c r="E203" s="13">
        <v>1</v>
      </c>
      <c r="F203" s="87" t="s">
        <v>493</v>
      </c>
      <c r="G203" s="13" t="s">
        <v>495</v>
      </c>
      <c r="H203" s="13" t="s">
        <v>484</v>
      </c>
      <c r="I203" s="13" t="s">
        <v>494</v>
      </c>
      <c r="J203" s="13">
        <v>800</v>
      </c>
      <c r="K203" s="13" t="s">
        <v>16</v>
      </c>
      <c r="L203" s="18">
        <v>10.3</v>
      </c>
      <c r="M203" s="37">
        <f>SUM(L203)</f>
        <v>10.3</v>
      </c>
    </row>
    <row r="204" spans="1:13" ht="41.4" x14ac:dyDescent="0.3">
      <c r="A204" s="400" t="s">
        <v>14</v>
      </c>
      <c r="B204" s="402" t="s">
        <v>18</v>
      </c>
      <c r="C204" s="404" t="s">
        <v>250</v>
      </c>
      <c r="D204" s="406" t="s">
        <v>496</v>
      </c>
      <c r="E204" s="236">
        <v>1</v>
      </c>
      <c r="F204" s="248" t="s">
        <v>497</v>
      </c>
      <c r="G204" s="363" t="s">
        <v>852</v>
      </c>
      <c r="H204" s="363" t="s">
        <v>57</v>
      </c>
      <c r="I204" s="236" t="s">
        <v>498</v>
      </c>
      <c r="J204" s="236">
        <v>514</v>
      </c>
      <c r="K204" s="387" t="s">
        <v>16</v>
      </c>
      <c r="L204" s="387"/>
      <c r="M204" s="445">
        <f>SUM(L208+L209+L210)</f>
        <v>18.899999999999999</v>
      </c>
    </row>
    <row r="205" spans="1:13" ht="41.4" x14ac:dyDescent="0.3">
      <c r="A205" s="489"/>
      <c r="B205" s="456"/>
      <c r="C205" s="457"/>
      <c r="D205" s="465"/>
      <c r="E205" s="329">
        <v>2</v>
      </c>
      <c r="F205" s="330" t="s">
        <v>499</v>
      </c>
      <c r="G205" s="365"/>
      <c r="H205" s="365"/>
      <c r="I205" s="329" t="s">
        <v>500</v>
      </c>
      <c r="J205" s="329">
        <v>1500</v>
      </c>
      <c r="K205" s="443"/>
      <c r="L205" s="443"/>
      <c r="M205" s="446"/>
    </row>
    <row r="206" spans="1:13" ht="27.6" x14ac:dyDescent="0.3">
      <c r="A206" s="489"/>
      <c r="B206" s="456"/>
      <c r="C206" s="457"/>
      <c r="D206" s="465"/>
      <c r="E206" s="329">
        <v>3</v>
      </c>
      <c r="F206" s="330" t="s">
        <v>501</v>
      </c>
      <c r="G206" s="365"/>
      <c r="H206" s="365"/>
      <c r="I206" s="329" t="s">
        <v>505</v>
      </c>
      <c r="J206" s="329">
        <v>707</v>
      </c>
      <c r="K206" s="443"/>
      <c r="L206" s="443"/>
      <c r="M206" s="446"/>
    </row>
    <row r="207" spans="1:13" ht="27.6" x14ac:dyDescent="0.3">
      <c r="A207" s="489"/>
      <c r="B207" s="456"/>
      <c r="C207" s="457"/>
      <c r="D207" s="465"/>
      <c r="E207" s="329">
        <v>4</v>
      </c>
      <c r="F207" s="330" t="s">
        <v>502</v>
      </c>
      <c r="G207" s="366"/>
      <c r="H207" s="366"/>
      <c r="I207" s="329" t="s">
        <v>506</v>
      </c>
      <c r="J207" s="329">
        <v>799</v>
      </c>
      <c r="K207" s="443"/>
      <c r="L207" s="389"/>
      <c r="M207" s="446"/>
    </row>
    <row r="208" spans="1:13" ht="34.200000000000003" customHeight="1" x14ac:dyDescent="0.3">
      <c r="A208" s="489"/>
      <c r="B208" s="456"/>
      <c r="C208" s="457"/>
      <c r="D208" s="465"/>
      <c r="E208" s="329">
        <v>5</v>
      </c>
      <c r="F208" s="330" t="s">
        <v>503</v>
      </c>
      <c r="G208" s="329" t="s">
        <v>438</v>
      </c>
      <c r="H208" s="329" t="s">
        <v>23</v>
      </c>
      <c r="I208" s="329" t="s">
        <v>507</v>
      </c>
      <c r="J208" s="329">
        <v>3</v>
      </c>
      <c r="K208" s="443"/>
      <c r="L208" s="289">
        <v>1.3</v>
      </c>
      <c r="M208" s="446"/>
    </row>
    <row r="209" spans="1:13" ht="35.4" customHeight="1" x14ac:dyDescent="0.3">
      <c r="A209" s="489"/>
      <c r="B209" s="456"/>
      <c r="C209" s="457"/>
      <c r="D209" s="465"/>
      <c r="E209" s="329">
        <v>6</v>
      </c>
      <c r="F209" s="330" t="s">
        <v>504</v>
      </c>
      <c r="G209" s="367" t="s">
        <v>559</v>
      </c>
      <c r="H209" s="367" t="s">
        <v>57</v>
      </c>
      <c r="I209" s="329" t="s">
        <v>841</v>
      </c>
      <c r="J209" s="329">
        <v>238.16</v>
      </c>
      <c r="K209" s="443"/>
      <c r="L209" s="289">
        <v>1.6</v>
      </c>
      <c r="M209" s="446"/>
    </row>
    <row r="210" spans="1:13" ht="32.4" customHeight="1" thickBot="1" x14ac:dyDescent="0.35">
      <c r="A210" s="401"/>
      <c r="B210" s="403"/>
      <c r="C210" s="405"/>
      <c r="D210" s="407"/>
      <c r="E210" s="237">
        <v>7</v>
      </c>
      <c r="F210" s="249" t="s">
        <v>237</v>
      </c>
      <c r="G210" s="364"/>
      <c r="H210" s="364"/>
      <c r="I210" s="237" t="s">
        <v>481</v>
      </c>
      <c r="J210" s="237">
        <v>2</v>
      </c>
      <c r="K210" s="388"/>
      <c r="L210" s="313">
        <v>16</v>
      </c>
      <c r="M210" s="447"/>
    </row>
    <row r="211" spans="1:13" ht="30.6" customHeight="1" x14ac:dyDescent="0.3">
      <c r="A211" s="469" t="s">
        <v>14</v>
      </c>
      <c r="B211" s="512" t="s">
        <v>18</v>
      </c>
      <c r="C211" s="438" t="s">
        <v>197</v>
      </c>
      <c r="D211" s="465" t="s">
        <v>236</v>
      </c>
      <c r="E211" s="329">
        <v>1</v>
      </c>
      <c r="F211" s="330" t="s">
        <v>237</v>
      </c>
      <c r="G211" s="363" t="s">
        <v>509</v>
      </c>
      <c r="H211" s="363" t="s">
        <v>57</v>
      </c>
      <c r="I211" s="329" t="s">
        <v>481</v>
      </c>
      <c r="J211" s="329">
        <v>1</v>
      </c>
      <c r="K211" s="387" t="s">
        <v>16</v>
      </c>
      <c r="L211" s="387">
        <v>8.1999999999999993</v>
      </c>
      <c r="M211" s="446">
        <f>SUM(L211)</f>
        <v>8.1999999999999993</v>
      </c>
    </row>
    <row r="212" spans="1:13" ht="22.95" customHeight="1" x14ac:dyDescent="0.3">
      <c r="A212" s="459"/>
      <c r="B212" s="437"/>
      <c r="C212" s="371"/>
      <c r="D212" s="465"/>
      <c r="E212" s="329">
        <v>2</v>
      </c>
      <c r="F212" s="330" t="s">
        <v>508</v>
      </c>
      <c r="G212" s="365"/>
      <c r="H212" s="365"/>
      <c r="I212" s="329" t="s">
        <v>510</v>
      </c>
      <c r="J212" s="329">
        <v>13</v>
      </c>
      <c r="K212" s="443"/>
      <c r="L212" s="443"/>
      <c r="M212" s="446"/>
    </row>
    <row r="213" spans="1:13" ht="24" customHeight="1" thickBot="1" x14ac:dyDescent="0.35">
      <c r="A213" s="459"/>
      <c r="B213" s="437"/>
      <c r="C213" s="371"/>
      <c r="D213" s="466"/>
      <c r="E213" s="326">
        <v>3</v>
      </c>
      <c r="F213" s="323" t="s">
        <v>238</v>
      </c>
      <c r="G213" s="364"/>
      <c r="H213" s="364"/>
      <c r="I213" s="326" t="s">
        <v>427</v>
      </c>
      <c r="J213" s="326">
        <v>350</v>
      </c>
      <c r="K213" s="443"/>
      <c r="L213" s="388"/>
      <c r="M213" s="444"/>
    </row>
    <row r="214" spans="1:13" ht="47.4" customHeight="1" thickBot="1" x14ac:dyDescent="0.35">
      <c r="A214" s="11" t="s">
        <v>14</v>
      </c>
      <c r="B214" s="12" t="s">
        <v>18</v>
      </c>
      <c r="C214" s="17" t="s">
        <v>49</v>
      </c>
      <c r="D214" s="153" t="s">
        <v>239</v>
      </c>
      <c r="E214" s="13">
        <v>1</v>
      </c>
      <c r="F214" s="87" t="s">
        <v>204</v>
      </c>
      <c r="G214" s="13" t="s">
        <v>240</v>
      </c>
      <c r="H214" s="13" t="s">
        <v>57</v>
      </c>
      <c r="I214" s="13" t="s">
        <v>481</v>
      </c>
      <c r="J214" s="13">
        <v>1</v>
      </c>
      <c r="K214" s="13" t="s">
        <v>16</v>
      </c>
      <c r="L214" s="22">
        <v>1</v>
      </c>
      <c r="M214" s="22">
        <f>SUM(L214)</f>
        <v>1</v>
      </c>
    </row>
    <row r="215" spans="1:13" ht="69" x14ac:dyDescent="0.3">
      <c r="A215" s="400" t="s">
        <v>14</v>
      </c>
      <c r="B215" s="402" t="s">
        <v>18</v>
      </c>
      <c r="C215" s="404" t="s">
        <v>43</v>
      </c>
      <c r="D215" s="421" t="s">
        <v>511</v>
      </c>
      <c r="E215" s="236">
        <v>1</v>
      </c>
      <c r="F215" s="248" t="s">
        <v>204</v>
      </c>
      <c r="G215" s="236" t="s">
        <v>756</v>
      </c>
      <c r="H215" s="363" t="s">
        <v>517</v>
      </c>
      <c r="I215" s="236" t="s">
        <v>512</v>
      </c>
      <c r="J215" s="236">
        <v>1</v>
      </c>
      <c r="K215" s="363" t="s">
        <v>513</v>
      </c>
      <c r="L215" s="238">
        <v>15.5</v>
      </c>
      <c r="M215" s="398">
        <f>SUM(L215+L216)</f>
        <v>22.2</v>
      </c>
    </row>
    <row r="216" spans="1:13" ht="72" customHeight="1" thickBot="1" x14ac:dyDescent="0.35">
      <c r="A216" s="401"/>
      <c r="B216" s="403"/>
      <c r="C216" s="405"/>
      <c r="D216" s="478"/>
      <c r="E216" s="237">
        <v>2</v>
      </c>
      <c r="F216" s="93" t="s">
        <v>514</v>
      </c>
      <c r="G216" s="237" t="s">
        <v>370</v>
      </c>
      <c r="H216" s="364"/>
      <c r="I216" s="90" t="s">
        <v>515</v>
      </c>
      <c r="J216" s="90" t="s">
        <v>516</v>
      </c>
      <c r="K216" s="364"/>
      <c r="L216" s="239">
        <v>6.7</v>
      </c>
      <c r="M216" s="399"/>
    </row>
    <row r="217" spans="1:13" ht="69" x14ac:dyDescent="0.3">
      <c r="A217" s="400" t="s">
        <v>14</v>
      </c>
      <c r="B217" s="402" t="s">
        <v>18</v>
      </c>
      <c r="C217" s="404" t="s">
        <v>199</v>
      </c>
      <c r="D217" s="476" t="s">
        <v>518</v>
      </c>
      <c r="E217" s="244" t="s">
        <v>189</v>
      </c>
      <c r="F217" s="248" t="s">
        <v>204</v>
      </c>
      <c r="G217" s="236" t="s">
        <v>667</v>
      </c>
      <c r="H217" s="363" t="s">
        <v>61</v>
      </c>
      <c r="I217" s="244" t="s">
        <v>481</v>
      </c>
      <c r="J217" s="244" t="s">
        <v>519</v>
      </c>
      <c r="K217" s="370" t="s">
        <v>16</v>
      </c>
      <c r="L217" s="238">
        <v>8.6</v>
      </c>
      <c r="M217" s="448">
        <f>SUM(L217+L218)</f>
        <v>9.6999999999999993</v>
      </c>
    </row>
    <row r="218" spans="1:13" ht="45" thickBot="1" x14ac:dyDescent="0.35">
      <c r="A218" s="472"/>
      <c r="B218" s="472"/>
      <c r="C218" s="405"/>
      <c r="D218" s="477"/>
      <c r="E218" s="245" t="s">
        <v>185</v>
      </c>
      <c r="F218" s="94" t="s">
        <v>520</v>
      </c>
      <c r="G218" s="237" t="s">
        <v>370</v>
      </c>
      <c r="H218" s="364"/>
      <c r="I218" s="95" t="s">
        <v>521</v>
      </c>
      <c r="J218" s="95" t="s">
        <v>522</v>
      </c>
      <c r="K218" s="372"/>
      <c r="L218" s="239">
        <v>1.1000000000000001</v>
      </c>
      <c r="M218" s="449"/>
    </row>
    <row r="219" spans="1:13" ht="58.2" customHeight="1" x14ac:dyDescent="0.3">
      <c r="A219" s="458" t="s">
        <v>14</v>
      </c>
      <c r="B219" s="414" t="s">
        <v>18</v>
      </c>
      <c r="C219" s="370" t="s">
        <v>53</v>
      </c>
      <c r="D219" s="463" t="s">
        <v>523</v>
      </c>
      <c r="E219" s="244" t="s">
        <v>189</v>
      </c>
      <c r="F219" s="96" t="s">
        <v>204</v>
      </c>
      <c r="G219" s="236" t="s">
        <v>524</v>
      </c>
      <c r="H219" s="363" t="s">
        <v>61</v>
      </c>
      <c r="I219" s="244" t="s">
        <v>512</v>
      </c>
      <c r="J219" s="244" t="s">
        <v>289</v>
      </c>
      <c r="K219" s="370" t="s">
        <v>16</v>
      </c>
      <c r="L219" s="238">
        <v>72</v>
      </c>
      <c r="M219" s="448">
        <f>SUM(L219+L220)</f>
        <v>83.6</v>
      </c>
    </row>
    <row r="220" spans="1:13" ht="36.6" customHeight="1" thickBot="1" x14ac:dyDescent="0.35">
      <c r="A220" s="470"/>
      <c r="B220" s="470"/>
      <c r="C220" s="470"/>
      <c r="D220" s="464"/>
      <c r="E220" s="245" t="s">
        <v>185</v>
      </c>
      <c r="F220" s="94" t="s">
        <v>520</v>
      </c>
      <c r="G220" s="237" t="s">
        <v>525</v>
      </c>
      <c r="H220" s="364"/>
      <c r="I220" s="95" t="s">
        <v>526</v>
      </c>
      <c r="J220" s="95" t="s">
        <v>527</v>
      </c>
      <c r="K220" s="372"/>
      <c r="L220" s="239">
        <v>11.6</v>
      </c>
      <c r="M220" s="449"/>
    </row>
    <row r="221" spans="1:13" ht="54.6" customHeight="1" x14ac:dyDescent="0.3">
      <c r="A221" s="513" t="s">
        <v>14</v>
      </c>
      <c r="B221" s="516" t="s">
        <v>18</v>
      </c>
      <c r="C221" s="423" t="s">
        <v>366</v>
      </c>
      <c r="D221" s="479" t="s">
        <v>367</v>
      </c>
      <c r="E221" s="89">
        <v>1</v>
      </c>
      <c r="F221" s="248" t="s">
        <v>853</v>
      </c>
      <c r="G221" s="363" t="s">
        <v>797</v>
      </c>
      <c r="H221" s="89" t="s">
        <v>17</v>
      </c>
      <c r="I221" s="89" t="s">
        <v>796</v>
      </c>
      <c r="J221" s="89">
        <v>1</v>
      </c>
      <c r="K221" s="467" t="s">
        <v>16</v>
      </c>
      <c r="L221" s="97"/>
      <c r="M221" s="482">
        <f>SUM(L221,L222,L223)</f>
        <v>194.4</v>
      </c>
    </row>
    <row r="222" spans="1:13" ht="62.4" customHeight="1" x14ac:dyDescent="0.3">
      <c r="A222" s="514"/>
      <c r="B222" s="517"/>
      <c r="C222" s="424"/>
      <c r="D222" s="480"/>
      <c r="E222" s="91">
        <v>2</v>
      </c>
      <c r="F222" s="324" t="s">
        <v>606</v>
      </c>
      <c r="G222" s="365"/>
      <c r="H222" s="91" t="s">
        <v>46</v>
      </c>
      <c r="I222" s="91" t="s">
        <v>528</v>
      </c>
      <c r="J222" s="91">
        <v>11</v>
      </c>
      <c r="K222" s="488"/>
      <c r="L222" s="342">
        <v>107.4</v>
      </c>
      <c r="M222" s="483"/>
    </row>
    <row r="223" spans="1:13" ht="108" customHeight="1" thickBot="1" x14ac:dyDescent="0.35">
      <c r="A223" s="515"/>
      <c r="B223" s="518"/>
      <c r="C223" s="470"/>
      <c r="D223" s="464"/>
      <c r="E223" s="90">
        <v>3</v>
      </c>
      <c r="F223" s="249" t="s">
        <v>607</v>
      </c>
      <c r="G223" s="364"/>
      <c r="H223" s="90" t="s">
        <v>23</v>
      </c>
      <c r="I223" s="90" t="s">
        <v>529</v>
      </c>
      <c r="J223" s="90">
        <v>122</v>
      </c>
      <c r="K223" s="468"/>
      <c r="L223" s="88">
        <v>87</v>
      </c>
      <c r="M223" s="484"/>
    </row>
    <row r="224" spans="1:13" ht="49.95" customHeight="1" x14ac:dyDescent="0.3">
      <c r="A224" s="458" t="s">
        <v>14</v>
      </c>
      <c r="B224" s="414" t="s">
        <v>18</v>
      </c>
      <c r="C224" s="370" t="s">
        <v>169</v>
      </c>
      <c r="D224" s="463" t="s">
        <v>723</v>
      </c>
      <c r="E224" s="244" t="s">
        <v>189</v>
      </c>
      <c r="F224" s="96" t="s">
        <v>204</v>
      </c>
      <c r="G224" s="236" t="s">
        <v>724</v>
      </c>
      <c r="H224" s="363" t="s">
        <v>61</v>
      </c>
      <c r="I224" s="244" t="s">
        <v>512</v>
      </c>
      <c r="J224" s="244" t="s">
        <v>189</v>
      </c>
      <c r="K224" s="370" t="s">
        <v>16</v>
      </c>
      <c r="L224" s="238">
        <v>17.899999999999999</v>
      </c>
      <c r="M224" s="448">
        <f>SUM(L224+L225)</f>
        <v>18.2</v>
      </c>
    </row>
    <row r="225" spans="1:13" ht="56.4" customHeight="1" thickBot="1" x14ac:dyDescent="0.35">
      <c r="A225" s="470"/>
      <c r="B225" s="470"/>
      <c r="C225" s="470"/>
      <c r="D225" s="464"/>
      <c r="E225" s="245" t="s">
        <v>185</v>
      </c>
      <c r="F225" s="94" t="s">
        <v>725</v>
      </c>
      <c r="G225" s="237" t="s">
        <v>424</v>
      </c>
      <c r="H225" s="364"/>
      <c r="I225" s="95" t="s">
        <v>726</v>
      </c>
      <c r="J225" s="95" t="s">
        <v>337</v>
      </c>
      <c r="K225" s="372"/>
      <c r="L225" s="239">
        <v>0.3</v>
      </c>
      <c r="M225" s="449"/>
    </row>
    <row r="226" spans="1:13" ht="55.5" customHeight="1" thickBot="1" x14ac:dyDescent="0.35">
      <c r="A226" s="11" t="s">
        <v>14</v>
      </c>
      <c r="B226" s="12" t="s">
        <v>18</v>
      </c>
      <c r="C226" s="7">
        <v>21</v>
      </c>
      <c r="D226" s="161" t="s">
        <v>330</v>
      </c>
      <c r="E226" s="13">
        <v>1</v>
      </c>
      <c r="F226" s="87" t="s">
        <v>331</v>
      </c>
      <c r="G226" s="13" t="s">
        <v>332</v>
      </c>
      <c r="H226" s="13" t="s">
        <v>23</v>
      </c>
      <c r="I226" s="13" t="s">
        <v>333</v>
      </c>
      <c r="J226" s="13">
        <v>10</v>
      </c>
      <c r="K226" s="13" t="s">
        <v>16</v>
      </c>
      <c r="L226" s="18">
        <v>8.1999999999999993</v>
      </c>
      <c r="M226" s="18">
        <f>SUM(L226)</f>
        <v>8.1999999999999993</v>
      </c>
    </row>
    <row r="227" spans="1:13" ht="15" customHeight="1" thickBot="1" x14ac:dyDescent="0.35">
      <c r="A227" s="450" t="s">
        <v>165</v>
      </c>
      <c r="B227" s="451"/>
      <c r="C227" s="451"/>
      <c r="D227" s="451"/>
      <c r="E227" s="451"/>
      <c r="F227" s="451"/>
      <c r="G227" s="451"/>
      <c r="H227" s="451"/>
      <c r="I227" s="451"/>
      <c r="J227" s="451"/>
      <c r="K227" s="451"/>
      <c r="L227" s="452"/>
      <c r="M227" s="19">
        <f>SUM(M167+M171+M179+M181+M182+M183+M186+M188+M190+M191+M192+M193+M194+M195+M196+M198+M199+M201+M202+M203+M204+M211+M214+M215+M217+M219+M221+M224+M226)</f>
        <v>3357.8999999999996</v>
      </c>
    </row>
    <row r="228" spans="1:13" ht="15" thickBot="1" x14ac:dyDescent="0.35">
      <c r="A228" s="453" t="s">
        <v>608</v>
      </c>
      <c r="B228" s="454"/>
      <c r="C228" s="454"/>
      <c r="D228" s="454"/>
      <c r="E228" s="454"/>
      <c r="F228" s="454"/>
      <c r="G228" s="454"/>
      <c r="H228" s="454"/>
      <c r="I228" s="454"/>
      <c r="J228" s="454"/>
      <c r="K228" s="454"/>
      <c r="L228" s="454"/>
      <c r="M228" s="455"/>
    </row>
    <row r="229" spans="1:13" ht="15" thickBot="1" x14ac:dyDescent="0.35">
      <c r="A229" s="11" t="s">
        <v>14</v>
      </c>
      <c r="B229" s="485" t="s">
        <v>241</v>
      </c>
      <c r="C229" s="486"/>
      <c r="D229" s="486"/>
      <c r="E229" s="486"/>
      <c r="F229" s="486"/>
      <c r="G229" s="486"/>
      <c r="H229" s="486"/>
      <c r="I229" s="486"/>
      <c r="J229" s="486"/>
      <c r="K229" s="486"/>
      <c r="L229" s="486"/>
      <c r="M229" s="487"/>
    </row>
    <row r="230" spans="1:13" ht="15" thickBot="1" x14ac:dyDescent="0.35">
      <c r="A230" s="271" t="s">
        <v>14</v>
      </c>
      <c r="B230" s="272" t="s">
        <v>18</v>
      </c>
      <c r="C230" s="390" t="s">
        <v>550</v>
      </c>
      <c r="D230" s="391"/>
      <c r="E230" s="391"/>
      <c r="F230" s="391"/>
      <c r="G230" s="391"/>
      <c r="H230" s="391"/>
      <c r="I230" s="391"/>
      <c r="J230" s="391"/>
      <c r="K230" s="391"/>
      <c r="L230" s="391"/>
      <c r="M230" s="392"/>
    </row>
    <row r="231" spans="1:13" ht="55.8" thickBot="1" x14ac:dyDescent="0.35">
      <c r="A231" s="11" t="s">
        <v>14</v>
      </c>
      <c r="B231" s="12" t="s">
        <v>18</v>
      </c>
      <c r="C231" s="17" t="s">
        <v>25</v>
      </c>
      <c r="D231" s="202" t="s">
        <v>551</v>
      </c>
      <c r="E231" s="17">
        <v>1</v>
      </c>
      <c r="F231" s="100" t="s">
        <v>552</v>
      </c>
      <c r="G231" s="17" t="s">
        <v>731</v>
      </c>
      <c r="H231" s="17" t="s">
        <v>61</v>
      </c>
      <c r="I231" s="17" t="s">
        <v>553</v>
      </c>
      <c r="J231" s="17" t="s">
        <v>337</v>
      </c>
      <c r="K231" s="17" t="s">
        <v>24</v>
      </c>
      <c r="L231" s="18">
        <v>30</v>
      </c>
      <c r="M231" s="101">
        <f>SUM(L231)</f>
        <v>30</v>
      </c>
    </row>
    <row r="232" spans="1:13" ht="87.6" customHeight="1" thickBot="1" x14ac:dyDescent="0.35">
      <c r="A232" s="92" t="s">
        <v>14</v>
      </c>
      <c r="B232" s="325" t="s">
        <v>18</v>
      </c>
      <c r="C232" s="322" t="s">
        <v>197</v>
      </c>
      <c r="D232" s="336" t="s">
        <v>554</v>
      </c>
      <c r="E232" s="322">
        <v>1</v>
      </c>
      <c r="F232" s="103" t="s">
        <v>854</v>
      </c>
      <c r="G232" s="322" t="s">
        <v>555</v>
      </c>
      <c r="H232" s="322" t="s">
        <v>61</v>
      </c>
      <c r="I232" s="322" t="s">
        <v>553</v>
      </c>
      <c r="J232" s="322" t="s">
        <v>337</v>
      </c>
      <c r="K232" s="322" t="s">
        <v>24</v>
      </c>
      <c r="L232" s="343">
        <v>8</v>
      </c>
      <c r="M232" s="332">
        <f>SUM(L232)</f>
        <v>8</v>
      </c>
    </row>
    <row r="233" spans="1:13" ht="40.950000000000003" customHeight="1" x14ac:dyDescent="0.3">
      <c r="A233" s="400" t="s">
        <v>14</v>
      </c>
      <c r="B233" s="402" t="s">
        <v>18</v>
      </c>
      <c r="C233" s="404" t="s">
        <v>53</v>
      </c>
      <c r="D233" s="519" t="s">
        <v>242</v>
      </c>
      <c r="E233" s="236">
        <v>1</v>
      </c>
      <c r="F233" s="248" t="s">
        <v>243</v>
      </c>
      <c r="G233" s="396" t="s">
        <v>244</v>
      </c>
      <c r="H233" s="236" t="s">
        <v>46</v>
      </c>
      <c r="I233" s="236" t="s">
        <v>245</v>
      </c>
      <c r="J233" s="236">
        <v>15</v>
      </c>
      <c r="K233" s="396" t="s">
        <v>68</v>
      </c>
      <c r="L233" s="398">
        <v>14.7</v>
      </c>
      <c r="M233" s="398">
        <f>SUM(L233)</f>
        <v>14.7</v>
      </c>
    </row>
    <row r="234" spans="1:13" ht="34.200000000000003" customHeight="1" thickBot="1" x14ac:dyDescent="0.35">
      <c r="A234" s="401"/>
      <c r="B234" s="403"/>
      <c r="C234" s="405"/>
      <c r="D234" s="520"/>
      <c r="E234" s="237">
        <v>2</v>
      </c>
      <c r="F234" s="249" t="s">
        <v>246</v>
      </c>
      <c r="G234" s="397"/>
      <c r="H234" s="237" t="s">
        <v>247</v>
      </c>
      <c r="I234" s="237" t="s">
        <v>248</v>
      </c>
      <c r="J234" s="237">
        <v>11</v>
      </c>
      <c r="K234" s="397"/>
      <c r="L234" s="399"/>
      <c r="M234" s="399"/>
    </row>
    <row r="235" spans="1:13" ht="15" thickBot="1" x14ac:dyDescent="0.35">
      <c r="A235" s="453" t="s">
        <v>609</v>
      </c>
      <c r="B235" s="454"/>
      <c r="C235" s="454"/>
      <c r="D235" s="454"/>
      <c r="E235" s="454"/>
      <c r="F235" s="454"/>
      <c r="G235" s="454"/>
      <c r="H235" s="454"/>
      <c r="I235" s="454"/>
      <c r="J235" s="454"/>
      <c r="K235" s="454"/>
      <c r="L235" s="454"/>
      <c r="M235" s="19">
        <f>SUM(M231:M234)</f>
        <v>52.7</v>
      </c>
    </row>
    <row r="236" spans="1:13" ht="15" thickBot="1" x14ac:dyDescent="0.35">
      <c r="A236" s="521" t="s">
        <v>610</v>
      </c>
      <c r="B236" s="521"/>
      <c r="C236" s="521"/>
      <c r="D236" s="521"/>
      <c r="E236" s="521"/>
      <c r="F236" s="521"/>
      <c r="G236" s="521"/>
      <c r="H236" s="521"/>
      <c r="I236" s="521"/>
      <c r="J236" s="521"/>
      <c r="K236" s="521"/>
      <c r="L236" s="521"/>
      <c r="M236" s="522"/>
    </row>
    <row r="237" spans="1:13" ht="15" thickBot="1" x14ac:dyDescent="0.35">
      <c r="A237" s="11" t="s">
        <v>14</v>
      </c>
      <c r="B237" s="485" t="s">
        <v>296</v>
      </c>
      <c r="C237" s="486"/>
      <c r="D237" s="486"/>
      <c r="E237" s="486"/>
      <c r="F237" s="486"/>
      <c r="G237" s="486"/>
      <c r="H237" s="486"/>
      <c r="I237" s="486"/>
      <c r="J237" s="486"/>
      <c r="K237" s="486"/>
      <c r="L237" s="486"/>
      <c r="M237" s="487"/>
    </row>
    <row r="238" spans="1:13" ht="15" thickBot="1" x14ac:dyDescent="0.35">
      <c r="A238" s="11" t="s">
        <v>14</v>
      </c>
      <c r="B238" s="12" t="s">
        <v>14</v>
      </c>
      <c r="C238" s="390" t="s">
        <v>297</v>
      </c>
      <c r="D238" s="391"/>
      <c r="E238" s="391"/>
      <c r="F238" s="391"/>
      <c r="G238" s="391"/>
      <c r="H238" s="391"/>
      <c r="I238" s="391"/>
      <c r="J238" s="391"/>
      <c r="K238" s="391"/>
      <c r="L238" s="391"/>
      <c r="M238" s="392"/>
    </row>
    <row r="239" spans="1:13" ht="41.4" customHeight="1" x14ac:dyDescent="0.3">
      <c r="A239" s="458" t="s">
        <v>14</v>
      </c>
      <c r="B239" s="414" t="s">
        <v>14</v>
      </c>
      <c r="C239" s="370" t="s">
        <v>14</v>
      </c>
      <c r="D239" s="421" t="s">
        <v>298</v>
      </c>
      <c r="E239" s="236">
        <v>1</v>
      </c>
      <c r="F239" s="104" t="s">
        <v>299</v>
      </c>
      <c r="G239" s="363" t="s">
        <v>300</v>
      </c>
      <c r="H239" s="363" t="s">
        <v>171</v>
      </c>
      <c r="I239" s="236" t="s">
        <v>301</v>
      </c>
      <c r="J239" s="236" t="s">
        <v>302</v>
      </c>
      <c r="K239" s="236" t="s">
        <v>224</v>
      </c>
      <c r="L239" s="238">
        <v>15</v>
      </c>
      <c r="M239" s="385">
        <f>SUM(L239+L240)</f>
        <v>20</v>
      </c>
    </row>
    <row r="240" spans="1:13" ht="44.25" customHeight="1" thickBot="1" x14ac:dyDescent="0.35">
      <c r="A240" s="481"/>
      <c r="B240" s="415"/>
      <c r="C240" s="372"/>
      <c r="D240" s="478"/>
      <c r="E240" s="237">
        <v>2</v>
      </c>
      <c r="F240" s="105" t="s">
        <v>303</v>
      </c>
      <c r="G240" s="364"/>
      <c r="H240" s="364"/>
      <c r="I240" s="237" t="s">
        <v>304</v>
      </c>
      <c r="J240" s="237" t="s">
        <v>302</v>
      </c>
      <c r="K240" s="237" t="s">
        <v>24</v>
      </c>
      <c r="L240" s="239">
        <v>5</v>
      </c>
      <c r="M240" s="386"/>
    </row>
    <row r="241" spans="1:14" ht="15" thickBot="1" x14ac:dyDescent="0.35">
      <c r="A241" s="293" t="s">
        <v>14</v>
      </c>
      <c r="B241" s="257" t="s">
        <v>18</v>
      </c>
      <c r="C241" s="390" t="s">
        <v>305</v>
      </c>
      <c r="D241" s="391"/>
      <c r="E241" s="391"/>
      <c r="F241" s="391"/>
      <c r="G241" s="391"/>
      <c r="H241" s="391"/>
      <c r="I241" s="391"/>
      <c r="J241" s="391"/>
      <c r="K241" s="391"/>
      <c r="L241" s="391"/>
      <c r="M241" s="392"/>
    </row>
    <row r="242" spans="1:14" ht="28.2" customHeight="1" x14ac:dyDescent="0.3">
      <c r="A242" s="490" t="s">
        <v>14</v>
      </c>
      <c r="B242" s="414" t="s">
        <v>18</v>
      </c>
      <c r="C242" s="370" t="s">
        <v>18</v>
      </c>
      <c r="D242" s="421" t="s">
        <v>377</v>
      </c>
      <c r="E242" s="252">
        <v>1</v>
      </c>
      <c r="F242" s="331" t="s">
        <v>378</v>
      </c>
      <c r="G242" s="363" t="s">
        <v>379</v>
      </c>
      <c r="H242" s="363" t="s">
        <v>380</v>
      </c>
      <c r="I242" s="261" t="s">
        <v>557</v>
      </c>
      <c r="J242" s="252" t="s">
        <v>302</v>
      </c>
      <c r="K242" s="363" t="s">
        <v>24</v>
      </c>
      <c r="L242" s="385">
        <v>7.5</v>
      </c>
      <c r="M242" s="385">
        <f>SUM(L242)</f>
        <v>7.5</v>
      </c>
    </row>
    <row r="243" spans="1:14" ht="28.95" customHeight="1" thickBot="1" x14ac:dyDescent="0.35">
      <c r="A243" s="491"/>
      <c r="B243" s="492"/>
      <c r="C243" s="470"/>
      <c r="D243" s="478"/>
      <c r="E243" s="237">
        <v>2</v>
      </c>
      <c r="F243" s="249" t="s">
        <v>381</v>
      </c>
      <c r="G243" s="364"/>
      <c r="H243" s="364"/>
      <c r="I243" s="237" t="s">
        <v>556</v>
      </c>
      <c r="J243" s="237" t="s">
        <v>302</v>
      </c>
      <c r="K243" s="364"/>
      <c r="L243" s="386"/>
      <c r="M243" s="386"/>
    </row>
    <row r="244" spans="1:14" ht="66.599999999999994" customHeight="1" thickBot="1" x14ac:dyDescent="0.35">
      <c r="A244" s="11" t="s">
        <v>14</v>
      </c>
      <c r="B244" s="12" t="s">
        <v>18</v>
      </c>
      <c r="C244" s="17" t="s">
        <v>25</v>
      </c>
      <c r="D244" s="202" t="s">
        <v>306</v>
      </c>
      <c r="E244" s="17" t="s">
        <v>189</v>
      </c>
      <c r="F244" s="99" t="s">
        <v>307</v>
      </c>
      <c r="G244" s="77" t="s">
        <v>170</v>
      </c>
      <c r="H244" s="7" t="s">
        <v>171</v>
      </c>
      <c r="I244" s="17" t="s">
        <v>309</v>
      </c>
      <c r="J244" s="237" t="s">
        <v>302</v>
      </c>
      <c r="K244" s="17" t="s">
        <v>24</v>
      </c>
      <c r="L244" s="18">
        <v>5</v>
      </c>
      <c r="M244" s="18">
        <f>SUM(L244)</f>
        <v>5</v>
      </c>
    </row>
    <row r="245" spans="1:14" ht="15" thickBot="1" x14ac:dyDescent="0.35">
      <c r="A245" s="11" t="s">
        <v>14</v>
      </c>
      <c r="B245" s="12" t="s">
        <v>25</v>
      </c>
      <c r="C245" s="390" t="s">
        <v>382</v>
      </c>
      <c r="D245" s="391"/>
      <c r="E245" s="391"/>
      <c r="F245" s="391"/>
      <c r="G245" s="391"/>
      <c r="H245" s="391"/>
      <c r="I245" s="391"/>
      <c r="J245" s="391"/>
      <c r="K245" s="391"/>
      <c r="L245" s="391"/>
      <c r="M245" s="392"/>
    </row>
    <row r="246" spans="1:14" ht="123" customHeight="1" thickBot="1" x14ac:dyDescent="0.35">
      <c r="A246" s="301" t="s">
        <v>14</v>
      </c>
      <c r="B246" s="256" t="s">
        <v>25</v>
      </c>
      <c r="C246" s="261" t="s">
        <v>25</v>
      </c>
      <c r="D246" s="273" t="s">
        <v>611</v>
      </c>
      <c r="E246" s="252">
        <v>1</v>
      </c>
      <c r="F246" s="331" t="s">
        <v>383</v>
      </c>
      <c r="G246" s="252" t="s">
        <v>758</v>
      </c>
      <c r="H246" s="252" t="s">
        <v>380</v>
      </c>
      <c r="I246" s="244" t="s">
        <v>842</v>
      </c>
      <c r="J246" s="89" t="s">
        <v>302</v>
      </c>
      <c r="K246" s="252" t="s">
        <v>24</v>
      </c>
      <c r="L246" s="277">
        <v>3.6</v>
      </c>
      <c r="M246" s="18">
        <f>SUM(L246)</f>
        <v>3.6</v>
      </c>
    </row>
    <row r="247" spans="1:14" ht="15" thickBot="1" x14ac:dyDescent="0.35">
      <c r="A247" s="11" t="s">
        <v>14</v>
      </c>
      <c r="B247" s="12" t="s">
        <v>73</v>
      </c>
      <c r="C247" s="390" t="s">
        <v>311</v>
      </c>
      <c r="D247" s="391"/>
      <c r="E247" s="391"/>
      <c r="F247" s="391"/>
      <c r="G247" s="391"/>
      <c r="H247" s="391"/>
      <c r="I247" s="391"/>
      <c r="J247" s="391"/>
      <c r="K247" s="391"/>
      <c r="L247" s="391"/>
      <c r="M247" s="392"/>
    </row>
    <row r="248" spans="1:14" ht="30" customHeight="1" x14ac:dyDescent="0.3">
      <c r="A248" s="400" t="s">
        <v>14</v>
      </c>
      <c r="B248" s="402" t="s">
        <v>73</v>
      </c>
      <c r="C248" s="404" t="s">
        <v>14</v>
      </c>
      <c r="D248" s="406" t="s">
        <v>312</v>
      </c>
      <c r="E248" s="404" t="s">
        <v>189</v>
      </c>
      <c r="F248" s="266" t="s">
        <v>180</v>
      </c>
      <c r="G248" s="404" t="s">
        <v>170</v>
      </c>
      <c r="H248" s="506" t="s">
        <v>759</v>
      </c>
      <c r="I248" s="506" t="s">
        <v>313</v>
      </c>
      <c r="J248" s="506" t="s">
        <v>548</v>
      </c>
      <c r="K248" s="423" t="s">
        <v>24</v>
      </c>
      <c r="L248" s="385">
        <v>130</v>
      </c>
      <c r="M248" s="398">
        <f>SUM(L248)</f>
        <v>130</v>
      </c>
      <c r="N248" s="138"/>
    </row>
    <row r="249" spans="1:14" ht="28.95" customHeight="1" thickBot="1" x14ac:dyDescent="0.35">
      <c r="A249" s="489"/>
      <c r="B249" s="456"/>
      <c r="C249" s="457"/>
      <c r="D249" s="465"/>
      <c r="E249" s="457"/>
      <c r="F249" s="296" t="s">
        <v>168</v>
      </c>
      <c r="G249" s="457"/>
      <c r="H249" s="507"/>
      <c r="I249" s="507"/>
      <c r="J249" s="507"/>
      <c r="K249" s="470"/>
      <c r="L249" s="386"/>
      <c r="M249" s="505"/>
    </row>
    <row r="250" spans="1:14" ht="43.2" customHeight="1" x14ac:dyDescent="0.3">
      <c r="A250" s="400" t="s">
        <v>14</v>
      </c>
      <c r="B250" s="402" t="s">
        <v>73</v>
      </c>
      <c r="C250" s="404" t="s">
        <v>29</v>
      </c>
      <c r="D250" s="406" t="s">
        <v>384</v>
      </c>
      <c r="E250" s="244" t="s">
        <v>189</v>
      </c>
      <c r="F250" s="192" t="s">
        <v>385</v>
      </c>
      <c r="G250" s="244" t="s">
        <v>379</v>
      </c>
      <c r="H250" s="370" t="s">
        <v>171</v>
      </c>
      <c r="I250" s="244" t="s">
        <v>530</v>
      </c>
      <c r="J250" s="244" t="s">
        <v>185</v>
      </c>
      <c r="K250" s="284" t="s">
        <v>149</v>
      </c>
      <c r="L250" s="238">
        <v>15</v>
      </c>
      <c r="M250" s="398">
        <f>SUM(L250+L251+L252)</f>
        <v>20</v>
      </c>
    </row>
    <row r="251" spans="1:14" ht="31.2" customHeight="1" x14ac:dyDescent="0.3">
      <c r="A251" s="489"/>
      <c r="B251" s="456"/>
      <c r="C251" s="457"/>
      <c r="D251" s="465"/>
      <c r="E251" s="457" t="s">
        <v>185</v>
      </c>
      <c r="F251" s="503" t="s">
        <v>531</v>
      </c>
      <c r="G251" s="457" t="s">
        <v>532</v>
      </c>
      <c r="H251" s="371"/>
      <c r="I251" s="457" t="s">
        <v>533</v>
      </c>
      <c r="J251" s="457" t="s">
        <v>337</v>
      </c>
      <c r="K251" s="45" t="s">
        <v>24</v>
      </c>
      <c r="L251" s="298">
        <v>1.5</v>
      </c>
      <c r="M251" s="505"/>
    </row>
    <row r="252" spans="1:14" ht="31.2" customHeight="1" thickBot="1" x14ac:dyDescent="0.35">
      <c r="A252" s="401"/>
      <c r="B252" s="403"/>
      <c r="C252" s="405"/>
      <c r="D252" s="407"/>
      <c r="E252" s="405"/>
      <c r="F252" s="504"/>
      <c r="G252" s="405"/>
      <c r="H252" s="372"/>
      <c r="I252" s="405"/>
      <c r="J252" s="405"/>
      <c r="K252" s="285" t="s">
        <v>68</v>
      </c>
      <c r="L252" s="239">
        <v>3.5</v>
      </c>
      <c r="M252" s="399"/>
    </row>
    <row r="253" spans="1:14" ht="15" thickBot="1" x14ac:dyDescent="0.35">
      <c r="A253" s="11" t="s">
        <v>14</v>
      </c>
      <c r="B253" s="12" t="s">
        <v>77</v>
      </c>
      <c r="C253" s="390" t="s">
        <v>314</v>
      </c>
      <c r="D253" s="391"/>
      <c r="E253" s="391"/>
      <c r="F253" s="391"/>
      <c r="G253" s="391"/>
      <c r="H253" s="391"/>
      <c r="I253" s="391"/>
      <c r="J253" s="391"/>
      <c r="K253" s="391"/>
      <c r="L253" s="391"/>
      <c r="M253" s="392"/>
    </row>
    <row r="254" spans="1:14" ht="41.4" x14ac:dyDescent="0.3">
      <c r="A254" s="458" t="s">
        <v>14</v>
      </c>
      <c r="B254" s="414" t="s">
        <v>77</v>
      </c>
      <c r="C254" s="370" t="s">
        <v>337</v>
      </c>
      <c r="D254" s="421" t="s">
        <v>760</v>
      </c>
      <c r="E254" s="297" t="s">
        <v>189</v>
      </c>
      <c r="F254" s="295" t="s">
        <v>761</v>
      </c>
      <c r="G254" s="252" t="s">
        <v>855</v>
      </c>
      <c r="H254" s="203" t="s">
        <v>57</v>
      </c>
      <c r="I254" s="79" t="s">
        <v>762</v>
      </c>
      <c r="J254" s="258" t="s">
        <v>137</v>
      </c>
      <c r="K254" s="423" t="s">
        <v>176</v>
      </c>
      <c r="L254" s="385">
        <v>100</v>
      </c>
      <c r="M254" s="385">
        <f>SUM(L254)</f>
        <v>100</v>
      </c>
    </row>
    <row r="255" spans="1:14" ht="32.4" customHeight="1" thickBot="1" x14ac:dyDescent="0.35">
      <c r="A255" s="459"/>
      <c r="B255" s="437"/>
      <c r="C255" s="371"/>
      <c r="D255" s="422"/>
      <c r="E255" s="297" t="s">
        <v>185</v>
      </c>
      <c r="F255" s="266" t="s">
        <v>763</v>
      </c>
      <c r="G255" s="237" t="s">
        <v>405</v>
      </c>
      <c r="H255" s="203" t="s">
        <v>195</v>
      </c>
      <c r="I255" s="329" t="s">
        <v>181</v>
      </c>
      <c r="J255" s="297" t="s">
        <v>137</v>
      </c>
      <c r="K255" s="424"/>
      <c r="L255" s="425"/>
      <c r="M255" s="425"/>
    </row>
    <row r="256" spans="1:14" ht="48" customHeight="1" x14ac:dyDescent="0.3">
      <c r="A256" s="458" t="s">
        <v>14</v>
      </c>
      <c r="B256" s="414" t="s">
        <v>77</v>
      </c>
      <c r="C256" s="370" t="s">
        <v>534</v>
      </c>
      <c r="D256" s="590" t="s">
        <v>535</v>
      </c>
      <c r="E256" s="244" t="s">
        <v>189</v>
      </c>
      <c r="F256" s="192" t="s">
        <v>586</v>
      </c>
      <c r="G256" s="236" t="s">
        <v>405</v>
      </c>
      <c r="H256" s="244" t="s">
        <v>247</v>
      </c>
      <c r="I256" s="244" t="s">
        <v>181</v>
      </c>
      <c r="J256" s="244" t="s">
        <v>137</v>
      </c>
      <c r="K256" s="423" t="s">
        <v>24</v>
      </c>
      <c r="L256" s="385">
        <v>49.3</v>
      </c>
      <c r="M256" s="385">
        <f>SUM(L256)</f>
        <v>49.3</v>
      </c>
    </row>
    <row r="257" spans="1:14" ht="37.950000000000003" customHeight="1" thickBot="1" x14ac:dyDescent="0.35">
      <c r="A257" s="481"/>
      <c r="B257" s="415"/>
      <c r="C257" s="372"/>
      <c r="D257" s="591"/>
      <c r="E257" s="263" t="s">
        <v>185</v>
      </c>
      <c r="F257" s="106" t="s">
        <v>584</v>
      </c>
      <c r="G257" s="253" t="s">
        <v>405</v>
      </c>
      <c r="H257" s="264" t="s">
        <v>15</v>
      </c>
      <c r="I257" s="76" t="s">
        <v>585</v>
      </c>
      <c r="J257" s="263" t="s">
        <v>189</v>
      </c>
      <c r="K257" s="470"/>
      <c r="L257" s="386"/>
      <c r="M257" s="386"/>
    </row>
    <row r="258" spans="1:14" ht="41.4" x14ac:dyDescent="0.3">
      <c r="A258" s="400" t="s">
        <v>14</v>
      </c>
      <c r="B258" s="402" t="s">
        <v>77</v>
      </c>
      <c r="C258" s="404" t="s">
        <v>548</v>
      </c>
      <c r="D258" s="406" t="s">
        <v>764</v>
      </c>
      <c r="E258" s="244" t="s">
        <v>189</v>
      </c>
      <c r="F258" s="192" t="s">
        <v>856</v>
      </c>
      <c r="G258" s="404" t="s">
        <v>188</v>
      </c>
      <c r="H258" s="244" t="s">
        <v>184</v>
      </c>
      <c r="I258" s="299" t="s">
        <v>765</v>
      </c>
      <c r="J258" s="299" t="s">
        <v>189</v>
      </c>
      <c r="K258" s="423" t="s">
        <v>24</v>
      </c>
      <c r="L258" s="385">
        <v>10</v>
      </c>
      <c r="M258" s="398">
        <f>SUM(L258)</f>
        <v>10</v>
      </c>
      <c r="N258" s="138"/>
    </row>
    <row r="259" spans="1:14" ht="28.2" thickBot="1" x14ac:dyDescent="0.35">
      <c r="A259" s="469"/>
      <c r="B259" s="512"/>
      <c r="C259" s="438"/>
      <c r="D259" s="466"/>
      <c r="E259" s="279" t="s">
        <v>185</v>
      </c>
      <c r="F259" s="309" t="s">
        <v>857</v>
      </c>
      <c r="G259" s="438"/>
      <c r="H259" s="279" t="s">
        <v>15</v>
      </c>
      <c r="I259" s="204" t="s">
        <v>766</v>
      </c>
      <c r="J259" s="205">
        <v>50</v>
      </c>
      <c r="K259" s="424"/>
      <c r="L259" s="425"/>
      <c r="M259" s="585"/>
    </row>
    <row r="260" spans="1:14" ht="52.95" customHeight="1" thickBot="1" x14ac:dyDescent="0.35">
      <c r="A260" s="11" t="s">
        <v>14</v>
      </c>
      <c r="B260" s="12" t="s">
        <v>77</v>
      </c>
      <c r="C260" s="17" t="s">
        <v>366</v>
      </c>
      <c r="D260" s="153" t="s">
        <v>536</v>
      </c>
      <c r="E260" s="13">
        <v>1</v>
      </c>
      <c r="F260" s="87" t="s">
        <v>537</v>
      </c>
      <c r="G260" s="13" t="s">
        <v>538</v>
      </c>
      <c r="H260" s="13" t="s">
        <v>57</v>
      </c>
      <c r="I260" s="13" t="s">
        <v>539</v>
      </c>
      <c r="J260" s="13">
        <v>18</v>
      </c>
      <c r="K260" s="22" t="s">
        <v>24</v>
      </c>
      <c r="L260" s="22">
        <v>3.9</v>
      </c>
      <c r="M260" s="22">
        <f>SUM(L260)</f>
        <v>3.9</v>
      </c>
    </row>
    <row r="261" spans="1:14" ht="21" customHeight="1" thickBot="1" x14ac:dyDescent="0.35">
      <c r="A261" s="11" t="s">
        <v>14</v>
      </c>
      <c r="B261" s="12" t="s">
        <v>250</v>
      </c>
      <c r="C261" s="390" t="s">
        <v>334</v>
      </c>
      <c r="D261" s="391"/>
      <c r="E261" s="391"/>
      <c r="F261" s="391"/>
      <c r="G261" s="391"/>
      <c r="H261" s="391"/>
      <c r="I261" s="391"/>
      <c r="J261" s="391"/>
      <c r="K261" s="391"/>
      <c r="L261" s="391"/>
      <c r="M261" s="392"/>
    </row>
    <row r="262" spans="1:14" ht="76.95" customHeight="1" x14ac:dyDescent="0.3">
      <c r="A262" s="458" t="s">
        <v>14</v>
      </c>
      <c r="B262" s="414" t="s">
        <v>250</v>
      </c>
      <c r="C262" s="370" t="s">
        <v>14</v>
      </c>
      <c r="D262" s="525" t="s">
        <v>335</v>
      </c>
      <c r="E262" s="244">
        <v>1</v>
      </c>
      <c r="F262" s="192" t="s">
        <v>612</v>
      </c>
      <c r="G262" s="370" t="s">
        <v>332</v>
      </c>
      <c r="H262" s="370" t="s">
        <v>23</v>
      </c>
      <c r="I262" s="370" t="s">
        <v>540</v>
      </c>
      <c r="J262" s="374" t="s">
        <v>534</v>
      </c>
      <c r="K262" s="244" t="s">
        <v>24</v>
      </c>
      <c r="L262" s="238">
        <v>19.899999999999999</v>
      </c>
      <c r="M262" s="385">
        <f>SUM(L262+L263)</f>
        <v>51</v>
      </c>
    </row>
    <row r="263" spans="1:14" ht="78" customHeight="1" x14ac:dyDescent="0.3">
      <c r="A263" s="459"/>
      <c r="B263" s="437"/>
      <c r="C263" s="371"/>
      <c r="D263" s="526"/>
      <c r="E263" s="297">
        <v>2</v>
      </c>
      <c r="F263" s="295" t="s">
        <v>336</v>
      </c>
      <c r="G263" s="371"/>
      <c r="H263" s="371"/>
      <c r="I263" s="371"/>
      <c r="J263" s="375"/>
      <c r="K263" s="438" t="s">
        <v>16</v>
      </c>
      <c r="L263" s="585">
        <v>31.1</v>
      </c>
      <c r="M263" s="425"/>
    </row>
    <row r="264" spans="1:14" ht="61.95" customHeight="1" thickBot="1" x14ac:dyDescent="0.35">
      <c r="A264" s="459"/>
      <c r="B264" s="437"/>
      <c r="C264" s="371"/>
      <c r="D264" s="526"/>
      <c r="E264" s="279" t="s">
        <v>285</v>
      </c>
      <c r="F264" s="309" t="s">
        <v>338</v>
      </c>
      <c r="G264" s="371"/>
      <c r="H264" s="372"/>
      <c r="I264" s="372"/>
      <c r="J264" s="376"/>
      <c r="K264" s="372"/>
      <c r="L264" s="386"/>
      <c r="M264" s="425"/>
    </row>
    <row r="265" spans="1:14" ht="51.6" customHeight="1" x14ac:dyDescent="0.3">
      <c r="A265" s="458" t="s">
        <v>14</v>
      </c>
      <c r="B265" s="414" t="s">
        <v>250</v>
      </c>
      <c r="C265" s="370" t="s">
        <v>199</v>
      </c>
      <c r="D265" s="441" t="s">
        <v>339</v>
      </c>
      <c r="E265" s="244" t="s">
        <v>189</v>
      </c>
      <c r="F265" s="192" t="s">
        <v>340</v>
      </c>
      <c r="G265" s="370" t="s">
        <v>341</v>
      </c>
      <c r="H265" s="244" t="s">
        <v>195</v>
      </c>
      <c r="I265" s="244" t="s">
        <v>543</v>
      </c>
      <c r="J265" s="244">
        <v>1</v>
      </c>
      <c r="K265" s="370" t="s">
        <v>24</v>
      </c>
      <c r="L265" s="385">
        <v>25.7</v>
      </c>
      <c r="M265" s="385">
        <f>SUM(L265)</f>
        <v>25.7</v>
      </c>
    </row>
    <row r="266" spans="1:14" ht="65.400000000000006" customHeight="1" thickBot="1" x14ac:dyDescent="0.35">
      <c r="A266" s="481"/>
      <c r="B266" s="415"/>
      <c r="C266" s="372"/>
      <c r="D266" s="442"/>
      <c r="E266" s="322" t="s">
        <v>185</v>
      </c>
      <c r="F266" s="102" t="s">
        <v>542</v>
      </c>
      <c r="G266" s="372"/>
      <c r="H266" s="130" t="s">
        <v>767</v>
      </c>
      <c r="I266" s="76" t="s">
        <v>768</v>
      </c>
      <c r="J266" s="285">
        <v>1</v>
      </c>
      <c r="K266" s="589"/>
      <c r="L266" s="386"/>
      <c r="M266" s="386"/>
    </row>
    <row r="267" spans="1:14" ht="15" thickBot="1" x14ac:dyDescent="0.35">
      <c r="A267" s="271" t="s">
        <v>18</v>
      </c>
      <c r="B267" s="485" t="s">
        <v>315</v>
      </c>
      <c r="C267" s="486"/>
      <c r="D267" s="486"/>
      <c r="E267" s="486"/>
      <c r="F267" s="486"/>
      <c r="G267" s="486"/>
      <c r="H267" s="486"/>
      <c r="I267" s="486"/>
      <c r="J267" s="486"/>
      <c r="K267" s="486"/>
      <c r="L267" s="486"/>
      <c r="M267" s="487"/>
    </row>
    <row r="268" spans="1:14" ht="15" thickBot="1" x14ac:dyDescent="0.35">
      <c r="A268" s="11" t="s">
        <v>18</v>
      </c>
      <c r="B268" s="12" t="s">
        <v>14</v>
      </c>
      <c r="C268" s="390" t="s">
        <v>316</v>
      </c>
      <c r="D268" s="391"/>
      <c r="E268" s="391"/>
      <c r="F268" s="391"/>
      <c r="G268" s="391"/>
      <c r="H268" s="391"/>
      <c r="I268" s="391"/>
      <c r="J268" s="391"/>
      <c r="K268" s="391"/>
      <c r="L268" s="391"/>
      <c r="M268" s="392"/>
    </row>
    <row r="269" spans="1:14" ht="44.4" customHeight="1" thickBot="1" x14ac:dyDescent="0.35">
      <c r="A269" s="11" t="s">
        <v>18</v>
      </c>
      <c r="B269" s="12" t="s">
        <v>14</v>
      </c>
      <c r="C269" s="17" t="s">
        <v>77</v>
      </c>
      <c r="D269" s="202" t="s">
        <v>769</v>
      </c>
      <c r="E269" s="17" t="s">
        <v>189</v>
      </c>
      <c r="F269" s="198" t="s">
        <v>771</v>
      </c>
      <c r="G269" s="17" t="s">
        <v>379</v>
      </c>
      <c r="H269" s="60" t="s">
        <v>408</v>
      </c>
      <c r="I269" s="60" t="s">
        <v>770</v>
      </c>
      <c r="J269" s="208">
        <v>2</v>
      </c>
      <c r="K269" s="17" t="s">
        <v>24</v>
      </c>
      <c r="L269" s="18">
        <v>10</v>
      </c>
      <c r="M269" s="18">
        <f>SUM(L269)</f>
        <v>10</v>
      </c>
    </row>
    <row r="270" spans="1:14" ht="46.95" customHeight="1" thickBot="1" x14ac:dyDescent="0.35">
      <c r="A270" s="11" t="s">
        <v>18</v>
      </c>
      <c r="B270" s="12" t="s">
        <v>14</v>
      </c>
      <c r="C270" s="17" t="s">
        <v>49</v>
      </c>
      <c r="D270" s="202" t="s">
        <v>317</v>
      </c>
      <c r="E270" s="17" t="s">
        <v>189</v>
      </c>
      <c r="F270" s="334" t="s">
        <v>772</v>
      </c>
      <c r="G270" s="17" t="s">
        <v>318</v>
      </c>
      <c r="H270" s="60" t="s">
        <v>171</v>
      </c>
      <c r="I270" s="60" t="s">
        <v>544</v>
      </c>
      <c r="J270" s="17" t="s">
        <v>773</v>
      </c>
      <c r="K270" s="17" t="s">
        <v>176</v>
      </c>
      <c r="L270" s="18">
        <v>151.4</v>
      </c>
      <c r="M270" s="18">
        <f>SUM(L270)</f>
        <v>151.4</v>
      </c>
    </row>
    <row r="271" spans="1:14" ht="64.5" customHeight="1" thickBot="1" x14ac:dyDescent="0.35">
      <c r="A271" s="240" t="s">
        <v>18</v>
      </c>
      <c r="B271" s="242" t="s">
        <v>14</v>
      </c>
      <c r="C271" s="244" t="s">
        <v>186</v>
      </c>
      <c r="D271" s="246" t="s">
        <v>317</v>
      </c>
      <c r="E271" s="252">
        <v>1</v>
      </c>
      <c r="F271" s="334" t="s">
        <v>772</v>
      </c>
      <c r="G271" s="244" t="s">
        <v>319</v>
      </c>
      <c r="H271" s="191" t="s">
        <v>57</v>
      </c>
      <c r="I271" s="286" t="s">
        <v>774</v>
      </c>
      <c r="J271" s="191">
        <v>1</v>
      </c>
      <c r="K271" s="209" t="s">
        <v>176</v>
      </c>
      <c r="L271" s="347">
        <v>55.8</v>
      </c>
      <c r="M271" s="277">
        <f>SUM(L271)</f>
        <v>55.8</v>
      </c>
    </row>
    <row r="272" spans="1:14" ht="75" customHeight="1" thickBot="1" x14ac:dyDescent="0.35">
      <c r="A272" s="240" t="s">
        <v>18</v>
      </c>
      <c r="B272" s="242" t="s">
        <v>14</v>
      </c>
      <c r="C272" s="244" t="s">
        <v>199</v>
      </c>
      <c r="D272" s="246" t="s">
        <v>320</v>
      </c>
      <c r="E272" s="236">
        <v>1</v>
      </c>
      <c r="F272" s="190" t="s">
        <v>772</v>
      </c>
      <c r="G272" s="244" t="s">
        <v>319</v>
      </c>
      <c r="H272" s="191" t="s">
        <v>57</v>
      </c>
      <c r="I272" s="286" t="s">
        <v>774</v>
      </c>
      <c r="J272" s="191">
        <v>1</v>
      </c>
      <c r="K272" s="191" t="s">
        <v>16</v>
      </c>
      <c r="L272" s="288">
        <v>31.9</v>
      </c>
      <c r="M272" s="277">
        <f>SUM(L272)</f>
        <v>31.9</v>
      </c>
    </row>
    <row r="273" spans="1:13" ht="87.6" customHeight="1" thickBot="1" x14ac:dyDescent="0.35">
      <c r="A273" s="240" t="s">
        <v>18</v>
      </c>
      <c r="B273" s="242" t="s">
        <v>14</v>
      </c>
      <c r="C273" s="244" t="s">
        <v>534</v>
      </c>
      <c r="D273" s="246" t="s">
        <v>775</v>
      </c>
      <c r="E273" s="236">
        <v>1</v>
      </c>
      <c r="F273" s="334" t="s">
        <v>772</v>
      </c>
      <c r="G273" s="244" t="s">
        <v>319</v>
      </c>
      <c r="H273" s="191" t="s">
        <v>57</v>
      </c>
      <c r="I273" s="286" t="s">
        <v>774</v>
      </c>
      <c r="J273" s="209">
        <v>1</v>
      </c>
      <c r="K273" s="209" t="s">
        <v>176</v>
      </c>
      <c r="L273" s="347">
        <v>86.9</v>
      </c>
      <c r="M273" s="277">
        <f>SUM(L273)</f>
        <v>86.9</v>
      </c>
    </row>
    <row r="274" spans="1:13" ht="15" thickBot="1" x14ac:dyDescent="0.35">
      <c r="A274" s="11" t="s">
        <v>18</v>
      </c>
      <c r="B274" s="12" t="s">
        <v>25</v>
      </c>
      <c r="C274" s="390" t="s">
        <v>321</v>
      </c>
      <c r="D274" s="391"/>
      <c r="E274" s="391"/>
      <c r="F274" s="391"/>
      <c r="G274" s="391"/>
      <c r="H274" s="391"/>
      <c r="I274" s="391"/>
      <c r="J274" s="391"/>
      <c r="K274" s="391"/>
      <c r="L274" s="391"/>
      <c r="M274" s="392"/>
    </row>
    <row r="275" spans="1:13" ht="73.2" customHeight="1" thickBot="1" x14ac:dyDescent="0.35">
      <c r="A275" s="11" t="s">
        <v>18</v>
      </c>
      <c r="B275" s="12" t="s">
        <v>25</v>
      </c>
      <c r="C275" s="17" t="s">
        <v>14</v>
      </c>
      <c r="D275" s="202" t="s">
        <v>776</v>
      </c>
      <c r="E275" s="17">
        <v>1</v>
      </c>
      <c r="F275" s="198" t="s">
        <v>858</v>
      </c>
      <c r="G275" s="17" t="s">
        <v>777</v>
      </c>
      <c r="H275" s="61" t="s">
        <v>23</v>
      </c>
      <c r="I275" s="17" t="s">
        <v>783</v>
      </c>
      <c r="J275" s="61" t="s">
        <v>784</v>
      </c>
      <c r="K275" s="17" t="s">
        <v>24</v>
      </c>
      <c r="L275" s="18">
        <v>4.2</v>
      </c>
      <c r="M275" s="18">
        <f>SUM(L275)</f>
        <v>4.2</v>
      </c>
    </row>
    <row r="276" spans="1:13" ht="83.4" customHeight="1" thickBot="1" x14ac:dyDescent="0.35">
      <c r="A276" s="11" t="s">
        <v>18</v>
      </c>
      <c r="B276" s="12" t="s">
        <v>25</v>
      </c>
      <c r="C276" s="17" t="s">
        <v>18</v>
      </c>
      <c r="D276" s="202" t="s">
        <v>778</v>
      </c>
      <c r="E276" s="17">
        <v>1</v>
      </c>
      <c r="F276" s="99" t="s">
        <v>322</v>
      </c>
      <c r="G276" s="17" t="s">
        <v>318</v>
      </c>
      <c r="H276" s="61" t="s">
        <v>57</v>
      </c>
      <c r="I276" s="17" t="s">
        <v>323</v>
      </c>
      <c r="J276" s="61" t="s">
        <v>137</v>
      </c>
      <c r="K276" s="17" t="s">
        <v>24</v>
      </c>
      <c r="L276" s="18">
        <v>2.1</v>
      </c>
      <c r="M276" s="18">
        <f>SUM(L276)</f>
        <v>2.1</v>
      </c>
    </row>
    <row r="277" spans="1:13" ht="39" customHeight="1" x14ac:dyDescent="0.3">
      <c r="A277" s="412" t="s">
        <v>18</v>
      </c>
      <c r="B277" s="414" t="s">
        <v>25</v>
      </c>
      <c r="C277" s="370" t="s">
        <v>29</v>
      </c>
      <c r="D277" s="525" t="s">
        <v>779</v>
      </c>
      <c r="E277" s="370">
        <v>1</v>
      </c>
      <c r="F277" s="559" t="s">
        <v>180</v>
      </c>
      <c r="G277" s="370" t="s">
        <v>370</v>
      </c>
      <c r="H277" s="562" t="s">
        <v>57</v>
      </c>
      <c r="I277" s="370" t="s">
        <v>181</v>
      </c>
      <c r="J277" s="562" t="s">
        <v>780</v>
      </c>
      <c r="K277" s="261" t="s">
        <v>176</v>
      </c>
      <c r="L277" s="277">
        <v>75</v>
      </c>
      <c r="M277" s="385">
        <f>SUM(L277+L278)</f>
        <v>118.3</v>
      </c>
    </row>
    <row r="278" spans="1:13" ht="45" customHeight="1" thickBot="1" x14ac:dyDescent="0.35">
      <c r="A278" s="413"/>
      <c r="B278" s="415"/>
      <c r="C278" s="372"/>
      <c r="D278" s="582"/>
      <c r="E278" s="372"/>
      <c r="F278" s="561"/>
      <c r="G278" s="372"/>
      <c r="H278" s="537"/>
      <c r="I278" s="372"/>
      <c r="J278" s="537"/>
      <c r="K278" s="245" t="s">
        <v>24</v>
      </c>
      <c r="L278" s="239">
        <v>43.3</v>
      </c>
      <c r="M278" s="386"/>
    </row>
    <row r="279" spans="1:13" ht="15" thickBot="1" x14ac:dyDescent="0.35">
      <c r="A279" s="212" t="s">
        <v>18</v>
      </c>
      <c r="B279" s="211" t="s">
        <v>29</v>
      </c>
      <c r="C279" s="547" t="s">
        <v>785</v>
      </c>
      <c r="D279" s="431"/>
      <c r="E279" s="431"/>
      <c r="F279" s="431"/>
      <c r="G279" s="431"/>
      <c r="H279" s="431"/>
      <c r="I279" s="431"/>
      <c r="J279" s="431"/>
      <c r="K279" s="431"/>
      <c r="L279" s="431"/>
      <c r="M279" s="548"/>
    </row>
    <row r="280" spans="1:13" ht="28.2" customHeight="1" x14ac:dyDescent="0.3">
      <c r="A280" s="426" t="s">
        <v>18</v>
      </c>
      <c r="B280" s="437" t="s">
        <v>29</v>
      </c>
      <c r="C280" s="371" t="s">
        <v>14</v>
      </c>
      <c r="D280" s="422" t="s">
        <v>386</v>
      </c>
      <c r="E280" s="322" t="s">
        <v>189</v>
      </c>
      <c r="F280" s="102" t="s">
        <v>387</v>
      </c>
      <c r="G280" s="371" t="s">
        <v>731</v>
      </c>
      <c r="H280" s="322" t="s">
        <v>17</v>
      </c>
      <c r="I280" s="322" t="s">
        <v>545</v>
      </c>
      <c r="J280" s="210">
        <v>1</v>
      </c>
      <c r="K280" s="370" t="s">
        <v>24</v>
      </c>
      <c r="L280" s="385">
        <v>153.5</v>
      </c>
      <c r="M280" s="425">
        <f>SUM(L280)</f>
        <v>153.5</v>
      </c>
    </row>
    <row r="281" spans="1:13" x14ac:dyDescent="0.3">
      <c r="A281" s="426"/>
      <c r="B281" s="437"/>
      <c r="C281" s="371"/>
      <c r="D281" s="422"/>
      <c r="E281" s="438" t="s">
        <v>185</v>
      </c>
      <c r="F281" s="439" t="s">
        <v>388</v>
      </c>
      <c r="G281" s="371"/>
      <c r="H281" s="438" t="s">
        <v>57</v>
      </c>
      <c r="I281" s="438" t="s">
        <v>547</v>
      </c>
      <c r="J281" s="549">
        <v>16</v>
      </c>
      <c r="K281" s="371"/>
      <c r="L281" s="425"/>
      <c r="M281" s="425"/>
    </row>
    <row r="282" spans="1:13" ht="18.600000000000001" customHeight="1" x14ac:dyDescent="0.3">
      <c r="A282" s="427"/>
      <c r="B282" s="527"/>
      <c r="C282" s="527"/>
      <c r="D282" s="422"/>
      <c r="E282" s="373"/>
      <c r="F282" s="440"/>
      <c r="G282" s="371"/>
      <c r="H282" s="373"/>
      <c r="I282" s="373"/>
      <c r="J282" s="373"/>
      <c r="K282" s="371"/>
      <c r="L282" s="425"/>
      <c r="M282" s="425"/>
    </row>
    <row r="283" spans="1:13" ht="38.4" customHeight="1" thickBot="1" x14ac:dyDescent="0.35">
      <c r="A283" s="428"/>
      <c r="B283" s="527"/>
      <c r="C283" s="527"/>
      <c r="D283" s="478"/>
      <c r="E283" s="326">
        <v>3</v>
      </c>
      <c r="F283" s="107" t="s">
        <v>781</v>
      </c>
      <c r="G283" s="372"/>
      <c r="H283" s="326" t="s">
        <v>15</v>
      </c>
      <c r="I283" s="237" t="s">
        <v>546</v>
      </c>
      <c r="J283" s="326">
        <v>1</v>
      </c>
      <c r="K283" s="372"/>
      <c r="L283" s="386"/>
      <c r="M283" s="386"/>
    </row>
    <row r="284" spans="1:13" ht="34.950000000000003" customHeight="1" x14ac:dyDescent="0.3">
      <c r="A284" s="400" t="s">
        <v>18</v>
      </c>
      <c r="B284" s="402" t="s">
        <v>29</v>
      </c>
      <c r="C284" s="433" t="s">
        <v>18</v>
      </c>
      <c r="D284" s="435" t="s">
        <v>324</v>
      </c>
      <c r="E284" s="416" t="s">
        <v>189</v>
      </c>
      <c r="F284" s="598" t="s">
        <v>782</v>
      </c>
      <c r="G284" s="416" t="s">
        <v>631</v>
      </c>
      <c r="H284" s="562" t="s">
        <v>683</v>
      </c>
      <c r="I284" s="416" t="s">
        <v>181</v>
      </c>
      <c r="J284" s="416" t="s">
        <v>137</v>
      </c>
      <c r="K284" s="258" t="s">
        <v>86</v>
      </c>
      <c r="L284" s="189">
        <v>243.5</v>
      </c>
      <c r="M284" s="410">
        <f>SUM(L284+L285)</f>
        <v>255.5</v>
      </c>
    </row>
    <row r="285" spans="1:13" ht="30" customHeight="1" thickBot="1" x14ac:dyDescent="0.35">
      <c r="A285" s="401"/>
      <c r="B285" s="403"/>
      <c r="C285" s="434"/>
      <c r="D285" s="436"/>
      <c r="E285" s="417"/>
      <c r="F285" s="535"/>
      <c r="G285" s="417"/>
      <c r="H285" s="537"/>
      <c r="I285" s="417"/>
      <c r="J285" s="417"/>
      <c r="K285" s="317" t="s">
        <v>24</v>
      </c>
      <c r="L285" s="193">
        <v>12</v>
      </c>
      <c r="M285" s="411"/>
    </row>
    <row r="286" spans="1:13" ht="15" thickBot="1" x14ac:dyDescent="0.35">
      <c r="A286" s="213" t="s">
        <v>18</v>
      </c>
      <c r="B286" s="214" t="s">
        <v>73</v>
      </c>
      <c r="C286" s="429" t="s">
        <v>249</v>
      </c>
      <c r="D286" s="430"/>
      <c r="E286" s="431"/>
      <c r="F286" s="431"/>
      <c r="G286" s="431"/>
      <c r="H286" s="431"/>
      <c r="I286" s="431"/>
      <c r="J286" s="431"/>
      <c r="K286" s="431"/>
      <c r="L286" s="431"/>
      <c r="M286" s="432"/>
    </row>
    <row r="287" spans="1:13" ht="61.95" customHeight="1" x14ac:dyDescent="0.3">
      <c r="A287" s="412" t="s">
        <v>18</v>
      </c>
      <c r="B287" s="414" t="s">
        <v>73</v>
      </c>
      <c r="C287" s="370" t="s">
        <v>14</v>
      </c>
      <c r="D287" s="525" t="s">
        <v>389</v>
      </c>
      <c r="E287" s="70" t="s">
        <v>189</v>
      </c>
      <c r="F287" s="192" t="s">
        <v>786</v>
      </c>
      <c r="G287" s="370" t="s">
        <v>731</v>
      </c>
      <c r="H287" s="377" t="s">
        <v>57</v>
      </c>
      <c r="I287" s="244" t="s">
        <v>798</v>
      </c>
      <c r="J287" s="215">
        <v>150</v>
      </c>
      <c r="K287" s="377" t="s">
        <v>24</v>
      </c>
      <c r="L287" s="523">
        <v>11.3</v>
      </c>
      <c r="M287" s="410">
        <f>SUM(L287)</f>
        <v>11.3</v>
      </c>
    </row>
    <row r="288" spans="1:13" ht="50.4" customHeight="1" thickBot="1" x14ac:dyDescent="0.35">
      <c r="A288" s="426"/>
      <c r="B288" s="437"/>
      <c r="C288" s="371"/>
      <c r="D288" s="526"/>
      <c r="E288" s="319" t="s">
        <v>185</v>
      </c>
      <c r="F288" s="115" t="s">
        <v>787</v>
      </c>
      <c r="G288" s="371"/>
      <c r="H288" s="378"/>
      <c r="I288" s="194" t="s">
        <v>549</v>
      </c>
      <c r="J288" s="195">
        <v>4</v>
      </c>
      <c r="K288" s="378"/>
      <c r="L288" s="524"/>
      <c r="M288" s="420"/>
    </row>
    <row r="289" spans="1:13" ht="34.5" customHeight="1" x14ac:dyDescent="0.3">
      <c r="A289" s="400" t="s">
        <v>18</v>
      </c>
      <c r="B289" s="402" t="s">
        <v>73</v>
      </c>
      <c r="C289" s="404" t="s">
        <v>18</v>
      </c>
      <c r="D289" s="587" t="s">
        <v>390</v>
      </c>
      <c r="E289" s="244" t="s">
        <v>189</v>
      </c>
      <c r="F289" s="192" t="s">
        <v>391</v>
      </c>
      <c r="G289" s="404" t="s">
        <v>731</v>
      </c>
      <c r="H289" s="370" t="s">
        <v>57</v>
      </c>
      <c r="I289" s="244" t="s">
        <v>392</v>
      </c>
      <c r="J289" s="139">
        <v>7100</v>
      </c>
      <c r="K289" s="370" t="s">
        <v>24</v>
      </c>
      <c r="L289" s="238">
        <v>285.10000000000002</v>
      </c>
      <c r="M289" s="531">
        <f>SUM(L289+L290+L291)</f>
        <v>731.5</v>
      </c>
    </row>
    <row r="290" spans="1:13" ht="41.4" x14ac:dyDescent="0.3">
      <c r="A290" s="489"/>
      <c r="B290" s="456"/>
      <c r="C290" s="457"/>
      <c r="D290" s="588"/>
      <c r="E290" s="297" t="s">
        <v>185</v>
      </c>
      <c r="F290" s="295" t="s">
        <v>393</v>
      </c>
      <c r="G290" s="457"/>
      <c r="H290" s="371"/>
      <c r="I290" s="297" t="s">
        <v>394</v>
      </c>
      <c r="J290" s="216">
        <v>7100</v>
      </c>
      <c r="K290" s="371"/>
      <c r="L290" s="108">
        <v>399.4</v>
      </c>
      <c r="M290" s="532"/>
    </row>
    <row r="291" spans="1:13" ht="55.8" thickBot="1" x14ac:dyDescent="0.35">
      <c r="A291" s="489"/>
      <c r="B291" s="456"/>
      <c r="C291" s="457"/>
      <c r="D291" s="588"/>
      <c r="E291" s="297" t="s">
        <v>285</v>
      </c>
      <c r="F291" s="295" t="s">
        <v>843</v>
      </c>
      <c r="G291" s="297" t="s">
        <v>558</v>
      </c>
      <c r="H291" s="372"/>
      <c r="I291" s="297" t="s">
        <v>481</v>
      </c>
      <c r="J291" s="216">
        <v>1</v>
      </c>
      <c r="K291" s="372"/>
      <c r="L291" s="298">
        <v>47</v>
      </c>
      <c r="M291" s="532"/>
    </row>
    <row r="292" spans="1:13" ht="64.95" customHeight="1" thickBot="1" x14ac:dyDescent="0.35">
      <c r="A292" s="240" t="s">
        <v>18</v>
      </c>
      <c r="B292" s="242" t="s">
        <v>73</v>
      </c>
      <c r="C292" s="244" t="s">
        <v>25</v>
      </c>
      <c r="D292" s="320" t="s">
        <v>788</v>
      </c>
      <c r="E292" s="244" t="s">
        <v>189</v>
      </c>
      <c r="F292" s="192" t="s">
        <v>789</v>
      </c>
      <c r="G292" s="244" t="s">
        <v>731</v>
      </c>
      <c r="H292" s="17" t="s">
        <v>57</v>
      </c>
      <c r="I292" s="244" t="s">
        <v>598</v>
      </c>
      <c r="J292" s="139">
        <v>1</v>
      </c>
      <c r="K292" s="244" t="s">
        <v>24</v>
      </c>
      <c r="L292" s="238">
        <v>41.7</v>
      </c>
      <c r="M292" s="314">
        <f>SUM(L292)</f>
        <v>41.7</v>
      </c>
    </row>
    <row r="293" spans="1:13" ht="41.4" x14ac:dyDescent="0.3">
      <c r="A293" s="564" t="s">
        <v>18</v>
      </c>
      <c r="B293" s="516" t="s">
        <v>73</v>
      </c>
      <c r="C293" s="423" t="s">
        <v>29</v>
      </c>
      <c r="D293" s="421" t="s">
        <v>395</v>
      </c>
      <c r="E293" s="284">
        <v>1</v>
      </c>
      <c r="F293" s="109" t="s">
        <v>560</v>
      </c>
      <c r="G293" s="370" t="s">
        <v>731</v>
      </c>
      <c r="H293" s="370" t="s">
        <v>57</v>
      </c>
      <c r="I293" s="284" t="s">
        <v>561</v>
      </c>
      <c r="J293" s="284">
        <v>10</v>
      </c>
      <c r="K293" s="370" t="s">
        <v>24</v>
      </c>
      <c r="L293" s="238">
        <v>0.8</v>
      </c>
      <c r="M293" s="410">
        <f>SUM(L293+L294+L295+L296)</f>
        <v>2.9000000000000004</v>
      </c>
    </row>
    <row r="294" spans="1:13" ht="46.2" customHeight="1" x14ac:dyDescent="0.3">
      <c r="A294" s="565"/>
      <c r="B294" s="517"/>
      <c r="C294" s="424"/>
      <c r="D294" s="480"/>
      <c r="E294" s="322" t="s">
        <v>185</v>
      </c>
      <c r="F294" s="110" t="s">
        <v>396</v>
      </c>
      <c r="G294" s="371"/>
      <c r="H294" s="371"/>
      <c r="I294" s="322" t="s">
        <v>562</v>
      </c>
      <c r="J294" s="322" t="s">
        <v>169</v>
      </c>
      <c r="K294" s="371"/>
      <c r="L294" s="343">
        <v>0.6</v>
      </c>
      <c r="M294" s="420"/>
    </row>
    <row r="295" spans="1:13" ht="41.4" x14ac:dyDescent="0.3">
      <c r="A295" s="565"/>
      <c r="B295" s="517"/>
      <c r="C295" s="424"/>
      <c r="D295" s="480"/>
      <c r="E295" s="297" t="s">
        <v>285</v>
      </c>
      <c r="F295" s="295" t="s">
        <v>397</v>
      </c>
      <c r="G295" s="371"/>
      <c r="H295" s="371"/>
      <c r="I295" s="297" t="s">
        <v>563</v>
      </c>
      <c r="J295" s="297" t="s">
        <v>398</v>
      </c>
      <c r="K295" s="371"/>
      <c r="L295" s="298">
        <v>1.3</v>
      </c>
      <c r="M295" s="420"/>
    </row>
    <row r="296" spans="1:13" ht="69.599999999999994" thickBot="1" x14ac:dyDescent="0.35">
      <c r="A296" s="566"/>
      <c r="B296" s="518"/>
      <c r="C296" s="470"/>
      <c r="D296" s="464"/>
      <c r="E296" s="279" t="s">
        <v>289</v>
      </c>
      <c r="F296" s="309" t="s">
        <v>399</v>
      </c>
      <c r="G296" s="372"/>
      <c r="H296" s="372"/>
      <c r="I296" s="245" t="s">
        <v>564</v>
      </c>
      <c r="J296" s="279" t="s">
        <v>185</v>
      </c>
      <c r="K296" s="372"/>
      <c r="L296" s="318">
        <v>0.2</v>
      </c>
      <c r="M296" s="411"/>
    </row>
    <row r="297" spans="1:13" ht="55.8" thickBot="1" x14ac:dyDescent="0.35">
      <c r="A297" s="11" t="s">
        <v>18</v>
      </c>
      <c r="B297" s="12" t="s">
        <v>73</v>
      </c>
      <c r="C297" s="17" t="s">
        <v>73</v>
      </c>
      <c r="D297" s="202" t="s">
        <v>400</v>
      </c>
      <c r="E297" s="17" t="s">
        <v>189</v>
      </c>
      <c r="F297" s="111" t="s">
        <v>401</v>
      </c>
      <c r="G297" s="73" t="s">
        <v>731</v>
      </c>
      <c r="H297" s="17" t="s">
        <v>57</v>
      </c>
      <c r="I297" s="17" t="s">
        <v>565</v>
      </c>
      <c r="J297" s="17" t="s">
        <v>185</v>
      </c>
      <c r="K297" s="17" t="s">
        <v>24</v>
      </c>
      <c r="L297" s="18">
        <v>11.6</v>
      </c>
      <c r="M297" s="98">
        <f>SUM(L297)</f>
        <v>11.6</v>
      </c>
    </row>
    <row r="298" spans="1:13" ht="70.95" customHeight="1" thickBot="1" x14ac:dyDescent="0.35">
      <c r="A298" s="114" t="s">
        <v>18</v>
      </c>
      <c r="B298" s="217" t="s">
        <v>73</v>
      </c>
      <c r="C298" s="218" t="s">
        <v>250</v>
      </c>
      <c r="D298" s="219" t="s">
        <v>251</v>
      </c>
      <c r="E298" s="218">
        <v>1</v>
      </c>
      <c r="F298" s="220" t="s">
        <v>252</v>
      </c>
      <c r="G298" s="326" t="s">
        <v>253</v>
      </c>
      <c r="H298" s="326" t="s">
        <v>57</v>
      </c>
      <c r="I298" s="341" t="s">
        <v>254</v>
      </c>
      <c r="J298" s="221">
        <v>880</v>
      </c>
      <c r="K298" s="326" t="s">
        <v>24</v>
      </c>
      <c r="L298" s="222">
        <v>16</v>
      </c>
      <c r="M298" s="223">
        <f>SUM(L298)</f>
        <v>16</v>
      </c>
    </row>
    <row r="299" spans="1:13" ht="59.4" customHeight="1" thickBot="1" x14ac:dyDescent="0.35">
      <c r="A299" s="224" t="s">
        <v>18</v>
      </c>
      <c r="B299" s="225" t="s">
        <v>73</v>
      </c>
      <c r="C299" s="226" t="s">
        <v>197</v>
      </c>
      <c r="D299" s="227" t="s">
        <v>790</v>
      </c>
      <c r="E299" s="226">
        <v>1</v>
      </c>
      <c r="F299" s="111" t="s">
        <v>791</v>
      </c>
      <c r="G299" s="13" t="s">
        <v>370</v>
      </c>
      <c r="H299" s="13" t="s">
        <v>57</v>
      </c>
      <c r="I299" s="197" t="s">
        <v>181</v>
      </c>
      <c r="J299" s="228">
        <v>60</v>
      </c>
      <c r="K299" s="13" t="s">
        <v>24</v>
      </c>
      <c r="L299" s="229">
        <v>14.9</v>
      </c>
      <c r="M299" s="199">
        <f>SUM(L299)</f>
        <v>14.9</v>
      </c>
    </row>
    <row r="300" spans="1:13" ht="15" thickBot="1" x14ac:dyDescent="0.35">
      <c r="A300" s="11" t="s">
        <v>25</v>
      </c>
      <c r="B300" s="485" t="s">
        <v>274</v>
      </c>
      <c r="C300" s="486"/>
      <c r="D300" s="486"/>
      <c r="E300" s="486"/>
      <c r="F300" s="486"/>
      <c r="G300" s="486"/>
      <c r="H300" s="486"/>
      <c r="I300" s="486"/>
      <c r="J300" s="486"/>
      <c r="K300" s="486"/>
      <c r="L300" s="486"/>
      <c r="M300" s="487"/>
    </row>
    <row r="301" spans="1:13" ht="15" thickBot="1" x14ac:dyDescent="0.35">
      <c r="A301" s="11" t="s">
        <v>25</v>
      </c>
      <c r="B301" s="12" t="s">
        <v>18</v>
      </c>
      <c r="C301" s="390" t="s">
        <v>275</v>
      </c>
      <c r="D301" s="391"/>
      <c r="E301" s="391"/>
      <c r="F301" s="391"/>
      <c r="G301" s="391"/>
      <c r="H301" s="391"/>
      <c r="I301" s="391"/>
      <c r="J301" s="391"/>
      <c r="K301" s="391"/>
      <c r="L301" s="391"/>
      <c r="M301" s="392"/>
    </row>
    <row r="302" spans="1:13" ht="39" customHeight="1" x14ac:dyDescent="0.3">
      <c r="A302" s="600" t="s">
        <v>25</v>
      </c>
      <c r="B302" s="573" t="s">
        <v>18</v>
      </c>
      <c r="C302" s="529" t="s">
        <v>14</v>
      </c>
      <c r="D302" s="601" t="s">
        <v>613</v>
      </c>
      <c r="E302" s="51">
        <v>1</v>
      </c>
      <c r="F302" s="112" t="s">
        <v>276</v>
      </c>
      <c r="G302" s="602" t="s">
        <v>277</v>
      </c>
      <c r="H302" s="50" t="s">
        <v>259</v>
      </c>
      <c r="I302" s="51" t="s">
        <v>278</v>
      </c>
      <c r="J302" s="51">
        <v>1</v>
      </c>
      <c r="K302" s="689" t="s">
        <v>24</v>
      </c>
      <c r="L302" s="691">
        <v>15</v>
      </c>
      <c r="M302" s="693">
        <f>SUM(L302)</f>
        <v>15</v>
      </c>
    </row>
    <row r="303" spans="1:13" ht="33" customHeight="1" thickBot="1" x14ac:dyDescent="0.35">
      <c r="A303" s="529"/>
      <c r="B303" s="529"/>
      <c r="C303" s="529"/>
      <c r="D303" s="601"/>
      <c r="E303" s="53">
        <v>2</v>
      </c>
      <c r="F303" s="113" t="s">
        <v>180</v>
      </c>
      <c r="G303" s="603"/>
      <c r="H303" s="52" t="s">
        <v>195</v>
      </c>
      <c r="I303" s="53" t="s">
        <v>614</v>
      </c>
      <c r="J303" s="53">
        <v>5</v>
      </c>
      <c r="K303" s="690"/>
      <c r="L303" s="692"/>
      <c r="M303" s="693"/>
    </row>
    <row r="304" spans="1:13" ht="30.75" customHeight="1" x14ac:dyDescent="0.3">
      <c r="A304" s="569" t="s">
        <v>25</v>
      </c>
      <c r="B304" s="572" t="s">
        <v>18</v>
      </c>
      <c r="C304" s="567" t="s">
        <v>18</v>
      </c>
      <c r="D304" s="595" t="s">
        <v>279</v>
      </c>
      <c r="E304" s="230" t="s">
        <v>189</v>
      </c>
      <c r="F304" s="360" t="s">
        <v>280</v>
      </c>
      <c r="G304" s="544" t="s">
        <v>281</v>
      </c>
      <c r="H304" s="230" t="s">
        <v>57</v>
      </c>
      <c r="I304" s="55" t="s">
        <v>282</v>
      </c>
      <c r="J304" s="55" t="s">
        <v>794</v>
      </c>
      <c r="K304" s="567" t="s">
        <v>16</v>
      </c>
      <c r="L304" s="56">
        <v>160.4</v>
      </c>
      <c r="M304" s="575">
        <f>SUM(L304+L305+L306+L307+L309+L308+L310+L311)</f>
        <v>466.30000000000013</v>
      </c>
    </row>
    <row r="305" spans="1:13" ht="28.95" customHeight="1" x14ac:dyDescent="0.3">
      <c r="A305" s="570"/>
      <c r="B305" s="573"/>
      <c r="C305" s="529"/>
      <c r="D305" s="596"/>
      <c r="E305" s="231" t="s">
        <v>185</v>
      </c>
      <c r="F305" s="359" t="s">
        <v>283</v>
      </c>
      <c r="G305" s="545"/>
      <c r="H305" s="231" t="s">
        <v>247</v>
      </c>
      <c r="I305" s="57" t="s">
        <v>284</v>
      </c>
      <c r="J305" s="57" t="s">
        <v>795</v>
      </c>
      <c r="K305" s="529"/>
      <c r="L305" s="58">
        <v>78.2</v>
      </c>
      <c r="M305" s="576"/>
    </row>
    <row r="306" spans="1:13" ht="27.6" x14ac:dyDescent="0.3">
      <c r="A306" s="570"/>
      <c r="B306" s="573"/>
      <c r="C306" s="529"/>
      <c r="D306" s="596"/>
      <c r="E306" s="231" t="s">
        <v>285</v>
      </c>
      <c r="F306" s="359" t="s">
        <v>286</v>
      </c>
      <c r="G306" s="545"/>
      <c r="H306" s="528" t="s">
        <v>57</v>
      </c>
      <c r="I306" s="57" t="s">
        <v>287</v>
      </c>
      <c r="J306" s="57" t="s">
        <v>288</v>
      </c>
      <c r="K306" s="529"/>
      <c r="L306" s="58">
        <v>24</v>
      </c>
      <c r="M306" s="576"/>
    </row>
    <row r="307" spans="1:13" ht="27.6" x14ac:dyDescent="0.3">
      <c r="A307" s="570"/>
      <c r="B307" s="573"/>
      <c r="C307" s="529"/>
      <c r="D307" s="596"/>
      <c r="E307" s="231" t="s">
        <v>289</v>
      </c>
      <c r="F307" s="359" t="s">
        <v>290</v>
      </c>
      <c r="G307" s="545"/>
      <c r="H307" s="529"/>
      <c r="I307" s="57" t="s">
        <v>291</v>
      </c>
      <c r="J307" s="57" t="s">
        <v>337</v>
      </c>
      <c r="K307" s="529"/>
      <c r="L307" s="58">
        <v>17.8</v>
      </c>
      <c r="M307" s="576"/>
    </row>
    <row r="308" spans="1:13" ht="41.4" x14ac:dyDescent="0.3">
      <c r="A308" s="570"/>
      <c r="B308" s="573"/>
      <c r="C308" s="529"/>
      <c r="D308" s="596"/>
      <c r="E308" s="358" t="s">
        <v>292</v>
      </c>
      <c r="F308" s="361" t="s">
        <v>293</v>
      </c>
      <c r="G308" s="545"/>
      <c r="H308" s="529"/>
      <c r="I308" s="304" t="s">
        <v>294</v>
      </c>
      <c r="J308" s="304" t="s">
        <v>795</v>
      </c>
      <c r="K308" s="568"/>
      <c r="L308" s="54">
        <v>4.5999999999999996</v>
      </c>
      <c r="M308" s="576"/>
    </row>
    <row r="309" spans="1:13" ht="19.95" customHeight="1" x14ac:dyDescent="0.3">
      <c r="A309" s="570"/>
      <c r="B309" s="573"/>
      <c r="C309" s="529"/>
      <c r="D309" s="596"/>
      <c r="E309" s="538">
        <v>6</v>
      </c>
      <c r="F309" s="541" t="s">
        <v>792</v>
      </c>
      <c r="G309" s="545"/>
      <c r="H309" s="529"/>
      <c r="I309" s="528" t="s">
        <v>793</v>
      </c>
      <c r="J309" s="528" t="s">
        <v>285</v>
      </c>
      <c r="K309" s="304" t="s">
        <v>68</v>
      </c>
      <c r="L309" s="232">
        <v>20.6</v>
      </c>
      <c r="M309" s="576"/>
    </row>
    <row r="310" spans="1:13" ht="16.95" customHeight="1" x14ac:dyDescent="0.3">
      <c r="A310" s="570"/>
      <c r="B310" s="573"/>
      <c r="C310" s="529"/>
      <c r="D310" s="596"/>
      <c r="E310" s="539"/>
      <c r="F310" s="542"/>
      <c r="G310" s="545"/>
      <c r="H310" s="529"/>
      <c r="I310" s="529"/>
      <c r="J310" s="529"/>
      <c r="K310" s="57" t="s">
        <v>86</v>
      </c>
      <c r="L310" s="58">
        <v>116.4</v>
      </c>
      <c r="M310" s="576"/>
    </row>
    <row r="311" spans="1:13" ht="22.95" customHeight="1" thickBot="1" x14ac:dyDescent="0.35">
      <c r="A311" s="571"/>
      <c r="B311" s="574"/>
      <c r="C311" s="530"/>
      <c r="D311" s="597"/>
      <c r="E311" s="540"/>
      <c r="F311" s="543"/>
      <c r="G311" s="546"/>
      <c r="H311" s="530"/>
      <c r="I311" s="530"/>
      <c r="J311" s="530"/>
      <c r="K311" s="305" t="s">
        <v>176</v>
      </c>
      <c r="L311" s="306">
        <v>44.3</v>
      </c>
      <c r="M311" s="577"/>
    </row>
    <row r="312" spans="1:13" ht="15" thickBot="1" x14ac:dyDescent="0.35">
      <c r="A312" s="11" t="s">
        <v>29</v>
      </c>
      <c r="B312" s="485" t="s">
        <v>566</v>
      </c>
      <c r="C312" s="486"/>
      <c r="D312" s="486"/>
      <c r="E312" s="486"/>
      <c r="F312" s="486"/>
      <c r="G312" s="486"/>
      <c r="H312" s="486"/>
      <c r="I312" s="486"/>
      <c r="J312" s="486"/>
      <c r="K312" s="486"/>
      <c r="L312" s="486"/>
      <c r="M312" s="487"/>
    </row>
    <row r="313" spans="1:13" ht="15" thickBot="1" x14ac:dyDescent="0.35">
      <c r="A313" s="11" t="s">
        <v>29</v>
      </c>
      <c r="B313" s="12" t="s">
        <v>14</v>
      </c>
      <c r="C313" s="390" t="s">
        <v>402</v>
      </c>
      <c r="D313" s="391"/>
      <c r="E313" s="391"/>
      <c r="F313" s="391"/>
      <c r="G313" s="391"/>
      <c r="H313" s="391"/>
      <c r="I313" s="391"/>
      <c r="J313" s="391"/>
      <c r="K313" s="391"/>
      <c r="L313" s="391"/>
      <c r="M313" s="392"/>
    </row>
    <row r="314" spans="1:13" ht="41.4" x14ac:dyDescent="0.3">
      <c r="A314" s="458" t="s">
        <v>29</v>
      </c>
      <c r="B314" s="414" t="s">
        <v>14</v>
      </c>
      <c r="C314" s="370" t="s">
        <v>18</v>
      </c>
      <c r="D314" s="525" t="s">
        <v>403</v>
      </c>
      <c r="E314" s="339" t="s">
        <v>189</v>
      </c>
      <c r="F314" s="149" t="s">
        <v>404</v>
      </c>
      <c r="G314" s="370" t="s">
        <v>405</v>
      </c>
      <c r="H314" s="370" t="s">
        <v>164</v>
      </c>
      <c r="I314" s="261" t="s">
        <v>567</v>
      </c>
      <c r="J314" s="70" t="s">
        <v>337</v>
      </c>
      <c r="K314" s="578"/>
      <c r="L314" s="580"/>
      <c r="M314" s="523">
        <f>SUM(L316+L317)</f>
        <v>1630</v>
      </c>
    </row>
    <row r="315" spans="1:13" ht="27.6" x14ac:dyDescent="0.3">
      <c r="A315" s="459"/>
      <c r="B315" s="437"/>
      <c r="C315" s="371"/>
      <c r="D315" s="526"/>
      <c r="E315" s="319" t="s">
        <v>185</v>
      </c>
      <c r="F315" s="115" t="s">
        <v>568</v>
      </c>
      <c r="G315" s="371"/>
      <c r="H315" s="373"/>
      <c r="I315" s="279" t="s">
        <v>569</v>
      </c>
      <c r="J315" s="74" t="s">
        <v>337</v>
      </c>
      <c r="K315" s="579"/>
      <c r="L315" s="581"/>
      <c r="M315" s="524"/>
    </row>
    <row r="316" spans="1:13" ht="24" customHeight="1" x14ac:dyDescent="0.3">
      <c r="A316" s="459"/>
      <c r="B316" s="437"/>
      <c r="C316" s="371"/>
      <c r="D316" s="526"/>
      <c r="E316" s="586" t="s">
        <v>285</v>
      </c>
      <c r="F316" s="584" t="s">
        <v>180</v>
      </c>
      <c r="G316" s="371"/>
      <c r="H316" s="438" t="s">
        <v>23</v>
      </c>
      <c r="I316" s="438" t="s">
        <v>406</v>
      </c>
      <c r="J316" s="457" t="s">
        <v>799</v>
      </c>
      <c r="K316" s="74" t="s">
        <v>16</v>
      </c>
      <c r="L316" s="75">
        <v>1300</v>
      </c>
      <c r="M316" s="524"/>
    </row>
    <row r="317" spans="1:13" ht="28.2" customHeight="1" thickBot="1" x14ac:dyDescent="0.35">
      <c r="A317" s="481"/>
      <c r="B317" s="415"/>
      <c r="C317" s="372"/>
      <c r="D317" s="582"/>
      <c r="E317" s="378"/>
      <c r="F317" s="561"/>
      <c r="G317" s="372"/>
      <c r="H317" s="372"/>
      <c r="I317" s="372"/>
      <c r="J317" s="405"/>
      <c r="K317" s="71" t="s">
        <v>24</v>
      </c>
      <c r="L317" s="72">
        <v>330</v>
      </c>
      <c r="M317" s="583"/>
    </row>
    <row r="318" spans="1:13" ht="30.6" customHeight="1" x14ac:dyDescent="0.3">
      <c r="A318" s="412" t="s">
        <v>29</v>
      </c>
      <c r="B318" s="414" t="s">
        <v>325</v>
      </c>
      <c r="C318" s="416" t="s">
        <v>250</v>
      </c>
      <c r="D318" s="418" t="s">
        <v>326</v>
      </c>
      <c r="E318" s="316" t="s">
        <v>189</v>
      </c>
      <c r="F318" s="192" t="s">
        <v>800</v>
      </c>
      <c r="G318" s="467" t="s">
        <v>188</v>
      </c>
      <c r="H318" s="64" t="s">
        <v>408</v>
      </c>
      <c r="I318" s="316" t="s">
        <v>181</v>
      </c>
      <c r="J318" s="316" t="s">
        <v>137</v>
      </c>
      <c r="K318" s="258" t="s">
        <v>86</v>
      </c>
      <c r="L318" s="189">
        <v>30</v>
      </c>
      <c r="M318" s="410">
        <f>SUM(L318+L319+L320)</f>
        <v>137.6</v>
      </c>
    </row>
    <row r="319" spans="1:13" ht="27.6" x14ac:dyDescent="0.3">
      <c r="A319" s="426"/>
      <c r="B319" s="437"/>
      <c r="C319" s="558"/>
      <c r="D319" s="594"/>
      <c r="E319" s="533" t="s">
        <v>185</v>
      </c>
      <c r="F319" s="534" t="s">
        <v>168</v>
      </c>
      <c r="G319" s="488"/>
      <c r="H319" s="536" t="s">
        <v>15</v>
      </c>
      <c r="I319" s="66" t="s">
        <v>801</v>
      </c>
      <c r="J319" s="62" t="s">
        <v>519</v>
      </c>
      <c r="K319" s="62" t="s">
        <v>68</v>
      </c>
      <c r="L319" s="140">
        <v>104.2</v>
      </c>
      <c r="M319" s="420"/>
    </row>
    <row r="320" spans="1:13" ht="30.6" customHeight="1" thickBot="1" x14ac:dyDescent="0.35">
      <c r="A320" s="413"/>
      <c r="B320" s="415"/>
      <c r="C320" s="417"/>
      <c r="D320" s="419"/>
      <c r="E320" s="417"/>
      <c r="F320" s="535"/>
      <c r="G320" s="468"/>
      <c r="H320" s="537"/>
      <c r="I320" s="233" t="s">
        <v>802</v>
      </c>
      <c r="J320" s="259" t="s">
        <v>803</v>
      </c>
      <c r="K320" s="317" t="s">
        <v>24</v>
      </c>
      <c r="L320" s="356">
        <v>3.4</v>
      </c>
      <c r="M320" s="411"/>
    </row>
    <row r="321" spans="1:13" ht="21.6" customHeight="1" x14ac:dyDescent="0.3">
      <c r="A321" s="412" t="s">
        <v>29</v>
      </c>
      <c r="B321" s="414" t="s">
        <v>325</v>
      </c>
      <c r="C321" s="416" t="s">
        <v>197</v>
      </c>
      <c r="D321" s="418" t="s">
        <v>804</v>
      </c>
      <c r="E321" s="416" t="s">
        <v>189</v>
      </c>
      <c r="F321" s="559" t="s">
        <v>180</v>
      </c>
      <c r="G321" s="467" t="s">
        <v>405</v>
      </c>
      <c r="H321" s="562" t="s">
        <v>57</v>
      </c>
      <c r="I321" s="416" t="s">
        <v>805</v>
      </c>
      <c r="J321" s="416" t="s">
        <v>806</v>
      </c>
      <c r="K321" s="265" t="s">
        <v>86</v>
      </c>
      <c r="L321" s="260">
        <v>163.5</v>
      </c>
      <c r="M321" s="410">
        <f>SUM(L321+L323+L322)</f>
        <v>246.5</v>
      </c>
    </row>
    <row r="322" spans="1:13" ht="23.4" customHeight="1" x14ac:dyDescent="0.3">
      <c r="A322" s="426"/>
      <c r="B322" s="437"/>
      <c r="C322" s="558"/>
      <c r="D322" s="594"/>
      <c r="E322" s="558"/>
      <c r="F322" s="560"/>
      <c r="G322" s="488"/>
      <c r="H322" s="563"/>
      <c r="I322" s="558"/>
      <c r="J322" s="558"/>
      <c r="K322" s="62" t="s">
        <v>68</v>
      </c>
      <c r="L322" s="315">
        <v>28.8</v>
      </c>
      <c r="M322" s="420"/>
    </row>
    <row r="323" spans="1:13" ht="22.95" customHeight="1" thickBot="1" x14ac:dyDescent="0.35">
      <c r="A323" s="413"/>
      <c r="B323" s="415"/>
      <c r="C323" s="417"/>
      <c r="D323" s="419"/>
      <c r="E323" s="417"/>
      <c r="F323" s="561"/>
      <c r="G323" s="468"/>
      <c r="H323" s="537"/>
      <c r="I323" s="417"/>
      <c r="J323" s="417"/>
      <c r="K323" s="62" t="s">
        <v>16</v>
      </c>
      <c r="L323" s="140">
        <v>54.2</v>
      </c>
      <c r="M323" s="411"/>
    </row>
    <row r="324" spans="1:13" ht="15" thickBot="1" x14ac:dyDescent="0.35">
      <c r="A324" s="8" t="s">
        <v>29</v>
      </c>
      <c r="B324" s="9" t="s">
        <v>18</v>
      </c>
      <c r="C324" s="555" t="s">
        <v>807</v>
      </c>
      <c r="D324" s="556"/>
      <c r="E324" s="556"/>
      <c r="F324" s="556"/>
      <c r="G324" s="556"/>
      <c r="H324" s="556"/>
      <c r="I324" s="556"/>
      <c r="J324" s="556"/>
      <c r="K324" s="556"/>
      <c r="L324" s="556"/>
      <c r="M324" s="557"/>
    </row>
    <row r="325" spans="1:13" ht="31.95" customHeight="1" x14ac:dyDescent="0.3">
      <c r="A325" s="412" t="s">
        <v>29</v>
      </c>
      <c r="B325" s="414" t="s">
        <v>18</v>
      </c>
      <c r="C325" s="416" t="s">
        <v>14</v>
      </c>
      <c r="D325" s="418" t="s">
        <v>407</v>
      </c>
      <c r="E325" s="316" t="s">
        <v>189</v>
      </c>
      <c r="F325" s="149" t="s">
        <v>177</v>
      </c>
      <c r="G325" s="416" t="s">
        <v>631</v>
      </c>
      <c r="H325" s="268" t="s">
        <v>740</v>
      </c>
      <c r="I325" s="258" t="s">
        <v>808</v>
      </c>
      <c r="J325" s="258" t="s">
        <v>185</v>
      </c>
      <c r="K325" s="416" t="s">
        <v>176</v>
      </c>
      <c r="L325" s="410">
        <v>80</v>
      </c>
      <c r="M325" s="410">
        <f>SUM(L325)</f>
        <v>80</v>
      </c>
    </row>
    <row r="326" spans="1:13" ht="28.95" customHeight="1" thickBot="1" x14ac:dyDescent="0.35">
      <c r="A326" s="413"/>
      <c r="B326" s="415"/>
      <c r="C326" s="417"/>
      <c r="D326" s="419"/>
      <c r="E326" s="317" t="s">
        <v>185</v>
      </c>
      <c r="F326" s="235" t="s">
        <v>180</v>
      </c>
      <c r="G326" s="417"/>
      <c r="H326" s="65" t="s">
        <v>193</v>
      </c>
      <c r="I326" s="317" t="s">
        <v>181</v>
      </c>
      <c r="J326" s="317" t="s">
        <v>137</v>
      </c>
      <c r="K326" s="417"/>
      <c r="L326" s="411"/>
      <c r="M326" s="411"/>
    </row>
    <row r="327" spans="1:13" ht="32.4" customHeight="1" x14ac:dyDescent="0.3">
      <c r="A327" s="412" t="s">
        <v>29</v>
      </c>
      <c r="B327" s="414" t="s">
        <v>18</v>
      </c>
      <c r="C327" s="416" t="s">
        <v>77</v>
      </c>
      <c r="D327" s="418" t="s">
        <v>809</v>
      </c>
      <c r="E327" s="206" t="s">
        <v>189</v>
      </c>
      <c r="F327" s="149" t="s">
        <v>810</v>
      </c>
      <c r="G327" s="416" t="s">
        <v>631</v>
      </c>
      <c r="H327" s="269" t="s">
        <v>740</v>
      </c>
      <c r="I327" s="63" t="s">
        <v>811</v>
      </c>
      <c r="J327" s="265" t="s">
        <v>189</v>
      </c>
      <c r="K327" s="265" t="s">
        <v>24</v>
      </c>
      <c r="L327" s="260">
        <v>20</v>
      </c>
      <c r="M327" s="420">
        <f>SUM(L327+L328)</f>
        <v>128.19999999999999</v>
      </c>
    </row>
    <row r="328" spans="1:13" ht="34.950000000000003" customHeight="1" thickBot="1" x14ac:dyDescent="0.35">
      <c r="A328" s="413"/>
      <c r="B328" s="415"/>
      <c r="C328" s="417"/>
      <c r="D328" s="419"/>
      <c r="E328" s="317" t="s">
        <v>185</v>
      </c>
      <c r="F328" s="235" t="s">
        <v>812</v>
      </c>
      <c r="G328" s="417"/>
      <c r="H328" s="65" t="s">
        <v>193</v>
      </c>
      <c r="I328" s="317" t="s">
        <v>181</v>
      </c>
      <c r="J328" s="317" t="s">
        <v>137</v>
      </c>
      <c r="K328" s="317" t="s">
        <v>86</v>
      </c>
      <c r="L328" s="356">
        <v>108.2</v>
      </c>
      <c r="M328" s="411"/>
    </row>
    <row r="329" spans="1:13" ht="43.95" customHeight="1" x14ac:dyDescent="0.3">
      <c r="A329" s="412" t="s">
        <v>29</v>
      </c>
      <c r="B329" s="414" t="s">
        <v>18</v>
      </c>
      <c r="C329" s="416" t="s">
        <v>250</v>
      </c>
      <c r="D329" s="418" t="s">
        <v>813</v>
      </c>
      <c r="E329" s="206" t="s">
        <v>189</v>
      </c>
      <c r="F329" s="149" t="s">
        <v>329</v>
      </c>
      <c r="G329" s="416" t="s">
        <v>631</v>
      </c>
      <c r="H329" s="269" t="s">
        <v>740</v>
      </c>
      <c r="I329" s="63" t="s">
        <v>814</v>
      </c>
      <c r="J329" s="265" t="s">
        <v>185</v>
      </c>
      <c r="K329" s="265" t="s">
        <v>176</v>
      </c>
      <c r="L329" s="357">
        <v>35.799999999999997</v>
      </c>
      <c r="M329" s="420">
        <f>SUM(L329+L330)</f>
        <v>178.89999999999998</v>
      </c>
    </row>
    <row r="330" spans="1:13" ht="31.2" customHeight="1" thickBot="1" x14ac:dyDescent="0.35">
      <c r="A330" s="413"/>
      <c r="B330" s="415"/>
      <c r="C330" s="417"/>
      <c r="D330" s="419"/>
      <c r="E330" s="317" t="s">
        <v>185</v>
      </c>
      <c r="F330" s="235" t="s">
        <v>180</v>
      </c>
      <c r="G330" s="417"/>
      <c r="H330" s="65" t="s">
        <v>193</v>
      </c>
      <c r="I330" s="317" t="s">
        <v>181</v>
      </c>
      <c r="J330" s="234" t="s">
        <v>137</v>
      </c>
      <c r="K330" s="317" t="s">
        <v>68</v>
      </c>
      <c r="L330" s="356">
        <v>143.1</v>
      </c>
      <c r="M330" s="411"/>
    </row>
    <row r="331" spans="1:13" ht="15" thickBot="1" x14ac:dyDescent="0.35">
      <c r="A331" s="450" t="s">
        <v>295</v>
      </c>
      <c r="B331" s="451"/>
      <c r="C331" s="451"/>
      <c r="D331" s="451"/>
      <c r="E331" s="451"/>
      <c r="F331" s="451"/>
      <c r="G331" s="451"/>
      <c r="H331" s="451"/>
      <c r="I331" s="451"/>
      <c r="J331" s="451"/>
      <c r="K331" s="451"/>
      <c r="L331" s="452"/>
      <c r="M331" s="59">
        <f>SUM(M239+M242+M244+M246+M248+M250+M254+M256+M258+M260+M262+M265+M269+M270+M271+M272+M273+M275+M276+M277+M280+M284+M287+M289+M292+M293+M297+M298+M299+M302+M304+M314+M318+M321+M325+M327+M329)</f>
        <v>5008</v>
      </c>
    </row>
    <row r="332" spans="1:13" x14ac:dyDescent="0.3">
      <c r="A332" s="550" t="s">
        <v>255</v>
      </c>
      <c r="B332" s="551"/>
      <c r="C332" s="551"/>
      <c r="D332" s="551"/>
      <c r="E332" s="551"/>
      <c r="F332" s="551"/>
      <c r="G332" s="551"/>
      <c r="H332" s="551"/>
      <c r="I332" s="551"/>
      <c r="J332" s="551"/>
      <c r="K332" s="47"/>
      <c r="L332" s="47"/>
      <c r="M332" s="48"/>
    </row>
    <row r="333" spans="1:13" ht="15" thickBot="1" x14ac:dyDescent="0.35">
      <c r="A333" s="292" t="s">
        <v>14</v>
      </c>
      <c r="B333" s="552" t="s">
        <v>256</v>
      </c>
      <c r="C333" s="553"/>
      <c r="D333" s="553"/>
      <c r="E333" s="553"/>
      <c r="F333" s="553"/>
      <c r="G333" s="553"/>
      <c r="H333" s="553"/>
      <c r="I333" s="553"/>
      <c r="J333" s="553"/>
      <c r="K333" s="553"/>
      <c r="L333" s="553"/>
      <c r="M333" s="554"/>
    </row>
    <row r="334" spans="1:13" ht="15" thickBot="1" x14ac:dyDescent="0.35">
      <c r="A334" s="310" t="s">
        <v>14</v>
      </c>
      <c r="B334" s="311" t="s">
        <v>14</v>
      </c>
      <c r="C334" s="390" t="s">
        <v>257</v>
      </c>
      <c r="D334" s="391"/>
      <c r="E334" s="391"/>
      <c r="F334" s="391"/>
      <c r="G334" s="391"/>
      <c r="H334" s="391"/>
      <c r="I334" s="391"/>
      <c r="J334" s="391"/>
      <c r="K334" s="391"/>
      <c r="L334" s="391"/>
      <c r="M334" s="392"/>
    </row>
    <row r="335" spans="1:13" ht="41.4" x14ac:dyDescent="0.3">
      <c r="A335" s="458" t="s">
        <v>14</v>
      </c>
      <c r="B335" s="414" t="s">
        <v>14</v>
      </c>
      <c r="C335" s="370" t="s">
        <v>14</v>
      </c>
      <c r="D335" s="421" t="s">
        <v>258</v>
      </c>
      <c r="E335" s="236">
        <v>1</v>
      </c>
      <c r="F335" s="248" t="s">
        <v>243</v>
      </c>
      <c r="G335" s="363" t="s">
        <v>815</v>
      </c>
      <c r="H335" s="236" t="s">
        <v>259</v>
      </c>
      <c r="I335" s="236" t="s">
        <v>245</v>
      </c>
      <c r="J335" s="236">
        <v>1</v>
      </c>
      <c r="K335" s="363" t="s">
        <v>24</v>
      </c>
      <c r="L335" s="387">
        <v>36.6</v>
      </c>
      <c r="M335" s="385">
        <f>SUM(L335)</f>
        <v>36.6</v>
      </c>
    </row>
    <row r="336" spans="1:13" ht="34.200000000000003" customHeight="1" thickBot="1" x14ac:dyDescent="0.35">
      <c r="A336" s="470"/>
      <c r="B336" s="470"/>
      <c r="C336" s="470"/>
      <c r="D336" s="478"/>
      <c r="E336" s="253">
        <v>2</v>
      </c>
      <c r="F336" s="346" t="s">
        <v>260</v>
      </c>
      <c r="G336" s="364"/>
      <c r="H336" s="253" t="s">
        <v>57</v>
      </c>
      <c r="I336" s="237" t="s">
        <v>570</v>
      </c>
      <c r="J336" s="253">
        <v>1</v>
      </c>
      <c r="K336" s="364"/>
      <c r="L336" s="388"/>
      <c r="M336" s="386"/>
    </row>
    <row r="337" spans="1:22" ht="47.4" customHeight="1" x14ac:dyDescent="0.3">
      <c r="A337" s="400" t="s">
        <v>14</v>
      </c>
      <c r="B337" s="592" t="s">
        <v>14</v>
      </c>
      <c r="C337" s="373" t="s">
        <v>18</v>
      </c>
      <c r="D337" s="593" t="s">
        <v>615</v>
      </c>
      <c r="E337" s="327">
        <v>1</v>
      </c>
      <c r="F337" s="324" t="s">
        <v>261</v>
      </c>
      <c r="G337" s="363" t="s">
        <v>815</v>
      </c>
      <c r="H337" s="363" t="s">
        <v>15</v>
      </c>
      <c r="I337" s="327" t="s">
        <v>245</v>
      </c>
      <c r="J337" s="327">
        <v>1</v>
      </c>
      <c r="K337" s="363" t="s">
        <v>24</v>
      </c>
      <c r="L337" s="387">
        <v>15</v>
      </c>
      <c r="M337" s="715">
        <f>SUM(L337)</f>
        <v>15</v>
      </c>
    </row>
    <row r="338" spans="1:22" ht="31.95" customHeight="1" thickBot="1" x14ac:dyDescent="0.35">
      <c r="A338" s="401"/>
      <c r="B338" s="403"/>
      <c r="C338" s="405"/>
      <c r="D338" s="407"/>
      <c r="E338" s="237">
        <v>2</v>
      </c>
      <c r="F338" s="330" t="s">
        <v>246</v>
      </c>
      <c r="G338" s="364"/>
      <c r="H338" s="364"/>
      <c r="I338" s="237" t="s">
        <v>248</v>
      </c>
      <c r="J338" s="237">
        <v>1</v>
      </c>
      <c r="K338" s="364"/>
      <c r="L338" s="388"/>
      <c r="M338" s="399"/>
    </row>
    <row r="339" spans="1:22" ht="41.4" x14ac:dyDescent="0.3">
      <c r="A339" s="400" t="s">
        <v>14</v>
      </c>
      <c r="B339" s="402" t="s">
        <v>14</v>
      </c>
      <c r="C339" s="404" t="s">
        <v>29</v>
      </c>
      <c r="D339" s="406" t="s">
        <v>262</v>
      </c>
      <c r="E339" s="236">
        <v>1</v>
      </c>
      <c r="F339" s="248" t="s">
        <v>261</v>
      </c>
      <c r="G339" s="363" t="s">
        <v>815</v>
      </c>
      <c r="H339" s="363" t="s">
        <v>349</v>
      </c>
      <c r="I339" s="236" t="s">
        <v>245</v>
      </c>
      <c r="J339" s="236">
        <v>50</v>
      </c>
      <c r="K339" s="363" t="s">
        <v>24</v>
      </c>
      <c r="L339" s="387">
        <v>50</v>
      </c>
      <c r="M339" s="398">
        <f>SUM(L339)</f>
        <v>50</v>
      </c>
    </row>
    <row r="340" spans="1:22" ht="28.2" thickBot="1" x14ac:dyDescent="0.35">
      <c r="A340" s="401"/>
      <c r="B340" s="403"/>
      <c r="C340" s="405"/>
      <c r="D340" s="407"/>
      <c r="E340" s="237">
        <v>2</v>
      </c>
      <c r="F340" s="330" t="s">
        <v>260</v>
      </c>
      <c r="G340" s="364"/>
      <c r="H340" s="364"/>
      <c r="I340" s="237" t="s">
        <v>570</v>
      </c>
      <c r="J340" s="237">
        <v>50</v>
      </c>
      <c r="K340" s="364"/>
      <c r="L340" s="388"/>
      <c r="M340" s="399"/>
    </row>
    <row r="341" spans="1:22" ht="15" thickBot="1" x14ac:dyDescent="0.35">
      <c r="A341" s="11" t="s">
        <v>14</v>
      </c>
      <c r="B341" s="12" t="s">
        <v>18</v>
      </c>
      <c r="C341" s="390" t="s">
        <v>265</v>
      </c>
      <c r="D341" s="391"/>
      <c r="E341" s="391"/>
      <c r="F341" s="391"/>
      <c r="G341" s="391"/>
      <c r="H341" s="391"/>
      <c r="I341" s="391"/>
      <c r="J341" s="391"/>
      <c r="K341" s="391"/>
      <c r="L341" s="391"/>
      <c r="M341" s="392"/>
    </row>
    <row r="342" spans="1:22" ht="41.4" x14ac:dyDescent="0.3">
      <c r="A342" s="400" t="s">
        <v>14</v>
      </c>
      <c r="B342" s="402" t="s">
        <v>18</v>
      </c>
      <c r="C342" s="404" t="s">
        <v>14</v>
      </c>
      <c r="D342" s="406" t="s">
        <v>266</v>
      </c>
      <c r="E342" s="236">
        <v>1</v>
      </c>
      <c r="F342" s="248" t="s">
        <v>243</v>
      </c>
      <c r="G342" s="363" t="s">
        <v>815</v>
      </c>
      <c r="H342" s="236" t="s">
        <v>57</v>
      </c>
      <c r="I342" s="329" t="s">
        <v>245</v>
      </c>
      <c r="J342" s="236">
        <v>45</v>
      </c>
      <c r="K342" s="363" t="s">
        <v>24</v>
      </c>
      <c r="L342" s="387">
        <v>9</v>
      </c>
      <c r="M342" s="398">
        <f>SUM(L342)</f>
        <v>9</v>
      </c>
    </row>
    <row r="343" spans="1:22" ht="40.200000000000003" customHeight="1" thickBot="1" x14ac:dyDescent="0.35">
      <c r="A343" s="401"/>
      <c r="B343" s="403"/>
      <c r="C343" s="405"/>
      <c r="D343" s="407"/>
      <c r="E343" s="237">
        <v>2</v>
      </c>
      <c r="F343" s="249" t="s">
        <v>246</v>
      </c>
      <c r="G343" s="364"/>
      <c r="H343" s="237" t="s">
        <v>15</v>
      </c>
      <c r="I343" s="237" t="s">
        <v>248</v>
      </c>
      <c r="J343" s="237">
        <v>45</v>
      </c>
      <c r="K343" s="364"/>
      <c r="L343" s="388"/>
      <c r="M343" s="399"/>
    </row>
    <row r="344" spans="1:22" ht="39.6" customHeight="1" x14ac:dyDescent="0.3">
      <c r="A344" s="400" t="s">
        <v>14</v>
      </c>
      <c r="B344" s="402" t="s">
        <v>18</v>
      </c>
      <c r="C344" s="404" t="s">
        <v>29</v>
      </c>
      <c r="D344" s="406" t="s">
        <v>409</v>
      </c>
      <c r="E344" s="236">
        <v>1</v>
      </c>
      <c r="F344" s="248" t="s">
        <v>263</v>
      </c>
      <c r="G344" s="363" t="s">
        <v>244</v>
      </c>
      <c r="H344" s="236" t="s">
        <v>247</v>
      </c>
      <c r="I344" s="329" t="s">
        <v>245</v>
      </c>
      <c r="J344" s="236">
        <v>8</v>
      </c>
      <c r="K344" s="363" t="s">
        <v>24</v>
      </c>
      <c r="L344" s="387">
        <v>4</v>
      </c>
      <c r="M344" s="398">
        <f>SUM(L344)</f>
        <v>4</v>
      </c>
    </row>
    <row r="345" spans="1:22" ht="32.4" customHeight="1" thickBot="1" x14ac:dyDescent="0.35">
      <c r="A345" s="401"/>
      <c r="B345" s="403"/>
      <c r="C345" s="405"/>
      <c r="D345" s="407"/>
      <c r="E345" s="237">
        <v>2</v>
      </c>
      <c r="F345" s="249" t="s">
        <v>246</v>
      </c>
      <c r="G345" s="364"/>
      <c r="H345" s="237" t="s">
        <v>184</v>
      </c>
      <c r="I345" s="237" t="s">
        <v>248</v>
      </c>
      <c r="J345" s="237">
        <v>8</v>
      </c>
      <c r="K345" s="364"/>
      <c r="L345" s="388"/>
      <c r="M345" s="399"/>
    </row>
    <row r="346" spans="1:22" ht="55.8" thickBot="1" x14ac:dyDescent="0.35">
      <c r="A346" s="241" t="s">
        <v>14</v>
      </c>
      <c r="B346" s="243" t="s">
        <v>18</v>
      </c>
      <c r="C346" s="245" t="s">
        <v>73</v>
      </c>
      <c r="D346" s="247" t="s">
        <v>616</v>
      </c>
      <c r="E346" s="237">
        <v>1</v>
      </c>
      <c r="F346" s="249" t="s">
        <v>410</v>
      </c>
      <c r="G346" s="253" t="s">
        <v>244</v>
      </c>
      <c r="H346" s="237" t="s">
        <v>17</v>
      </c>
      <c r="I346" s="237" t="s">
        <v>201</v>
      </c>
      <c r="J346" s="237">
        <v>60</v>
      </c>
      <c r="K346" s="237" t="s">
        <v>24</v>
      </c>
      <c r="L346" s="313">
        <v>0.6</v>
      </c>
      <c r="M346" s="239">
        <f>SUM(L346)</f>
        <v>0.6</v>
      </c>
      <c r="N346" s="138"/>
    </row>
    <row r="347" spans="1:22" ht="41.4" x14ac:dyDescent="0.3">
      <c r="A347" s="400" t="s">
        <v>14</v>
      </c>
      <c r="B347" s="402" t="s">
        <v>18</v>
      </c>
      <c r="C347" s="404" t="s">
        <v>77</v>
      </c>
      <c r="D347" s="406" t="s">
        <v>267</v>
      </c>
      <c r="E347" s="236">
        <v>1</v>
      </c>
      <c r="F347" s="248" t="s">
        <v>263</v>
      </c>
      <c r="G347" s="363" t="s">
        <v>815</v>
      </c>
      <c r="H347" s="236" t="s">
        <v>57</v>
      </c>
      <c r="I347" s="329" t="s">
        <v>245</v>
      </c>
      <c r="J347" s="236">
        <v>10</v>
      </c>
      <c r="K347" s="363" t="s">
        <v>24</v>
      </c>
      <c r="L347" s="387">
        <v>10</v>
      </c>
      <c r="M347" s="398">
        <f>SUM(L347)</f>
        <v>10</v>
      </c>
      <c r="S347" s="132"/>
      <c r="T347" s="132"/>
      <c r="U347" s="132"/>
      <c r="V347" s="131"/>
    </row>
    <row r="348" spans="1:22" ht="31.95" customHeight="1" thickBot="1" x14ac:dyDescent="0.35">
      <c r="A348" s="401"/>
      <c r="B348" s="403"/>
      <c r="C348" s="405"/>
      <c r="D348" s="407"/>
      <c r="E348" s="237">
        <v>2</v>
      </c>
      <c r="F348" s="249" t="s">
        <v>246</v>
      </c>
      <c r="G348" s="364"/>
      <c r="H348" s="237" t="s">
        <v>15</v>
      </c>
      <c r="I348" s="237" t="s">
        <v>248</v>
      </c>
      <c r="J348" s="237">
        <v>10</v>
      </c>
      <c r="K348" s="364"/>
      <c r="L348" s="388"/>
      <c r="M348" s="399"/>
    </row>
    <row r="349" spans="1:22" ht="41.4" x14ac:dyDescent="0.3">
      <c r="A349" s="400" t="s">
        <v>14</v>
      </c>
      <c r="B349" s="402" t="s">
        <v>18</v>
      </c>
      <c r="C349" s="404" t="s">
        <v>250</v>
      </c>
      <c r="D349" s="406" t="s">
        <v>816</v>
      </c>
      <c r="E349" s="236">
        <v>1</v>
      </c>
      <c r="F349" s="248" t="s">
        <v>263</v>
      </c>
      <c r="G349" s="363" t="s">
        <v>815</v>
      </c>
      <c r="H349" s="236" t="s">
        <v>57</v>
      </c>
      <c r="I349" s="329" t="s">
        <v>245</v>
      </c>
      <c r="J349" s="236">
        <v>3</v>
      </c>
      <c r="K349" s="363" t="s">
        <v>24</v>
      </c>
      <c r="L349" s="387">
        <v>5</v>
      </c>
      <c r="M349" s="398">
        <f>SUM(L349)</f>
        <v>5</v>
      </c>
    </row>
    <row r="350" spans="1:22" ht="32.4" customHeight="1" thickBot="1" x14ac:dyDescent="0.35">
      <c r="A350" s="401"/>
      <c r="B350" s="403"/>
      <c r="C350" s="405"/>
      <c r="D350" s="407"/>
      <c r="E350" s="237">
        <v>2</v>
      </c>
      <c r="F350" s="249" t="s">
        <v>246</v>
      </c>
      <c r="G350" s="364"/>
      <c r="H350" s="237" t="s">
        <v>15</v>
      </c>
      <c r="I350" s="237" t="s">
        <v>248</v>
      </c>
      <c r="J350" s="237">
        <v>3</v>
      </c>
      <c r="K350" s="364"/>
      <c r="L350" s="388"/>
      <c r="M350" s="399"/>
    </row>
    <row r="351" spans="1:22" ht="15" thickBot="1" x14ac:dyDescent="0.35">
      <c r="A351" s="292" t="s">
        <v>18</v>
      </c>
      <c r="B351" s="485" t="s">
        <v>268</v>
      </c>
      <c r="C351" s="486"/>
      <c r="D351" s="486"/>
      <c r="E351" s="486"/>
      <c r="F351" s="486"/>
      <c r="G351" s="486"/>
      <c r="H351" s="486"/>
      <c r="I351" s="486"/>
      <c r="J351" s="486"/>
      <c r="K351" s="486"/>
      <c r="L351" s="486"/>
      <c r="M351" s="487"/>
      <c r="T351" s="131"/>
    </row>
    <row r="352" spans="1:22" ht="15" thickBot="1" x14ac:dyDescent="0.35">
      <c r="A352" s="292" t="s">
        <v>18</v>
      </c>
      <c r="B352" s="325" t="s">
        <v>14</v>
      </c>
      <c r="C352" s="390" t="s">
        <v>342</v>
      </c>
      <c r="D352" s="391"/>
      <c r="E352" s="391"/>
      <c r="F352" s="391"/>
      <c r="G352" s="391"/>
      <c r="H352" s="391"/>
      <c r="I352" s="391"/>
      <c r="J352" s="391"/>
      <c r="K352" s="391"/>
      <c r="L352" s="391"/>
      <c r="M352" s="392"/>
      <c r="T352" s="131"/>
    </row>
    <row r="353" spans="1:13" ht="48.6" customHeight="1" x14ac:dyDescent="0.3">
      <c r="A353" s="400" t="s">
        <v>18</v>
      </c>
      <c r="B353" s="402" t="s">
        <v>14</v>
      </c>
      <c r="C353" s="404" t="s">
        <v>250</v>
      </c>
      <c r="D353" s="421" t="s">
        <v>343</v>
      </c>
      <c r="E353" s="236">
        <v>1</v>
      </c>
      <c r="F353" s="248" t="s">
        <v>344</v>
      </c>
      <c r="G353" s="236" t="s">
        <v>345</v>
      </c>
      <c r="H353" s="363" t="s">
        <v>264</v>
      </c>
      <c r="I353" s="236" t="s">
        <v>571</v>
      </c>
      <c r="J353" s="236">
        <v>1</v>
      </c>
      <c r="K353" s="363" t="s">
        <v>24</v>
      </c>
      <c r="L353" s="385">
        <v>2</v>
      </c>
      <c r="M353" s="385">
        <f>SUM(L353)</f>
        <v>2</v>
      </c>
    </row>
    <row r="354" spans="1:13" ht="74.400000000000006" customHeight="1" x14ac:dyDescent="0.3">
      <c r="A354" s="459"/>
      <c r="B354" s="437"/>
      <c r="C354" s="371"/>
      <c r="D354" s="422"/>
      <c r="E354" s="329">
        <v>2</v>
      </c>
      <c r="F354" s="330" t="s">
        <v>346</v>
      </c>
      <c r="G354" s="329" t="s">
        <v>347</v>
      </c>
      <c r="H354" s="365"/>
      <c r="I354" s="329" t="s">
        <v>572</v>
      </c>
      <c r="J354" s="329">
        <v>1</v>
      </c>
      <c r="K354" s="365"/>
      <c r="L354" s="425"/>
      <c r="M354" s="425"/>
    </row>
    <row r="355" spans="1:13" ht="27.6" x14ac:dyDescent="0.3">
      <c r="A355" s="459"/>
      <c r="B355" s="437"/>
      <c r="C355" s="371"/>
      <c r="D355" s="422"/>
      <c r="E355" s="329">
        <v>3</v>
      </c>
      <c r="F355" s="330" t="s">
        <v>348</v>
      </c>
      <c r="G355" s="367" t="s">
        <v>345</v>
      </c>
      <c r="H355" s="366"/>
      <c r="I355" s="329" t="s">
        <v>573</v>
      </c>
      <c r="J355" s="329">
        <v>3</v>
      </c>
      <c r="K355" s="365"/>
      <c r="L355" s="425"/>
      <c r="M355" s="425"/>
    </row>
    <row r="356" spans="1:13" ht="28.2" thickBot="1" x14ac:dyDescent="0.35">
      <c r="A356" s="481"/>
      <c r="B356" s="415"/>
      <c r="C356" s="372"/>
      <c r="D356" s="478"/>
      <c r="E356" s="237">
        <v>4</v>
      </c>
      <c r="F356" s="249" t="s">
        <v>260</v>
      </c>
      <c r="G356" s="364"/>
      <c r="H356" s="237" t="s">
        <v>349</v>
      </c>
      <c r="I356" s="237" t="s">
        <v>574</v>
      </c>
      <c r="J356" s="237">
        <v>1</v>
      </c>
      <c r="K356" s="364"/>
      <c r="L356" s="386"/>
      <c r="M356" s="386"/>
    </row>
    <row r="357" spans="1:13" ht="43.2" customHeight="1" x14ac:dyDescent="0.3">
      <c r="A357" s="458" t="s">
        <v>18</v>
      </c>
      <c r="B357" s="414" t="s">
        <v>14</v>
      </c>
      <c r="C357" s="370" t="s">
        <v>197</v>
      </c>
      <c r="D357" s="421" t="s">
        <v>350</v>
      </c>
      <c r="E357" s="236">
        <v>1</v>
      </c>
      <c r="F357" s="248" t="s">
        <v>617</v>
      </c>
      <c r="G357" s="363" t="s">
        <v>345</v>
      </c>
      <c r="H357" s="363" t="s">
        <v>264</v>
      </c>
      <c r="I357" s="236" t="s">
        <v>575</v>
      </c>
      <c r="J357" s="236">
        <v>1</v>
      </c>
      <c r="K357" s="363" t="s">
        <v>24</v>
      </c>
      <c r="L357" s="385">
        <v>3</v>
      </c>
      <c r="M357" s="385">
        <f>SUM(L357)</f>
        <v>3</v>
      </c>
    </row>
    <row r="358" spans="1:13" ht="19.2" customHeight="1" x14ac:dyDescent="0.3">
      <c r="A358" s="459"/>
      <c r="B358" s="437"/>
      <c r="C358" s="371"/>
      <c r="D358" s="422"/>
      <c r="E358" s="329">
        <v>2</v>
      </c>
      <c r="F358" s="330" t="s">
        <v>817</v>
      </c>
      <c r="G358" s="365"/>
      <c r="H358" s="366"/>
      <c r="I358" s="329" t="s">
        <v>420</v>
      </c>
      <c r="J358" s="329">
        <v>1</v>
      </c>
      <c r="K358" s="365"/>
      <c r="L358" s="425"/>
      <c r="M358" s="425"/>
    </row>
    <row r="359" spans="1:13" ht="31.95" customHeight="1" x14ac:dyDescent="0.3">
      <c r="A359" s="459"/>
      <c r="B359" s="437"/>
      <c r="C359" s="371"/>
      <c r="D359" s="422"/>
      <c r="E359" s="326">
        <v>3</v>
      </c>
      <c r="F359" s="323" t="s">
        <v>351</v>
      </c>
      <c r="G359" s="365"/>
      <c r="H359" s="367" t="s">
        <v>184</v>
      </c>
      <c r="I359" s="326" t="s">
        <v>576</v>
      </c>
      <c r="J359" s="326">
        <v>2</v>
      </c>
      <c r="K359" s="365"/>
      <c r="L359" s="425"/>
      <c r="M359" s="425"/>
    </row>
    <row r="360" spans="1:13" s="207" customFormat="1" ht="49.95" customHeight="1" thickBot="1" x14ac:dyDescent="0.35">
      <c r="A360" s="481"/>
      <c r="B360" s="415"/>
      <c r="C360" s="372"/>
      <c r="D360" s="478"/>
      <c r="E360" s="237">
        <v>4</v>
      </c>
      <c r="F360" s="249" t="s">
        <v>818</v>
      </c>
      <c r="G360" s="364"/>
      <c r="H360" s="364"/>
      <c r="I360" s="237" t="s">
        <v>819</v>
      </c>
      <c r="J360" s="237">
        <v>2</v>
      </c>
      <c r="K360" s="364"/>
      <c r="L360" s="386"/>
      <c r="M360" s="386"/>
    </row>
    <row r="361" spans="1:13" ht="30.6" customHeight="1" x14ac:dyDescent="0.3">
      <c r="A361" s="400" t="s">
        <v>18</v>
      </c>
      <c r="B361" s="402" t="s">
        <v>14</v>
      </c>
      <c r="C361" s="404" t="s">
        <v>49</v>
      </c>
      <c r="D361" s="421" t="s">
        <v>352</v>
      </c>
      <c r="E361" s="236">
        <v>1</v>
      </c>
      <c r="F361" s="248" t="s">
        <v>353</v>
      </c>
      <c r="G361" s="363" t="s">
        <v>345</v>
      </c>
      <c r="H361" s="236" t="s">
        <v>164</v>
      </c>
      <c r="I361" s="236" t="s">
        <v>575</v>
      </c>
      <c r="J361" s="236">
        <v>1</v>
      </c>
      <c r="K361" s="363" t="s">
        <v>24</v>
      </c>
      <c r="L361" s="385">
        <v>13</v>
      </c>
      <c r="M361" s="385">
        <f>SUM(L361)</f>
        <v>13</v>
      </c>
    </row>
    <row r="362" spans="1:13" ht="32.4" customHeight="1" x14ac:dyDescent="0.3">
      <c r="A362" s="459"/>
      <c r="B362" s="437"/>
      <c r="C362" s="371"/>
      <c r="D362" s="422"/>
      <c r="E362" s="329">
        <v>2</v>
      </c>
      <c r="F362" s="330" t="s">
        <v>354</v>
      </c>
      <c r="G362" s="365"/>
      <c r="H362" s="329" t="s">
        <v>264</v>
      </c>
      <c r="I362" s="329" t="s">
        <v>541</v>
      </c>
      <c r="J362" s="329">
        <v>1</v>
      </c>
      <c r="K362" s="365"/>
      <c r="L362" s="425"/>
      <c r="M362" s="425"/>
    </row>
    <row r="363" spans="1:13" ht="30.6" customHeight="1" thickBot="1" x14ac:dyDescent="0.35">
      <c r="A363" s="481"/>
      <c r="B363" s="415"/>
      <c r="C363" s="372"/>
      <c r="D363" s="478"/>
      <c r="E363" s="237">
        <v>3</v>
      </c>
      <c r="F363" s="249" t="s">
        <v>355</v>
      </c>
      <c r="G363" s="364"/>
      <c r="H363" s="237" t="s">
        <v>184</v>
      </c>
      <c r="I363" s="237" t="s">
        <v>577</v>
      </c>
      <c r="J363" s="237">
        <v>1</v>
      </c>
      <c r="K363" s="364"/>
      <c r="L363" s="386"/>
      <c r="M363" s="386"/>
    </row>
    <row r="364" spans="1:13" ht="28.95" customHeight="1" x14ac:dyDescent="0.3">
      <c r="A364" s="400" t="s">
        <v>18</v>
      </c>
      <c r="B364" s="402" t="s">
        <v>14</v>
      </c>
      <c r="C364" s="404" t="s">
        <v>337</v>
      </c>
      <c r="D364" s="406" t="s">
        <v>820</v>
      </c>
      <c r="E364" s="236">
        <v>1</v>
      </c>
      <c r="F364" s="248" t="s">
        <v>821</v>
      </c>
      <c r="G364" s="363" t="s">
        <v>319</v>
      </c>
      <c r="H364" s="236" t="s">
        <v>164</v>
      </c>
      <c r="I364" s="329" t="s">
        <v>822</v>
      </c>
      <c r="J364" s="236">
        <v>1</v>
      </c>
      <c r="K364" s="363" t="s">
        <v>24</v>
      </c>
      <c r="L364" s="387">
        <v>20</v>
      </c>
      <c r="M364" s="398">
        <f>SUM(L364)</f>
        <v>20</v>
      </c>
    </row>
    <row r="365" spans="1:13" ht="40.950000000000003" customHeight="1" thickBot="1" x14ac:dyDescent="0.35">
      <c r="A365" s="401"/>
      <c r="B365" s="403"/>
      <c r="C365" s="405"/>
      <c r="D365" s="407"/>
      <c r="E365" s="237">
        <v>2</v>
      </c>
      <c r="F365" s="249" t="s">
        <v>823</v>
      </c>
      <c r="G365" s="364"/>
      <c r="H365" s="237" t="s">
        <v>23</v>
      </c>
      <c r="I365" s="237" t="s">
        <v>824</v>
      </c>
      <c r="J365" s="237">
        <v>1</v>
      </c>
      <c r="K365" s="364"/>
      <c r="L365" s="388"/>
      <c r="M365" s="399"/>
    </row>
    <row r="366" spans="1:13" ht="43.2" customHeight="1" x14ac:dyDescent="0.3">
      <c r="A366" s="400" t="s">
        <v>18</v>
      </c>
      <c r="B366" s="402" t="s">
        <v>14</v>
      </c>
      <c r="C366" s="404" t="s">
        <v>43</v>
      </c>
      <c r="D366" s="406" t="s">
        <v>825</v>
      </c>
      <c r="E366" s="236">
        <v>1</v>
      </c>
      <c r="F366" s="248" t="s">
        <v>826</v>
      </c>
      <c r="G366" s="368" t="s">
        <v>188</v>
      </c>
      <c r="H366" s="236" t="s">
        <v>327</v>
      </c>
      <c r="I366" s="79" t="s">
        <v>827</v>
      </c>
      <c r="J366" s="81">
        <v>1</v>
      </c>
      <c r="K366" s="363" t="s">
        <v>24</v>
      </c>
      <c r="L366" s="387">
        <v>24.3</v>
      </c>
      <c r="M366" s="398">
        <f>SUM(L366)</f>
        <v>24.3</v>
      </c>
    </row>
    <row r="367" spans="1:13" ht="31.2" customHeight="1" thickBot="1" x14ac:dyDescent="0.35">
      <c r="A367" s="401"/>
      <c r="B367" s="403"/>
      <c r="C367" s="405"/>
      <c r="D367" s="407"/>
      <c r="E367" s="237">
        <v>2</v>
      </c>
      <c r="F367" s="249" t="s">
        <v>828</v>
      </c>
      <c r="G367" s="369"/>
      <c r="H367" s="237" t="s">
        <v>178</v>
      </c>
      <c r="I367" s="162" t="s">
        <v>829</v>
      </c>
      <c r="J367" s="162">
        <v>2</v>
      </c>
      <c r="K367" s="364"/>
      <c r="L367" s="388"/>
      <c r="M367" s="399"/>
    </row>
    <row r="368" spans="1:13" ht="30.6" customHeight="1" x14ac:dyDescent="0.3">
      <c r="A368" s="400" t="s">
        <v>18</v>
      </c>
      <c r="B368" s="402" t="s">
        <v>14</v>
      </c>
      <c r="C368" s="404" t="s">
        <v>186</v>
      </c>
      <c r="D368" s="406" t="s">
        <v>830</v>
      </c>
      <c r="E368" s="236">
        <v>1</v>
      </c>
      <c r="F368" s="248" t="s">
        <v>177</v>
      </c>
      <c r="G368" s="363" t="s">
        <v>319</v>
      </c>
      <c r="H368" s="252" t="s">
        <v>164</v>
      </c>
      <c r="I368" s="329" t="s">
        <v>656</v>
      </c>
      <c r="J368" s="236">
        <v>1</v>
      </c>
      <c r="K368" s="252" t="s">
        <v>176</v>
      </c>
      <c r="L368" s="254">
        <v>100</v>
      </c>
      <c r="M368" s="398">
        <f>SUM(L368+L369)</f>
        <v>102.1</v>
      </c>
    </row>
    <row r="369" spans="1:14" ht="25.95" customHeight="1" thickBot="1" x14ac:dyDescent="0.35">
      <c r="A369" s="401"/>
      <c r="B369" s="403"/>
      <c r="C369" s="405"/>
      <c r="D369" s="407"/>
      <c r="E369" s="237">
        <v>2</v>
      </c>
      <c r="F369" s="235" t="s">
        <v>180</v>
      </c>
      <c r="G369" s="364"/>
      <c r="H369" s="162" t="s">
        <v>184</v>
      </c>
      <c r="I369" s="162" t="s">
        <v>181</v>
      </c>
      <c r="J369" s="162">
        <v>20</v>
      </c>
      <c r="K369" s="237" t="s">
        <v>24</v>
      </c>
      <c r="L369" s="313">
        <v>2.1</v>
      </c>
      <c r="M369" s="399"/>
    </row>
    <row r="370" spans="1:14" ht="15" thickBot="1" x14ac:dyDescent="0.35">
      <c r="A370" s="11" t="s">
        <v>18</v>
      </c>
      <c r="B370" s="12" t="s">
        <v>18</v>
      </c>
      <c r="C370" s="390" t="s">
        <v>269</v>
      </c>
      <c r="D370" s="391"/>
      <c r="E370" s="391"/>
      <c r="F370" s="391"/>
      <c r="G370" s="391"/>
      <c r="H370" s="391"/>
      <c r="I370" s="391"/>
      <c r="J370" s="391"/>
      <c r="K370" s="391"/>
      <c r="L370" s="391"/>
      <c r="M370" s="392"/>
    </row>
    <row r="371" spans="1:14" ht="46.95" customHeight="1" x14ac:dyDescent="0.3">
      <c r="A371" s="458" t="s">
        <v>18</v>
      </c>
      <c r="B371" s="414" t="s">
        <v>18</v>
      </c>
      <c r="C371" s="370" t="s">
        <v>18</v>
      </c>
      <c r="D371" s="421" t="s">
        <v>270</v>
      </c>
      <c r="E371" s="329">
        <v>1</v>
      </c>
      <c r="F371" s="330" t="s">
        <v>243</v>
      </c>
      <c r="G371" s="363" t="s">
        <v>815</v>
      </c>
      <c r="H371" s="329" t="s">
        <v>259</v>
      </c>
      <c r="I371" s="329" t="s">
        <v>245</v>
      </c>
      <c r="J371" s="329">
        <v>1</v>
      </c>
      <c r="K371" s="363" t="s">
        <v>24</v>
      </c>
      <c r="L371" s="385">
        <v>17</v>
      </c>
      <c r="M371" s="385">
        <f>SUM(L371)</f>
        <v>17</v>
      </c>
    </row>
    <row r="372" spans="1:14" ht="45.6" customHeight="1" thickBot="1" x14ac:dyDescent="0.35">
      <c r="A372" s="459"/>
      <c r="B372" s="437"/>
      <c r="C372" s="371"/>
      <c r="D372" s="422"/>
      <c r="E372" s="326">
        <v>2</v>
      </c>
      <c r="F372" s="323" t="s">
        <v>260</v>
      </c>
      <c r="G372" s="364"/>
      <c r="H372" s="326" t="s">
        <v>15</v>
      </c>
      <c r="I372" s="326" t="s">
        <v>578</v>
      </c>
      <c r="J372" s="326">
        <v>1</v>
      </c>
      <c r="K372" s="364"/>
      <c r="L372" s="386"/>
      <c r="M372" s="425"/>
    </row>
    <row r="373" spans="1:14" ht="32.4" customHeight="1" x14ac:dyDescent="0.3">
      <c r="A373" s="400" t="s">
        <v>18</v>
      </c>
      <c r="B373" s="402" t="s">
        <v>18</v>
      </c>
      <c r="C373" s="404" t="s">
        <v>25</v>
      </c>
      <c r="D373" s="406" t="s">
        <v>271</v>
      </c>
      <c r="E373" s="396">
        <v>1</v>
      </c>
      <c r="F373" s="408" t="s">
        <v>272</v>
      </c>
      <c r="G373" s="396" t="s">
        <v>815</v>
      </c>
      <c r="H373" s="396" t="s">
        <v>57</v>
      </c>
      <c r="I373" s="396" t="s">
        <v>579</v>
      </c>
      <c r="J373" s="396">
        <v>81</v>
      </c>
      <c r="K373" s="236" t="s">
        <v>24</v>
      </c>
      <c r="L373" s="238">
        <v>5.4</v>
      </c>
      <c r="M373" s="398">
        <f>SUM(L373+L374)</f>
        <v>36</v>
      </c>
    </row>
    <row r="374" spans="1:14" ht="32.4" customHeight="1" thickBot="1" x14ac:dyDescent="0.35">
      <c r="A374" s="401"/>
      <c r="B374" s="403"/>
      <c r="C374" s="405"/>
      <c r="D374" s="407"/>
      <c r="E374" s="397"/>
      <c r="F374" s="409"/>
      <c r="G374" s="397"/>
      <c r="H374" s="397"/>
      <c r="I374" s="397"/>
      <c r="J374" s="397"/>
      <c r="K374" s="237" t="s">
        <v>86</v>
      </c>
      <c r="L374" s="239">
        <v>30.6</v>
      </c>
      <c r="M374" s="399"/>
    </row>
    <row r="375" spans="1:14" ht="31.95" customHeight="1" x14ac:dyDescent="0.3">
      <c r="A375" s="400" t="s">
        <v>18</v>
      </c>
      <c r="B375" s="402" t="s">
        <v>18</v>
      </c>
      <c r="C375" s="404" t="s">
        <v>29</v>
      </c>
      <c r="D375" s="406" t="s">
        <v>831</v>
      </c>
      <c r="E375" s="396">
        <v>1</v>
      </c>
      <c r="F375" s="408" t="s">
        <v>272</v>
      </c>
      <c r="G375" s="396" t="s">
        <v>815</v>
      </c>
      <c r="H375" s="396" t="s">
        <v>57</v>
      </c>
      <c r="I375" s="396" t="s">
        <v>579</v>
      </c>
      <c r="J375" s="396">
        <v>81</v>
      </c>
      <c r="K375" s="236" t="s">
        <v>24</v>
      </c>
      <c r="L375" s="238">
        <v>100</v>
      </c>
      <c r="M375" s="398">
        <f>SUM(L375+L376)</f>
        <v>114.4</v>
      </c>
    </row>
    <row r="376" spans="1:14" ht="39.6" customHeight="1" thickBot="1" x14ac:dyDescent="0.35">
      <c r="A376" s="401"/>
      <c r="B376" s="403"/>
      <c r="C376" s="405"/>
      <c r="D376" s="407"/>
      <c r="E376" s="397"/>
      <c r="F376" s="409"/>
      <c r="G376" s="397"/>
      <c r="H376" s="397"/>
      <c r="I376" s="397"/>
      <c r="J376" s="397"/>
      <c r="K376" s="237" t="s">
        <v>16</v>
      </c>
      <c r="L376" s="239">
        <v>14.4</v>
      </c>
      <c r="M376" s="399"/>
    </row>
    <row r="377" spans="1:14" ht="15" thickBot="1" x14ac:dyDescent="0.35">
      <c r="A377" s="453" t="s">
        <v>273</v>
      </c>
      <c r="B377" s="454"/>
      <c r="C377" s="454"/>
      <c r="D377" s="454"/>
      <c r="E377" s="454"/>
      <c r="F377" s="454"/>
      <c r="G377" s="454"/>
      <c r="H377" s="454"/>
      <c r="I377" s="454"/>
      <c r="J377" s="454"/>
      <c r="K377" s="141"/>
      <c r="L377" s="142"/>
      <c r="M377" s="49">
        <f>SUM(M335+M337+M339+M342+M344+M346+M347+M349+M364+M353+M357+M361+M366+M368+M371+M373+M375)</f>
        <v>462</v>
      </c>
    </row>
    <row r="379" spans="1:14" x14ac:dyDescent="0.3">
      <c r="G379" s="716"/>
      <c r="H379" s="716"/>
      <c r="I379" s="716"/>
      <c r="J379" s="716"/>
      <c r="M379" s="138"/>
      <c r="N379" s="138"/>
    </row>
    <row r="380" spans="1:14" ht="16.2" thickBot="1" x14ac:dyDescent="0.35">
      <c r="A380" s="133"/>
      <c r="B380" s="134"/>
      <c r="C380" s="134"/>
      <c r="D380" s="134"/>
      <c r="E380" s="134"/>
      <c r="F380" s="134"/>
      <c r="G380" s="135"/>
      <c r="H380" s="136"/>
      <c r="I380" s="137"/>
      <c r="J380" s="137"/>
      <c r="K380" s="137"/>
      <c r="L380" s="137"/>
      <c r="M380" s="137"/>
    </row>
    <row r="381" spans="1:14" ht="15.6" thickTop="1" thickBot="1" x14ac:dyDescent="0.35">
      <c r="A381" s="662" t="s">
        <v>587</v>
      </c>
      <c r="B381" s="663"/>
      <c r="C381" s="663"/>
      <c r="D381" s="663"/>
      <c r="E381" s="663"/>
      <c r="F381" s="663"/>
      <c r="G381" s="663"/>
      <c r="H381" s="663"/>
      <c r="I381" s="664"/>
      <c r="J381" s="665" t="s">
        <v>11</v>
      </c>
      <c r="K381" s="666"/>
      <c r="L381" s="666"/>
      <c r="M381" s="667"/>
    </row>
    <row r="382" spans="1:14" ht="15" thickBot="1" x14ac:dyDescent="0.35">
      <c r="A382" s="668" t="s">
        <v>588</v>
      </c>
      <c r="B382" s="669"/>
      <c r="C382" s="669"/>
      <c r="D382" s="669"/>
      <c r="E382" s="669"/>
      <c r="F382" s="669"/>
      <c r="G382" s="669"/>
      <c r="H382" s="669"/>
      <c r="I382" s="670"/>
      <c r="J382" s="671">
        <f>SUM(J383:M386)</f>
        <v>12112.2</v>
      </c>
      <c r="K382" s="672"/>
      <c r="L382" s="672"/>
      <c r="M382" s="673"/>
    </row>
    <row r="383" spans="1:14" x14ac:dyDescent="0.3">
      <c r="A383" s="674" t="s">
        <v>591</v>
      </c>
      <c r="B383" s="675"/>
      <c r="C383" s="675"/>
      <c r="D383" s="675"/>
      <c r="E383" s="675"/>
      <c r="F383" s="675"/>
      <c r="G383" s="675"/>
      <c r="H383" s="675"/>
      <c r="I383" s="676"/>
      <c r="J383" s="700">
        <f>SUM(L21+L23+L25+L33+L34+L37+L40+L41+L42+L43+L45+L47+L49+L54+L56+L57+L58+L59+L62+L63+L65+L71+L72+L73+L74+L78+L79+L80+L93+L100+L103+L109+L110+L111+L114+L117+L122+L125+L129+L132+L133+L134+L135+L136+L137+L139+L143+L144+L145+L146+L147+L151+L154+L156+L159+L161+L167+L168+L169+L170+L171+L172+L173+L174+L175+L176+L177+L179+L180+L181+L182+L183+L186+L187+L188+L189+L190+L191+L192+L193+L194+L195+L196+L231+L232+L240+L242+L244+L246+L248+L251+L256+L258+L260+L262+L265+L269+L275+L276+L278+L280+L285+L287+L289+L290+L291+L292+L293+L294+L295+L296+L297+L298+L299+L302+L317+L320+L327+L335+L337+L339+L342+L344+L346+L347+L349+L353+L357+L361+L364+L366+L369+L371+L373+L375)</f>
        <v>7863.1000000000013</v>
      </c>
      <c r="K383" s="701"/>
      <c r="L383" s="701"/>
      <c r="M383" s="702"/>
    </row>
    <row r="384" spans="1:14" x14ac:dyDescent="0.3">
      <c r="A384" s="703" t="s">
        <v>592</v>
      </c>
      <c r="B384" s="704"/>
      <c r="C384" s="704"/>
      <c r="D384" s="704"/>
      <c r="E384" s="704"/>
      <c r="F384" s="704"/>
      <c r="G384" s="704"/>
      <c r="H384" s="704"/>
      <c r="I384" s="705"/>
      <c r="J384" s="683">
        <f>SUM(L178+L239)</f>
        <v>25.2</v>
      </c>
      <c r="K384" s="684"/>
      <c r="L384" s="684"/>
      <c r="M384" s="685"/>
    </row>
    <row r="385" spans="1:13" x14ac:dyDescent="0.3">
      <c r="A385" s="703" t="s">
        <v>593</v>
      </c>
      <c r="B385" s="704"/>
      <c r="C385" s="704"/>
      <c r="D385" s="704"/>
      <c r="E385" s="704"/>
      <c r="F385" s="704"/>
      <c r="G385" s="704"/>
      <c r="H385" s="704"/>
      <c r="I385" s="705"/>
      <c r="J385" s="683">
        <f>SUM(L15+L19+L28+L92+L96+L99+L102+L107+L108+L148+L162+L198+L199+L201+L202+L203+L208+L209+L210+L211+L214+L215+L216+L217+L218+L219+L220+L222+L223+L224+L225+L226+L263+L272+L304+L305+L306+L307+L308+L316+L323+L376)</f>
        <v>3386.1</v>
      </c>
      <c r="K385" s="684"/>
      <c r="L385" s="684"/>
      <c r="M385" s="685"/>
    </row>
    <row r="386" spans="1:13" ht="15" thickBot="1" x14ac:dyDescent="0.35">
      <c r="A386" s="694" t="s">
        <v>594</v>
      </c>
      <c r="B386" s="695"/>
      <c r="C386" s="695"/>
      <c r="D386" s="695"/>
      <c r="E386" s="695"/>
      <c r="F386" s="695"/>
      <c r="G386" s="695"/>
      <c r="H386" s="695"/>
      <c r="I386" s="696"/>
      <c r="J386" s="697">
        <f>SUM(L31+L66+L254+L270+L271+L273+L277+L311+L325+L329+L368)</f>
        <v>837.8</v>
      </c>
      <c r="K386" s="698"/>
      <c r="L386" s="698"/>
      <c r="M386" s="699"/>
    </row>
    <row r="387" spans="1:13" ht="15" thickBot="1" x14ac:dyDescent="0.35">
      <c r="A387" s="706" t="s">
        <v>589</v>
      </c>
      <c r="B387" s="707"/>
      <c r="C387" s="707"/>
      <c r="D387" s="707"/>
      <c r="E387" s="707"/>
      <c r="F387" s="707"/>
      <c r="G387" s="707"/>
      <c r="H387" s="707"/>
      <c r="I387" s="708"/>
      <c r="J387" s="671">
        <f>SUM(J388:M390)</f>
        <v>7806.5000000000009</v>
      </c>
      <c r="K387" s="672"/>
      <c r="L387" s="672"/>
      <c r="M387" s="673"/>
    </row>
    <row r="388" spans="1:13" x14ac:dyDescent="0.3">
      <c r="A388" s="709" t="s">
        <v>595</v>
      </c>
      <c r="B388" s="710"/>
      <c r="C388" s="710"/>
      <c r="D388" s="710"/>
      <c r="E388" s="710"/>
      <c r="F388" s="710"/>
      <c r="G388" s="710"/>
      <c r="H388" s="710"/>
      <c r="I388" s="711"/>
      <c r="J388" s="712">
        <f>SUM(L22+L27+L81+L104+L115+L116+L118+L120+L123+L284+L310+L318+L321+L328+L374)</f>
        <v>1216.4999999999998</v>
      </c>
      <c r="K388" s="713"/>
      <c r="L388" s="713"/>
      <c r="M388" s="714"/>
    </row>
    <row r="389" spans="1:13" x14ac:dyDescent="0.3">
      <c r="A389" s="703" t="s">
        <v>596</v>
      </c>
      <c r="B389" s="704"/>
      <c r="C389" s="704"/>
      <c r="D389" s="704"/>
      <c r="E389" s="704"/>
      <c r="F389" s="704"/>
      <c r="G389" s="704"/>
      <c r="H389" s="704"/>
      <c r="I389" s="705"/>
      <c r="J389" s="712">
        <f>SUM(L29+L67+L86+L89+L105+L106+L127+L138+L233+L252+L309+L319+L322+L330)</f>
        <v>6575.0000000000009</v>
      </c>
      <c r="K389" s="713"/>
      <c r="L389" s="713"/>
      <c r="M389" s="714"/>
    </row>
    <row r="390" spans="1:13" ht="15" thickBot="1" x14ac:dyDescent="0.35">
      <c r="A390" s="694" t="s">
        <v>597</v>
      </c>
      <c r="B390" s="695"/>
      <c r="C390" s="695"/>
      <c r="D390" s="695"/>
      <c r="E390" s="695"/>
      <c r="F390" s="695"/>
      <c r="G390" s="695"/>
      <c r="H390" s="695"/>
      <c r="I390" s="696"/>
      <c r="J390" s="697">
        <f>SUM(L250)</f>
        <v>15</v>
      </c>
      <c r="K390" s="698"/>
      <c r="L390" s="698"/>
      <c r="M390" s="699"/>
    </row>
    <row r="391" spans="1:13" ht="15" thickBot="1" x14ac:dyDescent="0.35">
      <c r="A391" s="677" t="s">
        <v>590</v>
      </c>
      <c r="B391" s="678"/>
      <c r="C391" s="678"/>
      <c r="D391" s="678"/>
      <c r="E391" s="678"/>
      <c r="F391" s="678"/>
      <c r="G391" s="678"/>
      <c r="H391" s="678"/>
      <c r="I391" s="679"/>
      <c r="J391" s="680">
        <f>SUM(J382,J387)</f>
        <v>19918.7</v>
      </c>
      <c r="K391" s="681"/>
      <c r="L391" s="681"/>
      <c r="M391" s="682"/>
    </row>
    <row r="392" spans="1:13" ht="15" thickTop="1" x14ac:dyDescent="0.3"/>
    <row r="394" spans="1:13" x14ac:dyDescent="0.3">
      <c r="F394" s="131"/>
      <c r="G394" s="362"/>
      <c r="H394" s="362"/>
    </row>
  </sheetData>
  <mergeCells count="940">
    <mergeCell ref="A74:A76"/>
    <mergeCell ref="B74:B76"/>
    <mergeCell ref="C74:C76"/>
    <mergeCell ref="D74:D76"/>
    <mergeCell ref="A151:A153"/>
    <mergeCell ref="B151:B153"/>
    <mergeCell ref="C151:C153"/>
    <mergeCell ref="D151:D153"/>
    <mergeCell ref="G151:G153"/>
    <mergeCell ref="C124:M124"/>
    <mergeCell ref="L139:L140"/>
    <mergeCell ref="K125:K126"/>
    <mergeCell ref="L125:L126"/>
    <mergeCell ref="M125:M128"/>
    <mergeCell ref="K127:K128"/>
    <mergeCell ref="B111:B112"/>
    <mergeCell ref="C111:C112"/>
    <mergeCell ref="L129:L130"/>
    <mergeCell ref="M129:M130"/>
    <mergeCell ref="L127:L128"/>
    <mergeCell ref="M122:M123"/>
    <mergeCell ref="I118:I119"/>
    <mergeCell ref="M120:M121"/>
    <mergeCell ref="A125:A128"/>
    <mergeCell ref="B125:B128"/>
    <mergeCell ref="C125:C128"/>
    <mergeCell ref="D125:D128"/>
    <mergeCell ref="G125:G128"/>
    <mergeCell ref="H125:H128"/>
    <mergeCell ref="I125:I126"/>
    <mergeCell ref="J125:J126"/>
    <mergeCell ref="A118:A119"/>
    <mergeCell ref="B118:B119"/>
    <mergeCell ref="C118:C119"/>
    <mergeCell ref="D118:D119"/>
    <mergeCell ref="G118:G119"/>
    <mergeCell ref="H120:H121"/>
    <mergeCell ref="I120:I121"/>
    <mergeCell ref="J120:J121"/>
    <mergeCell ref="C120:C121"/>
    <mergeCell ref="D120:D121"/>
    <mergeCell ref="G120:G121"/>
    <mergeCell ref="A122:A123"/>
    <mergeCell ref="B122:B123"/>
    <mergeCell ref="C122:C123"/>
    <mergeCell ref="D122:D123"/>
    <mergeCell ref="G122:G123"/>
    <mergeCell ref="H118:H119"/>
    <mergeCell ref="I151:I153"/>
    <mergeCell ref="J151:J153"/>
    <mergeCell ref="A141:A145"/>
    <mergeCell ref="A131:A135"/>
    <mergeCell ref="B131:B135"/>
    <mergeCell ref="G129:G130"/>
    <mergeCell ref="H129:H130"/>
    <mergeCell ref="A129:A130"/>
    <mergeCell ref="B129:B130"/>
    <mergeCell ref="C129:C130"/>
    <mergeCell ref="D129:D130"/>
    <mergeCell ref="C131:C135"/>
    <mergeCell ref="B141:B145"/>
    <mergeCell ref="C141:C145"/>
    <mergeCell ref="D141:D142"/>
    <mergeCell ref="E141:E143"/>
    <mergeCell ref="F141:F143"/>
    <mergeCell ref="H151:H153"/>
    <mergeCell ref="K120:K121"/>
    <mergeCell ref="M111:M112"/>
    <mergeCell ref="A111:A112"/>
    <mergeCell ref="C114:C115"/>
    <mergeCell ref="D114:D115"/>
    <mergeCell ref="G114:G115"/>
    <mergeCell ref="M114:M115"/>
    <mergeCell ref="A116:A117"/>
    <mergeCell ref="B116:B117"/>
    <mergeCell ref="C116:C117"/>
    <mergeCell ref="D116:D117"/>
    <mergeCell ref="G116:G117"/>
    <mergeCell ref="H116:H117"/>
    <mergeCell ref="I116:I117"/>
    <mergeCell ref="J116:J117"/>
    <mergeCell ref="M116:M117"/>
    <mergeCell ref="D111:D112"/>
    <mergeCell ref="G111:G112"/>
    <mergeCell ref="H111:H112"/>
    <mergeCell ref="I111:I112"/>
    <mergeCell ref="A114:A115"/>
    <mergeCell ref="B114:B115"/>
    <mergeCell ref="A120:A121"/>
    <mergeCell ref="B120:B121"/>
    <mergeCell ref="M106:M107"/>
    <mergeCell ref="A108:A110"/>
    <mergeCell ref="B108:B110"/>
    <mergeCell ref="C108:C110"/>
    <mergeCell ref="D108:D110"/>
    <mergeCell ref="G108:G110"/>
    <mergeCell ref="H108:H110"/>
    <mergeCell ref="M108:M110"/>
    <mergeCell ref="K109:K110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A103:A105"/>
    <mergeCell ref="B103:B105"/>
    <mergeCell ref="C103:C105"/>
    <mergeCell ref="D103:D105"/>
    <mergeCell ref="G103:G105"/>
    <mergeCell ref="H103:H105"/>
    <mergeCell ref="I103:I105"/>
    <mergeCell ref="J103:J105"/>
    <mergeCell ref="M103:M105"/>
    <mergeCell ref="M98:M102"/>
    <mergeCell ref="K100:K101"/>
    <mergeCell ref="L100:L101"/>
    <mergeCell ref="A96:A97"/>
    <mergeCell ref="B96:B97"/>
    <mergeCell ref="C96:C97"/>
    <mergeCell ref="D96:D97"/>
    <mergeCell ref="G96:G97"/>
    <mergeCell ref="H96:H97"/>
    <mergeCell ref="I96:I97"/>
    <mergeCell ref="J96:J97"/>
    <mergeCell ref="K96:K97"/>
    <mergeCell ref="A98:A102"/>
    <mergeCell ref="B98:B102"/>
    <mergeCell ref="C98:C102"/>
    <mergeCell ref="D98:D102"/>
    <mergeCell ref="E98:E99"/>
    <mergeCell ref="F98:F99"/>
    <mergeCell ref="G98:G102"/>
    <mergeCell ref="H98:H102"/>
    <mergeCell ref="I98:L98"/>
    <mergeCell ref="A89:A91"/>
    <mergeCell ref="B89:B91"/>
    <mergeCell ref="C89:C91"/>
    <mergeCell ref="D89:D91"/>
    <mergeCell ref="E89:E90"/>
    <mergeCell ref="F89:F90"/>
    <mergeCell ref="G89:G91"/>
    <mergeCell ref="H89:H91"/>
    <mergeCell ref="I89:I91"/>
    <mergeCell ref="A92:A95"/>
    <mergeCell ref="B92:B95"/>
    <mergeCell ref="C92:C95"/>
    <mergeCell ref="D92:D95"/>
    <mergeCell ref="E92:E93"/>
    <mergeCell ref="F92:F93"/>
    <mergeCell ref="G92:G95"/>
    <mergeCell ref="H92:H95"/>
    <mergeCell ref="M92:M95"/>
    <mergeCell ref="K93:K95"/>
    <mergeCell ref="L93:L95"/>
    <mergeCell ref="A86:A88"/>
    <mergeCell ref="B86:B88"/>
    <mergeCell ref="C86:C88"/>
    <mergeCell ref="D86:D88"/>
    <mergeCell ref="E86:E87"/>
    <mergeCell ref="F86:F87"/>
    <mergeCell ref="G86:G88"/>
    <mergeCell ref="H86:H88"/>
    <mergeCell ref="I86:I88"/>
    <mergeCell ref="A65:A67"/>
    <mergeCell ref="B65:B67"/>
    <mergeCell ref="C65:C67"/>
    <mergeCell ref="D65:D67"/>
    <mergeCell ref="G65:G67"/>
    <mergeCell ref="M65:M67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M80:M81"/>
    <mergeCell ref="G74:G76"/>
    <mergeCell ref="K74:K76"/>
    <mergeCell ref="H75:H76"/>
    <mergeCell ref="L74:L76"/>
    <mergeCell ref="C69:M69"/>
    <mergeCell ref="M74:M76"/>
    <mergeCell ref="H70:H73"/>
    <mergeCell ref="L335:L336"/>
    <mergeCell ref="K337:K338"/>
    <mergeCell ref="L337:L338"/>
    <mergeCell ref="A385:I385"/>
    <mergeCell ref="J385:M385"/>
    <mergeCell ref="G355:G356"/>
    <mergeCell ref="K353:K356"/>
    <mergeCell ref="C339:C340"/>
    <mergeCell ref="D339:D340"/>
    <mergeCell ref="G339:G340"/>
    <mergeCell ref="C352:M352"/>
    <mergeCell ref="M342:M343"/>
    <mergeCell ref="C344:C345"/>
    <mergeCell ref="D344:D345"/>
    <mergeCell ref="G344:G345"/>
    <mergeCell ref="G347:G348"/>
    <mergeCell ref="M353:M356"/>
    <mergeCell ref="M364:M365"/>
    <mergeCell ref="A377:J377"/>
    <mergeCell ref="A361:A363"/>
    <mergeCell ref="M337:M338"/>
    <mergeCell ref="M371:M372"/>
    <mergeCell ref="M347:M348"/>
    <mergeCell ref="G379:J379"/>
    <mergeCell ref="A390:I390"/>
    <mergeCell ref="J390:M390"/>
    <mergeCell ref="J383:M383"/>
    <mergeCell ref="A384:I384"/>
    <mergeCell ref="A386:I386"/>
    <mergeCell ref="J386:M386"/>
    <mergeCell ref="A387:I387"/>
    <mergeCell ref="J387:M387"/>
    <mergeCell ref="A388:I388"/>
    <mergeCell ref="J388:M388"/>
    <mergeCell ref="A389:I389"/>
    <mergeCell ref="J389:M389"/>
    <mergeCell ref="A381:I381"/>
    <mergeCell ref="J381:M381"/>
    <mergeCell ref="A382:I382"/>
    <mergeCell ref="J382:M382"/>
    <mergeCell ref="A383:I383"/>
    <mergeCell ref="H167:H170"/>
    <mergeCell ref="A391:I391"/>
    <mergeCell ref="J391:M391"/>
    <mergeCell ref="G373:G374"/>
    <mergeCell ref="H373:H374"/>
    <mergeCell ref="I373:I374"/>
    <mergeCell ref="J373:J374"/>
    <mergeCell ref="M373:M374"/>
    <mergeCell ref="J384:M384"/>
    <mergeCell ref="A171:A178"/>
    <mergeCell ref="K302:K303"/>
    <mergeCell ref="L302:L303"/>
    <mergeCell ref="C253:M253"/>
    <mergeCell ref="M302:M303"/>
    <mergeCell ref="C247:M247"/>
    <mergeCell ref="C230:M230"/>
    <mergeCell ref="G233:G234"/>
    <mergeCell ref="K233:K234"/>
    <mergeCell ref="B237:M237"/>
    <mergeCell ref="C238:M238"/>
    <mergeCell ref="A344:A345"/>
    <mergeCell ref="B344:B345"/>
    <mergeCell ref="A349:A350"/>
    <mergeCell ref="B349:B350"/>
    <mergeCell ref="A31:A32"/>
    <mergeCell ref="B31:B32"/>
    <mergeCell ref="L29:L30"/>
    <mergeCell ref="J89:J91"/>
    <mergeCell ref="A163:L163"/>
    <mergeCell ref="A164:M164"/>
    <mergeCell ref="B165:M165"/>
    <mergeCell ref="C166:M166"/>
    <mergeCell ref="A167:A170"/>
    <mergeCell ref="B156:B158"/>
    <mergeCell ref="C156:C158"/>
    <mergeCell ref="D156:D158"/>
    <mergeCell ref="G156:G158"/>
    <mergeCell ref="B159:B160"/>
    <mergeCell ref="C159:C160"/>
    <mergeCell ref="D159:D160"/>
    <mergeCell ref="G159:G160"/>
    <mergeCell ref="H159:H160"/>
    <mergeCell ref="A156:A158"/>
    <mergeCell ref="A161:A162"/>
    <mergeCell ref="B161:B162"/>
    <mergeCell ref="A159:A160"/>
    <mergeCell ref="H156:H158"/>
    <mergeCell ref="I156:I158"/>
    <mergeCell ref="C14:M14"/>
    <mergeCell ref="B167:B170"/>
    <mergeCell ref="C167:C170"/>
    <mergeCell ref="D167:D170"/>
    <mergeCell ref="M167:M170"/>
    <mergeCell ref="C77:M77"/>
    <mergeCell ref="B68:M68"/>
    <mergeCell ref="A21:A22"/>
    <mergeCell ref="B21:B22"/>
    <mergeCell ref="M25:M30"/>
    <mergeCell ref="E28:E30"/>
    <mergeCell ref="F28:F30"/>
    <mergeCell ref="K29:K30"/>
    <mergeCell ref="A25:A30"/>
    <mergeCell ref="I25:I30"/>
    <mergeCell ref="B25:B30"/>
    <mergeCell ref="C25:C30"/>
    <mergeCell ref="D25:D30"/>
    <mergeCell ref="E25:E27"/>
    <mergeCell ref="B171:B178"/>
    <mergeCell ref="C171:C178"/>
    <mergeCell ref="D171:D178"/>
    <mergeCell ref="M171:M178"/>
    <mergeCell ref="G172:G173"/>
    <mergeCell ref="G177:G178"/>
    <mergeCell ref="H161:H162"/>
    <mergeCell ref="M161:M162"/>
    <mergeCell ref="A82:L82"/>
    <mergeCell ref="K89:K91"/>
    <mergeCell ref="L89:L91"/>
    <mergeCell ref="M89:M91"/>
    <mergeCell ref="L96:L97"/>
    <mergeCell ref="M96:M97"/>
    <mergeCell ref="G138:G140"/>
    <mergeCell ref="M138:M140"/>
    <mergeCell ref="H138:H140"/>
    <mergeCell ref="A147:A148"/>
    <mergeCell ref="B147:B148"/>
    <mergeCell ref="C147:C148"/>
    <mergeCell ref="D147:D148"/>
    <mergeCell ref="E147:E148"/>
    <mergeCell ref="G147:G148"/>
    <mergeCell ref="H147:H148"/>
    <mergeCell ref="I47:I48"/>
    <mergeCell ref="B52:M52"/>
    <mergeCell ref="C53:M53"/>
    <mergeCell ref="A50:L50"/>
    <mergeCell ref="A63:A64"/>
    <mergeCell ref="L63:L64"/>
    <mergeCell ref="M63:M64"/>
    <mergeCell ref="B63:B64"/>
    <mergeCell ref="C63:C64"/>
    <mergeCell ref="D63:D64"/>
    <mergeCell ref="M31:M32"/>
    <mergeCell ref="J25:J30"/>
    <mergeCell ref="K25:K26"/>
    <mergeCell ref="L25:L26"/>
    <mergeCell ref="A83:J83"/>
    <mergeCell ref="A33:A34"/>
    <mergeCell ref="B84:M84"/>
    <mergeCell ref="C85:M85"/>
    <mergeCell ref="J86:J88"/>
    <mergeCell ref="K86:K88"/>
    <mergeCell ref="L86:L88"/>
    <mergeCell ref="M86:M88"/>
    <mergeCell ref="B60:M60"/>
    <mergeCell ref="C61:M61"/>
    <mergeCell ref="C55:M55"/>
    <mergeCell ref="G63:G64"/>
    <mergeCell ref="K63:K64"/>
    <mergeCell ref="A51:J51"/>
    <mergeCell ref="B33:B34"/>
    <mergeCell ref="C33:C34"/>
    <mergeCell ref="D33:D34"/>
    <mergeCell ref="G33:G34"/>
    <mergeCell ref="M33:M34"/>
    <mergeCell ref="H47:H48"/>
    <mergeCell ref="J47:J48"/>
    <mergeCell ref="K47:K48"/>
    <mergeCell ref="L47:L48"/>
    <mergeCell ref="M47:M48"/>
    <mergeCell ref="C44:M44"/>
    <mergeCell ref="H21:H22"/>
    <mergeCell ref="I21:I22"/>
    <mergeCell ref="J21:J22"/>
    <mergeCell ref="C31:C32"/>
    <mergeCell ref="D31:D32"/>
    <mergeCell ref="G31:G32"/>
    <mergeCell ref="H31:H32"/>
    <mergeCell ref="I31:I32"/>
    <mergeCell ref="J31:J32"/>
    <mergeCell ref="F25:F27"/>
    <mergeCell ref="G25:G30"/>
    <mergeCell ref="C21:C22"/>
    <mergeCell ref="D21:D22"/>
    <mergeCell ref="E21:E22"/>
    <mergeCell ref="F21:F22"/>
    <mergeCell ref="G21:G22"/>
    <mergeCell ref="K31:K32"/>
    <mergeCell ref="M21:M22"/>
    <mergeCell ref="L31:L32"/>
    <mergeCell ref="I147:I148"/>
    <mergeCell ref="A138:A140"/>
    <mergeCell ref="B138:B140"/>
    <mergeCell ref="C138:C140"/>
    <mergeCell ref="D138:D140"/>
    <mergeCell ref="M141:M145"/>
    <mergeCell ref="I138:I140"/>
    <mergeCell ref="J138:J140"/>
    <mergeCell ref="M147:M148"/>
    <mergeCell ref="M131:M135"/>
    <mergeCell ref="E133:E134"/>
    <mergeCell ref="F133:F134"/>
    <mergeCell ref="K132:K135"/>
    <mergeCell ref="C161:C162"/>
    <mergeCell ref="D161:D162"/>
    <mergeCell ref="G161:G162"/>
    <mergeCell ref="K156:K158"/>
    <mergeCell ref="L156:L158"/>
    <mergeCell ref="M156:M158"/>
    <mergeCell ref="J141:J142"/>
    <mergeCell ref="L151:L153"/>
    <mergeCell ref="M151:M153"/>
    <mergeCell ref="B149:M149"/>
    <mergeCell ref="C155:M155"/>
    <mergeCell ref="K159:K160"/>
    <mergeCell ref="L159:L160"/>
    <mergeCell ref="M159:M160"/>
    <mergeCell ref="K151:K153"/>
    <mergeCell ref="G141:G145"/>
    <mergeCell ref="H141:H145"/>
    <mergeCell ref="I141:I142"/>
    <mergeCell ref="K139:K140"/>
    <mergeCell ref="G131:G135"/>
    <mergeCell ref="M15:M20"/>
    <mergeCell ref="E16:E17"/>
    <mergeCell ref="F16:F17"/>
    <mergeCell ref="B8:B11"/>
    <mergeCell ref="K5:M5"/>
    <mergeCell ref="K10:K11"/>
    <mergeCell ref="E8:E11"/>
    <mergeCell ref="I8:I11"/>
    <mergeCell ref="A6:M6"/>
    <mergeCell ref="K8:M9"/>
    <mergeCell ref="G8:G11"/>
    <mergeCell ref="J8:J11"/>
    <mergeCell ref="L10:L11"/>
    <mergeCell ref="F8:F11"/>
    <mergeCell ref="A8:A11"/>
    <mergeCell ref="M10:M11"/>
    <mergeCell ref="H8:H11"/>
    <mergeCell ref="C8:C11"/>
    <mergeCell ref="G5:H5"/>
    <mergeCell ref="D8:D11"/>
    <mergeCell ref="G16:G17"/>
    <mergeCell ref="I16:I17"/>
    <mergeCell ref="J16:J17"/>
    <mergeCell ref="B13:M13"/>
    <mergeCell ref="A12:M12"/>
    <mergeCell ref="C24:M24"/>
    <mergeCell ref="B35:M35"/>
    <mergeCell ref="C36:M36"/>
    <mergeCell ref="B38:M38"/>
    <mergeCell ref="C39:M39"/>
    <mergeCell ref="C46:L46"/>
    <mergeCell ref="A47:A48"/>
    <mergeCell ref="B47:B48"/>
    <mergeCell ref="C47:C48"/>
    <mergeCell ref="D47:D48"/>
    <mergeCell ref="G47:G48"/>
    <mergeCell ref="K33:K34"/>
    <mergeCell ref="K19:K20"/>
    <mergeCell ref="L19:L20"/>
    <mergeCell ref="K15:K18"/>
    <mergeCell ref="L15:L18"/>
    <mergeCell ref="H15:H18"/>
    <mergeCell ref="H19:H20"/>
    <mergeCell ref="H25:H30"/>
    <mergeCell ref="A15:A20"/>
    <mergeCell ref="B15:B20"/>
    <mergeCell ref="C15:C20"/>
    <mergeCell ref="D15:D20"/>
    <mergeCell ref="E131:E132"/>
    <mergeCell ref="F131:F132"/>
    <mergeCell ref="A364:A365"/>
    <mergeCell ref="B364:B365"/>
    <mergeCell ref="C364:C365"/>
    <mergeCell ref="D364:D365"/>
    <mergeCell ref="G364:G365"/>
    <mergeCell ref="K364:K365"/>
    <mergeCell ref="L364:L365"/>
    <mergeCell ref="B351:M351"/>
    <mergeCell ref="L353:L356"/>
    <mergeCell ref="A357:A360"/>
    <mergeCell ref="B357:B360"/>
    <mergeCell ref="C357:C360"/>
    <mergeCell ref="D357:D360"/>
    <mergeCell ref="G357:G360"/>
    <mergeCell ref="K357:K360"/>
    <mergeCell ref="L357:L360"/>
    <mergeCell ref="M357:M360"/>
    <mergeCell ref="A302:A303"/>
    <mergeCell ref="B302:B303"/>
    <mergeCell ref="C302:C303"/>
    <mergeCell ref="D302:D303"/>
    <mergeCell ref="G302:G303"/>
    <mergeCell ref="G337:G338"/>
    <mergeCell ref="A339:A340"/>
    <mergeCell ref="A318:A320"/>
    <mergeCell ref="B318:B320"/>
    <mergeCell ref="C318:C320"/>
    <mergeCell ref="D318:D320"/>
    <mergeCell ref="A321:A323"/>
    <mergeCell ref="B321:B323"/>
    <mergeCell ref="C321:C323"/>
    <mergeCell ref="D321:D323"/>
    <mergeCell ref="G321:G323"/>
    <mergeCell ref="G361:G363"/>
    <mergeCell ref="A366:A367"/>
    <mergeCell ref="B366:B367"/>
    <mergeCell ref="C366:C367"/>
    <mergeCell ref="D366:D367"/>
    <mergeCell ref="G366:G367"/>
    <mergeCell ref="A371:A372"/>
    <mergeCell ref="B371:B372"/>
    <mergeCell ref="C371:C372"/>
    <mergeCell ref="D371:D372"/>
    <mergeCell ref="G371:G372"/>
    <mergeCell ref="C370:M370"/>
    <mergeCell ref="B361:B363"/>
    <mergeCell ref="K361:K363"/>
    <mergeCell ref="L361:L363"/>
    <mergeCell ref="M361:M363"/>
    <mergeCell ref="K371:K372"/>
    <mergeCell ref="L371:L372"/>
    <mergeCell ref="K366:K367"/>
    <mergeCell ref="L366:L367"/>
    <mergeCell ref="M366:M367"/>
    <mergeCell ref="G368:G369"/>
    <mergeCell ref="M368:M369"/>
    <mergeCell ref="A373:A374"/>
    <mergeCell ref="B373:B374"/>
    <mergeCell ref="C373:C374"/>
    <mergeCell ref="D373:D374"/>
    <mergeCell ref="E373:E374"/>
    <mergeCell ref="F373:F374"/>
    <mergeCell ref="C361:C363"/>
    <mergeCell ref="D361:D363"/>
    <mergeCell ref="A353:A356"/>
    <mergeCell ref="B353:B356"/>
    <mergeCell ref="C353:C356"/>
    <mergeCell ref="D353:D356"/>
    <mergeCell ref="A368:A369"/>
    <mergeCell ref="B368:B369"/>
    <mergeCell ref="C368:C369"/>
    <mergeCell ref="D368:D369"/>
    <mergeCell ref="A342:A343"/>
    <mergeCell ref="B342:B343"/>
    <mergeCell ref="C342:C343"/>
    <mergeCell ref="D342:D343"/>
    <mergeCell ref="A347:A348"/>
    <mergeCell ref="C349:C350"/>
    <mergeCell ref="D349:D350"/>
    <mergeCell ref="C277:C278"/>
    <mergeCell ref="D277:D278"/>
    <mergeCell ref="A337:A338"/>
    <mergeCell ref="B337:B338"/>
    <mergeCell ref="C337:C338"/>
    <mergeCell ref="D337:D338"/>
    <mergeCell ref="D304:D311"/>
    <mergeCell ref="C280:C283"/>
    <mergeCell ref="D280:D283"/>
    <mergeCell ref="A265:A266"/>
    <mergeCell ref="M256:M257"/>
    <mergeCell ref="K256:K257"/>
    <mergeCell ref="L256:L257"/>
    <mergeCell ref="A258:A259"/>
    <mergeCell ref="B258:B259"/>
    <mergeCell ref="C258:C259"/>
    <mergeCell ref="B265:B266"/>
    <mergeCell ref="A256:A257"/>
    <mergeCell ref="B256:B257"/>
    <mergeCell ref="C256:C257"/>
    <mergeCell ref="D256:D257"/>
    <mergeCell ref="D258:D259"/>
    <mergeCell ref="M258:M259"/>
    <mergeCell ref="A262:A264"/>
    <mergeCell ref="B262:B264"/>
    <mergeCell ref="C262:C264"/>
    <mergeCell ref="M262:M264"/>
    <mergeCell ref="C261:M261"/>
    <mergeCell ref="G262:G264"/>
    <mergeCell ref="G265:G266"/>
    <mergeCell ref="K263:K264"/>
    <mergeCell ref="L263:L264"/>
    <mergeCell ref="I262:I264"/>
    <mergeCell ref="D262:D264"/>
    <mergeCell ref="A314:A317"/>
    <mergeCell ref="B314:B317"/>
    <mergeCell ref="E316:E317"/>
    <mergeCell ref="A289:A291"/>
    <mergeCell ref="B289:B291"/>
    <mergeCell ref="C289:C291"/>
    <mergeCell ref="D289:D291"/>
    <mergeCell ref="K265:K266"/>
    <mergeCell ref="L265:L266"/>
    <mergeCell ref="J316:J317"/>
    <mergeCell ref="J284:J285"/>
    <mergeCell ref="C268:M268"/>
    <mergeCell ref="B267:M267"/>
    <mergeCell ref="B277:B278"/>
    <mergeCell ref="G277:G278"/>
    <mergeCell ref="H277:H278"/>
    <mergeCell ref="I277:I278"/>
    <mergeCell ref="J277:J278"/>
    <mergeCell ref="M277:M278"/>
    <mergeCell ref="A293:A296"/>
    <mergeCell ref="B293:B296"/>
    <mergeCell ref="C293:C296"/>
    <mergeCell ref="D293:D296"/>
    <mergeCell ref="G293:G296"/>
    <mergeCell ref="B312:M312"/>
    <mergeCell ref="H316:H317"/>
    <mergeCell ref="K293:K296"/>
    <mergeCell ref="K304:K308"/>
    <mergeCell ref="A304:A311"/>
    <mergeCell ref="B304:B311"/>
    <mergeCell ref="C304:C311"/>
    <mergeCell ref="M304:M311"/>
    <mergeCell ref="K314:K315"/>
    <mergeCell ref="L314:L315"/>
    <mergeCell ref="C314:C317"/>
    <mergeCell ref="D314:D317"/>
    <mergeCell ref="C301:M301"/>
    <mergeCell ref="B300:M300"/>
    <mergeCell ref="G314:G317"/>
    <mergeCell ref="M314:M317"/>
    <mergeCell ref="F316:F317"/>
    <mergeCell ref="I316:I317"/>
    <mergeCell ref="K335:K336"/>
    <mergeCell ref="A332:J332"/>
    <mergeCell ref="M321:M323"/>
    <mergeCell ref="A325:A326"/>
    <mergeCell ref="B325:B326"/>
    <mergeCell ref="C325:C326"/>
    <mergeCell ref="D325:D326"/>
    <mergeCell ref="G325:G326"/>
    <mergeCell ref="K325:K326"/>
    <mergeCell ref="B335:B336"/>
    <mergeCell ref="C335:C336"/>
    <mergeCell ref="D335:D336"/>
    <mergeCell ref="G335:G336"/>
    <mergeCell ref="M335:M336"/>
    <mergeCell ref="A331:L331"/>
    <mergeCell ref="B333:M333"/>
    <mergeCell ref="C334:M334"/>
    <mergeCell ref="A335:A336"/>
    <mergeCell ref="C324:M324"/>
    <mergeCell ref="E321:E323"/>
    <mergeCell ref="F321:F323"/>
    <mergeCell ref="H321:H323"/>
    <mergeCell ref="I321:I323"/>
    <mergeCell ref="J321:J323"/>
    <mergeCell ref="C313:M313"/>
    <mergeCell ref="M284:M285"/>
    <mergeCell ref="K287:K288"/>
    <mergeCell ref="K289:K291"/>
    <mergeCell ref="K280:K283"/>
    <mergeCell ref="L280:L283"/>
    <mergeCell ref="C279:M279"/>
    <mergeCell ref="C274:M274"/>
    <mergeCell ref="J281:J282"/>
    <mergeCell ref="I281:I282"/>
    <mergeCell ref="M293:M296"/>
    <mergeCell ref="E284:E285"/>
    <mergeCell ref="F284:F285"/>
    <mergeCell ref="G284:G285"/>
    <mergeCell ref="E277:E278"/>
    <mergeCell ref="F277:F278"/>
    <mergeCell ref="H284:H285"/>
    <mergeCell ref="G289:G290"/>
    <mergeCell ref="K199:K200"/>
    <mergeCell ref="M318:M320"/>
    <mergeCell ref="L287:L288"/>
    <mergeCell ref="M287:M288"/>
    <mergeCell ref="G318:G320"/>
    <mergeCell ref="D287:D288"/>
    <mergeCell ref="G287:G288"/>
    <mergeCell ref="B280:B283"/>
    <mergeCell ref="C287:C288"/>
    <mergeCell ref="C242:C243"/>
    <mergeCell ref="D242:D243"/>
    <mergeCell ref="G242:G243"/>
    <mergeCell ref="H293:H296"/>
    <mergeCell ref="H306:H311"/>
    <mergeCell ref="H314:H315"/>
    <mergeCell ref="M289:M291"/>
    <mergeCell ref="E319:E320"/>
    <mergeCell ref="F319:F320"/>
    <mergeCell ref="H319:H320"/>
    <mergeCell ref="I309:I311"/>
    <mergeCell ref="J309:J311"/>
    <mergeCell ref="E309:E311"/>
    <mergeCell ref="F309:F311"/>
    <mergeCell ref="G304:G311"/>
    <mergeCell ref="A183:A185"/>
    <mergeCell ref="B183:B185"/>
    <mergeCell ref="C183:C185"/>
    <mergeCell ref="D183:D185"/>
    <mergeCell ref="A233:A234"/>
    <mergeCell ref="A199:A200"/>
    <mergeCell ref="B199:B200"/>
    <mergeCell ref="C199:C200"/>
    <mergeCell ref="A221:A223"/>
    <mergeCell ref="B221:B223"/>
    <mergeCell ref="D199:D200"/>
    <mergeCell ref="A204:A210"/>
    <mergeCell ref="B204:B210"/>
    <mergeCell ref="B211:B213"/>
    <mergeCell ref="C211:C213"/>
    <mergeCell ref="C204:C210"/>
    <mergeCell ref="D204:D210"/>
    <mergeCell ref="C233:C234"/>
    <mergeCell ref="D233:D234"/>
    <mergeCell ref="D188:D189"/>
    <mergeCell ref="A186:A187"/>
    <mergeCell ref="F251:F252"/>
    <mergeCell ref="G251:G252"/>
    <mergeCell ref="I251:I252"/>
    <mergeCell ref="C245:M245"/>
    <mergeCell ref="M250:M252"/>
    <mergeCell ref="C248:C249"/>
    <mergeCell ref="D248:D249"/>
    <mergeCell ref="E248:E249"/>
    <mergeCell ref="G248:G249"/>
    <mergeCell ref="H248:H249"/>
    <mergeCell ref="I248:I249"/>
    <mergeCell ref="J248:J249"/>
    <mergeCell ref="K248:K249"/>
    <mergeCell ref="L248:L249"/>
    <mergeCell ref="M248:M249"/>
    <mergeCell ref="D250:D252"/>
    <mergeCell ref="E251:E252"/>
    <mergeCell ref="J251:J252"/>
    <mergeCell ref="A248:A249"/>
    <mergeCell ref="B248:B249"/>
    <mergeCell ref="A236:M236"/>
    <mergeCell ref="L199:L200"/>
    <mergeCell ref="D224:D225"/>
    <mergeCell ref="M224:M225"/>
    <mergeCell ref="H224:H225"/>
    <mergeCell ref="M211:M213"/>
    <mergeCell ref="A250:A252"/>
    <mergeCell ref="H250:H252"/>
    <mergeCell ref="A242:A243"/>
    <mergeCell ref="B242:B243"/>
    <mergeCell ref="A70:A73"/>
    <mergeCell ref="B70:B73"/>
    <mergeCell ref="C70:C73"/>
    <mergeCell ref="K70:K73"/>
    <mergeCell ref="M70:M73"/>
    <mergeCell ref="A235:L235"/>
    <mergeCell ref="K242:K243"/>
    <mergeCell ref="L242:L243"/>
    <mergeCell ref="A179:A180"/>
    <mergeCell ref="B179:B180"/>
    <mergeCell ref="C179:C180"/>
    <mergeCell ref="D179:D180"/>
    <mergeCell ref="M179:M180"/>
    <mergeCell ref="G183:G185"/>
    <mergeCell ref="M183:M185"/>
    <mergeCell ref="A188:A189"/>
    <mergeCell ref="M242:M243"/>
    <mergeCell ref="A224:A225"/>
    <mergeCell ref="B233:B234"/>
    <mergeCell ref="A217:A218"/>
    <mergeCell ref="B217:B218"/>
    <mergeCell ref="A215:A216"/>
    <mergeCell ref="B215:B216"/>
    <mergeCell ref="C215:C216"/>
    <mergeCell ref="D215:D216"/>
    <mergeCell ref="C221:C223"/>
    <mergeCell ref="D221:D223"/>
    <mergeCell ref="D239:D240"/>
    <mergeCell ref="C239:C240"/>
    <mergeCell ref="C241:M241"/>
    <mergeCell ref="H242:H243"/>
    <mergeCell ref="B239:B240"/>
    <mergeCell ref="A239:A240"/>
    <mergeCell ref="K224:K225"/>
    <mergeCell ref="M221:M223"/>
    <mergeCell ref="B229:M229"/>
    <mergeCell ref="G221:G223"/>
    <mergeCell ref="K221:K223"/>
    <mergeCell ref="B224:B225"/>
    <mergeCell ref="C224:C225"/>
    <mergeCell ref="D211:D213"/>
    <mergeCell ref="K219:K220"/>
    <mergeCell ref="K217:K218"/>
    <mergeCell ref="K215:K216"/>
    <mergeCell ref="G186:G187"/>
    <mergeCell ref="A211:A213"/>
    <mergeCell ref="A219:A220"/>
    <mergeCell ref="B219:B220"/>
    <mergeCell ref="C219:C220"/>
    <mergeCell ref="C186:C187"/>
    <mergeCell ref="D186:D187"/>
    <mergeCell ref="G188:G189"/>
    <mergeCell ref="C197:M197"/>
    <mergeCell ref="C217:C218"/>
    <mergeCell ref="D217:D218"/>
    <mergeCell ref="H217:H218"/>
    <mergeCell ref="H219:H220"/>
    <mergeCell ref="L204:L207"/>
    <mergeCell ref="L211:L213"/>
    <mergeCell ref="B186:B187"/>
    <mergeCell ref="M188:M189"/>
    <mergeCell ref="M186:M187"/>
    <mergeCell ref="B188:B189"/>
    <mergeCell ref="C188:C189"/>
    <mergeCell ref="L258:L259"/>
    <mergeCell ref="L183:L185"/>
    <mergeCell ref="K188:K189"/>
    <mergeCell ref="K204:K210"/>
    <mergeCell ref="M239:M240"/>
    <mergeCell ref="H239:H240"/>
    <mergeCell ref="G239:G240"/>
    <mergeCell ref="M215:M216"/>
    <mergeCell ref="L233:L234"/>
    <mergeCell ref="M233:M234"/>
    <mergeCell ref="M199:M200"/>
    <mergeCell ref="M204:M210"/>
    <mergeCell ref="M219:M220"/>
    <mergeCell ref="A227:L227"/>
    <mergeCell ref="M217:M218"/>
    <mergeCell ref="A228:M228"/>
    <mergeCell ref="B250:B252"/>
    <mergeCell ref="C250:C252"/>
    <mergeCell ref="A254:A255"/>
    <mergeCell ref="B254:B255"/>
    <mergeCell ref="C254:C255"/>
    <mergeCell ref="K183:K185"/>
    <mergeCell ref="D219:D220"/>
    <mergeCell ref="K211:K213"/>
    <mergeCell ref="D254:D255"/>
    <mergeCell ref="K254:K255"/>
    <mergeCell ref="L254:L255"/>
    <mergeCell ref="A287:A288"/>
    <mergeCell ref="A280:A283"/>
    <mergeCell ref="C286:M286"/>
    <mergeCell ref="M280:M283"/>
    <mergeCell ref="A284:A285"/>
    <mergeCell ref="B284:B285"/>
    <mergeCell ref="C284:C285"/>
    <mergeCell ref="D284:D285"/>
    <mergeCell ref="B287:B288"/>
    <mergeCell ref="G280:G283"/>
    <mergeCell ref="E281:E282"/>
    <mergeCell ref="F281:F282"/>
    <mergeCell ref="H281:H282"/>
    <mergeCell ref="I284:I285"/>
    <mergeCell ref="C265:C266"/>
    <mergeCell ref="D265:D266"/>
    <mergeCell ref="M265:M266"/>
    <mergeCell ref="A277:A278"/>
    <mergeCell ref="M254:M255"/>
    <mergeCell ref="G258:G259"/>
    <mergeCell ref="K258:K259"/>
    <mergeCell ref="L325:L326"/>
    <mergeCell ref="M325:M326"/>
    <mergeCell ref="A327:A328"/>
    <mergeCell ref="B327:B328"/>
    <mergeCell ref="C327:C328"/>
    <mergeCell ref="D327:D328"/>
    <mergeCell ref="G327:G328"/>
    <mergeCell ref="M327:M328"/>
    <mergeCell ref="A329:A330"/>
    <mergeCell ref="B329:B330"/>
    <mergeCell ref="C329:C330"/>
    <mergeCell ref="D329:D330"/>
    <mergeCell ref="G329:G330"/>
    <mergeCell ref="M329:M330"/>
    <mergeCell ref="L349:L350"/>
    <mergeCell ref="M349:M350"/>
    <mergeCell ref="M344:M345"/>
    <mergeCell ref="B339:B340"/>
    <mergeCell ref="M339:M340"/>
    <mergeCell ref="K339:K340"/>
    <mergeCell ref="L339:L340"/>
    <mergeCell ref="K342:K343"/>
    <mergeCell ref="L342:L343"/>
    <mergeCell ref="K347:K348"/>
    <mergeCell ref="L347:L348"/>
    <mergeCell ref="C341:M341"/>
    <mergeCell ref="B347:B348"/>
    <mergeCell ref="C347:C348"/>
    <mergeCell ref="D347:D348"/>
    <mergeCell ref="G342:G343"/>
    <mergeCell ref="K344:K345"/>
    <mergeCell ref="L344:L345"/>
    <mergeCell ref="G349:G350"/>
    <mergeCell ref="J375:J376"/>
    <mergeCell ref="M375:M376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K167:K170"/>
    <mergeCell ref="H171:H178"/>
    <mergeCell ref="K171:K177"/>
    <mergeCell ref="H179:H180"/>
    <mergeCell ref="H131:H135"/>
    <mergeCell ref="J131:L131"/>
    <mergeCell ref="J111:J112"/>
    <mergeCell ref="K111:K112"/>
    <mergeCell ref="J106:J107"/>
    <mergeCell ref="L111:L112"/>
    <mergeCell ref="K118:K119"/>
    <mergeCell ref="L118:L119"/>
    <mergeCell ref="L120:L121"/>
    <mergeCell ref="J118:J119"/>
    <mergeCell ref="K129:K130"/>
    <mergeCell ref="K141:K145"/>
    <mergeCell ref="L141:L142"/>
    <mergeCell ref="J147:J148"/>
    <mergeCell ref="C150:M150"/>
    <mergeCell ref="M118:M119"/>
    <mergeCell ref="C113:M113"/>
    <mergeCell ref="J156:J158"/>
    <mergeCell ref="I159:I160"/>
    <mergeCell ref="J159:J160"/>
    <mergeCell ref="H337:H338"/>
    <mergeCell ref="H339:H340"/>
    <mergeCell ref="H353:H355"/>
    <mergeCell ref="H357:H358"/>
    <mergeCell ref="H359:H360"/>
    <mergeCell ref="G179:G180"/>
    <mergeCell ref="K179:K180"/>
    <mergeCell ref="G204:G207"/>
    <mergeCell ref="G209:G210"/>
    <mergeCell ref="G211:G213"/>
    <mergeCell ref="H262:H264"/>
    <mergeCell ref="H183:H184"/>
    <mergeCell ref="H186:H187"/>
    <mergeCell ref="K186:K187"/>
    <mergeCell ref="H188:H189"/>
    <mergeCell ref="H199:H200"/>
    <mergeCell ref="H204:H207"/>
    <mergeCell ref="H209:H210"/>
    <mergeCell ref="H211:H213"/>
    <mergeCell ref="H215:H216"/>
    <mergeCell ref="K349:K350"/>
    <mergeCell ref="J262:J264"/>
    <mergeCell ref="H287:H288"/>
    <mergeCell ref="H289:H291"/>
  </mergeCells>
  <pageMargins left="0.7" right="0.7" top="0.75" bottom="0.75" header="0.3" footer="0.3"/>
  <pageSetup paperSize="9" scale="65" orientation="landscape" r:id="rId1"/>
  <ignoredErrors>
    <ignoredError sqref="A229 A267:M268 A253:M253 A237:M238 A244:F244 A270:E270 L270 K272 H244:K244 A247:M247 G270:H270 A272:E272 G272:H272 A274:M274 A276:C276 E276:K276 A240:M241 A239:L2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Vilčiauskienė</dc:creator>
  <cp:lastModifiedBy>Vartotojas</cp:lastModifiedBy>
  <cp:lastPrinted>2020-03-17T08:26:39Z</cp:lastPrinted>
  <dcterms:created xsi:type="dcterms:W3CDTF">2020-03-02T09:27:06Z</dcterms:created>
  <dcterms:modified xsi:type="dcterms:W3CDTF">2021-03-31T06:14:44Z</dcterms:modified>
</cp:coreProperties>
</file>