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2270" tabRatio="976"/>
  </bookViews>
  <sheets>
    <sheet name="1 pr._pajamos" sheetId="11" r:id="rId1"/>
    <sheet name="2 pr._pajamos pagal rūšis" sheetId="12" r:id="rId2"/>
    <sheet name="3 pr._asignavimų suvestinė" sheetId="14" r:id="rId3"/>
    <sheet name="4 pr._savarankiškos f-jos" sheetId="1" r:id="rId4"/>
    <sheet name="5 pr._valstybinės f-jos" sheetId="2" r:id="rId5"/>
    <sheet name="6 pr._mokinio krepšelis" sheetId="3" r:id="rId6"/>
    <sheet name="7 pr._kita dotacija" sheetId="4" r:id="rId7"/>
    <sheet name="8 pr._aplinkos apsaugos s. p." sheetId="6" r:id="rId8"/>
    <sheet name="9 pr._įstaigų pajamos" sheetId="7" r:id="rId9"/>
    <sheet name="10 pr._skolintos lėšos" sheetId="8" r:id="rId10"/>
    <sheet name="11 pr._apyvartinės lėšos" sheetId="9" r:id="rId11"/>
    <sheet name="12 pr._suvestinė pagal progr." sheetId="10" r:id="rId12"/>
  </sheets>
  <definedNames>
    <definedName name="_xlnm.Print_Titles" localSheetId="3">'4 pr._savarankiškos f-jos'!$8:$10</definedName>
  </definedNames>
  <calcPr calcId="145621"/>
</workbook>
</file>

<file path=xl/calcChain.xml><?xml version="1.0" encoding="utf-8"?>
<calcChain xmlns="http://schemas.openxmlformats.org/spreadsheetml/2006/main">
  <c r="F210" i="1" l="1"/>
  <c r="E210" i="1"/>
  <c r="F209" i="1"/>
  <c r="G209" i="1"/>
  <c r="E209" i="1"/>
  <c r="D209" i="1" s="1"/>
  <c r="C41" i="11"/>
  <c r="C40" i="11" s="1"/>
  <c r="C39" i="11" s="1"/>
  <c r="C36" i="11"/>
  <c r="C35" i="11" s="1"/>
  <c r="C29" i="11"/>
  <c r="C25" i="11"/>
  <c r="C24" i="11"/>
  <c r="C20" i="11"/>
  <c r="C16" i="11"/>
  <c r="C12" i="11"/>
  <c r="C11" i="11"/>
  <c r="C10" i="11" s="1"/>
  <c r="C69" i="11" s="1"/>
  <c r="F53" i="3"/>
  <c r="F12" i="3"/>
  <c r="G12" i="3"/>
  <c r="E12" i="3"/>
  <c r="E53" i="3" s="1"/>
  <c r="D13" i="3"/>
  <c r="D14" i="3"/>
  <c r="G79" i="1"/>
  <c r="G77" i="1" s="1"/>
  <c r="F30" i="14"/>
  <c r="F65" i="14"/>
  <c r="F13" i="9"/>
  <c r="G13" i="9"/>
  <c r="E25" i="14"/>
  <c r="F25" i="14"/>
  <c r="E77" i="14"/>
  <c r="D77" i="14"/>
  <c r="E75" i="14"/>
  <c r="F73" i="14"/>
  <c r="D71" i="14"/>
  <c r="E63" i="14"/>
  <c r="D63" i="14"/>
  <c r="D69" i="14"/>
  <c r="D67" i="14"/>
  <c r="C67" i="14" s="1"/>
  <c r="E64" i="14"/>
  <c r="E74" i="14"/>
  <c r="E61" i="14"/>
  <c r="D60" i="14"/>
  <c r="C60" i="14" s="1"/>
  <c r="F54" i="14"/>
  <c r="F51" i="14"/>
  <c r="F50" i="14"/>
  <c r="E47" i="14"/>
  <c r="E46" i="14"/>
  <c r="E45" i="14"/>
  <c r="F45" i="14"/>
  <c r="D45" i="14"/>
  <c r="E44" i="14"/>
  <c r="F44" i="14"/>
  <c r="D44" i="14"/>
  <c r="E43" i="14"/>
  <c r="F43" i="14"/>
  <c r="D43" i="14"/>
  <c r="E42" i="14"/>
  <c r="F42" i="14"/>
  <c r="D42" i="14"/>
  <c r="C42" i="14" s="1"/>
  <c r="E41" i="14"/>
  <c r="F41" i="14"/>
  <c r="D41" i="14"/>
  <c r="E40" i="14"/>
  <c r="F40" i="14"/>
  <c r="C40" i="14" s="1"/>
  <c r="D40" i="14"/>
  <c r="E39" i="14"/>
  <c r="F39" i="14"/>
  <c r="D39" i="14"/>
  <c r="D38" i="14"/>
  <c r="E37" i="14"/>
  <c r="F37" i="14"/>
  <c r="D37" i="14"/>
  <c r="E36" i="14"/>
  <c r="F36" i="14"/>
  <c r="D36" i="14"/>
  <c r="C36" i="14" s="1"/>
  <c r="E35" i="14"/>
  <c r="E34" i="14"/>
  <c r="F32" i="14"/>
  <c r="D31" i="14"/>
  <c r="E28" i="14"/>
  <c r="F28" i="14"/>
  <c r="D28" i="14"/>
  <c r="C28" i="14"/>
  <c r="E27" i="14"/>
  <c r="F27" i="14"/>
  <c r="D27" i="14"/>
  <c r="F26" i="14"/>
  <c r="D34" i="7"/>
  <c r="F15" i="14"/>
  <c r="D25" i="14"/>
  <c r="C25" i="14" s="1"/>
  <c r="F188" i="9"/>
  <c r="G188" i="9"/>
  <c r="D188" i="9" s="1"/>
  <c r="E188" i="9"/>
  <c r="E11" i="14"/>
  <c r="F11" i="14"/>
  <c r="D11" i="14"/>
  <c r="C11" i="14"/>
  <c r="D130" i="1"/>
  <c r="E79" i="1"/>
  <c r="E77" i="1" s="1"/>
  <c r="F79" i="1"/>
  <c r="F77" i="1" s="1"/>
  <c r="D32" i="1"/>
  <c r="D21" i="1"/>
  <c r="F177" i="9"/>
  <c r="F176" i="9" s="1"/>
  <c r="G177" i="9"/>
  <c r="E177" i="9"/>
  <c r="D149" i="9"/>
  <c r="G148" i="9"/>
  <c r="F148" i="9"/>
  <c r="E148" i="9"/>
  <c r="D148" i="9" s="1"/>
  <c r="F141" i="9"/>
  <c r="G141" i="9"/>
  <c r="E141" i="9"/>
  <c r="F146" i="9"/>
  <c r="F145" i="9"/>
  <c r="G146" i="9"/>
  <c r="G145" i="9" s="1"/>
  <c r="E146" i="9"/>
  <c r="D146" i="9" s="1"/>
  <c r="D144" i="9"/>
  <c r="G143" i="9"/>
  <c r="D143" i="9" s="1"/>
  <c r="F143" i="9"/>
  <c r="F140" i="9" s="1"/>
  <c r="E143" i="9"/>
  <c r="E140" i="9" s="1"/>
  <c r="E41" i="9"/>
  <c r="E38" i="9"/>
  <c r="F178" i="9"/>
  <c r="G178" i="9"/>
  <c r="E178" i="9"/>
  <c r="E94" i="9"/>
  <c r="D34" i="14" s="1"/>
  <c r="E138" i="9"/>
  <c r="D91" i="9"/>
  <c r="G90" i="9"/>
  <c r="F90" i="9"/>
  <c r="E32" i="14" s="1"/>
  <c r="E90" i="9"/>
  <c r="D32" i="14" s="1"/>
  <c r="D90" i="9"/>
  <c r="D31" i="9"/>
  <c r="G30" i="9"/>
  <c r="D30" i="9"/>
  <c r="F30" i="9"/>
  <c r="E30" i="9"/>
  <c r="D153" i="9"/>
  <c r="G152" i="9"/>
  <c r="F152" i="9"/>
  <c r="E152" i="9"/>
  <c r="D151" i="9"/>
  <c r="G150" i="9"/>
  <c r="F150" i="9"/>
  <c r="E150" i="9"/>
  <c r="D150" i="9" s="1"/>
  <c r="E72" i="9"/>
  <c r="D50" i="9"/>
  <c r="G49" i="9"/>
  <c r="F49" i="9"/>
  <c r="E49" i="9"/>
  <c r="D49" i="9" s="1"/>
  <c r="G189" i="9"/>
  <c r="F189" i="9"/>
  <c r="F187" i="9" s="1"/>
  <c r="E189" i="9"/>
  <c r="D186" i="9"/>
  <c r="D185" i="9"/>
  <c r="G184" i="9"/>
  <c r="F184" i="9"/>
  <c r="E184" i="9"/>
  <c r="D184" i="9"/>
  <c r="D183" i="9"/>
  <c r="G182" i="9"/>
  <c r="F76" i="14" s="1"/>
  <c r="F182" i="9"/>
  <c r="E76" i="14" s="1"/>
  <c r="E182" i="9"/>
  <c r="D181" i="9"/>
  <c r="G180" i="9"/>
  <c r="F75" i="14" s="1"/>
  <c r="D180" i="9"/>
  <c r="F180" i="9"/>
  <c r="E180" i="9"/>
  <c r="D75" i="14" s="1"/>
  <c r="D175" i="9"/>
  <c r="G174" i="9"/>
  <c r="F74" i="14" s="1"/>
  <c r="F174" i="9"/>
  <c r="E174" i="9"/>
  <c r="D74" i="14" s="1"/>
  <c r="D173" i="9"/>
  <c r="G172" i="9"/>
  <c r="F172" i="9"/>
  <c r="E73" i="14" s="1"/>
  <c r="E172" i="9"/>
  <c r="D171" i="9"/>
  <c r="G170" i="9"/>
  <c r="F72" i="14" s="1"/>
  <c r="F170" i="9"/>
  <c r="E72" i="14" s="1"/>
  <c r="E170" i="9"/>
  <c r="D170" i="9" s="1"/>
  <c r="D169" i="9"/>
  <c r="G168" i="9"/>
  <c r="F71" i="14" s="1"/>
  <c r="F168" i="9"/>
  <c r="E71" i="14" s="1"/>
  <c r="E168" i="9"/>
  <c r="D168" i="9" s="1"/>
  <c r="D167" i="9"/>
  <c r="G166" i="9"/>
  <c r="F166" i="9"/>
  <c r="E70" i="14" s="1"/>
  <c r="E166" i="9"/>
  <c r="D70" i="14" s="1"/>
  <c r="D165" i="9"/>
  <c r="G164" i="9"/>
  <c r="F69" i="14" s="1"/>
  <c r="F164" i="9"/>
  <c r="E69" i="14" s="1"/>
  <c r="E164" i="9"/>
  <c r="D164" i="9"/>
  <c r="D163" i="9"/>
  <c r="G162" i="9"/>
  <c r="F68" i="14" s="1"/>
  <c r="D162" i="9"/>
  <c r="F162" i="9"/>
  <c r="E68" i="14" s="1"/>
  <c r="E162" i="9"/>
  <c r="D68" i="14" s="1"/>
  <c r="C68" i="14" s="1"/>
  <c r="D161" i="9"/>
  <c r="G160" i="9"/>
  <c r="F67" i="14" s="1"/>
  <c r="F160" i="9"/>
  <c r="E67" i="14" s="1"/>
  <c r="E160" i="9"/>
  <c r="D160" i="9" s="1"/>
  <c r="D159" i="9"/>
  <c r="G158" i="9"/>
  <c r="F158" i="9"/>
  <c r="E66" i="14" s="1"/>
  <c r="E158" i="9"/>
  <c r="D66" i="14" s="1"/>
  <c r="D157" i="9"/>
  <c r="G156" i="9"/>
  <c r="F156" i="9"/>
  <c r="E65" i="14" s="1"/>
  <c r="E156" i="9"/>
  <c r="D65" i="14" s="1"/>
  <c r="C65" i="14" s="1"/>
  <c r="D156" i="9"/>
  <c r="D155" i="9"/>
  <c r="G154" i="9"/>
  <c r="F64" i="14" s="1"/>
  <c r="F154" i="9"/>
  <c r="E154" i="9"/>
  <c r="D64" i="14" s="1"/>
  <c r="C64" i="14" s="1"/>
  <c r="D142" i="9"/>
  <c r="G138" i="9"/>
  <c r="F138" i="9"/>
  <c r="G137" i="9"/>
  <c r="G136" i="9" s="1"/>
  <c r="F137" i="9"/>
  <c r="E137" i="9"/>
  <c r="D135" i="9"/>
  <c r="G134" i="9"/>
  <c r="F134" i="9"/>
  <c r="E134" i="9"/>
  <c r="D134" i="9" s="1"/>
  <c r="D133" i="9"/>
  <c r="G132" i="9"/>
  <c r="D132" i="9" s="1"/>
  <c r="F132" i="9"/>
  <c r="E62" i="14" s="1"/>
  <c r="E132" i="9"/>
  <c r="D62" i="14" s="1"/>
  <c r="D131" i="9"/>
  <c r="G130" i="9"/>
  <c r="F61" i="14" s="1"/>
  <c r="F130" i="9"/>
  <c r="E130" i="9"/>
  <c r="D61" i="14" s="1"/>
  <c r="D130" i="9"/>
  <c r="D129" i="9"/>
  <c r="G128" i="9"/>
  <c r="F60" i="14" s="1"/>
  <c r="F128" i="9"/>
  <c r="E60" i="14"/>
  <c r="E128" i="9"/>
  <c r="D127" i="9"/>
  <c r="G126" i="9"/>
  <c r="F59" i="14" s="1"/>
  <c r="F126" i="9"/>
  <c r="E59" i="14" s="1"/>
  <c r="E126" i="9"/>
  <c r="D59" i="14" s="1"/>
  <c r="C59" i="14" s="1"/>
  <c r="D125" i="9"/>
  <c r="G124" i="9"/>
  <c r="F58" i="14" s="1"/>
  <c r="F124" i="9"/>
  <c r="E58" i="14"/>
  <c r="E124" i="9"/>
  <c r="D124" i="9" s="1"/>
  <c r="D123" i="9"/>
  <c r="G122" i="9"/>
  <c r="F57" i="14" s="1"/>
  <c r="F122" i="9"/>
  <c r="E57" i="14" s="1"/>
  <c r="E122" i="9"/>
  <c r="D57" i="14" s="1"/>
  <c r="C57" i="14" s="1"/>
  <c r="D121" i="9"/>
  <c r="G120" i="9"/>
  <c r="F56" i="14" s="1"/>
  <c r="F120" i="9"/>
  <c r="E56" i="14" s="1"/>
  <c r="E120" i="9"/>
  <c r="D56" i="14" s="1"/>
  <c r="D120" i="9"/>
  <c r="D119" i="9"/>
  <c r="G118" i="9"/>
  <c r="F55" i="14" s="1"/>
  <c r="F118" i="9"/>
  <c r="E55" i="14" s="1"/>
  <c r="E118" i="9"/>
  <c r="D117" i="9"/>
  <c r="G116" i="9"/>
  <c r="F116" i="9"/>
  <c r="E54" i="14" s="1"/>
  <c r="E116" i="9"/>
  <c r="D115" i="9"/>
  <c r="G114" i="9"/>
  <c r="F53" i="14" s="1"/>
  <c r="F114" i="9"/>
  <c r="E53" i="14" s="1"/>
  <c r="E114" i="9"/>
  <c r="D114" i="9" s="1"/>
  <c r="D113" i="9"/>
  <c r="G112" i="9"/>
  <c r="F52" i="14" s="1"/>
  <c r="F112" i="9"/>
  <c r="E52" i="14" s="1"/>
  <c r="E112" i="9"/>
  <c r="D111" i="9"/>
  <c r="G110" i="9"/>
  <c r="F110" i="9"/>
  <c r="E51" i="14" s="1"/>
  <c r="E110" i="9"/>
  <c r="D109" i="9"/>
  <c r="G108" i="9"/>
  <c r="F108" i="9"/>
  <c r="E50" i="14" s="1"/>
  <c r="E108" i="9"/>
  <c r="D50" i="14" s="1"/>
  <c r="D107" i="9"/>
  <c r="G106" i="9"/>
  <c r="F49" i="14" s="1"/>
  <c r="F106" i="9"/>
  <c r="E49" i="14" s="1"/>
  <c r="E106" i="9"/>
  <c r="D106" i="9" s="1"/>
  <c r="D105" i="9"/>
  <c r="G104" i="9"/>
  <c r="F48" i="14" s="1"/>
  <c r="F104" i="9"/>
  <c r="E48" i="14" s="1"/>
  <c r="E104" i="9"/>
  <c r="D104" i="9" s="1"/>
  <c r="D103" i="9"/>
  <c r="G102" i="9"/>
  <c r="F47" i="14" s="1"/>
  <c r="F102" i="9"/>
  <c r="E102" i="9"/>
  <c r="D47" i="14" s="1"/>
  <c r="C47" i="14" s="1"/>
  <c r="D101" i="9"/>
  <c r="G100" i="9"/>
  <c r="F46" i="14" s="1"/>
  <c r="F100" i="9"/>
  <c r="E100" i="9"/>
  <c r="D46" i="14" s="1"/>
  <c r="D100" i="9"/>
  <c r="D99" i="9"/>
  <c r="G98" i="9"/>
  <c r="F38" i="14" s="1"/>
  <c r="C38" i="14" s="1"/>
  <c r="D98" i="9"/>
  <c r="F98" i="9"/>
  <c r="E38" i="14" s="1"/>
  <c r="E98" i="9"/>
  <c r="D97" i="9"/>
  <c r="G96" i="9"/>
  <c r="F35" i="14" s="1"/>
  <c r="F96" i="9"/>
  <c r="E96" i="9"/>
  <c r="D35" i="14" s="1"/>
  <c r="C35" i="14" s="1"/>
  <c r="D95" i="9"/>
  <c r="G94" i="9"/>
  <c r="F34" i="14" s="1"/>
  <c r="F94" i="9"/>
  <c r="D93" i="9"/>
  <c r="G92" i="9"/>
  <c r="F33" i="14" s="1"/>
  <c r="F92" i="9"/>
  <c r="E33" i="14" s="1"/>
  <c r="E92" i="9"/>
  <c r="D89" i="9"/>
  <c r="G88" i="9"/>
  <c r="F31" i="14" s="1"/>
  <c r="F88" i="9"/>
  <c r="E31" i="14" s="1"/>
  <c r="E88" i="9"/>
  <c r="D87" i="9"/>
  <c r="G86" i="9"/>
  <c r="F86" i="9"/>
  <c r="E30" i="14" s="1"/>
  <c r="E86" i="9"/>
  <c r="D85" i="9"/>
  <c r="G84" i="9"/>
  <c r="F29" i="14" s="1"/>
  <c r="D84" i="9"/>
  <c r="F84" i="9"/>
  <c r="E29" i="14" s="1"/>
  <c r="E84" i="9"/>
  <c r="D29" i="14" s="1"/>
  <c r="D83" i="9"/>
  <c r="G82" i="9"/>
  <c r="F82" i="9"/>
  <c r="E82" i="9"/>
  <c r="D82" i="9" s="1"/>
  <c r="G80" i="9"/>
  <c r="D80" i="9" s="1"/>
  <c r="F80" i="9"/>
  <c r="E80" i="9"/>
  <c r="G79" i="9"/>
  <c r="G78" i="9"/>
  <c r="F79" i="9"/>
  <c r="E79" i="9"/>
  <c r="D77" i="9"/>
  <c r="D76" i="9"/>
  <c r="G75" i="9"/>
  <c r="F75" i="9"/>
  <c r="E75" i="9"/>
  <c r="D75" i="9" s="1"/>
  <c r="G73" i="9"/>
  <c r="F73" i="9"/>
  <c r="E73" i="9"/>
  <c r="D73" i="9" s="1"/>
  <c r="G72" i="9"/>
  <c r="D72" i="9" s="1"/>
  <c r="F72" i="9"/>
  <c r="G71" i="9"/>
  <c r="F71" i="9"/>
  <c r="E71" i="9"/>
  <c r="D71" i="9" s="1"/>
  <c r="G70" i="9"/>
  <c r="G69" i="9" s="1"/>
  <c r="F70" i="9"/>
  <c r="F69" i="9" s="1"/>
  <c r="E70" i="9"/>
  <c r="D70" i="9" s="1"/>
  <c r="D68" i="9"/>
  <c r="G67" i="9"/>
  <c r="D67" i="9" s="1"/>
  <c r="F67" i="9"/>
  <c r="E67" i="9"/>
  <c r="D66" i="9"/>
  <c r="G65" i="9"/>
  <c r="F65" i="9"/>
  <c r="E65" i="9"/>
  <c r="D64" i="9"/>
  <c r="G63" i="9"/>
  <c r="F63" i="9"/>
  <c r="E63" i="9"/>
  <c r="D63" i="9" s="1"/>
  <c r="D62" i="9"/>
  <c r="G61" i="9"/>
  <c r="F61" i="9"/>
  <c r="E61" i="9"/>
  <c r="D61" i="9" s="1"/>
  <c r="D60" i="9"/>
  <c r="G59" i="9"/>
  <c r="D59" i="9"/>
  <c r="F59" i="9"/>
  <c r="E59" i="9"/>
  <c r="D58" i="9"/>
  <c r="G57" i="9"/>
  <c r="D57" i="9" s="1"/>
  <c r="F57" i="9"/>
  <c r="E57" i="9"/>
  <c r="D56" i="9"/>
  <c r="G55" i="9"/>
  <c r="F55" i="9"/>
  <c r="E55" i="9"/>
  <c r="D55" i="9"/>
  <c r="D54" i="9"/>
  <c r="G53" i="9"/>
  <c r="F53" i="9"/>
  <c r="E53" i="9"/>
  <c r="D53" i="9" s="1"/>
  <c r="D52" i="9"/>
  <c r="G51" i="9"/>
  <c r="F51" i="9"/>
  <c r="E51" i="9"/>
  <c r="D48" i="9"/>
  <c r="G47" i="9"/>
  <c r="D47" i="9" s="1"/>
  <c r="F47" i="9"/>
  <c r="E47" i="9"/>
  <c r="D46" i="9"/>
  <c r="D45" i="9"/>
  <c r="D44" i="9"/>
  <c r="G43" i="9"/>
  <c r="F43" i="9"/>
  <c r="F40" i="9" s="1"/>
  <c r="E43" i="9"/>
  <c r="D42" i="9"/>
  <c r="G41" i="9"/>
  <c r="G40" i="9"/>
  <c r="F41" i="9"/>
  <c r="G38" i="9"/>
  <c r="G192" i="9" s="1"/>
  <c r="D192" i="9" s="1"/>
  <c r="F38" i="9"/>
  <c r="G37" i="9"/>
  <c r="G36" i="9" s="1"/>
  <c r="D36" i="9" s="1"/>
  <c r="D37" i="9"/>
  <c r="F37" i="9"/>
  <c r="F36" i="9" s="1"/>
  <c r="E37" i="9"/>
  <c r="D35" i="9"/>
  <c r="G34" i="9"/>
  <c r="F24" i="14" s="1"/>
  <c r="C24" i="14" s="1"/>
  <c r="F34" i="9"/>
  <c r="E24" i="14" s="1"/>
  <c r="E34" i="9"/>
  <c r="D24" i="14" s="1"/>
  <c r="D33" i="9"/>
  <c r="G32" i="9"/>
  <c r="D32" i="9" s="1"/>
  <c r="F32" i="9"/>
  <c r="E32" i="9"/>
  <c r="D29" i="9"/>
  <c r="G28" i="9"/>
  <c r="F28" i="9"/>
  <c r="E28" i="9"/>
  <c r="D28" i="9"/>
  <c r="D27" i="9"/>
  <c r="G26" i="9"/>
  <c r="F26" i="9"/>
  <c r="E26" i="9"/>
  <c r="D26" i="9" s="1"/>
  <c r="D25" i="9"/>
  <c r="G24" i="9"/>
  <c r="D24" i="9" s="1"/>
  <c r="F24" i="9"/>
  <c r="E24" i="9"/>
  <c r="D23" i="9"/>
  <c r="G22" i="9"/>
  <c r="F22" i="9"/>
  <c r="E22" i="9"/>
  <c r="D21" i="9"/>
  <c r="G20" i="9"/>
  <c r="F20" i="9"/>
  <c r="E20" i="9"/>
  <c r="D20" i="9"/>
  <c r="D19" i="9"/>
  <c r="G18" i="9"/>
  <c r="D18" i="9" s="1"/>
  <c r="F18" i="9"/>
  <c r="E18" i="9"/>
  <c r="D17" i="9"/>
  <c r="G16" i="9"/>
  <c r="F16" i="9"/>
  <c r="F12" i="9" s="1"/>
  <c r="E16" i="9"/>
  <c r="D16" i="9"/>
  <c r="D15" i="9"/>
  <c r="D14" i="9"/>
  <c r="E13" i="9"/>
  <c r="D13" i="9" s="1"/>
  <c r="D35" i="8"/>
  <c r="D24" i="8"/>
  <c r="E16" i="6"/>
  <c r="F16" i="6"/>
  <c r="G16" i="6"/>
  <c r="G17" i="6" s="1"/>
  <c r="E13" i="6"/>
  <c r="E17" i="6" s="1"/>
  <c r="F13" i="6"/>
  <c r="F17" i="6"/>
  <c r="G13" i="6"/>
  <c r="D15" i="6"/>
  <c r="D16" i="6" s="1"/>
  <c r="D12" i="6"/>
  <c r="D13" i="6" s="1"/>
  <c r="D36" i="2"/>
  <c r="D34" i="2" s="1"/>
  <c r="F132" i="2"/>
  <c r="G132" i="2"/>
  <c r="E132" i="2"/>
  <c r="D132" i="2"/>
  <c r="G133" i="2"/>
  <c r="F133" i="2"/>
  <c r="E133" i="2"/>
  <c r="D133" i="2"/>
  <c r="F138" i="2"/>
  <c r="E138" i="2"/>
  <c r="E119" i="2"/>
  <c r="F137" i="2"/>
  <c r="G137" i="2"/>
  <c r="E137" i="2"/>
  <c r="D137" i="2" s="1"/>
  <c r="F136" i="2"/>
  <c r="G136" i="2"/>
  <c r="E136" i="2"/>
  <c r="D136" i="2" s="1"/>
  <c r="F135" i="2"/>
  <c r="G135" i="2"/>
  <c r="E135" i="2"/>
  <c r="D135" i="2"/>
  <c r="F134" i="2"/>
  <c r="G134" i="2"/>
  <c r="E134" i="2"/>
  <c r="D134" i="2"/>
  <c r="E131" i="2"/>
  <c r="F130" i="2"/>
  <c r="G130" i="2"/>
  <c r="E130" i="2"/>
  <c r="D130" i="2" s="1"/>
  <c r="F129" i="2"/>
  <c r="G129" i="2"/>
  <c r="E129" i="2"/>
  <c r="D129" i="2" s="1"/>
  <c r="F128" i="2"/>
  <c r="G128" i="2"/>
  <c r="E128" i="2"/>
  <c r="F127" i="2"/>
  <c r="G127" i="2"/>
  <c r="E127" i="2"/>
  <c r="D127" i="2"/>
  <c r="F126" i="2"/>
  <c r="G126" i="2"/>
  <c r="E126" i="2"/>
  <c r="D126" i="2" s="1"/>
  <c r="F125" i="2"/>
  <c r="G125" i="2"/>
  <c r="E125" i="2"/>
  <c r="D125" i="2" s="1"/>
  <c r="F124" i="2"/>
  <c r="G124" i="2"/>
  <c r="E124" i="2"/>
  <c r="D124" i="2" s="1"/>
  <c r="F123" i="2"/>
  <c r="G123" i="2"/>
  <c r="E123" i="2"/>
  <c r="F122" i="2"/>
  <c r="G122" i="2"/>
  <c r="E122" i="2"/>
  <c r="D122" i="2"/>
  <c r="F121" i="2"/>
  <c r="G121" i="2"/>
  <c r="E121" i="2"/>
  <c r="F120" i="2"/>
  <c r="G120" i="2"/>
  <c r="D120" i="2" s="1"/>
  <c r="E120" i="2"/>
  <c r="F119" i="2"/>
  <c r="G119" i="2"/>
  <c r="E12" i="2"/>
  <c r="E108" i="2"/>
  <c r="E116" i="2"/>
  <c r="F108" i="2"/>
  <c r="F116" i="2" s="1"/>
  <c r="G108" i="2"/>
  <c r="G116" i="2"/>
  <c r="E106" i="2"/>
  <c r="E76" i="2"/>
  <c r="D26" i="14" s="1"/>
  <c r="E80" i="2"/>
  <c r="F76" i="2"/>
  <c r="E26" i="14" s="1"/>
  <c r="G76" i="2"/>
  <c r="G80" i="2"/>
  <c r="E66" i="2"/>
  <c r="F66" i="2"/>
  <c r="G66" i="2"/>
  <c r="E62" i="2"/>
  <c r="F62" i="2"/>
  <c r="G62" i="2"/>
  <c r="E58" i="2"/>
  <c r="F58" i="2"/>
  <c r="G58" i="2"/>
  <c r="F20" i="14" s="1"/>
  <c r="E54" i="2"/>
  <c r="F54" i="2"/>
  <c r="G54" i="2"/>
  <c r="E50" i="2"/>
  <c r="F50" i="2"/>
  <c r="G50" i="2"/>
  <c r="E46" i="2"/>
  <c r="F46" i="2"/>
  <c r="G46" i="2"/>
  <c r="E42" i="2"/>
  <c r="F42" i="2"/>
  <c r="G42" i="2"/>
  <c r="G74" i="2" s="1"/>
  <c r="E38" i="2"/>
  <c r="F38" i="2"/>
  <c r="G38" i="2"/>
  <c r="E34" i="2"/>
  <c r="F34" i="2"/>
  <c r="G34" i="2"/>
  <c r="E30" i="2"/>
  <c r="F30" i="2"/>
  <c r="G30" i="2"/>
  <c r="F12" i="2"/>
  <c r="F74" i="2"/>
  <c r="G12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G82" i="2"/>
  <c r="D82" i="2" s="1"/>
  <c r="F82" i="2"/>
  <c r="F131" i="2"/>
  <c r="G104" i="2"/>
  <c r="D104" i="2" s="1"/>
  <c r="G102" i="2"/>
  <c r="D102" i="2"/>
  <c r="G98" i="2"/>
  <c r="D98" i="2"/>
  <c r="G100" i="2"/>
  <c r="D100" i="2"/>
  <c r="G96" i="2"/>
  <c r="D96" i="2"/>
  <c r="G92" i="2"/>
  <c r="D92" i="2"/>
  <c r="G94" i="2"/>
  <c r="D94" i="2"/>
  <c r="G90" i="2"/>
  <c r="D90" i="2"/>
  <c r="G88" i="2"/>
  <c r="D88" i="2"/>
  <c r="G86" i="2"/>
  <c r="D86" i="2"/>
  <c r="G84" i="2"/>
  <c r="D84" i="2"/>
  <c r="D37" i="2"/>
  <c r="D35" i="2"/>
  <c r="D69" i="2"/>
  <c r="D66" i="2" s="1"/>
  <c r="D68" i="2"/>
  <c r="D67" i="2"/>
  <c r="D65" i="2"/>
  <c r="D64" i="2"/>
  <c r="D62" i="2" s="1"/>
  <c r="D63" i="2"/>
  <c r="D61" i="2"/>
  <c r="D60" i="2"/>
  <c r="D58" i="2" s="1"/>
  <c r="D59" i="2"/>
  <c r="D57" i="2"/>
  <c r="D56" i="2"/>
  <c r="D54" i="2" s="1"/>
  <c r="D55" i="2"/>
  <c r="D53" i="2"/>
  <c r="D50" i="2"/>
  <c r="D52" i="2"/>
  <c r="D51" i="2"/>
  <c r="D49" i="2"/>
  <c r="D48" i="2"/>
  <c r="D46" i="2" s="1"/>
  <c r="D47" i="2"/>
  <c r="D45" i="2"/>
  <c r="D44" i="2"/>
  <c r="D42" i="2" s="1"/>
  <c r="D43" i="2"/>
  <c r="D41" i="2"/>
  <c r="D40" i="2"/>
  <c r="D38" i="2" s="1"/>
  <c r="D39" i="2"/>
  <c r="D114" i="2"/>
  <c r="D113" i="2"/>
  <c r="D112" i="2"/>
  <c r="D108" i="2" s="1"/>
  <c r="D116" i="2" s="1"/>
  <c r="D111" i="2"/>
  <c r="D110" i="2"/>
  <c r="D79" i="2"/>
  <c r="D78" i="2"/>
  <c r="D76" i="2" s="1"/>
  <c r="D80" i="2" s="1"/>
  <c r="D77" i="2"/>
  <c r="D72" i="2"/>
  <c r="G70" i="2"/>
  <c r="D70" i="2"/>
  <c r="D33" i="2"/>
  <c r="D32" i="2"/>
  <c r="D30" i="2"/>
  <c r="D31" i="2"/>
  <c r="D15" i="2"/>
  <c r="G42" i="8"/>
  <c r="F42" i="8"/>
  <c r="E42" i="8"/>
  <c r="D42" i="8"/>
  <c r="G39" i="8"/>
  <c r="F39" i="8"/>
  <c r="E39" i="8"/>
  <c r="D38" i="8"/>
  <c r="D39" i="8"/>
  <c r="D36" i="8"/>
  <c r="G36" i="8"/>
  <c r="F36" i="8"/>
  <c r="E36" i="8"/>
  <c r="D32" i="8"/>
  <c r="D31" i="8"/>
  <c r="D30" i="8"/>
  <c r="D29" i="8"/>
  <c r="D28" i="8"/>
  <c r="G27" i="8"/>
  <c r="G33" i="8" s="1"/>
  <c r="F27" i="8"/>
  <c r="F33" i="8" s="1"/>
  <c r="E27" i="8"/>
  <c r="E33" i="8" s="1"/>
  <c r="G25" i="8"/>
  <c r="E25" i="8"/>
  <c r="F25" i="8"/>
  <c r="D25" i="8"/>
  <c r="D21" i="8"/>
  <c r="D20" i="8"/>
  <c r="D19" i="8"/>
  <c r="D18" i="8"/>
  <c r="G17" i="8"/>
  <c r="G22" i="8" s="1"/>
  <c r="F17" i="8"/>
  <c r="F22" i="8" s="1"/>
  <c r="E17" i="8"/>
  <c r="E22" i="8" s="1"/>
  <c r="D14" i="8"/>
  <c r="D12" i="8" s="1"/>
  <c r="D15" i="8" s="1"/>
  <c r="D13" i="8"/>
  <c r="G12" i="8"/>
  <c r="G15" i="8" s="1"/>
  <c r="G43" i="8" s="1"/>
  <c r="F12" i="8"/>
  <c r="F15" i="8" s="1"/>
  <c r="E12" i="8"/>
  <c r="E15" i="8" s="1"/>
  <c r="E43" i="8" s="1"/>
  <c r="E20" i="4"/>
  <c r="E24" i="4" s="1"/>
  <c r="F20" i="4"/>
  <c r="E16" i="4"/>
  <c r="E23" i="4" s="1"/>
  <c r="F16" i="4"/>
  <c r="F24" i="4"/>
  <c r="F23" i="4"/>
  <c r="F21" i="4" s="1"/>
  <c r="D25" i="12"/>
  <c r="D35" i="12" s="1"/>
  <c r="D26" i="12"/>
  <c r="D27" i="12"/>
  <c r="D28" i="12"/>
  <c r="D29" i="12"/>
  <c r="D30" i="12"/>
  <c r="D31" i="12"/>
  <c r="D32" i="12"/>
  <c r="D33" i="12"/>
  <c r="D34" i="12"/>
  <c r="D41" i="12"/>
  <c r="D42" i="12"/>
  <c r="D43" i="12"/>
  <c r="D67" i="12" s="1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70" i="12"/>
  <c r="D83" i="12" s="1"/>
  <c r="D71" i="12"/>
  <c r="D72" i="12"/>
  <c r="D73" i="12"/>
  <c r="D74" i="12"/>
  <c r="D75" i="12"/>
  <c r="D76" i="12"/>
  <c r="D77" i="12"/>
  <c r="D78" i="12"/>
  <c r="D79" i="12"/>
  <c r="D80" i="12"/>
  <c r="D81" i="12"/>
  <c r="D82" i="12"/>
  <c r="D88" i="12"/>
  <c r="D87" i="12"/>
  <c r="D86" i="12"/>
  <c r="D85" i="12"/>
  <c r="D69" i="12"/>
  <c r="D40" i="12"/>
  <c r="D37" i="12"/>
  <c r="D38" i="12"/>
  <c r="D24" i="12"/>
  <c r="D13" i="12"/>
  <c r="D14" i="12"/>
  <c r="D15" i="12"/>
  <c r="D22" i="12" s="1"/>
  <c r="D90" i="12" s="1"/>
  <c r="D16" i="12"/>
  <c r="D17" i="12"/>
  <c r="D18" i="12"/>
  <c r="D19" i="12"/>
  <c r="D20" i="12"/>
  <c r="D21" i="12"/>
  <c r="D12" i="12"/>
  <c r="G89" i="12"/>
  <c r="F89" i="12"/>
  <c r="E89" i="12"/>
  <c r="G83" i="12"/>
  <c r="F83" i="12"/>
  <c r="E83" i="12"/>
  <c r="G67" i="12"/>
  <c r="F67" i="12"/>
  <c r="E67" i="12"/>
  <c r="G38" i="12"/>
  <c r="F38" i="12"/>
  <c r="E38" i="12"/>
  <c r="G35" i="12"/>
  <c r="G90" i="12" s="1"/>
  <c r="F35" i="12"/>
  <c r="E35" i="12"/>
  <c r="G22" i="12"/>
  <c r="F22" i="12"/>
  <c r="F90" i="12" s="1"/>
  <c r="E22" i="12"/>
  <c r="E89" i="7"/>
  <c r="F89" i="7"/>
  <c r="G89" i="7"/>
  <c r="E67" i="7"/>
  <c r="F67" i="7"/>
  <c r="G67" i="7"/>
  <c r="D37" i="7"/>
  <c r="E38" i="7"/>
  <c r="F38" i="7"/>
  <c r="G38" i="7"/>
  <c r="D38" i="7"/>
  <c r="E35" i="7"/>
  <c r="F35" i="7"/>
  <c r="G35" i="7"/>
  <c r="G90" i="7"/>
  <c r="E22" i="7"/>
  <c r="E90" i="7" s="1"/>
  <c r="F22" i="7"/>
  <c r="F90" i="7" s="1"/>
  <c r="G22" i="7"/>
  <c r="D28" i="7"/>
  <c r="D25" i="7"/>
  <c r="D26" i="7"/>
  <c r="D27" i="7"/>
  <c r="D29" i="7"/>
  <c r="D30" i="7"/>
  <c r="D31" i="7"/>
  <c r="D32" i="7"/>
  <c r="D33" i="7"/>
  <c r="D24" i="7"/>
  <c r="D35" i="7" s="1"/>
  <c r="D13" i="7"/>
  <c r="D14" i="7"/>
  <c r="D15" i="7"/>
  <c r="D16" i="7"/>
  <c r="D22" i="7" s="1"/>
  <c r="D17" i="7"/>
  <c r="D18" i="7"/>
  <c r="D19" i="7"/>
  <c r="D20" i="7"/>
  <c r="D21" i="7"/>
  <c r="D12" i="7"/>
  <c r="D88" i="7"/>
  <c r="D87" i="7"/>
  <c r="D86" i="7"/>
  <c r="D85" i="7"/>
  <c r="D89" i="7" s="1"/>
  <c r="G83" i="7"/>
  <c r="F83" i="7"/>
  <c r="E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67" i="7" s="1"/>
  <c r="G18" i="4"/>
  <c r="F77" i="14" s="1"/>
  <c r="C77" i="14" s="1"/>
  <c r="G14" i="4"/>
  <c r="F63" i="14" s="1"/>
  <c r="G12" i="4"/>
  <c r="F62" i="14" s="1"/>
  <c r="C62" i="14" s="1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E207" i="1"/>
  <c r="F207" i="1"/>
  <c r="G207" i="1"/>
  <c r="G210" i="1"/>
  <c r="E197" i="1"/>
  <c r="F197" i="1"/>
  <c r="E16" i="10" s="1"/>
  <c r="G197" i="1"/>
  <c r="E128" i="1"/>
  <c r="F128" i="1"/>
  <c r="G128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205" i="1"/>
  <c r="D204" i="1"/>
  <c r="D203" i="1"/>
  <c r="D202" i="1"/>
  <c r="D201" i="1"/>
  <c r="D199" i="1" s="1"/>
  <c r="D206" i="1" s="1"/>
  <c r="D207" i="1"/>
  <c r="D200" i="1"/>
  <c r="D181" i="1"/>
  <c r="D197" i="1" s="1"/>
  <c r="D178" i="1"/>
  <c r="D177" i="1"/>
  <c r="D176" i="1"/>
  <c r="D179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37" i="1"/>
  <c r="D136" i="1"/>
  <c r="D135" i="1"/>
  <c r="D134" i="1" s="1"/>
  <c r="D174" i="1" s="1"/>
  <c r="D131" i="1"/>
  <c r="D126" i="1"/>
  <c r="D125" i="1"/>
  <c r="D124" i="1" s="1"/>
  <c r="D123" i="1"/>
  <c r="D120" i="1" s="1"/>
  <c r="D122" i="1"/>
  <c r="D121" i="1"/>
  <c r="D119" i="1"/>
  <c r="D118" i="1"/>
  <c r="D116" i="1" s="1"/>
  <c r="D117" i="1"/>
  <c r="D115" i="1"/>
  <c r="D114" i="1"/>
  <c r="D113" i="1"/>
  <c r="D111" i="1"/>
  <c r="D110" i="1"/>
  <c r="D109" i="1"/>
  <c r="D107" i="1"/>
  <c r="D104" i="1" s="1"/>
  <c r="D106" i="1"/>
  <c r="D105" i="1"/>
  <c r="D103" i="1"/>
  <c r="D102" i="1"/>
  <c r="D100" i="1" s="1"/>
  <c r="D101" i="1"/>
  <c r="D99" i="1"/>
  <c r="D98" i="1"/>
  <c r="D97" i="1"/>
  <c r="D96" i="1" s="1"/>
  <c r="D95" i="1"/>
  <c r="D94" i="1"/>
  <c r="D93" i="1"/>
  <c r="D91" i="1"/>
  <c r="D90" i="1"/>
  <c r="D89" i="1"/>
  <c r="D87" i="1"/>
  <c r="D86" i="1"/>
  <c r="D84" i="1" s="1"/>
  <c r="D85" i="1"/>
  <c r="D83" i="1"/>
  <c r="D82" i="1"/>
  <c r="D81" i="1"/>
  <c r="D128" i="1" s="1"/>
  <c r="D80" i="1"/>
  <c r="D79" i="1" s="1"/>
  <c r="D77" i="1" s="1"/>
  <c r="D78" i="1"/>
  <c r="D74" i="1"/>
  <c r="D73" i="1"/>
  <c r="D72" i="1"/>
  <c r="D71" i="1"/>
  <c r="D70" i="1"/>
  <c r="D69" i="1" s="1"/>
  <c r="D68" i="1"/>
  <c r="D67" i="1"/>
  <c r="D66" i="1"/>
  <c r="D65" i="1"/>
  <c r="D63" i="1"/>
  <c r="D59" i="1" s="1"/>
  <c r="D62" i="1"/>
  <c r="D61" i="1"/>
  <c r="D60" i="1"/>
  <c r="D58" i="1"/>
  <c r="D54" i="1" s="1"/>
  <c r="D57" i="1"/>
  <c r="D56" i="1"/>
  <c r="D55" i="1"/>
  <c r="D53" i="1"/>
  <c r="D52" i="1"/>
  <c r="D51" i="1"/>
  <c r="D50" i="1"/>
  <c r="D49" i="1" s="1"/>
  <c r="D48" i="1"/>
  <c r="D47" i="1"/>
  <c r="D46" i="1"/>
  <c r="D45" i="1"/>
  <c r="D44" i="1" s="1"/>
  <c r="D43" i="1"/>
  <c r="D42" i="1"/>
  <c r="D41" i="1"/>
  <c r="D40" i="1"/>
  <c r="D39" i="1" s="1"/>
  <c r="D38" i="1"/>
  <c r="D37" i="1"/>
  <c r="D36" i="1"/>
  <c r="D35" i="1"/>
  <c r="D33" i="1"/>
  <c r="D31" i="1"/>
  <c r="D30" i="1"/>
  <c r="D29" i="1"/>
  <c r="D28" i="1" s="1"/>
  <c r="D27" i="1"/>
  <c r="D26" i="1"/>
  <c r="D25" i="1"/>
  <c r="D23" i="1" s="1"/>
  <c r="D24" i="1"/>
  <c r="D22" i="1"/>
  <c r="D20" i="1"/>
  <c r="D17" i="1"/>
  <c r="D19" i="1"/>
  <c r="D18" i="1"/>
  <c r="D16" i="1"/>
  <c r="D15" i="1"/>
  <c r="D14" i="1"/>
  <c r="D13" i="1" s="1"/>
  <c r="D75" i="1" s="1"/>
  <c r="D12" i="1"/>
  <c r="E199" i="1"/>
  <c r="E206" i="1" s="1"/>
  <c r="F199" i="1"/>
  <c r="F206" i="1" s="1"/>
  <c r="E17" i="10" s="1"/>
  <c r="G199" i="1"/>
  <c r="G206" i="1"/>
  <c r="E176" i="1"/>
  <c r="E179" i="1"/>
  <c r="F176" i="1"/>
  <c r="F179" i="1" s="1"/>
  <c r="E15" i="10" s="1"/>
  <c r="G176" i="1"/>
  <c r="G179" i="1"/>
  <c r="E134" i="1"/>
  <c r="E174" i="1" s="1"/>
  <c r="D14" i="10" s="1"/>
  <c r="F134" i="1"/>
  <c r="F174" i="1" s="1"/>
  <c r="G134" i="1"/>
  <c r="G174" i="1"/>
  <c r="E132" i="1"/>
  <c r="D13" i="10" s="1"/>
  <c r="F132" i="1"/>
  <c r="G132" i="1"/>
  <c r="E124" i="1"/>
  <c r="F124" i="1"/>
  <c r="G124" i="1"/>
  <c r="E120" i="1"/>
  <c r="F120" i="1"/>
  <c r="G120" i="1"/>
  <c r="E116" i="1"/>
  <c r="F116" i="1"/>
  <c r="G116" i="1"/>
  <c r="E112" i="1"/>
  <c r="F112" i="1"/>
  <c r="G112" i="1"/>
  <c r="E108" i="1"/>
  <c r="F108" i="1"/>
  <c r="G108" i="1"/>
  <c r="E104" i="1"/>
  <c r="F104" i="1"/>
  <c r="G104" i="1"/>
  <c r="E100" i="1"/>
  <c r="F100" i="1"/>
  <c r="G100" i="1"/>
  <c r="E96" i="1"/>
  <c r="F96" i="1"/>
  <c r="G96" i="1"/>
  <c r="E92" i="1"/>
  <c r="F92" i="1"/>
  <c r="G92" i="1"/>
  <c r="E88" i="1"/>
  <c r="F88" i="1"/>
  <c r="G88" i="1"/>
  <c r="E84" i="1"/>
  <c r="F84" i="1"/>
  <c r="G84" i="1"/>
  <c r="G127" i="1" s="1"/>
  <c r="F12" i="10" s="1"/>
  <c r="E69" i="1"/>
  <c r="D23" i="14" s="1"/>
  <c r="F69" i="1"/>
  <c r="E23" i="14" s="1"/>
  <c r="G69" i="1"/>
  <c r="E64" i="1"/>
  <c r="F64" i="1"/>
  <c r="E22" i="14" s="1"/>
  <c r="G64" i="1"/>
  <c r="E59" i="1"/>
  <c r="D21" i="14" s="1"/>
  <c r="F59" i="1"/>
  <c r="G59" i="1"/>
  <c r="F21" i="14" s="1"/>
  <c r="E54" i="1"/>
  <c r="F54" i="1"/>
  <c r="E20" i="14" s="1"/>
  <c r="G54" i="1"/>
  <c r="E49" i="1"/>
  <c r="D19" i="14" s="1"/>
  <c r="C19" i="14" s="1"/>
  <c r="F49" i="1"/>
  <c r="E19" i="14" s="1"/>
  <c r="G49" i="1"/>
  <c r="F19" i="14" s="1"/>
  <c r="E44" i="1"/>
  <c r="F44" i="1"/>
  <c r="E18" i="14" s="1"/>
  <c r="G44" i="1"/>
  <c r="F18" i="14" s="1"/>
  <c r="E39" i="1"/>
  <c r="D17" i="14" s="1"/>
  <c r="C17" i="14" s="1"/>
  <c r="F39" i="1"/>
  <c r="G39" i="1"/>
  <c r="F17" i="14" s="1"/>
  <c r="E34" i="1"/>
  <c r="F34" i="1"/>
  <c r="E16" i="14" s="1"/>
  <c r="G34" i="1"/>
  <c r="E28" i="1"/>
  <c r="D15" i="14" s="1"/>
  <c r="C15" i="14" s="1"/>
  <c r="F28" i="1"/>
  <c r="G28" i="1"/>
  <c r="E23" i="1"/>
  <c r="D14" i="14" s="1"/>
  <c r="F23" i="1"/>
  <c r="E14" i="14" s="1"/>
  <c r="G23" i="1"/>
  <c r="E17" i="1"/>
  <c r="F17" i="1"/>
  <c r="E13" i="14" s="1"/>
  <c r="G17" i="1"/>
  <c r="F13" i="14" s="1"/>
  <c r="E13" i="1"/>
  <c r="F13" i="1"/>
  <c r="G13" i="1"/>
  <c r="D83" i="7"/>
  <c r="E90" i="12"/>
  <c r="D89" i="12"/>
  <c r="D18" i="4"/>
  <c r="D20" i="4" s="1"/>
  <c r="D24" i="4" s="1"/>
  <c r="D12" i="4"/>
  <c r="D16" i="4" s="1"/>
  <c r="D23" i="4" s="1"/>
  <c r="D21" i="4" s="1"/>
  <c r="D14" i="4"/>
  <c r="D121" i="2"/>
  <c r="D128" i="2"/>
  <c r="D123" i="2"/>
  <c r="F106" i="2"/>
  <c r="F117" i="2"/>
  <c r="D14" i="2"/>
  <c r="D12" i="2" s="1"/>
  <c r="E74" i="2"/>
  <c r="G106" i="2"/>
  <c r="D94" i="9"/>
  <c r="D17" i="8"/>
  <c r="D22" i="8" s="1"/>
  <c r="D27" i="8"/>
  <c r="D33" i="8"/>
  <c r="D43" i="9"/>
  <c r="D138" i="9"/>
  <c r="D65" i="9"/>
  <c r="E194" i="9"/>
  <c r="D194" i="9" s="1"/>
  <c r="D128" i="9"/>
  <c r="E40" i="9"/>
  <c r="D40" i="9" s="1"/>
  <c r="F194" i="9"/>
  <c r="D152" i="9"/>
  <c r="D178" i="9"/>
  <c r="E136" i="9"/>
  <c r="E36" i="9"/>
  <c r="F78" i="9"/>
  <c r="G194" i="9"/>
  <c r="E78" i="9"/>
  <c r="D78" i="9" s="1"/>
  <c r="D41" i="9"/>
  <c r="E191" i="9"/>
  <c r="E192" i="9"/>
  <c r="E145" i="9"/>
  <c r="D145" i="9" s="1"/>
  <c r="D79" i="9"/>
  <c r="E75" i="1"/>
  <c r="D88" i="1"/>
  <c r="D64" i="1"/>
  <c r="D34" i="1"/>
  <c r="D92" i="1"/>
  <c r="D108" i="1"/>
  <c r="D112" i="1"/>
  <c r="D132" i="1"/>
  <c r="G187" i="9"/>
  <c r="C50" i="14"/>
  <c r="C56" i="14"/>
  <c r="C75" i="14"/>
  <c r="C32" i="14"/>
  <c r="C71" i="14"/>
  <c r="C39" i="14"/>
  <c r="C34" i="14"/>
  <c r="C44" i="14"/>
  <c r="F192" i="9"/>
  <c r="C27" i="14"/>
  <c r="C37" i="14"/>
  <c r="C41" i="14"/>
  <c r="C43" i="14"/>
  <c r="C46" i="14"/>
  <c r="C31" i="14"/>
  <c r="C45" i="14"/>
  <c r="C29" i="14"/>
  <c r="C14" i="10" l="1"/>
  <c r="D106" i="2"/>
  <c r="D17" i="6"/>
  <c r="D208" i="1"/>
  <c r="D74" i="2"/>
  <c r="D127" i="1"/>
  <c r="D16" i="10"/>
  <c r="D90" i="7"/>
  <c r="D43" i="8"/>
  <c r="F16" i="10"/>
  <c r="E21" i="4"/>
  <c r="F43" i="8"/>
  <c r="E117" i="2"/>
  <c r="E12" i="9"/>
  <c r="D119" i="2"/>
  <c r="F16" i="14"/>
  <c r="E17" i="14"/>
  <c r="D18" i="14"/>
  <c r="C18" i="14" s="1"/>
  <c r="E21" i="14"/>
  <c r="D22" i="14"/>
  <c r="F15" i="10"/>
  <c r="D15" i="10"/>
  <c r="C15" i="10" s="1"/>
  <c r="F70" i="14"/>
  <c r="C70" i="14" s="1"/>
  <c r="D166" i="9"/>
  <c r="G176" i="9"/>
  <c r="F127" i="1"/>
  <c r="E12" i="10" s="1"/>
  <c r="D11" i="10"/>
  <c r="D52" i="14"/>
  <c r="C52" i="14" s="1"/>
  <c r="D112" i="9"/>
  <c r="D76" i="14"/>
  <c r="C76" i="14" s="1"/>
  <c r="D182" i="9"/>
  <c r="E176" i="9"/>
  <c r="D177" i="9"/>
  <c r="C63" i="14"/>
  <c r="E12" i="14"/>
  <c r="F75" i="1"/>
  <c r="F191" i="9"/>
  <c r="F190" i="9" s="1"/>
  <c r="C21" i="14"/>
  <c r="G16" i="4"/>
  <c r="G23" i="4" s="1"/>
  <c r="G20" i="4"/>
  <c r="G24" i="4" s="1"/>
  <c r="C26" i="14"/>
  <c r="D51" i="9"/>
  <c r="D86" i="9"/>
  <c r="D30" i="14"/>
  <c r="C30" i="14" s="1"/>
  <c r="D88" i="9"/>
  <c r="D92" i="9"/>
  <c r="C61" i="14"/>
  <c r="D137" i="9"/>
  <c r="E187" i="9"/>
  <c r="D187" i="9" s="1"/>
  <c r="D189" i="9"/>
  <c r="D38" i="9"/>
  <c r="G140" i="9"/>
  <c r="D140" i="9" s="1"/>
  <c r="D141" i="9"/>
  <c r="E127" i="1"/>
  <c r="C69" i="14"/>
  <c r="D210" i="1"/>
  <c r="C23" i="14"/>
  <c r="D110" i="9"/>
  <c r="D51" i="14"/>
  <c r="C51" i="14" s="1"/>
  <c r="D54" i="14"/>
  <c r="C54" i="14" s="1"/>
  <c r="D116" i="9"/>
  <c r="D55" i="14"/>
  <c r="C55" i="14" s="1"/>
  <c r="D118" i="9"/>
  <c r="G75" i="1"/>
  <c r="D154" i="9"/>
  <c r="D13" i="14"/>
  <c r="C13" i="14" s="1"/>
  <c r="F23" i="14"/>
  <c r="F13" i="10"/>
  <c r="C13" i="10" s="1"/>
  <c r="G191" i="9"/>
  <c r="G190" i="9" s="1"/>
  <c r="E69" i="9"/>
  <c r="D69" i="9" s="1"/>
  <c r="D136" i="9"/>
  <c r="D108" i="9"/>
  <c r="D34" i="9"/>
  <c r="G138" i="2"/>
  <c r="D138" i="2" s="1"/>
  <c r="G131" i="2"/>
  <c r="D131" i="2" s="1"/>
  <c r="F14" i="14"/>
  <c r="C14" i="14" s="1"/>
  <c r="E15" i="14"/>
  <c r="D16" i="14"/>
  <c r="C16" i="14" s="1"/>
  <c r="D20" i="14"/>
  <c r="C20" i="14" s="1"/>
  <c r="F22" i="14"/>
  <c r="E13" i="10"/>
  <c r="F80" i="2"/>
  <c r="D22" i="9"/>
  <c r="E193" i="9"/>
  <c r="D193" i="9" s="1"/>
  <c r="D102" i="9"/>
  <c r="D122" i="9"/>
  <c r="D126" i="9"/>
  <c r="F136" i="9"/>
  <c r="E14" i="10" s="1"/>
  <c r="F66" i="14"/>
  <c r="C66" i="14" s="1"/>
  <c r="D158" i="9"/>
  <c r="D172" i="9"/>
  <c r="D73" i="14"/>
  <c r="C73" i="14" s="1"/>
  <c r="C74" i="14"/>
  <c r="D49" i="14"/>
  <c r="C49" i="14" s="1"/>
  <c r="D58" i="14"/>
  <c r="C58" i="14" s="1"/>
  <c r="D72" i="14"/>
  <c r="C72" i="14" s="1"/>
  <c r="G12" i="9"/>
  <c r="F12" i="14" s="1"/>
  <c r="F78" i="14" s="1"/>
  <c r="G53" i="3"/>
  <c r="F14" i="10" s="1"/>
  <c r="D12" i="3"/>
  <c r="D53" i="3" s="1"/>
  <c r="D174" i="9"/>
  <c r="D33" i="14"/>
  <c r="C33" i="14" s="1"/>
  <c r="D53" i="14"/>
  <c r="C53" i="14" s="1"/>
  <c r="D48" i="14"/>
  <c r="C48" i="14" s="1"/>
  <c r="D96" i="9"/>
  <c r="D191" i="9" l="1"/>
  <c r="D12" i="9"/>
  <c r="D12" i="14"/>
  <c r="F17" i="10"/>
  <c r="C16" i="10"/>
  <c r="D12" i="10"/>
  <c r="C12" i="10" s="1"/>
  <c r="E208" i="1"/>
  <c r="E78" i="14"/>
  <c r="D117" i="2"/>
  <c r="F11" i="10"/>
  <c r="F18" i="10" s="1"/>
  <c r="G208" i="1"/>
  <c r="G21" i="4"/>
  <c r="E11" i="10"/>
  <c r="E18" i="10" s="1"/>
  <c r="F208" i="1"/>
  <c r="D176" i="9"/>
  <c r="C22" i="14"/>
  <c r="D17" i="10"/>
  <c r="C17" i="10" s="1"/>
  <c r="G117" i="2"/>
  <c r="E190" i="9"/>
  <c r="D190" i="9" s="1"/>
  <c r="C12" i="14" l="1"/>
  <c r="C78" i="14" s="1"/>
  <c r="D78" i="14"/>
  <c r="D18" i="10"/>
  <c r="C11" i="10"/>
  <c r="C18" i="10" s="1"/>
</calcChain>
</file>

<file path=xl/sharedStrings.xml><?xml version="1.0" encoding="utf-8"?>
<sst xmlns="http://schemas.openxmlformats.org/spreadsheetml/2006/main" count="2133" uniqueCount="422">
  <si>
    <t>Iš viso</t>
  </si>
  <si>
    <t>išlaidoms</t>
  </si>
  <si>
    <t>turtui įsigyti</t>
  </si>
  <si>
    <t>iš viso</t>
  </si>
  <si>
    <t>iš jų darbo užmokesčiui</t>
  </si>
  <si>
    <t>Eil.                 Nr.</t>
  </si>
  <si>
    <t>01 programa. Savivaldybės valdymas</t>
  </si>
  <si>
    <t>Degaičių seniūnija</t>
  </si>
  <si>
    <t>savarankiškos funkcijos</t>
  </si>
  <si>
    <t>01</t>
  </si>
  <si>
    <t>Gadūnavo seniūnija</t>
  </si>
  <si>
    <t>Luokės seniūnija</t>
  </si>
  <si>
    <t>Nevarėnų seniūnija</t>
  </si>
  <si>
    <t>Ryškėnų seniūnija</t>
  </si>
  <si>
    <t>Tryškių seniūnija</t>
  </si>
  <si>
    <t>Upynos seniūnija</t>
  </si>
  <si>
    <t>Varnių seniūnija</t>
  </si>
  <si>
    <t>Viešvėnų seniūnija</t>
  </si>
  <si>
    <t>Žarėnų seniūnija</t>
  </si>
  <si>
    <t>Telšių miesto seniūnija</t>
  </si>
  <si>
    <t>Savivaldybės administracija</t>
  </si>
  <si>
    <t>03</t>
  </si>
  <si>
    <t>06</t>
  </si>
  <si>
    <t>02</t>
  </si>
  <si>
    <t>10</t>
  </si>
  <si>
    <t>04</t>
  </si>
  <si>
    <t>Savivaldybės administracijos Finansų skyrius</t>
  </si>
  <si>
    <t>Kultūros centras</t>
  </si>
  <si>
    <t>Tryškių seniūnijos kultūros centras</t>
  </si>
  <si>
    <t>Varnių seniūnijos kultūros ir jaunimo centras</t>
  </si>
  <si>
    <t>Karolinos Praniauskaitės viešoji biblioteka</t>
  </si>
  <si>
    <t>Žemaitės dramos teatras</t>
  </si>
  <si>
    <t>08</t>
  </si>
  <si>
    <t>05</t>
  </si>
  <si>
    <t>07</t>
  </si>
  <si>
    <t>Žemaitės gimnazija</t>
  </si>
  <si>
    <t>Lopšelis-darželis „Nykštukas“</t>
  </si>
  <si>
    <t>Lopšelis-darželis „Saulutė“</t>
  </si>
  <si>
    <t>Lopšelis-darželis „Berželis“</t>
  </si>
  <si>
    <t>Lopšelis-darželis „Mastis“</t>
  </si>
  <si>
    <t>Lopšelis-darželis „Eglutė“</t>
  </si>
  <si>
    <t>Upynos lopšelis-darželis</t>
  </si>
  <si>
    <t>Varnių lopšelis-darželis „Raudonkepuraitė“</t>
  </si>
  <si>
    <t>Rainių mokykla-darželis</t>
  </si>
  <si>
    <t>„Saulėtekio“ pradinė mokykla</t>
  </si>
  <si>
    <t>Žarėnų „Minijos“ vidurinė mokykla</t>
  </si>
  <si>
    <t>Tryškių Lazdynų Pelėdos vidurinė mokykla</t>
  </si>
  <si>
    <t>Janapolės pagrindinė mokykla</t>
  </si>
  <si>
    <t>Upynos pagrindinė mokykla</t>
  </si>
  <si>
    <t>Pavandenės pagrindinė mokykla</t>
  </si>
  <si>
    <t>Kaunatavos pagrindinė mokykla</t>
  </si>
  <si>
    <t>Eigirdžių pagrindinė mokykla</t>
  </si>
  <si>
    <t>Buožėnų pagrindinė mokykla</t>
  </si>
  <si>
    <t>Viešvėnų pagrindinė mokykla</t>
  </si>
  <si>
    <t>Telšių  muzikos mokykla</t>
  </si>
  <si>
    <t>Luokės muzikos ir dailės mokykla</t>
  </si>
  <si>
    <t>Telšių švietimo centras</t>
  </si>
  <si>
    <t>09</t>
  </si>
  <si>
    <t>Senelių globos namai</t>
  </si>
  <si>
    <t>Socialinių paslaugų centras</t>
  </si>
  <si>
    <t>Valsty- bės funkci- jų kla- sifikacija</t>
  </si>
  <si>
    <t>Telšių rajono savivaldybės tarybos</t>
  </si>
  <si>
    <t>Varnių Motiejaus Valančiaus gimnazija</t>
  </si>
  <si>
    <t>Savivaldybės kontrolės ir audito tarnyba</t>
  </si>
  <si>
    <t>Nevarėnų kultūros centras</t>
  </si>
  <si>
    <t>Ryškėnų kultūros centras</t>
  </si>
  <si>
    <t>02 programa. Saugios aplinkos užtikrinimas</t>
  </si>
  <si>
    <t xml:space="preserve">vietinė rinkliava už komunalinių atliekų surinkimą ir tvarkymą </t>
  </si>
  <si>
    <t xml:space="preserve"> Nevarėnų seniūnija</t>
  </si>
  <si>
    <t xml:space="preserve"> Ryškėnų seniūnija</t>
  </si>
  <si>
    <t>03 programa. Sveikatos priežiūra</t>
  </si>
  <si>
    <t>Ryškėnų pradinė mokykla</t>
  </si>
  <si>
    <t>Sporto ir rekreacijos centras</t>
  </si>
  <si>
    <t>Telšių dailės mokykla</t>
  </si>
  <si>
    <t>06 programa. Kultūros ir sporto politikos įgyvendinimas</t>
  </si>
  <si>
    <t>Viešvėnų kultūros centras</t>
  </si>
  <si>
    <t>07 programa. Socialinės paramos įgyvendinimas</t>
  </si>
  <si>
    <t>Vaikų globos namai</t>
  </si>
  <si>
    <t>Visuomenės sveikatos biuras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</si>
  <si>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</si>
  <si>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</si>
  <si>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</si>
  <si>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</si>
  <si>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</si>
  <si>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</si>
  <si>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</si>
  <si>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</si>
  <si>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</si>
  <si>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</si>
  <si>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</si>
  <si>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</si>
  <si>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</si>
  <si>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</si>
  <si>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</si>
  <si>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</si>
  <si>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</si>
  <si>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</si>
  <si>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</si>
  <si>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</si>
  <si>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</si>
  <si>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</si>
  <si>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</si>
  <si>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</si>
  <si>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</si>
  <si>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</si>
  <si>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</si>
  <si>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</si>
  <si>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</si>
  <si>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</si>
  <si>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</si>
  <si>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</si>
  <si>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</si>
  <si>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</si>
  <si>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</si>
  <si>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</si>
  <si>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</si>
  <si>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</si>
  <si>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</si>
  <si>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43.</t>
  </si>
  <si>
    <t>46.</t>
  </si>
  <si>
    <t>47.</t>
  </si>
  <si>
    <t>48.</t>
  </si>
  <si>
    <t>49.</t>
  </si>
  <si>
    <t>50.</t>
  </si>
  <si>
    <t>52.</t>
  </si>
  <si>
    <t>53.</t>
  </si>
  <si>
    <t>54.</t>
  </si>
  <si>
    <t>55.</t>
  </si>
  <si>
    <t>56.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</si>
  <si>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</si>
  <si>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</si>
  <si>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</si>
  <si>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</si>
  <si>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</si>
  <si>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</si>
  <si>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</si>
  <si>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</si>
  <si>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</si>
  <si>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</si>
  <si>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</si>
  <si>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</si>
  <si>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</si>
  <si>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</si>
  <si>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</si>
  <si>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</si>
  <si>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</si>
  <si>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</si>
  <si>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</si>
  <si>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79.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</si>
  <si>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</si>
  <si>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</si>
  <si>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</si>
  <si>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</si>
  <si>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</si>
  <si>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</si>
  <si>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</si>
  <si>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</si>
  <si>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</si>
  <si>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</si>
  <si>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</si>
  <si>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103.</t>
  </si>
  <si>
    <t>104.</t>
  </si>
  <si>
    <t>105.</t>
  </si>
  <si>
    <t>Suaugusiųjų mokykla</t>
  </si>
  <si>
    <t>„Germanto“ pagrindinė mokykla</t>
  </si>
  <si>
    <t>„Atžalyno“ pagrindinė mokykla</t>
  </si>
  <si>
    <t>„Kranto“ pagrindinė mokykla</t>
  </si>
  <si>
    <t>„Ateities“ pagrindinė mokykla</t>
  </si>
  <si>
    <t>Lopšelis-darželis „Žemaitukas“</t>
  </si>
  <si>
    <t>Žarėnų kultūros centras</t>
  </si>
  <si>
    <t>41.</t>
  </si>
  <si>
    <t>42.</t>
  </si>
  <si>
    <t>44.</t>
  </si>
  <si>
    <t>45.</t>
  </si>
  <si>
    <t>iš jų – bendrosios dotacijos kompensacija</t>
  </si>
  <si>
    <t>PATVIRTINTA</t>
  </si>
  <si>
    <t>„Džiugo“ gimnazija</t>
  </si>
  <si>
    <t>Ubiškės mokykla-darželis</t>
  </si>
  <si>
    <t>Luokės kultūros centras</t>
  </si>
  <si>
    <t>57.</t>
  </si>
  <si>
    <t>70.</t>
  </si>
  <si>
    <t>78.</t>
  </si>
  <si>
    <t>Nevarėnų pagrindinė mokykla</t>
  </si>
  <si>
    <t>51.</t>
  </si>
  <si>
    <t>Luokės gimnazija</t>
  </si>
  <si>
    <t>„Vilties“ mokykla</t>
  </si>
  <si>
    <t>Naujamiesčio mokykla</t>
  </si>
  <si>
    <t xml:space="preserve">iš jų – vietinė rinkliava už komunalinių atliekų surinkimą ir tvarkymą </t>
  </si>
  <si>
    <t>2 priedas</t>
  </si>
  <si>
    <t>Eur</t>
  </si>
  <si>
    <t>Priešgaisrinė tarnyba</t>
  </si>
  <si>
    <t>04 programa. Išsilavinusios bendruomenės ugdymas (-sis)</t>
  </si>
  <si>
    <t>IŠ VISO:</t>
  </si>
  <si>
    <t xml:space="preserve"> </t>
  </si>
  <si>
    <t>Programos pavadinimas ir asignavimų valdytojai</t>
  </si>
  <si>
    <t>Programos pavadinimas, asignavimų valdytojai ir finansavimo šaltiniai</t>
  </si>
  <si>
    <t>4 priedas</t>
  </si>
  <si>
    <t>Iš viso 01 programai:</t>
  </si>
  <si>
    <t>Iš viso 02 programai:</t>
  </si>
  <si>
    <t>Iš viso 03 programai:</t>
  </si>
  <si>
    <t>Iš viso 04 programai:</t>
  </si>
  <si>
    <t>Iš viso 05 programai:</t>
  </si>
  <si>
    <t>Iš viso 06 programai:</t>
  </si>
  <si>
    <t>Iš viso 07 programai:</t>
  </si>
  <si>
    <t xml:space="preserve">                                                                        </t>
  </si>
  <si>
    <t>05 programa. Ekonomikos ir verslo skatinimas</t>
  </si>
  <si>
    <t>2.</t>
  </si>
  <si>
    <t>2015 METŲ ASIGNAVIMAI SAVARANKIŠKOMS FUNKCIJOMS VYKDYTI PAGAL ASIGNAVIMŲ VALDYTOJAMS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</si>
  <si>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</si>
  <si>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</si>
  <si>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</si>
  <si>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</si>
  <si>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</si>
  <si>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</si>
  <si>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</si>
  <si>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</si>
  <si>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</si>
  <si>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</si>
  <si>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</si>
  <si>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102.</t>
  </si>
  <si>
    <t>5 priedas</t>
  </si>
  <si>
    <t>2015 METŲ SPECIALIOJI TIKSLINĖ DOTACIJA MOKINIO KREPŠELIUI FINANSUOTI PAGAL ASIGNAVIMŲ VALDYTOJUS</t>
  </si>
  <si>
    <t>2015 METŲ KITA TIKSLINĖ DOTACIJA PAGAL ASIGNAVIMŲ VALDYTOJUS</t>
  </si>
  <si>
    <t>spec. tikslinė dotacija pagal teisės aktus savivaldybėms perduotoms įstaigoms išlaikyti</t>
  </si>
  <si>
    <t>8 priedas</t>
  </si>
  <si>
    <t>2015 METŲ BIUDŽETINIŲ ĮSTAIGŲ PAJAMŲ ĮMOKOS Į SAVIVALDYBĖS BIUDŽETĄ PAGAL ASIGNAVIMŲ VALDYTOJAMS</t>
  </si>
  <si>
    <t>iš jų:</t>
  </si>
  <si>
    <t>pajamos už patalpų nuomą</t>
  </si>
  <si>
    <t>pajamos už atsitiktines paslaugas</t>
  </si>
  <si>
    <t>įmokos už išlaikymą švietimo, socialinės apsaugos ir kitose įstaigose</t>
  </si>
  <si>
    <t>dalyvauti rengiant ir vykdant mobilizaciją</t>
  </si>
  <si>
    <t>socialinėms išmokoms ir kompensacijoms skaičiuoti ir mokėti</t>
  </si>
  <si>
    <t>visuomenės sveikatos priežiūros funkcijoms vykdyti</t>
  </si>
  <si>
    <t>civilinės būklės aktams registruoti</t>
  </si>
  <si>
    <t>valstybės garantuojamai pirminei teisinei pagalbai teikti</t>
  </si>
  <si>
    <t>savivaldybėms priskirtiems archyviniams dokumentams tvarkyti</t>
  </si>
  <si>
    <t xml:space="preserve"> spec. tikslinė dotacija savivaldybių mokykloms (klasėms), skirtoms šalies (regiono) mokiniams, turintiems specialiųjų ugdymosi poreikių, ir kitoms savivaldybėms perduotoms įstaigoms išlaikyti</t>
  </si>
  <si>
    <t>spec. tikslinė dotacija savivaldybių mokykloms (klasėms), skirtoms šalies (regiono) mokiniams, turintiems specialiųjų ugdymosi poreikių, ir kitoms savivaldybėms perduotoms įstaigoms išlaikyti</t>
  </si>
  <si>
    <t xml:space="preserve">iš jų: </t>
  </si>
  <si>
    <t>Iš jų:</t>
  </si>
  <si>
    <t>Iš viso 07 programai</t>
  </si>
  <si>
    <t>2015 METŲ SPECIALIOJI TIKSLINĖ DOTACIJA VALSTYBINĖMS (PERDUOTOMS SAVIVALDYBĖMS) FUNKCIJOMS ATLIKTI PAGAL ASIGNAVIMŲ VALDYTOJUS</t>
  </si>
  <si>
    <t>gyventojų registrui tvarkyti ir duomenims valstybės registrams teikti</t>
  </si>
  <si>
    <t>civilinei saugai vykdyti</t>
  </si>
  <si>
    <t>valstybinės kalbos vartojimo ir taisyklingumo kontrolei vykdyti</t>
  </si>
  <si>
    <t>vaikų teisių apsaugai vykdyti</t>
  </si>
  <si>
    <t>jaunimo teisių apsaugai vykdyti</t>
  </si>
  <si>
    <t>gyvenamajai vietai deklaruoti</t>
  </si>
  <si>
    <t>socialinių išmokų ir kompensacijų skaičiavimui ir mokėjimui administruoti</t>
  </si>
  <si>
    <t>socialinei paramos mokiniams administruoti</t>
  </si>
  <si>
    <t>žemės ūkio funkcijoms vykdyti</t>
  </si>
  <si>
    <t>socialinėms paslaugos administruoti</t>
  </si>
  <si>
    <t>būsto nuomos ar išperkamosios būsto nuomos mokesčių dalies kompensacijoms administruoti</t>
  </si>
  <si>
    <t>dalyvavimui rengiant ir įgyvendinant darbo rinkos politikos priemones ir gyventojų užimtumo programas administruoti</t>
  </si>
  <si>
    <t>mokinių visuomenės sveikatos priežiūrai vykdyti</t>
  </si>
  <si>
    <t>priešgaisrinės saugos funkcijai vykdyti</t>
  </si>
  <si>
    <t xml:space="preserve">dalyvavuti rengiant ir įgyvendinant darbo rinkos politikos priemones ir gyventojų užimtumo programas </t>
  </si>
  <si>
    <t>valstybei nuosavybės teise priklausančių melioracijos ir hidrotechnikos statinių valdymo ir naudojimo patikėjimo teise funkcijai atlikti</t>
  </si>
  <si>
    <t>būsto nuomos ar išperkamosios būsto nuomos mokesčių daliai kompensuoti</t>
  </si>
  <si>
    <t>socialinei paramos mokiniams teikti</t>
  </si>
  <si>
    <t>socialinei globai asmenims su sunkia negalia teikti</t>
  </si>
  <si>
    <t>socialinei priežiūrai socialinės rizikos šeimoms teikti</t>
  </si>
  <si>
    <t>duomenims suteiktos valstybės pagalbos registrui teikti</t>
  </si>
  <si>
    <t>socialinėms paslaugoms teikti</t>
  </si>
  <si>
    <t>visuomenės sveikatos stiprinimui ir stebėsenai           vykdyti</t>
  </si>
  <si>
    <t>2015 METŲ APLINKOS APSAUGOS SPECIALIOJI PROGRAMA PAGAL ASIGNAVIMŲ VALDYTOJAMS</t>
  </si>
  <si>
    <t>7 priedas</t>
  </si>
  <si>
    <t xml:space="preserve">ASIGNAVIMAI  </t>
  </si>
  <si>
    <t>iš jų – savarankiškos funkcijos</t>
  </si>
  <si>
    <t>įstaigos pajamos</t>
  </si>
  <si>
    <t>iš jų - seniūnijos pajamos</t>
  </si>
  <si>
    <t>iš jų – seniūnijos pajamos</t>
  </si>
  <si>
    <t>Iš viso 01 programai</t>
  </si>
  <si>
    <t xml:space="preserve">           biudžetinių įstaigų pajamos</t>
  </si>
  <si>
    <t>aplinkos apsaugos rėmimo specialioji programa</t>
  </si>
  <si>
    <t>Iš viso 02 programai</t>
  </si>
  <si>
    <t>biudžetinių įstaigų pajamos</t>
  </si>
  <si>
    <t>iš jų – aplinkos apsaugos rėmimo specialioji programa</t>
  </si>
  <si>
    <t>Iš viso 03 programai</t>
  </si>
  <si>
    <t>04 programa. Išsilavinusios bendruomenės ugdymo(-si)</t>
  </si>
  <si>
    <t>iš jų – įstaigos pajamos</t>
  </si>
  <si>
    <t>iš jų – spec. dotacija mokinio krepšeliui finansuoti</t>
  </si>
  <si>
    <t>Iš viso 04 programai</t>
  </si>
  <si>
    <t>05 programa. Ekonomikos ir verslo skatinimo plėtra</t>
  </si>
  <si>
    <t>Iš viso 05 programai</t>
  </si>
  <si>
    <t>Iš viso 06 programai</t>
  </si>
  <si>
    <t>“</t>
  </si>
  <si>
    <t>APYVARTINĖS LĖŠOS 2015 M. SAUSIO 1D. ESANČIAM ĮSISKOLINIMUI UŽ SUTEIKTAS PASLAUGAS, ATLIKTUS DARBUS IR ĮSIGYTAS PREKES PADENGTI, TIKSLINĖMS PROGRAMOMS FINANSUOTI</t>
  </si>
  <si>
    <t>iš jų – biudžetinių įstaigų pajamos</t>
  </si>
  <si>
    <t>3 priedas</t>
  </si>
  <si>
    <t>6 priedas</t>
  </si>
  <si>
    <t>9 priedas</t>
  </si>
  <si>
    <t>10 priedas</t>
  </si>
  <si>
    <t>2015 METŲ SKOLINTOS LĖŠOS INVESTICINIAMS PROJEKTAMS FINANSUOTI PAGAL ASIGNAVIMŲ VALDYTOJUS</t>
  </si>
  <si>
    <t xml:space="preserve">Programos pavadinimas ir asignavimų valdytojai </t>
  </si>
  <si>
    <t>Programos pavadinimas, asignavimų valdytojai ir funkcijos paskirtis</t>
  </si>
  <si>
    <t>Programos pavadinimas</t>
  </si>
  <si>
    <t>2015 METŲ ASIGNAVIMAI  PAGAL PROGRAMAS</t>
  </si>
  <si>
    <t>11 priedas</t>
  </si>
  <si>
    <t>12 priedas</t>
  </si>
  <si>
    <t xml:space="preserve">     </t>
  </si>
  <si>
    <t xml:space="preserve">   </t>
  </si>
  <si>
    <t xml:space="preserve">  TELŠIŲ RAJONO SAVIVALDYBĖS 2015 METŲ BIUDŽETO PAJAMOS</t>
  </si>
  <si>
    <t>Eil. Nr.</t>
  </si>
  <si>
    <t>Pajamų pavadinimas</t>
  </si>
  <si>
    <t xml:space="preserve">MOKESČIAI </t>
  </si>
  <si>
    <t>1.1.</t>
  </si>
  <si>
    <t>Pajamų ir pelno mokesčiai</t>
  </si>
  <si>
    <t>1.1.1.</t>
  </si>
  <si>
    <t>1.1.1.1.</t>
  </si>
  <si>
    <t>1.1.1.2.</t>
  </si>
  <si>
    <t>1.1.1.3.</t>
  </si>
  <si>
    <t>1.2.</t>
  </si>
  <si>
    <t>Turto mokesčiai</t>
  </si>
  <si>
    <t>1.2.1.</t>
  </si>
  <si>
    <t>1.2.2.</t>
  </si>
  <si>
    <t>1.2.3.</t>
  </si>
  <si>
    <t>1.3.</t>
  </si>
  <si>
    <t>Prekių ir paslaugų mokesčiai</t>
  </si>
  <si>
    <t>1.3.1.</t>
  </si>
  <si>
    <t>1.3.2.</t>
  </si>
  <si>
    <t>1.3.3.</t>
  </si>
  <si>
    <t>KITOS PAJAMOS</t>
  </si>
  <si>
    <t>2.1.</t>
  </si>
  <si>
    <t>Turto pajamos</t>
  </si>
  <si>
    <t>2.1.1.</t>
  </si>
  <si>
    <t>2.1.2.</t>
  </si>
  <si>
    <t>2.1.3.</t>
  </si>
  <si>
    <t>2.2.</t>
  </si>
  <si>
    <t>Pajamos už prekes ir paslaugas</t>
  </si>
  <si>
    <t>2.2.1.</t>
  </si>
  <si>
    <t>2.2.2.</t>
  </si>
  <si>
    <t>2.2.3.</t>
  </si>
  <si>
    <t>2.3.</t>
  </si>
  <si>
    <t>Pajamos iš baudų ir konfiskacijos</t>
  </si>
  <si>
    <t>2.4.</t>
  </si>
  <si>
    <t>Kitos neišvardytos pajamos</t>
  </si>
  <si>
    <t xml:space="preserve">MATERIALIOJO IR NEMATERIALIOJO TURTO REALIZAVIMO PAJAMOS </t>
  </si>
  <si>
    <t>3.1.</t>
  </si>
  <si>
    <t>Ilgalaikio materialiojo turto realizavimo pajamos</t>
  </si>
  <si>
    <t>3.1.1.</t>
  </si>
  <si>
    <t>3.1.2.</t>
  </si>
  <si>
    <t>Kito ilgalaikio turto realizavimo pajamos</t>
  </si>
  <si>
    <t xml:space="preserve">DOTACIJOS </t>
  </si>
  <si>
    <t>4.1.</t>
  </si>
  <si>
    <t xml:space="preserve">Specialioji  tikslinė dotacija </t>
  </si>
  <si>
    <t>4.1.1.</t>
  </si>
  <si>
    <t xml:space="preserve">valstybinėms (valstybės perduotoms savivaldybėms) funkcijoms atlikti </t>
  </si>
  <si>
    <t>4.1.1.1.</t>
  </si>
  <si>
    <t>4.1.1.2.</t>
  </si>
  <si>
    <t>4.1.1.3.</t>
  </si>
  <si>
    <t>4.1.1.4.</t>
  </si>
  <si>
    <t>4.1.1.5.</t>
  </si>
  <si>
    <t>4.1.1.6.</t>
  </si>
  <si>
    <t>4.1.1.7.</t>
  </si>
  <si>
    <t>4.1.1.8.</t>
  </si>
  <si>
    <t>4.1.1.9.</t>
  </si>
  <si>
    <t>4.1.1.10.</t>
  </si>
  <si>
    <t>4.1.1.11.</t>
  </si>
  <si>
    <t>4.1.1.12.</t>
  </si>
  <si>
    <t>4.1.1.13.</t>
  </si>
  <si>
    <t>4.1.1.14.</t>
  </si>
  <si>
    <t>4.1.1.15.</t>
  </si>
  <si>
    <t>4.1.1.16.</t>
  </si>
  <si>
    <t>4.1.1.17.</t>
  </si>
  <si>
    <t>4.1.1.18.</t>
  </si>
  <si>
    <t>4.1.1.19.</t>
  </si>
  <si>
    <t>4.1.1.20.</t>
  </si>
  <si>
    <t>4.1.1.21.</t>
  </si>
  <si>
    <t>4.1.2.</t>
  </si>
  <si>
    <t>mokinio krepšeliui finansuoti</t>
  </si>
  <si>
    <t>4.1.3.</t>
  </si>
  <si>
    <t>kita tikslinė dotacija</t>
  </si>
  <si>
    <t>4.1.4.</t>
  </si>
  <si>
    <t>valstybės investicijų programoje numatytiems projektams finansuoti</t>
  </si>
  <si>
    <t>4.2.</t>
  </si>
  <si>
    <t>Bendrosios dotacijos kompensacija biudžeto pajamų mažėjimui kompensuoti</t>
  </si>
  <si>
    <t>4.3.</t>
  </si>
  <si>
    <t xml:space="preserve">   Kitos dotacijos ir lėšos iš kitų valdymo lygių</t>
  </si>
  <si>
    <t>4.4.</t>
  </si>
  <si>
    <t xml:space="preserve">   Europos Sąjungos finansinės paramos lėšos</t>
  </si>
  <si>
    <t xml:space="preserve">VISI MOKESČIAI,  PAJAMOS  IR DOTACIJOS </t>
  </si>
  <si>
    <t>2015 METŲ ASIGNAVIMAI IŠ BIUDŽETINIŲ ĮSTAIGŲ PAJAMŲ PAGAL ASIGNAVIMŲ VALDYTOJAMS</t>
  </si>
  <si>
    <t xml:space="preserve">       </t>
  </si>
  <si>
    <t>Gyventojų pajamų mokestis, iš viso:</t>
  </si>
  <si>
    <t>Gyventojų pajamų mokestis (gautas iš VMI)</t>
  </si>
  <si>
    <t>Gyventojų pajamų mokestis savivaldybių išlaidų struktūros skirtumams išlyginti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</si>
  <si>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</si>
  <si>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</si>
  <si>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</si>
  <si>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</si>
  <si>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</si>
  <si>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 xml:space="preserve">Vietinės rinkliavos  </t>
  </si>
  <si>
    <t>Nuomos mokestis už valstybinę žemę ir valstybinio vidaus vandenų fondo vandens telkinius</t>
  </si>
  <si>
    <t>Mokestis už medžiojamųjų gyvūnų išteklius</t>
  </si>
  <si>
    <t>Kiti mokesčiai už valstybinius gamtos išteklius</t>
  </si>
  <si>
    <t>Pajamos už patalpų nuomą</t>
  </si>
  <si>
    <t>Pajamos už atsitiktines paslaugas</t>
  </si>
  <si>
    <t>Įmokos už išlaikymą švietimo, socialinės apsaugos ir kitose įstaigose</t>
  </si>
  <si>
    <t>Žemė</t>
  </si>
  <si>
    <t>duomenims Suteiktos valstybės pagalbos registrui teikti</t>
  </si>
  <si>
    <t>valstybinės kalbos vartojimo ir taisyklingumo kontrolei</t>
  </si>
  <si>
    <t>socialinei paramai mokiniams</t>
  </si>
  <si>
    <t>socialinėms paslaugoms</t>
  </si>
  <si>
    <t>vaikų teisių apsaugai</t>
  </si>
  <si>
    <t>jaunimo teisių apsaugai</t>
  </si>
  <si>
    <t>dalyvauti rengiant ir įgyvendinant darbo rinkos politikos priemones ir gyventojų užimtumo programas</t>
  </si>
  <si>
    <t>mokinių visuomenės sveikatos priežiūra</t>
  </si>
  <si>
    <t>visuomenės sveikatos stiprinimas ir stebėsena</t>
  </si>
  <si>
    <t>civilinei saugai</t>
  </si>
  <si>
    <t>priešgaisrinei saugai</t>
  </si>
  <si>
    <t>gyvenamosios vietos deklaravimo duomenų ir gyvenamosios vietos neturinčių asmenų apskaitos duomenims tvarkyti</t>
  </si>
  <si>
    <t>žemės ūkio funkcijoms atlikti</t>
  </si>
  <si>
    <t>melioracijai</t>
  </si>
  <si>
    <t>būsto nuomos ar išperkamosios būsto nuomos mokesčių dalies kompensacijoms</t>
  </si>
  <si>
    <t xml:space="preserve">                                       </t>
  </si>
  <si>
    <t xml:space="preserve">                                                                                                                                             Telšių rajono savivaldybės tarybos</t>
  </si>
  <si>
    <t xml:space="preserve">                                                                                                                                             1 priedas </t>
  </si>
  <si>
    <t>Gyventojų pajamų mokestis savivaldybių pajamoms iš gyventojų pajamų mokesčiui išlyginti</t>
  </si>
  <si>
    <t>2015 m. sausio  29 d. sprendimu Nr. T1-7</t>
  </si>
  <si>
    <t xml:space="preserve">                                                                                                                                             2015-01-29  sprendimo Nr. T1-7</t>
  </si>
  <si>
    <t xml:space="preserve">                                                                                                                                              PATVIRTINTA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</si>
</sst>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186"/>
    </font>
    <font>
      <sz val="10"/>
      <name val="Times New Roman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  <charset val="186"/>
    </font>
    <font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84">
    <xf numFmtId="0" fontId="0" fillId="0" borderId="0" xfId="0"/>
    <xf numFmtId="1" fontId="4" fillId="5" borderId="1" xfId="0" applyNumberFormat="1" applyFont="1" applyFill="1" applyBorder="1"/>
    <xf numFmtId="1" fontId="3" fillId="0" borderId="0" xfId="0" applyNumberFormat="1" applyFont="1"/>
    <xf numFmtId="1" fontId="7" fillId="0" borderId="0" xfId="0" applyNumberFormat="1" applyFont="1"/>
    <xf numFmtId="1" fontId="3" fillId="0" borderId="0" xfId="0" applyNumberFormat="1" applyFont="1" applyAlignment="1">
      <alignment horizontal="right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1" fontId="3" fillId="0" borderId="4" xfId="0" applyNumberFormat="1" applyFont="1" applyBorder="1"/>
    <xf numFmtId="1" fontId="3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" fontId="3" fillId="5" borderId="1" xfId="0" applyNumberFormat="1" applyFont="1" applyFill="1" applyBorder="1" applyAlignment="1">
      <alignment horizontal="center"/>
    </xf>
    <xf numFmtId="1" fontId="11" fillId="5" borderId="4" xfId="0" applyNumberFormat="1" applyFont="1" applyFill="1" applyBorder="1" applyAlignment="1">
      <alignment horizontal="center"/>
    </xf>
    <xf numFmtId="1" fontId="7" fillId="5" borderId="4" xfId="0" applyNumberFormat="1" applyFont="1" applyFill="1" applyBorder="1" applyAlignment="1">
      <alignment horizontal="center"/>
    </xf>
    <xf numFmtId="1" fontId="3" fillId="0" borderId="6" xfId="0" applyNumberFormat="1" applyFont="1" applyBorder="1"/>
    <xf numFmtId="1" fontId="4" fillId="5" borderId="4" xfId="0" applyNumberFormat="1" applyFont="1" applyFill="1" applyBorder="1"/>
    <xf numFmtId="1" fontId="7" fillId="5" borderId="1" xfId="0" applyNumberFormat="1" applyFont="1" applyFill="1" applyBorder="1" applyAlignment="1">
      <alignment horizontal="center"/>
    </xf>
    <xf numFmtId="1" fontId="3" fillId="0" borderId="2" xfId="0" applyNumberFormat="1" applyFont="1" applyBorder="1"/>
    <xf numFmtId="1" fontId="7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left" wrapText="1"/>
    </xf>
    <xf numFmtId="1" fontId="3" fillId="0" borderId="2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1" fillId="0" borderId="0" xfId="0" applyNumberFormat="1" applyFont="1"/>
    <xf numFmtId="1" fontId="3" fillId="0" borderId="2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5" xfId="0" applyNumberFormat="1" applyFont="1" applyFill="1" applyBorder="1"/>
    <xf numFmtId="1" fontId="3" fillId="0" borderId="1" xfId="0" applyNumberFormat="1" applyFont="1" applyBorder="1" applyAlignment="1">
      <alignment horizontal="right"/>
    </xf>
    <xf numFmtId="1" fontId="3" fillId="5" borderId="6" xfId="0" applyNumberFormat="1" applyFont="1" applyFill="1" applyBorder="1" applyAlignment="1">
      <alignment horizontal="center"/>
    </xf>
    <xf numFmtId="1" fontId="4" fillId="5" borderId="2" xfId="0" applyNumberFormat="1" applyFont="1" applyFill="1" applyBorder="1"/>
    <xf numFmtId="1" fontId="3" fillId="5" borderId="1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vertical="center"/>
    </xf>
    <xf numFmtId="1" fontId="7" fillId="5" borderId="4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vertical="distributed"/>
    </xf>
    <xf numFmtId="1" fontId="3" fillId="0" borderId="0" xfId="0" applyNumberFormat="1" applyFont="1" applyBorder="1" applyAlignment="1">
      <alignment horizontal="center"/>
    </xf>
    <xf numFmtId="1" fontId="3" fillId="0" borderId="8" xfId="0" applyNumberFormat="1" applyFont="1" applyBorder="1"/>
    <xf numFmtId="1" fontId="7" fillId="0" borderId="8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wrapText="1"/>
    </xf>
    <xf numFmtId="1" fontId="3" fillId="0" borderId="5" xfId="0" applyNumberFormat="1" applyFont="1" applyBorder="1"/>
    <xf numFmtId="1" fontId="3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/>
    </xf>
    <xf numFmtId="1" fontId="3" fillId="0" borderId="0" xfId="0" applyNumberFormat="1" applyFont="1" applyFill="1" applyBorder="1"/>
    <xf numFmtId="1" fontId="9" fillId="0" borderId="0" xfId="0" applyNumberFormat="1" applyFont="1" applyBorder="1"/>
    <xf numFmtId="1" fontId="7" fillId="0" borderId="1" xfId="0" applyNumberFormat="1" applyFont="1" applyFill="1" applyBorder="1" applyAlignment="1">
      <alignment horizontal="center"/>
    </xf>
    <xf numFmtId="1" fontId="3" fillId="0" borderId="9" xfId="0" applyNumberFormat="1" applyFont="1" applyBorder="1"/>
    <xf numFmtId="1" fontId="3" fillId="0" borderId="10" xfId="0" applyNumberFormat="1" applyFont="1" applyBorder="1"/>
    <xf numFmtId="1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/>
    <xf numFmtId="1" fontId="7" fillId="0" borderId="4" xfId="0" applyNumberFormat="1" applyFont="1" applyFill="1" applyBorder="1" applyAlignment="1">
      <alignment horizontal="center"/>
    </xf>
    <xf numFmtId="1" fontId="3" fillId="6" borderId="5" xfId="0" applyNumberFormat="1" applyFont="1" applyFill="1" applyBorder="1" applyAlignment="1">
      <alignment horizontal="center"/>
    </xf>
    <xf numFmtId="1" fontId="6" fillId="6" borderId="5" xfId="0" applyNumberFormat="1" applyFont="1" applyFill="1" applyBorder="1"/>
    <xf numFmtId="1" fontId="7" fillId="6" borderId="1" xfId="0" applyNumberFormat="1" applyFont="1" applyFill="1" applyBorder="1" applyAlignment="1">
      <alignment horizontal="center"/>
    </xf>
    <xf numFmtId="1" fontId="3" fillId="6" borderId="1" xfId="0" applyNumberFormat="1" applyFont="1" applyFill="1" applyBorder="1"/>
    <xf numFmtId="1" fontId="8" fillId="0" borderId="5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/>
    <xf numFmtId="1" fontId="3" fillId="0" borderId="10" xfId="0" applyNumberFormat="1" applyFont="1" applyFill="1" applyBorder="1"/>
    <xf numFmtId="1" fontId="3" fillId="0" borderId="13" xfId="0" applyNumberFormat="1" applyFont="1" applyBorder="1"/>
    <xf numFmtId="1" fontId="3" fillId="5" borderId="2" xfId="0" applyNumberFormat="1" applyFont="1" applyFill="1" applyBorder="1" applyAlignment="1">
      <alignment horizontal="center"/>
    </xf>
    <xf numFmtId="1" fontId="3" fillId="5" borderId="11" xfId="0" applyNumberFormat="1" applyFont="1" applyFill="1" applyBorder="1" applyAlignment="1">
      <alignment horizontal="center"/>
    </xf>
    <xf numFmtId="1" fontId="8" fillId="5" borderId="11" xfId="0" applyNumberFormat="1" applyFont="1" applyFill="1" applyBorder="1" applyAlignment="1">
      <alignment horizontal="left" wrapText="1"/>
    </xf>
    <xf numFmtId="1" fontId="3" fillId="5" borderId="1" xfId="0" applyNumberFormat="1" applyFont="1" applyFill="1" applyBorder="1"/>
    <xf numFmtId="1" fontId="3" fillId="0" borderId="5" xfId="0" applyNumberFormat="1" applyFont="1" applyBorder="1" applyAlignment="1">
      <alignment wrapText="1"/>
    </xf>
    <xf numFmtId="1" fontId="10" fillId="0" borderId="7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6" borderId="10" xfId="0" applyNumberFormat="1" applyFont="1" applyFill="1" applyBorder="1"/>
    <xf numFmtId="1" fontId="7" fillId="6" borderId="4" xfId="0" applyNumberFormat="1" applyFont="1" applyFill="1" applyBorder="1" applyAlignment="1">
      <alignment horizontal="center"/>
    </xf>
    <xf numFmtId="1" fontId="8" fillId="0" borderId="11" xfId="0" applyNumberFormat="1" applyFont="1" applyFill="1" applyBorder="1"/>
    <xf numFmtId="1" fontId="1" fillId="0" borderId="1" xfId="0" applyNumberFormat="1" applyFont="1" applyBorder="1"/>
    <xf numFmtId="1" fontId="3" fillId="0" borderId="13" xfId="0" applyNumberFormat="1" applyFont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8" fillId="5" borderId="10" xfId="0" applyNumberFormat="1" applyFont="1" applyFill="1" applyBorder="1"/>
    <xf numFmtId="1" fontId="1" fillId="5" borderId="1" xfId="0" applyNumberFormat="1" applyFont="1" applyFill="1" applyBorder="1"/>
    <xf numFmtId="1" fontId="3" fillId="5" borderId="2" xfId="0" applyNumberFormat="1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vertical="center"/>
    </xf>
    <xf numFmtId="1" fontId="8" fillId="5" borderId="12" xfId="0" applyNumberFormat="1" applyFont="1" applyFill="1" applyBorder="1" applyAlignment="1">
      <alignment horizontal="left" wrapText="1" indent="3"/>
    </xf>
    <xf numFmtId="1" fontId="7" fillId="0" borderId="9" xfId="0" applyNumberFormat="1" applyFont="1" applyBorder="1" applyAlignment="1">
      <alignment horizontal="center"/>
    </xf>
    <xf numFmtId="1" fontId="8" fillId="0" borderId="13" xfId="0" applyNumberFormat="1" applyFont="1" applyBorder="1"/>
    <xf numFmtId="1" fontId="7" fillId="0" borderId="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left" wrapText="1" indent="1"/>
    </xf>
    <xf numFmtId="1" fontId="7" fillId="0" borderId="11" xfId="0" applyNumberFormat="1" applyFont="1" applyBorder="1" applyAlignment="1">
      <alignment horizontal="center"/>
    </xf>
    <xf numFmtId="1" fontId="3" fillId="0" borderId="11" xfId="0" applyNumberFormat="1" applyFont="1" applyBorder="1"/>
    <xf numFmtId="1" fontId="8" fillId="0" borderId="5" xfId="0" applyNumberFormat="1" applyFont="1" applyBorder="1" applyAlignment="1">
      <alignment horizontal="left" wrapText="1" indent="1"/>
    </xf>
    <xf numFmtId="1" fontId="8" fillId="0" borderId="5" xfId="0" applyNumberFormat="1" applyFont="1" applyFill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left" wrapText="1" indent="1"/>
    </xf>
    <xf numFmtId="1" fontId="3" fillId="0" borderId="2" xfId="0" applyNumberFormat="1" applyFont="1" applyBorder="1" applyAlignment="1">
      <alignment vertical="top"/>
    </xf>
    <xf numFmtId="1" fontId="3" fillId="0" borderId="11" xfId="0" applyNumberFormat="1" applyFont="1" applyBorder="1" applyAlignment="1">
      <alignment vertical="top"/>
    </xf>
    <xf numFmtId="1" fontId="3" fillId="0" borderId="11" xfId="0" applyNumberFormat="1" applyFont="1" applyBorder="1" applyAlignment="1">
      <alignment horizontal="center"/>
    </xf>
    <xf numFmtId="1" fontId="4" fillId="5" borderId="11" xfId="0" applyNumberFormat="1" applyFont="1" applyFill="1" applyBorder="1"/>
    <xf numFmtId="1" fontId="4" fillId="5" borderId="12" xfId="0" applyNumberFormat="1" applyFont="1" applyFill="1" applyBorder="1"/>
    <xf numFmtId="1" fontId="8" fillId="0" borderId="10" xfId="0" applyNumberFormat="1" applyFont="1" applyBorder="1" applyAlignment="1">
      <alignment horizontal="left" wrapText="1" indent="1"/>
    </xf>
    <xf numFmtId="1" fontId="7" fillId="0" borderId="3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/>
    <xf numFmtId="1" fontId="8" fillId="0" borderId="11" xfId="0" applyNumberFormat="1" applyFont="1" applyFill="1" applyBorder="1" applyAlignment="1">
      <alignment horizontal="left" indent="1"/>
    </xf>
    <xf numFmtId="1" fontId="8" fillId="0" borderId="5" xfId="0" applyNumberFormat="1" applyFont="1" applyBorder="1" applyAlignment="1">
      <alignment horizontal="left" indent="1"/>
    </xf>
    <xf numFmtId="1" fontId="7" fillId="5" borderId="9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vertical="distributed"/>
    </xf>
    <xf numFmtId="1" fontId="8" fillId="5" borderId="0" xfId="0" applyNumberFormat="1" applyFont="1" applyFill="1" applyBorder="1"/>
    <xf numFmtId="1" fontId="7" fillId="5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/>
    <xf numFmtId="1" fontId="3" fillId="5" borderId="2" xfId="0" applyNumberFormat="1" applyFont="1" applyFill="1" applyBorder="1" applyAlignment="1">
      <alignment horizontal="right"/>
    </xf>
    <xf numFmtId="1" fontId="8" fillId="5" borderId="0" xfId="0" applyNumberFormat="1" applyFont="1" applyFill="1" applyBorder="1" applyAlignment="1">
      <alignment horizontal="left" wrapText="1" indent="1"/>
    </xf>
    <xf numFmtId="1" fontId="7" fillId="5" borderId="11" xfId="0" applyNumberFormat="1" applyFont="1" applyFill="1" applyBorder="1" applyAlignment="1">
      <alignment horizontal="center"/>
    </xf>
    <xf numFmtId="1" fontId="3" fillId="5" borderId="11" xfId="0" applyNumberFormat="1" applyFont="1" applyFill="1" applyBorder="1"/>
    <xf numFmtId="1" fontId="3" fillId="5" borderId="5" xfId="0" applyNumberFormat="1" applyFont="1" applyFill="1" applyBorder="1"/>
    <xf numFmtId="1" fontId="8" fillId="5" borderId="10" xfId="0" applyNumberFormat="1" applyFont="1" applyFill="1" applyBorder="1" applyAlignment="1">
      <alignment horizontal="left" wrapText="1" indent="1"/>
    </xf>
    <xf numFmtId="1" fontId="7" fillId="5" borderId="4" xfId="0" applyNumberFormat="1" applyFont="1" applyFill="1" applyBorder="1" applyAlignment="1">
      <alignment horizontal="right"/>
    </xf>
    <xf numFmtId="1" fontId="8" fillId="5" borderId="10" xfId="0" applyNumberFormat="1" applyFont="1" applyFill="1" applyBorder="1" applyAlignment="1">
      <alignment horizontal="left" indent="1"/>
    </xf>
    <xf numFmtId="1" fontId="8" fillId="5" borderId="12" xfId="0" applyNumberFormat="1" applyFont="1" applyFill="1" applyBorder="1" applyAlignment="1">
      <alignment horizontal="left" wrapText="1" indent="1"/>
    </xf>
    <xf numFmtId="1" fontId="3" fillId="0" borderId="11" xfId="0" applyNumberFormat="1" applyFont="1" applyBorder="1" applyAlignment="1">
      <alignment wrapText="1"/>
    </xf>
    <xf numFmtId="1" fontId="8" fillId="0" borderId="11" xfId="0" applyNumberFormat="1" applyFont="1" applyFill="1" applyBorder="1" applyAlignment="1">
      <alignment horizontal="left" wrapText="1"/>
    </xf>
    <xf numFmtId="1" fontId="8" fillId="0" borderId="12" xfId="0" applyNumberFormat="1" applyFont="1" applyFill="1" applyBorder="1" applyAlignment="1">
      <alignment horizontal="left" wrapText="1"/>
    </xf>
    <xf numFmtId="1" fontId="3" fillId="5" borderId="13" xfId="0" applyNumberFormat="1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 vertical="center"/>
    </xf>
    <xf numFmtId="1" fontId="1" fillId="5" borderId="10" xfId="0" applyNumberFormat="1" applyFont="1" applyFill="1" applyBorder="1" applyAlignment="1">
      <alignment horizontal="left" vertical="center" indent="1"/>
    </xf>
    <xf numFmtId="1" fontId="8" fillId="5" borderId="10" xfId="0" applyNumberFormat="1" applyFont="1" applyFill="1" applyBorder="1" applyAlignment="1">
      <alignment horizontal="left" wrapText="1" indent="2"/>
    </xf>
    <xf numFmtId="1" fontId="8" fillId="5" borderId="12" xfId="0" applyNumberFormat="1" applyFont="1" applyFill="1" applyBorder="1" applyAlignment="1">
      <alignment horizontal="left" wrapText="1" indent="2"/>
    </xf>
    <xf numFmtId="1" fontId="9" fillId="0" borderId="13" xfId="0" applyNumberFormat="1" applyFont="1" applyBorder="1"/>
    <xf numFmtId="1" fontId="4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right"/>
    </xf>
    <xf numFmtId="1" fontId="8" fillId="0" borderId="10" xfId="0" applyNumberFormat="1" applyFont="1" applyFill="1" applyBorder="1"/>
    <xf numFmtId="1" fontId="1" fillId="0" borderId="5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 indent="3"/>
    </xf>
    <xf numFmtId="1" fontId="9" fillId="0" borderId="0" xfId="0" applyNumberFormat="1" applyFont="1" applyFill="1" applyBorder="1"/>
    <xf numFmtId="1" fontId="3" fillId="0" borderId="0" xfId="0" applyNumberFormat="1" applyFont="1" applyFill="1"/>
    <xf numFmtId="1" fontId="1" fillId="0" borderId="5" xfId="0" applyNumberFormat="1" applyFont="1" applyFill="1" applyBorder="1" applyAlignment="1">
      <alignment horizontal="center"/>
    </xf>
    <xf numFmtId="1" fontId="8" fillId="0" borderId="0" xfId="0" applyNumberFormat="1" applyFont="1" applyFill="1" applyBorder="1"/>
    <xf numFmtId="1" fontId="1" fillId="0" borderId="0" xfId="0" applyNumberFormat="1" applyFont="1" applyFill="1"/>
    <xf numFmtId="1" fontId="8" fillId="0" borderId="12" xfId="0" applyNumberFormat="1" applyFont="1" applyFill="1" applyBorder="1"/>
    <xf numFmtId="1" fontId="3" fillId="2" borderId="6" xfId="0" applyNumberFormat="1" applyFont="1" applyFill="1" applyBorder="1" applyAlignment="1">
      <alignment horizontal="center"/>
    </xf>
    <xf numFmtId="1" fontId="4" fillId="2" borderId="2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1" fillId="2" borderId="13" xfId="0" applyNumberFormat="1" applyFont="1" applyFill="1" applyBorder="1" applyAlignment="1">
      <alignment horizontal="center"/>
    </xf>
    <xf numFmtId="1" fontId="8" fillId="2" borderId="5" xfId="0" applyNumberFormat="1" applyFont="1" applyFill="1" applyBorder="1"/>
    <xf numFmtId="1" fontId="1" fillId="2" borderId="1" xfId="0" applyNumberFormat="1" applyFont="1" applyFill="1" applyBorder="1"/>
    <xf numFmtId="1" fontId="1" fillId="2" borderId="14" xfId="0" applyNumberFormat="1" applyFont="1" applyFill="1" applyBorder="1" applyAlignment="1">
      <alignment horizontal="center"/>
    </xf>
    <xf numFmtId="1" fontId="8" fillId="2" borderId="11" xfId="0" applyNumberFormat="1" applyFont="1" applyFill="1" applyBorder="1"/>
    <xf numFmtId="1" fontId="8" fillId="0" borderId="10" xfId="0" applyNumberFormat="1" applyFont="1" applyFill="1" applyBorder="1" applyAlignment="1">
      <alignment horizontal="left" indent="2"/>
    </xf>
    <xf numFmtId="1" fontId="8" fillId="0" borderId="10" xfId="0" applyNumberFormat="1" applyFont="1" applyFill="1" applyBorder="1" applyAlignment="1">
      <alignment horizontal="left" wrapText="1" indent="2"/>
    </xf>
    <xf numFmtId="1" fontId="7" fillId="2" borderId="4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left" indent="2"/>
    </xf>
    <xf numFmtId="1" fontId="8" fillId="2" borderId="11" xfId="0" applyNumberFormat="1" applyFont="1" applyFill="1" applyBorder="1" applyAlignment="1">
      <alignment horizontal="left" wrapText="1" indent="2"/>
    </xf>
    <xf numFmtId="1" fontId="8" fillId="0" borderId="13" xfId="0" applyNumberFormat="1" applyFont="1" applyFill="1" applyBorder="1"/>
    <xf numFmtId="1" fontId="3" fillId="2" borderId="2" xfId="0" applyNumberFormat="1" applyFont="1" applyFill="1" applyBorder="1" applyAlignment="1">
      <alignment horizontal="center"/>
    </xf>
    <xf numFmtId="1" fontId="4" fillId="2" borderId="9" xfId="0" applyNumberFormat="1" applyFont="1" applyFill="1" applyBorder="1"/>
    <xf numFmtId="1" fontId="1" fillId="2" borderId="5" xfId="0" applyNumberFormat="1" applyFont="1" applyFill="1" applyBorder="1" applyAlignment="1">
      <alignment horizontal="center"/>
    </xf>
    <xf numFmtId="1" fontId="8" fillId="2" borderId="10" xfId="0" applyNumberFormat="1" applyFont="1" applyFill="1" applyBorder="1"/>
    <xf numFmtId="1" fontId="1" fillId="2" borderId="11" xfId="0" applyNumberFormat="1" applyFont="1" applyFill="1" applyBorder="1" applyAlignment="1">
      <alignment horizontal="center"/>
    </xf>
    <xf numFmtId="1" fontId="8" fillId="2" borderId="12" xfId="0" applyNumberFormat="1" applyFont="1" applyFill="1" applyBorder="1"/>
    <xf numFmtId="1" fontId="3" fillId="0" borderId="2" xfId="0" applyNumberFormat="1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3" borderId="2" xfId="0" applyNumberFormat="1" applyFont="1" applyFill="1" applyBorder="1"/>
    <xf numFmtId="1" fontId="7" fillId="3" borderId="4" xfId="0" applyNumberFormat="1" applyFont="1" applyFill="1" applyBorder="1" applyAlignment="1">
      <alignment horizontal="center"/>
    </xf>
    <xf numFmtId="1" fontId="3" fillId="3" borderId="1" xfId="0" applyNumberFormat="1" applyFont="1" applyFill="1" applyBorder="1"/>
    <xf numFmtId="1" fontId="1" fillId="3" borderId="1" xfId="0" applyNumberFormat="1" applyFont="1" applyFill="1" applyBorder="1"/>
    <xf numFmtId="1" fontId="3" fillId="3" borderId="11" xfId="0" applyNumberFormat="1" applyFont="1" applyFill="1" applyBorder="1" applyAlignment="1">
      <alignment horizontal="center"/>
    </xf>
    <xf numFmtId="1" fontId="8" fillId="3" borderId="1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 horizontal="center"/>
    </xf>
    <xf numFmtId="1" fontId="4" fillId="2" borderId="10" xfId="0" applyNumberFormat="1" applyFont="1" applyFill="1" applyBorder="1"/>
    <xf numFmtId="1" fontId="8" fillId="0" borderId="11" xfId="0" applyNumberFormat="1" applyFont="1" applyBorder="1"/>
    <xf numFmtId="1" fontId="3" fillId="2" borderId="1" xfId="0" applyNumberFormat="1" applyFont="1" applyFill="1" applyBorder="1"/>
    <xf numFmtId="1" fontId="8" fillId="2" borderId="11" xfId="0" applyNumberFormat="1" applyFont="1" applyFill="1" applyBorder="1" applyAlignment="1">
      <alignment horizontal="left" indent="3"/>
    </xf>
    <xf numFmtId="1" fontId="8" fillId="0" borderId="5" xfId="0" applyNumberFormat="1" applyFont="1" applyFill="1" applyBorder="1"/>
    <xf numFmtId="1" fontId="3" fillId="2" borderId="2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vertical="center"/>
    </xf>
    <xf numFmtId="1" fontId="7" fillId="2" borderId="4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distributed"/>
    </xf>
    <xf numFmtId="1" fontId="8" fillId="2" borderId="10" xfId="0" applyNumberFormat="1" applyFont="1" applyFill="1" applyBorder="1" applyAlignment="1">
      <alignment horizontal="left" indent="3"/>
    </xf>
    <xf numFmtId="1" fontId="8" fillId="2" borderId="10" xfId="0" applyNumberFormat="1" applyFont="1" applyFill="1" applyBorder="1" applyAlignment="1">
      <alignment horizontal="left" wrapText="1" indent="3"/>
    </xf>
    <xf numFmtId="1" fontId="8" fillId="2" borderId="12" xfId="0" applyNumberFormat="1" applyFont="1" applyFill="1" applyBorder="1" applyAlignment="1">
      <alignment horizontal="left" indent="3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/>
    <xf numFmtId="1" fontId="14" fillId="0" borderId="1" xfId="0" applyNumberFormat="1" applyFont="1" applyBorder="1" applyAlignment="1">
      <alignment horizontal="right" vertical="center"/>
    </xf>
    <xf numFmtId="0" fontId="13" fillId="0" borderId="0" xfId="0" applyFont="1" applyFill="1"/>
    <xf numFmtId="0" fontId="14" fillId="0" borderId="1" xfId="0" applyFont="1" applyBorder="1" applyAlignment="1"/>
    <xf numFmtId="0" fontId="13" fillId="0" borderId="1" xfId="0" applyFont="1" applyBorder="1" applyAlignment="1">
      <alignment horizontal="left" indent="1"/>
    </xf>
    <xf numFmtId="1" fontId="3" fillId="0" borderId="1" xfId="0" applyNumberFormat="1" applyFont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1" fontId="13" fillId="0" borderId="1" xfId="0" applyNumberFormat="1" applyFont="1" applyBorder="1" applyAlignment="1">
      <alignment horizontal="right" vertical="center"/>
    </xf>
    <xf numFmtId="1" fontId="13" fillId="7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/>
    <xf numFmtId="14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 indent="1"/>
    </xf>
    <xf numFmtId="0" fontId="13" fillId="0" borderId="0" xfId="0" applyFont="1" applyAlignment="1">
      <alignment horizontal="left" indent="1"/>
    </xf>
    <xf numFmtId="1" fontId="3" fillId="0" borderId="1" xfId="0" applyNumberFormat="1" applyFont="1" applyFill="1" applyBorder="1" applyAlignment="1">
      <alignment horizontal="right" vertical="center"/>
    </xf>
    <xf numFmtId="1" fontId="14" fillId="7" borderId="1" xfId="0" applyNumberFormat="1" applyFont="1" applyFill="1" applyBorder="1" applyAlignment="1">
      <alignment horizontal="right" vertical="center"/>
    </xf>
    <xf numFmtId="1" fontId="4" fillId="7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 indent="1"/>
    </xf>
    <xf numFmtId="1" fontId="3" fillId="7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" fontId="4" fillId="0" borderId="1" xfId="0" applyNumberFormat="1" applyFont="1" applyFill="1" applyBorder="1" applyAlignment="1">
      <alignment horizontal="right" vertical="center"/>
    </xf>
    <xf numFmtId="1" fontId="14" fillId="0" borderId="1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horizontal="left"/>
    </xf>
    <xf numFmtId="0" fontId="4" fillId="7" borderId="1" xfId="0" applyFont="1" applyFill="1" applyBorder="1" applyAlignment="1"/>
    <xf numFmtId="4" fontId="4" fillId="7" borderId="1" xfId="0" applyNumberFormat="1" applyFont="1" applyFill="1" applyBorder="1" applyAlignment="1">
      <alignment vertical="center"/>
    </xf>
    <xf numFmtId="0" fontId="13" fillId="7" borderId="0" xfId="0" applyFont="1" applyFill="1"/>
    <xf numFmtId="3" fontId="4" fillId="7" borderId="1" xfId="0" applyNumberFormat="1" applyFont="1" applyFill="1" applyBorder="1" applyAlignment="1">
      <alignment vertical="center"/>
    </xf>
    <xf numFmtId="0" fontId="13" fillId="0" borderId="1" xfId="0" applyFont="1" applyBorder="1"/>
    <xf numFmtId="3" fontId="13" fillId="7" borderId="1" xfId="0" applyNumberFormat="1" applyFont="1" applyFill="1" applyBorder="1" applyAlignment="1">
      <alignment horizontal="right" vertical="center"/>
    </xf>
    <xf numFmtId="0" fontId="13" fillId="0" borderId="7" xfId="0" applyFont="1" applyBorder="1"/>
    <xf numFmtId="0" fontId="16" fillId="0" borderId="0" xfId="0" applyFont="1"/>
    <xf numFmtId="49" fontId="3" fillId="0" borderId="15" xfId="1" applyNumberFormat="1" applyFont="1" applyBorder="1" applyAlignment="1" applyProtection="1">
      <alignment horizontal="left" vertical="center" indent="1"/>
      <protection hidden="1"/>
    </xf>
    <xf numFmtId="0" fontId="13" fillId="5" borderId="1" xfId="0" applyFont="1" applyFill="1" applyBorder="1" applyAlignment="1">
      <alignment horizontal="left"/>
    </xf>
    <xf numFmtId="0" fontId="14" fillId="5" borderId="1" xfId="0" applyFont="1" applyFill="1" applyBorder="1"/>
    <xf numFmtId="1" fontId="14" fillId="5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top"/>
    </xf>
    <xf numFmtId="1" fontId="7" fillId="0" borderId="11" xfId="0" applyNumberFormat="1" applyFont="1" applyBorder="1" applyAlignment="1">
      <alignment horizontal="center" vertical="top"/>
    </xf>
    <xf numFmtId="1" fontId="7" fillId="0" borderId="9" xfId="0" applyNumberFormat="1" applyFont="1" applyBorder="1" applyAlignment="1">
      <alignment horizontal="center" vertical="top"/>
    </xf>
    <xf numFmtId="1" fontId="7" fillId="0" borderId="12" xfId="0" applyNumberFormat="1" applyFont="1" applyBorder="1" applyAlignment="1">
      <alignment horizontal="center" vertical="top"/>
    </xf>
    <xf numFmtId="1" fontId="7" fillId="0" borderId="2" xfId="0" applyNumberFormat="1" applyFont="1" applyFill="1" applyBorder="1" applyAlignment="1">
      <alignment horizontal="center" vertical="top"/>
    </xf>
    <xf numFmtId="1" fontId="7" fillId="0" borderId="11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1" fontId="3" fillId="0" borderId="14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1" fontId="3" fillId="0" borderId="6" xfId="0" applyNumberFormat="1" applyFont="1" applyFill="1" applyBorder="1" applyAlignment="1">
      <alignment horizontal="center" vertical="top"/>
    </xf>
    <xf numFmtId="1" fontId="3" fillId="0" borderId="13" xfId="0" applyNumberFormat="1" applyFont="1" applyFill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</cellXfs>
  <cellStyles count="2">
    <cellStyle name="Įprastas" xfId="0" builtinId="0"/>
    <cellStyle name="Normal_SAVAPYSssss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49" workbookViewId="0">
      <selection activeCell="J25" sqref="J25"/>
    </sheetView>
  </sheetViews>
  <sheetFormatPr defaultColWidth="9.42578125" defaultRowHeight="15" x14ac:dyDescent="0.25"/>
  <cols>
    <col min="1" max="1" width="8.5703125" style="193" customWidth="1"/>
    <col min="2" max="2" width="77.7109375" style="193" customWidth="1"/>
    <col min="3" max="3" width="11.5703125" style="194" customWidth="1"/>
    <col min="4" max="16384" width="9.42578125" style="193"/>
  </cols>
  <sheetData>
    <row r="1" spans="1:4" x14ac:dyDescent="0.25">
      <c r="B1" s="3" t="s">
        <v>421</v>
      </c>
    </row>
    <row r="2" spans="1:4" x14ac:dyDescent="0.25">
      <c r="B2" s="232" t="s">
        <v>416</v>
      </c>
    </row>
    <row r="3" spans="1:4" x14ac:dyDescent="0.25">
      <c r="B3" s="232" t="s">
        <v>420</v>
      </c>
    </row>
    <row r="4" spans="1:4" x14ac:dyDescent="0.25">
      <c r="B4" s="232" t="s">
        <v>417</v>
      </c>
    </row>
    <row r="5" spans="1:4" ht="8.25" customHeight="1" x14ac:dyDescent="0.25"/>
    <row r="6" spans="1:4" ht="21.75" customHeight="1" x14ac:dyDescent="0.25">
      <c r="A6" s="237" t="s">
        <v>302</v>
      </c>
      <c r="B6" s="237"/>
      <c r="C6" s="237"/>
    </row>
    <row r="7" spans="1:4" x14ac:dyDescent="0.25">
      <c r="C7" s="195" t="s">
        <v>189</v>
      </c>
    </row>
    <row r="8" spans="1:4" x14ac:dyDescent="0.25">
      <c r="A8" s="238" t="s">
        <v>303</v>
      </c>
      <c r="B8" s="240" t="s">
        <v>304</v>
      </c>
      <c r="C8" s="240" t="s">
        <v>0</v>
      </c>
    </row>
    <row r="9" spans="1:4" ht="8.85" customHeight="1" x14ac:dyDescent="0.25">
      <c r="A9" s="239"/>
      <c r="B9" s="241"/>
      <c r="C9" s="241"/>
    </row>
    <row r="10" spans="1:4" x14ac:dyDescent="0.25">
      <c r="A10" s="196" t="s">
        <v>79</v>
      </c>
      <c r="B10" s="197" t="s">
        <v>305</v>
      </c>
      <c r="C10" s="198">
        <f>C11+C16+C20</f>
        <v>16410181</v>
      </c>
      <c r="D10" s="199"/>
    </row>
    <row r="11" spans="1:4" x14ac:dyDescent="0.25">
      <c r="A11" s="196" t="s">
        <v>306</v>
      </c>
      <c r="B11" s="200" t="s">
        <v>307</v>
      </c>
      <c r="C11" s="198">
        <f>C12</f>
        <v>14668117</v>
      </c>
      <c r="D11" s="199"/>
    </row>
    <row r="12" spans="1:4" ht="15.75" customHeight="1" x14ac:dyDescent="0.25">
      <c r="A12" s="196" t="s">
        <v>308</v>
      </c>
      <c r="B12" s="201" t="s">
        <v>384</v>
      </c>
      <c r="C12" s="202">
        <f>C13+C14+C15</f>
        <v>14668117</v>
      </c>
      <c r="D12" s="199"/>
    </row>
    <row r="13" spans="1:4" ht="17.25" customHeight="1" x14ac:dyDescent="0.25">
      <c r="A13" s="196" t="s">
        <v>309</v>
      </c>
      <c r="B13" s="201" t="s">
        <v>385</v>
      </c>
      <c r="C13" s="203">
        <v>8691207</v>
      </c>
      <c r="D13" s="199"/>
    </row>
    <row r="14" spans="1:4" ht="17.25" customHeight="1" x14ac:dyDescent="0.25">
      <c r="A14" s="196" t="s">
        <v>310</v>
      </c>
      <c r="B14" s="201" t="s">
        <v>386</v>
      </c>
      <c r="C14" s="204">
        <v>2723984</v>
      </c>
      <c r="D14" s="199"/>
    </row>
    <row r="15" spans="1:4" x14ac:dyDescent="0.25">
      <c r="A15" s="196" t="s">
        <v>311</v>
      </c>
      <c r="B15" s="233" t="s">
        <v>418</v>
      </c>
      <c r="C15" s="204">
        <v>3252926</v>
      </c>
      <c r="D15" s="199"/>
    </row>
    <row r="16" spans="1:4" x14ac:dyDescent="0.25">
      <c r="A16" s="196" t="s">
        <v>312</v>
      </c>
      <c r="B16" s="197" t="s">
        <v>313</v>
      </c>
      <c r="C16" s="198">
        <f>C17+C18+C19</f>
        <v>577792</v>
      </c>
      <c r="D16" s="199"/>
    </row>
    <row r="17" spans="1:4" x14ac:dyDescent="0.25">
      <c r="A17" s="196" t="s">
        <v>314</v>
      </c>
      <c r="B17" s="201" t="s">
        <v>387</v>
      </c>
      <c r="C17" s="204">
        <v>251390</v>
      </c>
      <c r="D17" s="199"/>
    </row>
    <row r="18" spans="1:4" x14ac:dyDescent="0.25">
      <c r="A18" s="196" t="s">
        <v>315</v>
      </c>
      <c r="B18" s="201" t="s">
        <v>388</v>
      </c>
      <c r="C18" s="204">
        <v>7820</v>
      </c>
      <c r="D18" s="199"/>
    </row>
    <row r="19" spans="1:4" x14ac:dyDescent="0.25">
      <c r="A19" s="196" t="s">
        <v>316</v>
      </c>
      <c r="B19" s="201" t="s">
        <v>389</v>
      </c>
      <c r="C19" s="205">
        <v>318582</v>
      </c>
      <c r="D19" s="199"/>
    </row>
    <row r="20" spans="1:4" x14ac:dyDescent="0.25">
      <c r="A20" s="196" t="s">
        <v>317</v>
      </c>
      <c r="B20" s="206" t="s">
        <v>318</v>
      </c>
      <c r="C20" s="198">
        <f>C21+C22+C23</f>
        <v>1164272</v>
      </c>
    </row>
    <row r="21" spans="1:4" x14ac:dyDescent="0.25">
      <c r="A21" s="196" t="s">
        <v>319</v>
      </c>
      <c r="B21" s="201" t="s">
        <v>390</v>
      </c>
      <c r="C21" s="204">
        <v>78197</v>
      </c>
    </row>
    <row r="22" spans="1:4" x14ac:dyDescent="0.25">
      <c r="A22" s="207" t="s">
        <v>320</v>
      </c>
      <c r="B22" s="201" t="s">
        <v>391</v>
      </c>
      <c r="C22" s="204">
        <v>43443</v>
      </c>
    </row>
    <row r="23" spans="1:4" x14ac:dyDescent="0.25">
      <c r="A23" s="196" t="s">
        <v>321</v>
      </c>
      <c r="B23" s="201" t="s">
        <v>392</v>
      </c>
      <c r="C23" s="203">
        <v>1042632</v>
      </c>
    </row>
    <row r="24" spans="1:4" x14ac:dyDescent="0.25">
      <c r="A24" s="196" t="s">
        <v>206</v>
      </c>
      <c r="B24" s="197" t="s">
        <v>322</v>
      </c>
      <c r="C24" s="198">
        <f>C25+C29+C33+C34</f>
        <v>1212591</v>
      </c>
    </row>
    <row r="25" spans="1:4" x14ac:dyDescent="0.25">
      <c r="A25" s="196" t="s">
        <v>323</v>
      </c>
      <c r="B25" s="197" t="s">
        <v>324</v>
      </c>
      <c r="C25" s="198">
        <f>C26+C27+C28</f>
        <v>184778</v>
      </c>
    </row>
    <row r="26" spans="1:4" ht="15.75" customHeight="1" x14ac:dyDescent="0.25">
      <c r="A26" s="196" t="s">
        <v>325</v>
      </c>
      <c r="B26" s="208" t="s">
        <v>393</v>
      </c>
      <c r="C26" s="205">
        <v>145679</v>
      </c>
    </row>
    <row r="27" spans="1:4" x14ac:dyDescent="0.25">
      <c r="A27" s="196" t="s">
        <v>326</v>
      </c>
      <c r="B27" s="209" t="s">
        <v>394</v>
      </c>
      <c r="C27" s="205">
        <v>18825</v>
      </c>
    </row>
    <row r="28" spans="1:4" x14ac:dyDescent="0.25">
      <c r="A28" s="196" t="s">
        <v>327</v>
      </c>
      <c r="B28" s="208" t="s">
        <v>395</v>
      </c>
      <c r="C28" s="205">
        <v>20274</v>
      </c>
    </row>
    <row r="29" spans="1:4" x14ac:dyDescent="0.25">
      <c r="A29" s="196" t="s">
        <v>328</v>
      </c>
      <c r="B29" s="197" t="s">
        <v>329</v>
      </c>
      <c r="C29" s="198">
        <f>C30+C31+C32</f>
        <v>994507</v>
      </c>
    </row>
    <row r="30" spans="1:4" x14ac:dyDescent="0.25">
      <c r="A30" s="196" t="s">
        <v>330</v>
      </c>
      <c r="B30" s="201" t="s">
        <v>396</v>
      </c>
      <c r="C30" s="210">
        <v>162690</v>
      </c>
    </row>
    <row r="31" spans="1:4" x14ac:dyDescent="0.25">
      <c r="A31" s="196" t="s">
        <v>331</v>
      </c>
      <c r="B31" s="201" t="s">
        <v>397</v>
      </c>
      <c r="C31" s="202">
        <v>95152</v>
      </c>
    </row>
    <row r="32" spans="1:4" ht="15" customHeight="1" x14ac:dyDescent="0.25">
      <c r="A32" s="196" t="s">
        <v>332</v>
      </c>
      <c r="B32" s="201" t="s">
        <v>398</v>
      </c>
      <c r="C32" s="204">
        <v>736665</v>
      </c>
    </row>
    <row r="33" spans="1:3" x14ac:dyDescent="0.25">
      <c r="A33" s="196" t="s">
        <v>333</v>
      </c>
      <c r="B33" s="197" t="s">
        <v>334</v>
      </c>
      <c r="C33" s="211">
        <v>2896</v>
      </c>
    </row>
    <row r="34" spans="1:3" x14ac:dyDescent="0.25">
      <c r="A34" s="196" t="s">
        <v>335</v>
      </c>
      <c r="B34" s="197" t="s">
        <v>336</v>
      </c>
      <c r="C34" s="212">
        <v>30410</v>
      </c>
    </row>
    <row r="35" spans="1:3" ht="17.25" customHeight="1" x14ac:dyDescent="0.25">
      <c r="A35" s="196" t="s">
        <v>80</v>
      </c>
      <c r="B35" s="213" t="s">
        <v>337</v>
      </c>
      <c r="C35" s="214">
        <f>C36</f>
        <v>20273</v>
      </c>
    </row>
    <row r="36" spans="1:3" x14ac:dyDescent="0.25">
      <c r="A36" s="196" t="s">
        <v>338</v>
      </c>
      <c r="B36" s="213" t="s">
        <v>339</v>
      </c>
      <c r="C36" s="214">
        <f>C37+C38</f>
        <v>20273</v>
      </c>
    </row>
    <row r="37" spans="1:3" x14ac:dyDescent="0.25">
      <c r="A37" s="196" t="s">
        <v>340</v>
      </c>
      <c r="B37" s="215" t="s">
        <v>399</v>
      </c>
      <c r="C37" s="216">
        <v>20273</v>
      </c>
    </row>
    <row r="38" spans="1:3" hidden="1" x14ac:dyDescent="0.25">
      <c r="A38" s="196" t="s">
        <v>341</v>
      </c>
      <c r="B38" s="217" t="s">
        <v>342</v>
      </c>
      <c r="C38" s="216"/>
    </row>
    <row r="39" spans="1:3" x14ac:dyDescent="0.25">
      <c r="A39" s="196" t="s">
        <v>81</v>
      </c>
      <c r="B39" s="197" t="s">
        <v>343</v>
      </c>
      <c r="C39" s="198">
        <f>C40+C66</f>
        <v>14009983</v>
      </c>
    </row>
    <row r="40" spans="1:3" x14ac:dyDescent="0.25">
      <c r="A40" s="196" t="s">
        <v>344</v>
      </c>
      <c r="B40" s="218" t="s">
        <v>345</v>
      </c>
      <c r="C40" s="198">
        <f>C41+C63+C64</f>
        <v>12003031</v>
      </c>
    </row>
    <row r="41" spans="1:3" x14ac:dyDescent="0.25">
      <c r="A41" s="196" t="s">
        <v>346</v>
      </c>
      <c r="B41" s="219" t="s">
        <v>347</v>
      </c>
      <c r="C41" s="220">
        <f>C42+C43+C44+C45+C46+C47+C48+C50+C51+C53+C54+C55+C56+C57+C58+C59+C60+C61+C62+C49+C52</f>
        <v>2568263</v>
      </c>
    </row>
    <row r="42" spans="1:3" x14ac:dyDescent="0.25">
      <c r="A42" s="196" t="s">
        <v>348</v>
      </c>
      <c r="B42" s="201" t="s">
        <v>400</v>
      </c>
      <c r="C42" s="203">
        <v>579</v>
      </c>
    </row>
    <row r="43" spans="1:3" x14ac:dyDescent="0.25">
      <c r="A43" s="196" t="s">
        <v>349</v>
      </c>
      <c r="B43" s="201" t="s">
        <v>230</v>
      </c>
      <c r="C43" s="203">
        <v>7501</v>
      </c>
    </row>
    <row r="44" spans="1:3" x14ac:dyDescent="0.25">
      <c r="A44" s="196" t="s">
        <v>350</v>
      </c>
      <c r="B44" s="201" t="s">
        <v>401</v>
      </c>
      <c r="C44" s="203">
        <v>8000</v>
      </c>
    </row>
    <row r="45" spans="1:3" x14ac:dyDescent="0.25">
      <c r="A45" s="196" t="s">
        <v>351</v>
      </c>
      <c r="B45" s="201" t="s">
        <v>231</v>
      </c>
      <c r="C45" s="203">
        <v>216439</v>
      </c>
    </row>
    <row r="46" spans="1:3" x14ac:dyDescent="0.25">
      <c r="A46" s="196" t="s">
        <v>352</v>
      </c>
      <c r="B46" s="201" t="s">
        <v>402</v>
      </c>
      <c r="C46" s="203">
        <v>520804</v>
      </c>
    </row>
    <row r="47" spans="1:3" x14ac:dyDescent="0.25">
      <c r="A47" s="196" t="s">
        <v>353</v>
      </c>
      <c r="B47" s="201" t="s">
        <v>403</v>
      </c>
      <c r="C47" s="203">
        <v>447733</v>
      </c>
    </row>
    <row r="48" spans="1:3" x14ac:dyDescent="0.25">
      <c r="A48" s="196" t="s">
        <v>354</v>
      </c>
      <c r="B48" s="201" t="s">
        <v>404</v>
      </c>
      <c r="C48" s="203">
        <v>92215</v>
      </c>
    </row>
    <row r="49" spans="1:3" x14ac:dyDescent="0.25">
      <c r="A49" s="196" t="s">
        <v>355</v>
      </c>
      <c r="B49" s="201" t="s">
        <v>405</v>
      </c>
      <c r="C49" s="203">
        <v>13718</v>
      </c>
    </row>
    <row r="50" spans="1:3" ht="30" x14ac:dyDescent="0.25">
      <c r="A50" s="196" t="s">
        <v>356</v>
      </c>
      <c r="B50" s="208" t="s">
        <v>406</v>
      </c>
      <c r="C50" s="203">
        <v>204105</v>
      </c>
    </row>
    <row r="51" spans="1:3" x14ac:dyDescent="0.25">
      <c r="A51" s="196" t="s">
        <v>357</v>
      </c>
      <c r="B51" s="208" t="s">
        <v>407</v>
      </c>
      <c r="C51" s="203">
        <v>77005</v>
      </c>
    </row>
    <row r="52" spans="1:3" x14ac:dyDescent="0.25">
      <c r="A52" s="196" t="s">
        <v>358</v>
      </c>
      <c r="B52" s="208" t="s">
        <v>408</v>
      </c>
      <c r="C52" s="203">
        <v>71297</v>
      </c>
    </row>
    <row r="53" spans="1:3" x14ac:dyDescent="0.25">
      <c r="A53" s="196" t="s">
        <v>359</v>
      </c>
      <c r="B53" s="201" t="s">
        <v>233</v>
      </c>
      <c r="C53" s="203">
        <v>62761</v>
      </c>
    </row>
    <row r="54" spans="1:3" x14ac:dyDescent="0.25">
      <c r="A54" s="196" t="s">
        <v>360</v>
      </c>
      <c r="B54" s="201" t="s">
        <v>234</v>
      </c>
      <c r="C54" s="203">
        <v>8689</v>
      </c>
    </row>
    <row r="55" spans="1:3" x14ac:dyDescent="0.25">
      <c r="A55" s="196" t="s">
        <v>361</v>
      </c>
      <c r="B55" s="201" t="s">
        <v>242</v>
      </c>
      <c r="C55" s="203">
        <v>782</v>
      </c>
    </row>
    <row r="56" spans="1:3" x14ac:dyDescent="0.25">
      <c r="A56" s="196" t="s">
        <v>362</v>
      </c>
      <c r="B56" s="201" t="s">
        <v>409</v>
      </c>
      <c r="C56" s="203">
        <v>16855</v>
      </c>
    </row>
    <row r="57" spans="1:3" x14ac:dyDescent="0.25">
      <c r="A57" s="196" t="s">
        <v>363</v>
      </c>
      <c r="B57" s="201" t="s">
        <v>410</v>
      </c>
      <c r="C57" s="203">
        <v>316976</v>
      </c>
    </row>
    <row r="58" spans="1:3" ht="30" x14ac:dyDescent="0.25">
      <c r="A58" s="196" t="s">
        <v>364</v>
      </c>
      <c r="B58" s="208" t="s">
        <v>411</v>
      </c>
      <c r="C58" s="203">
        <v>12483</v>
      </c>
    </row>
    <row r="59" spans="1:3" x14ac:dyDescent="0.25">
      <c r="A59" s="196" t="s">
        <v>365</v>
      </c>
      <c r="B59" s="201" t="s">
        <v>412</v>
      </c>
      <c r="C59" s="203">
        <v>232565</v>
      </c>
    </row>
    <row r="60" spans="1:3" x14ac:dyDescent="0.25">
      <c r="A60" s="196" t="s">
        <v>366</v>
      </c>
      <c r="B60" s="201" t="s">
        <v>413</v>
      </c>
      <c r="C60" s="203">
        <v>201865</v>
      </c>
    </row>
    <row r="61" spans="1:3" x14ac:dyDescent="0.25">
      <c r="A61" s="196" t="s">
        <v>367</v>
      </c>
      <c r="B61" s="201" t="s">
        <v>235</v>
      </c>
      <c r="C61" s="203">
        <v>25933</v>
      </c>
    </row>
    <row r="62" spans="1:3" x14ac:dyDescent="0.25">
      <c r="A62" s="196" t="s">
        <v>368</v>
      </c>
      <c r="B62" s="201" t="s">
        <v>414</v>
      </c>
      <c r="C62" s="203">
        <v>29958</v>
      </c>
    </row>
    <row r="63" spans="1:3" x14ac:dyDescent="0.25">
      <c r="A63" s="196" t="s">
        <v>369</v>
      </c>
      <c r="B63" s="218" t="s">
        <v>370</v>
      </c>
      <c r="C63" s="214">
        <v>8854647</v>
      </c>
    </row>
    <row r="64" spans="1:3" x14ac:dyDescent="0.25">
      <c r="A64" s="196" t="s">
        <v>371</v>
      </c>
      <c r="B64" s="218" t="s">
        <v>372</v>
      </c>
      <c r="C64" s="214">
        <v>580121</v>
      </c>
    </row>
    <row r="65" spans="1:3" hidden="1" x14ac:dyDescent="0.25">
      <c r="A65" s="196" t="s">
        <v>373</v>
      </c>
      <c r="B65" s="218" t="s">
        <v>374</v>
      </c>
      <c r="C65" s="214"/>
    </row>
    <row r="66" spans="1:3" x14ac:dyDescent="0.25">
      <c r="A66" s="196" t="s">
        <v>375</v>
      </c>
      <c r="B66" s="218" t="s">
        <v>376</v>
      </c>
      <c r="C66" s="221">
        <v>2006952</v>
      </c>
    </row>
    <row r="67" spans="1:3" hidden="1" x14ac:dyDescent="0.25">
      <c r="A67" s="196" t="s">
        <v>377</v>
      </c>
      <c r="B67" s="218" t="s">
        <v>378</v>
      </c>
      <c r="C67" s="198"/>
    </row>
    <row r="68" spans="1:3" hidden="1" x14ac:dyDescent="0.25">
      <c r="A68" s="196" t="s">
        <v>379</v>
      </c>
      <c r="B68" s="218" t="s">
        <v>380</v>
      </c>
      <c r="C68" s="198"/>
    </row>
    <row r="69" spans="1:3" x14ac:dyDescent="0.25">
      <c r="A69" s="234" t="s">
        <v>82</v>
      </c>
      <c r="B69" s="235" t="s">
        <v>381</v>
      </c>
      <c r="C69" s="236">
        <f>C10+C24+C35+C39</f>
        <v>31653028</v>
      </c>
    </row>
    <row r="70" spans="1:3" hidden="1" x14ac:dyDescent="0.25">
      <c r="A70" s="196"/>
      <c r="B70" s="197"/>
      <c r="C70" s="222"/>
    </row>
    <row r="71" spans="1:3" hidden="1" x14ac:dyDescent="0.25">
      <c r="A71" s="196"/>
      <c r="B71" s="223"/>
      <c r="C71" s="222"/>
    </row>
    <row r="72" spans="1:3" s="227" customFormat="1" hidden="1" x14ac:dyDescent="0.25">
      <c r="A72" s="224"/>
      <c r="B72" s="225"/>
      <c r="C72" s="226"/>
    </row>
    <row r="73" spans="1:3" hidden="1" x14ac:dyDescent="0.25">
      <c r="A73" s="196"/>
      <c r="B73" s="223"/>
      <c r="C73" s="228"/>
    </row>
    <row r="74" spans="1:3" hidden="1" x14ac:dyDescent="0.25">
      <c r="A74" s="196"/>
      <c r="B74" s="229"/>
      <c r="C74" s="230"/>
    </row>
    <row r="75" spans="1:3" x14ac:dyDescent="0.25">
      <c r="B75" s="231" t="s">
        <v>415</v>
      </c>
    </row>
  </sheetData>
  <mergeCells count="4">
    <mergeCell ref="A6:C6"/>
    <mergeCell ref="A8:A9"/>
    <mergeCell ref="B8:B9"/>
    <mergeCell ref="C8:C9"/>
  </mergeCells>
  <pageMargins left="0.98425196850393704" right="0.19685039370078741" top="0.78740157480314965" bottom="0.78740157480314965" header="0.31496062992125984" footer="0.31496062992125984"/>
  <pageSetup paperSize="9"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5"/>
  <sheetViews>
    <sheetView showZeros="0" workbookViewId="0">
      <selection activeCell="L10" sqref="L10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customWidth="1"/>
    <col min="8" max="16384" width="9.140625" style="2"/>
  </cols>
  <sheetData>
    <row r="1" spans="1:7" ht="11.2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292</v>
      </c>
      <c r="F4" s="3"/>
      <c r="G4" s="3"/>
    </row>
    <row r="5" spans="1:7" x14ac:dyDescent="0.25">
      <c r="E5" s="3"/>
      <c r="F5" s="3"/>
      <c r="G5" s="3"/>
    </row>
    <row r="6" spans="1:7" ht="33.75" customHeight="1" x14ac:dyDescent="0.25">
      <c r="A6" s="242" t="s">
        <v>293</v>
      </c>
      <c r="B6" s="242"/>
      <c r="C6" s="242"/>
      <c r="D6" s="242"/>
      <c r="E6" s="242"/>
      <c r="F6" s="242"/>
      <c r="G6" s="242"/>
    </row>
    <row r="7" spans="1:7" ht="17.25" customHeight="1" x14ac:dyDescent="0.25">
      <c r="G7" s="4" t="s">
        <v>189</v>
      </c>
    </row>
    <row r="8" spans="1:7" x14ac:dyDescent="0.25">
      <c r="A8" s="243" t="s">
        <v>5</v>
      </c>
      <c r="B8" s="276" t="s">
        <v>194</v>
      </c>
      <c r="C8" s="244" t="s">
        <v>60</v>
      </c>
      <c r="D8" s="245" t="s">
        <v>0</v>
      </c>
      <c r="E8" s="245" t="s">
        <v>239</v>
      </c>
      <c r="F8" s="245"/>
      <c r="G8" s="245"/>
    </row>
    <row r="9" spans="1:7" x14ac:dyDescent="0.25">
      <c r="A9" s="243"/>
      <c r="B9" s="277"/>
      <c r="C9" s="244"/>
      <c r="D9" s="245"/>
      <c r="E9" s="245" t="s">
        <v>1</v>
      </c>
      <c r="F9" s="245"/>
      <c r="G9" s="244" t="s">
        <v>2</v>
      </c>
    </row>
    <row r="10" spans="1:7" ht="28.5" customHeight="1" x14ac:dyDescent="0.25">
      <c r="A10" s="243"/>
      <c r="B10" s="278"/>
      <c r="C10" s="244"/>
      <c r="D10" s="245"/>
      <c r="E10" s="6" t="s">
        <v>3</v>
      </c>
      <c r="F10" s="5" t="s">
        <v>4</v>
      </c>
      <c r="G10" s="244"/>
    </row>
    <row r="11" spans="1:7" ht="15.95" customHeight="1" x14ac:dyDescent="0.25">
      <c r="A11" s="7" t="s">
        <v>79</v>
      </c>
      <c r="B11" s="282" t="s">
        <v>6</v>
      </c>
      <c r="C11" s="252"/>
      <c r="D11" s="252"/>
      <c r="E11" s="252"/>
      <c r="F11" s="252"/>
      <c r="G11" s="253"/>
    </row>
    <row r="12" spans="1:7" ht="15" customHeight="1" x14ac:dyDescent="0.25">
      <c r="A12" s="7" t="s">
        <v>206</v>
      </c>
      <c r="B12" s="18" t="s">
        <v>20</v>
      </c>
      <c r="C12" s="9"/>
      <c r="D12" s="10">
        <f>SUM(D13:D14)</f>
        <v>59362</v>
      </c>
      <c r="E12" s="10">
        <f>SUM(E13:E14)</f>
        <v>825</v>
      </c>
      <c r="F12" s="10">
        <f>SUM(F13:F14)</f>
        <v>319</v>
      </c>
      <c r="G12" s="10">
        <f>SUM(G13:G14)</f>
        <v>58537</v>
      </c>
    </row>
    <row r="13" spans="1:7" ht="15" customHeight="1" x14ac:dyDescent="0.25">
      <c r="A13" s="13"/>
      <c r="B13" s="67"/>
      <c r="C13" s="9" t="s">
        <v>9</v>
      </c>
      <c r="D13" s="10">
        <f>E13+G13</f>
        <v>12951</v>
      </c>
      <c r="E13" s="10">
        <v>753</v>
      </c>
      <c r="F13" s="10">
        <v>319</v>
      </c>
      <c r="G13" s="10">
        <v>12198</v>
      </c>
    </row>
    <row r="14" spans="1:7" ht="15" customHeight="1" x14ac:dyDescent="0.25">
      <c r="A14" s="13"/>
      <c r="B14" s="131"/>
      <c r="C14" s="9" t="s">
        <v>21</v>
      </c>
      <c r="D14" s="10">
        <f>E14+G14</f>
        <v>46411</v>
      </c>
      <c r="E14" s="10">
        <v>72</v>
      </c>
      <c r="F14" s="10"/>
      <c r="G14" s="10">
        <v>46339</v>
      </c>
    </row>
    <row r="15" spans="1:7" ht="15.95" customHeight="1" x14ac:dyDescent="0.25">
      <c r="A15" s="132" t="s">
        <v>80</v>
      </c>
      <c r="B15" s="1" t="s">
        <v>197</v>
      </c>
      <c r="C15" s="16"/>
      <c r="D15" s="1">
        <f>D12</f>
        <v>59362</v>
      </c>
      <c r="E15" s="1">
        <f>E12</f>
        <v>825</v>
      </c>
      <c r="F15" s="1">
        <f>F12</f>
        <v>319</v>
      </c>
      <c r="G15" s="1">
        <f>G12</f>
        <v>58537</v>
      </c>
    </row>
    <row r="16" spans="1:7" ht="15.95" customHeight="1" x14ac:dyDescent="0.25">
      <c r="A16" s="13" t="s">
        <v>81</v>
      </c>
      <c r="B16" s="254" t="s">
        <v>66</v>
      </c>
      <c r="C16" s="255"/>
      <c r="D16" s="255"/>
      <c r="E16" s="255"/>
      <c r="F16" s="255"/>
      <c r="G16" s="256"/>
    </row>
    <row r="17" spans="1:7" ht="15" customHeight="1" x14ac:dyDescent="0.25">
      <c r="A17" s="7" t="s">
        <v>82</v>
      </c>
      <c r="B17" s="21" t="s">
        <v>20</v>
      </c>
      <c r="C17" s="22"/>
      <c r="D17" s="10">
        <f>D18+D19+D20+D21</f>
        <v>706354</v>
      </c>
      <c r="E17" s="10">
        <f>E18+E19+E20+E21</f>
        <v>3562</v>
      </c>
      <c r="F17" s="10">
        <f>F18+F19+F20+F21</f>
        <v>2607</v>
      </c>
      <c r="G17" s="10">
        <f>G18+G19+G20+G21</f>
        <v>702792</v>
      </c>
    </row>
    <row r="18" spans="1:7" ht="15" customHeight="1" x14ac:dyDescent="0.25">
      <c r="A18" s="13"/>
      <c r="B18" s="49"/>
      <c r="C18" s="22" t="s">
        <v>25</v>
      </c>
      <c r="D18" s="10">
        <f>E18+G18</f>
        <v>156395</v>
      </c>
      <c r="E18" s="10"/>
      <c r="F18" s="10"/>
      <c r="G18" s="10">
        <v>156395</v>
      </c>
    </row>
    <row r="19" spans="1:7" ht="15" customHeight="1" x14ac:dyDescent="0.25">
      <c r="A19" s="31"/>
      <c r="B19" s="32"/>
      <c r="C19" s="59" t="s">
        <v>33</v>
      </c>
      <c r="D19" s="10">
        <f>E19+G19</f>
        <v>505966</v>
      </c>
      <c r="E19" s="29"/>
      <c r="F19" s="29"/>
      <c r="G19" s="29">
        <v>505966</v>
      </c>
    </row>
    <row r="20" spans="1:7" ht="15" customHeight="1" x14ac:dyDescent="0.25">
      <c r="A20" s="31"/>
      <c r="B20" s="32"/>
      <c r="C20" s="59" t="s">
        <v>22</v>
      </c>
      <c r="D20" s="10">
        <f>E20+G20</f>
        <v>3649</v>
      </c>
      <c r="E20" s="29"/>
      <c r="F20" s="29"/>
      <c r="G20" s="29">
        <v>3649</v>
      </c>
    </row>
    <row r="21" spans="1:7" ht="15" customHeight="1" x14ac:dyDescent="0.25">
      <c r="A21" s="31"/>
      <c r="B21" s="32"/>
      <c r="C21" s="59" t="s">
        <v>32</v>
      </c>
      <c r="D21" s="10">
        <f>E21+G21</f>
        <v>40344</v>
      </c>
      <c r="E21" s="29">
        <v>3562</v>
      </c>
      <c r="F21" s="29">
        <v>2607</v>
      </c>
      <c r="G21" s="29">
        <v>36782</v>
      </c>
    </row>
    <row r="22" spans="1:7" ht="15.95" customHeight="1" x14ac:dyDescent="0.25">
      <c r="A22" s="132" t="s">
        <v>83</v>
      </c>
      <c r="B22" s="1" t="s">
        <v>198</v>
      </c>
      <c r="C22" s="16"/>
      <c r="D22" s="1">
        <f>D17</f>
        <v>706354</v>
      </c>
      <c r="E22" s="1">
        <f>E17</f>
        <v>3562</v>
      </c>
      <c r="F22" s="1">
        <f>F17</f>
        <v>2607</v>
      </c>
      <c r="G22" s="1">
        <f>G17</f>
        <v>702792</v>
      </c>
    </row>
    <row r="23" spans="1:7" ht="15.95" customHeight="1" x14ac:dyDescent="0.25">
      <c r="A23" s="13" t="s">
        <v>84</v>
      </c>
      <c r="B23" s="254" t="s">
        <v>70</v>
      </c>
      <c r="C23" s="252"/>
      <c r="D23" s="252"/>
      <c r="E23" s="252"/>
      <c r="F23" s="252"/>
      <c r="G23" s="253"/>
    </row>
    <row r="24" spans="1:7" ht="15" customHeight="1" x14ac:dyDescent="0.25">
      <c r="A24" s="7" t="s">
        <v>85</v>
      </c>
      <c r="B24" s="18" t="s">
        <v>20</v>
      </c>
      <c r="C24" s="9" t="s">
        <v>34</v>
      </c>
      <c r="D24" s="10">
        <f>E24+G24</f>
        <v>58909</v>
      </c>
      <c r="E24" s="10"/>
      <c r="F24" s="10"/>
      <c r="G24" s="10">
        <v>58909</v>
      </c>
    </row>
    <row r="25" spans="1:7" ht="15.95" customHeight="1" x14ac:dyDescent="0.25">
      <c r="A25" s="132" t="s">
        <v>86</v>
      </c>
      <c r="B25" s="1" t="s">
        <v>199</v>
      </c>
      <c r="C25" s="133"/>
      <c r="D25" s="1">
        <f>D24</f>
        <v>58909</v>
      </c>
      <c r="E25" s="1">
        <f>E24</f>
        <v>0</v>
      </c>
      <c r="F25" s="1">
        <f>F24</f>
        <v>0</v>
      </c>
      <c r="G25" s="1">
        <f>G24</f>
        <v>58909</v>
      </c>
    </row>
    <row r="26" spans="1:7" ht="15.95" customHeight="1" x14ac:dyDescent="0.25">
      <c r="A26" s="13" t="s">
        <v>87</v>
      </c>
      <c r="B26" s="254" t="s">
        <v>191</v>
      </c>
      <c r="C26" s="255"/>
      <c r="D26" s="255"/>
      <c r="E26" s="255"/>
      <c r="F26" s="255"/>
      <c r="G26" s="256"/>
    </row>
    <row r="27" spans="1:7" ht="15" customHeight="1" x14ac:dyDescent="0.25">
      <c r="A27" s="7" t="s">
        <v>88</v>
      </c>
      <c r="B27" s="48" t="s">
        <v>20</v>
      </c>
      <c r="C27" s="22"/>
      <c r="D27" s="10">
        <f>SUM(D28:D29)</f>
        <v>98572</v>
      </c>
      <c r="E27" s="10">
        <f>SUM(E28:E29)</f>
        <v>10933</v>
      </c>
      <c r="F27" s="10">
        <f>SUM(F28:F29)</f>
        <v>0</v>
      </c>
      <c r="G27" s="10">
        <f>SUM(G28:G29)</f>
        <v>87639</v>
      </c>
    </row>
    <row r="28" spans="1:7" ht="15" customHeight="1" x14ac:dyDescent="0.25">
      <c r="A28" s="13"/>
      <c r="B28" s="72"/>
      <c r="C28" s="22" t="s">
        <v>32</v>
      </c>
      <c r="D28" s="10">
        <f>E28+G28</f>
        <v>85683</v>
      </c>
      <c r="E28" s="33">
        <v>6733</v>
      </c>
      <c r="F28" s="33"/>
      <c r="G28" s="33">
        <v>78950</v>
      </c>
    </row>
    <row r="29" spans="1:7" ht="15" customHeight="1" x14ac:dyDescent="0.25">
      <c r="A29" s="13"/>
      <c r="B29" s="72"/>
      <c r="C29" s="22" t="s">
        <v>57</v>
      </c>
      <c r="D29" s="10">
        <f>E29+G29</f>
        <v>12889</v>
      </c>
      <c r="E29" s="33">
        <v>4200</v>
      </c>
      <c r="F29" s="33"/>
      <c r="G29" s="33">
        <v>8689</v>
      </c>
    </row>
    <row r="30" spans="1:7" ht="15" customHeight="1" x14ac:dyDescent="0.25">
      <c r="A30" s="7" t="s">
        <v>89</v>
      </c>
      <c r="B30" s="21" t="s">
        <v>176</v>
      </c>
      <c r="C30" s="22" t="s">
        <v>57</v>
      </c>
      <c r="D30" s="10">
        <f>E30+G30</f>
        <v>4200</v>
      </c>
      <c r="E30" s="10">
        <v>4200</v>
      </c>
      <c r="F30" s="10"/>
      <c r="G30" s="10"/>
    </row>
    <row r="31" spans="1:7" ht="15" customHeight="1" x14ac:dyDescent="0.25">
      <c r="A31" s="7" t="s">
        <v>90</v>
      </c>
      <c r="B31" s="18" t="s">
        <v>37</v>
      </c>
      <c r="C31" s="9" t="s">
        <v>57</v>
      </c>
      <c r="D31" s="10">
        <f>E31+G31</f>
        <v>2600</v>
      </c>
      <c r="E31" s="10">
        <v>2600</v>
      </c>
      <c r="F31" s="10"/>
      <c r="G31" s="10"/>
    </row>
    <row r="32" spans="1:7" ht="15" customHeight="1" x14ac:dyDescent="0.25">
      <c r="A32" s="7" t="s">
        <v>91</v>
      </c>
      <c r="B32" s="18" t="s">
        <v>56</v>
      </c>
      <c r="C32" s="9" t="s">
        <v>57</v>
      </c>
      <c r="D32" s="10">
        <f>E32+G32</f>
        <v>3100</v>
      </c>
      <c r="E32" s="10">
        <v>3100</v>
      </c>
      <c r="F32" s="10"/>
      <c r="G32" s="10"/>
    </row>
    <row r="33" spans="1:7" ht="15.95" customHeight="1" x14ac:dyDescent="0.25">
      <c r="A33" s="132" t="s">
        <v>92</v>
      </c>
      <c r="B33" s="1" t="s">
        <v>200</v>
      </c>
      <c r="C33" s="16"/>
      <c r="D33" s="1">
        <f>D27+SUM(D30:D32)</f>
        <v>108472</v>
      </c>
      <c r="E33" s="1">
        <f>E27+SUM(E30:E32)</f>
        <v>20833</v>
      </c>
      <c r="F33" s="1">
        <f>F27+SUM(F30:F32)</f>
        <v>0</v>
      </c>
      <c r="G33" s="1">
        <f>G27+SUM(G30:G32)</f>
        <v>87639</v>
      </c>
    </row>
    <row r="34" spans="1:7" ht="15.95" customHeight="1" x14ac:dyDescent="0.25">
      <c r="A34" s="13" t="s">
        <v>93</v>
      </c>
      <c r="B34" s="257" t="s">
        <v>205</v>
      </c>
      <c r="C34" s="259"/>
      <c r="D34" s="259"/>
      <c r="E34" s="259"/>
      <c r="F34" s="259"/>
      <c r="G34" s="259"/>
    </row>
    <row r="35" spans="1:7" ht="15" customHeight="1" x14ac:dyDescent="0.25">
      <c r="A35" s="7" t="s">
        <v>94</v>
      </c>
      <c r="B35" s="21" t="s">
        <v>20</v>
      </c>
      <c r="C35" s="22" t="s">
        <v>25</v>
      </c>
      <c r="D35" s="10">
        <f>E35+G35</f>
        <v>91953</v>
      </c>
      <c r="E35" s="33">
        <v>1940</v>
      </c>
      <c r="F35" s="33">
        <v>1477</v>
      </c>
      <c r="G35" s="33">
        <v>90013</v>
      </c>
    </row>
    <row r="36" spans="1:7" ht="15.95" customHeight="1" x14ac:dyDescent="0.25">
      <c r="A36" s="132" t="s">
        <v>95</v>
      </c>
      <c r="B36" s="1" t="s">
        <v>201</v>
      </c>
      <c r="C36" s="16"/>
      <c r="D36" s="1">
        <f>D35</f>
        <v>91953</v>
      </c>
      <c r="E36" s="1">
        <f>E35</f>
        <v>1940</v>
      </c>
      <c r="F36" s="1">
        <f>F35</f>
        <v>1477</v>
      </c>
      <c r="G36" s="1">
        <f>G35</f>
        <v>90013</v>
      </c>
    </row>
    <row r="37" spans="1:7" ht="15.95" customHeight="1" x14ac:dyDescent="0.25">
      <c r="A37" s="13" t="s">
        <v>96</v>
      </c>
      <c r="B37" s="257" t="s">
        <v>74</v>
      </c>
      <c r="C37" s="258"/>
      <c r="D37" s="258"/>
      <c r="E37" s="258"/>
      <c r="F37" s="258"/>
      <c r="G37" s="258"/>
    </row>
    <row r="38" spans="1:7" ht="15" customHeight="1" x14ac:dyDescent="0.25">
      <c r="A38" s="27" t="s">
        <v>97</v>
      </c>
      <c r="B38" s="21" t="s">
        <v>20</v>
      </c>
      <c r="C38" s="28" t="s">
        <v>32</v>
      </c>
      <c r="D38" s="10">
        <f>E38+G38</f>
        <v>962874</v>
      </c>
      <c r="E38" s="29">
        <v>24218</v>
      </c>
      <c r="F38" s="29">
        <v>4750</v>
      </c>
      <c r="G38" s="29">
        <v>938656</v>
      </c>
    </row>
    <row r="39" spans="1:7" ht="15.95" customHeight="1" x14ac:dyDescent="0.25">
      <c r="A39" s="132" t="s">
        <v>98</v>
      </c>
      <c r="B39" s="1" t="s">
        <v>202</v>
      </c>
      <c r="C39" s="133"/>
      <c r="D39" s="1">
        <f>SUM(D38:D38)</f>
        <v>962874</v>
      </c>
      <c r="E39" s="1">
        <f>SUM(E38:E38)</f>
        <v>24218</v>
      </c>
      <c r="F39" s="1">
        <f>SUM(F38:F38)</f>
        <v>4750</v>
      </c>
      <c r="G39" s="1">
        <f>SUM(G38:G38)</f>
        <v>938656</v>
      </c>
    </row>
    <row r="40" spans="1:7" ht="15.95" hidden="1" customHeight="1" x14ac:dyDescent="0.25">
      <c r="A40" s="132"/>
      <c r="B40" s="283" t="s">
        <v>76</v>
      </c>
      <c r="C40" s="283"/>
      <c r="D40" s="283"/>
      <c r="E40" s="283"/>
      <c r="F40" s="283"/>
      <c r="G40" s="283"/>
    </row>
    <row r="41" spans="1:7" ht="15" hidden="1" customHeight="1" x14ac:dyDescent="0.25">
      <c r="A41" s="132"/>
      <c r="B41" s="1" t="s">
        <v>20</v>
      </c>
      <c r="C41" s="133" t="s">
        <v>24</v>
      </c>
      <c r="D41" s="1"/>
      <c r="E41" s="1"/>
      <c r="F41" s="1"/>
      <c r="G41" s="1"/>
    </row>
    <row r="42" spans="1:7" ht="15.95" hidden="1" customHeight="1" x14ac:dyDescent="0.25">
      <c r="A42" s="132"/>
      <c r="B42" s="1" t="s">
        <v>240</v>
      </c>
      <c r="C42" s="133"/>
      <c r="D42" s="1">
        <f>D41</f>
        <v>0</v>
      </c>
      <c r="E42" s="1">
        <f>E41</f>
        <v>0</v>
      </c>
      <c r="F42" s="1">
        <f>F41</f>
        <v>0</v>
      </c>
      <c r="G42" s="1">
        <f>G41</f>
        <v>0</v>
      </c>
    </row>
    <row r="43" spans="1:7" ht="15.95" customHeight="1" x14ac:dyDescent="0.25">
      <c r="A43" s="134" t="s">
        <v>99</v>
      </c>
      <c r="B43" s="135" t="s">
        <v>192</v>
      </c>
      <c r="C43" s="136"/>
      <c r="D43" s="39">
        <f>D15+D22+D25+D33+D36+D39+D42</f>
        <v>1987924</v>
      </c>
      <c r="E43" s="39">
        <f>E15+E22+E25+E33+E36+E39+E42</f>
        <v>51378</v>
      </c>
      <c r="F43" s="39">
        <f>F15+F22+F25+F33+F36+F39+F42</f>
        <v>9153</v>
      </c>
      <c r="G43" s="39">
        <f>G15+G22+G25+G33+G36+G39+G42</f>
        <v>1936546</v>
      </c>
    </row>
    <row r="44" spans="1:7" ht="15" customHeight="1" x14ac:dyDescent="0.25">
      <c r="A44" s="40"/>
      <c r="B44" s="41"/>
      <c r="C44" s="42"/>
      <c r="D44" s="41"/>
      <c r="E44" s="41"/>
      <c r="F44" s="51"/>
      <c r="G44" s="44"/>
    </row>
    <row r="45" spans="1:7" x14ac:dyDescent="0.25">
      <c r="A45" s="40"/>
      <c r="B45" s="14"/>
      <c r="C45" s="45"/>
      <c r="D45" s="14"/>
      <c r="E45" s="14"/>
      <c r="F45" s="44"/>
      <c r="G45" s="14"/>
    </row>
    <row r="46" spans="1:7" x14ac:dyDescent="0.25">
      <c r="A46" s="14"/>
      <c r="B46" s="14"/>
      <c r="C46" s="46"/>
      <c r="D46" s="14"/>
      <c r="E46" s="14"/>
      <c r="F46" s="14"/>
      <c r="G46" s="14"/>
    </row>
    <row r="47" spans="1:7" x14ac:dyDescent="0.25">
      <c r="A47" s="14"/>
      <c r="B47" s="14"/>
      <c r="C47" s="46"/>
      <c r="D47" s="14"/>
      <c r="E47" s="14"/>
      <c r="F47" s="14"/>
      <c r="G47" s="14"/>
    </row>
    <row r="48" spans="1:7" x14ac:dyDescent="0.25">
      <c r="A48" s="14"/>
      <c r="B48" s="14"/>
      <c r="C48" s="46"/>
      <c r="D48" s="14"/>
      <c r="E48" s="14"/>
      <c r="F48" s="14"/>
      <c r="G48" s="14"/>
    </row>
    <row r="49" spans="1:7" x14ac:dyDescent="0.25">
      <c r="A49" s="14"/>
      <c r="B49" s="14"/>
      <c r="C49" s="46"/>
      <c r="D49" s="14"/>
      <c r="E49" s="14"/>
      <c r="F49" s="14"/>
      <c r="G49" s="14"/>
    </row>
    <row r="50" spans="1:7" x14ac:dyDescent="0.25">
      <c r="A50" s="14"/>
      <c r="B50" s="14"/>
      <c r="C50" s="46"/>
      <c r="D50" s="14"/>
      <c r="E50" s="14"/>
      <c r="F50" s="14"/>
      <c r="G50" s="14"/>
    </row>
    <row r="51" spans="1:7" x14ac:dyDescent="0.25">
      <c r="A51" s="14"/>
      <c r="B51" s="14"/>
      <c r="C51" s="46"/>
      <c r="D51" s="14"/>
      <c r="E51" s="14"/>
      <c r="F51" s="14"/>
      <c r="G51" s="14"/>
    </row>
    <row r="52" spans="1:7" x14ac:dyDescent="0.25">
      <c r="A52" s="14"/>
      <c r="B52" s="14"/>
      <c r="C52" s="46"/>
      <c r="D52" s="14"/>
      <c r="E52" s="14"/>
      <c r="F52" s="14"/>
      <c r="G52" s="14"/>
    </row>
    <row r="53" spans="1:7" x14ac:dyDescent="0.25">
      <c r="A53" s="14"/>
      <c r="B53" s="14"/>
      <c r="C53" s="46"/>
      <c r="D53" s="14"/>
      <c r="E53" s="14"/>
      <c r="F53" s="14"/>
      <c r="G53" s="14"/>
    </row>
    <row r="54" spans="1:7" x14ac:dyDescent="0.25">
      <c r="A54" s="14"/>
      <c r="B54" s="14"/>
      <c r="C54" s="46"/>
      <c r="D54" s="14"/>
      <c r="E54" s="14"/>
      <c r="F54" s="14"/>
      <c r="G54" s="14"/>
    </row>
    <row r="55" spans="1:7" x14ac:dyDescent="0.25">
      <c r="A55" s="14"/>
      <c r="B55" s="14"/>
      <c r="C55" s="46"/>
      <c r="D55" s="14"/>
      <c r="E55" s="14"/>
      <c r="F55" s="14"/>
      <c r="G55" s="14"/>
    </row>
    <row r="56" spans="1:7" x14ac:dyDescent="0.25">
      <c r="A56" s="14"/>
      <c r="B56" s="14"/>
      <c r="C56" s="46"/>
      <c r="D56" s="14"/>
      <c r="E56" s="14"/>
      <c r="F56" s="14"/>
      <c r="G56" s="14"/>
    </row>
    <row r="57" spans="1:7" x14ac:dyDescent="0.25">
      <c r="A57" s="14"/>
      <c r="B57" s="14"/>
      <c r="C57" s="46"/>
      <c r="D57" s="14"/>
      <c r="E57" s="14"/>
      <c r="F57" s="14"/>
      <c r="G57" s="14"/>
    </row>
    <row r="58" spans="1:7" x14ac:dyDescent="0.25">
      <c r="A58" s="14"/>
      <c r="B58" s="14"/>
      <c r="C58" s="46"/>
      <c r="D58" s="14"/>
      <c r="E58" s="14"/>
      <c r="F58" s="14"/>
      <c r="G58" s="14"/>
    </row>
    <row r="59" spans="1:7" x14ac:dyDescent="0.25">
      <c r="A59" s="14"/>
      <c r="B59" s="14"/>
      <c r="C59" s="46"/>
      <c r="D59" s="14"/>
      <c r="E59" s="14"/>
      <c r="F59" s="14"/>
      <c r="G59" s="14"/>
    </row>
    <row r="60" spans="1:7" x14ac:dyDescent="0.25">
      <c r="A60" s="14"/>
      <c r="B60" s="14"/>
      <c r="C60" s="46"/>
      <c r="D60" s="14"/>
      <c r="E60" s="14"/>
      <c r="F60" s="14"/>
      <c r="G60" s="14"/>
    </row>
    <row r="61" spans="1:7" x14ac:dyDescent="0.25">
      <c r="A61" s="14"/>
      <c r="B61" s="14"/>
      <c r="C61" s="46"/>
      <c r="D61" s="14"/>
      <c r="E61" s="14"/>
      <c r="F61" s="14"/>
      <c r="G61" s="14"/>
    </row>
    <row r="62" spans="1:7" x14ac:dyDescent="0.25">
      <c r="A62" s="14"/>
      <c r="B62" s="14"/>
      <c r="C62" s="46"/>
      <c r="D62" s="14"/>
      <c r="E62" s="14"/>
      <c r="F62" s="14"/>
      <c r="G62" s="14"/>
    </row>
    <row r="63" spans="1:7" x14ac:dyDescent="0.25">
      <c r="A63" s="14"/>
      <c r="B63" s="14"/>
      <c r="C63" s="46"/>
      <c r="D63" s="14"/>
      <c r="E63" s="14"/>
      <c r="F63" s="14"/>
      <c r="G63" s="14"/>
    </row>
    <row r="64" spans="1:7" x14ac:dyDescent="0.25">
      <c r="A64" s="14"/>
      <c r="B64" s="14"/>
      <c r="C64" s="46"/>
      <c r="D64" s="14"/>
      <c r="E64" s="14"/>
      <c r="F64" s="14"/>
      <c r="G64" s="14"/>
    </row>
    <row r="65" spans="1:7" x14ac:dyDescent="0.25">
      <c r="A65" s="14"/>
      <c r="B65" s="14"/>
      <c r="C65" s="46"/>
      <c r="D65" s="14"/>
      <c r="E65" s="14"/>
      <c r="F65" s="14"/>
      <c r="G65" s="14"/>
    </row>
    <row r="66" spans="1:7" x14ac:dyDescent="0.25">
      <c r="A66" s="14"/>
      <c r="B66" s="14"/>
      <c r="C66" s="46"/>
      <c r="D66" s="14"/>
      <c r="E66" s="14"/>
      <c r="F66" s="14"/>
      <c r="G66" s="14"/>
    </row>
    <row r="67" spans="1:7" x14ac:dyDescent="0.25">
      <c r="A67" s="14"/>
      <c r="B67" s="14"/>
      <c r="C67" s="46"/>
      <c r="D67" s="14"/>
      <c r="E67" s="14"/>
      <c r="F67" s="14"/>
      <c r="G67" s="14"/>
    </row>
    <row r="68" spans="1:7" x14ac:dyDescent="0.25">
      <c r="A68" s="14"/>
      <c r="B68" s="14"/>
      <c r="C68" s="46"/>
      <c r="D68" s="14"/>
      <c r="E68" s="14"/>
      <c r="F68" s="14"/>
      <c r="G68" s="14"/>
    </row>
    <row r="69" spans="1:7" x14ac:dyDescent="0.25">
      <c r="A69" s="14"/>
      <c r="B69" s="14"/>
      <c r="C69" s="46"/>
      <c r="D69" s="14"/>
      <c r="E69" s="14"/>
      <c r="F69" s="14"/>
      <c r="G69" s="14"/>
    </row>
    <row r="70" spans="1:7" x14ac:dyDescent="0.25">
      <c r="A70" s="14"/>
      <c r="B70" s="14"/>
      <c r="C70" s="46"/>
      <c r="D70" s="14"/>
      <c r="E70" s="14"/>
      <c r="F70" s="14"/>
      <c r="G70" s="14"/>
    </row>
    <row r="71" spans="1:7" x14ac:dyDescent="0.25">
      <c r="A71" s="14"/>
      <c r="B71" s="14"/>
      <c r="C71" s="46"/>
      <c r="D71" s="14"/>
      <c r="E71" s="14"/>
      <c r="F71" s="14"/>
      <c r="G71" s="14"/>
    </row>
    <row r="72" spans="1:7" x14ac:dyDescent="0.25">
      <c r="A72" s="14"/>
      <c r="B72" s="14"/>
      <c r="C72" s="46"/>
      <c r="D72" s="14"/>
      <c r="E72" s="14"/>
      <c r="F72" s="14"/>
      <c r="G72" s="14"/>
    </row>
    <row r="73" spans="1:7" x14ac:dyDescent="0.25">
      <c r="A73" s="14"/>
      <c r="B73" s="14"/>
      <c r="C73" s="46"/>
      <c r="D73" s="14"/>
      <c r="E73" s="14"/>
      <c r="F73" s="14"/>
      <c r="G73" s="14"/>
    </row>
    <row r="74" spans="1:7" x14ac:dyDescent="0.25">
      <c r="A74" s="14"/>
      <c r="B74" s="14"/>
      <c r="C74" s="46"/>
      <c r="D74" s="14"/>
      <c r="E74" s="14"/>
      <c r="F74" s="14"/>
      <c r="G74" s="14"/>
    </row>
    <row r="75" spans="1:7" x14ac:dyDescent="0.25">
      <c r="A75" s="14"/>
      <c r="B75" s="14"/>
      <c r="C75" s="46"/>
      <c r="D75" s="14"/>
      <c r="E75" s="14"/>
      <c r="F75" s="14"/>
      <c r="G75" s="14"/>
    </row>
    <row r="76" spans="1:7" x14ac:dyDescent="0.25">
      <c r="A76" s="14"/>
      <c r="B76" s="14"/>
      <c r="C76" s="46"/>
      <c r="D76" s="14"/>
      <c r="E76" s="14"/>
      <c r="F76" s="14"/>
      <c r="G76" s="14"/>
    </row>
    <row r="77" spans="1:7" x14ac:dyDescent="0.25">
      <c r="A77" s="14"/>
      <c r="B77" s="14"/>
      <c r="C77" s="46"/>
      <c r="D77" s="14"/>
      <c r="E77" s="14"/>
      <c r="F77" s="14"/>
      <c r="G77" s="14"/>
    </row>
    <row r="78" spans="1:7" x14ac:dyDescent="0.25">
      <c r="A78" s="14"/>
      <c r="B78" s="14"/>
      <c r="C78" s="46"/>
      <c r="D78" s="14"/>
      <c r="E78" s="14"/>
      <c r="F78" s="14"/>
      <c r="G78" s="14"/>
    </row>
    <row r="79" spans="1:7" x14ac:dyDescent="0.25">
      <c r="A79" s="14"/>
      <c r="B79" s="14"/>
      <c r="C79" s="46"/>
      <c r="D79" s="14"/>
      <c r="E79" s="14"/>
      <c r="F79" s="14"/>
      <c r="G79" s="14"/>
    </row>
    <row r="80" spans="1:7" x14ac:dyDescent="0.25">
      <c r="A80" s="14"/>
      <c r="B80" s="14"/>
      <c r="C80" s="46"/>
      <c r="D80" s="14"/>
      <c r="E80" s="14"/>
      <c r="F80" s="14"/>
      <c r="G80" s="14"/>
    </row>
    <row r="81" spans="1:7" x14ac:dyDescent="0.25">
      <c r="A81" s="14"/>
      <c r="B81" s="14"/>
      <c r="C81" s="46"/>
      <c r="D81" s="14"/>
      <c r="E81" s="14"/>
      <c r="F81" s="14"/>
      <c r="G81" s="14"/>
    </row>
    <row r="82" spans="1:7" x14ac:dyDescent="0.25">
      <c r="A82" s="14"/>
      <c r="B82" s="14"/>
      <c r="C82" s="46"/>
      <c r="D82" s="14"/>
      <c r="E82" s="14"/>
      <c r="F82" s="14"/>
      <c r="G82" s="14"/>
    </row>
    <row r="83" spans="1:7" x14ac:dyDescent="0.25">
      <c r="A83" s="14"/>
      <c r="B83" s="14"/>
      <c r="C83" s="46"/>
      <c r="D83" s="14"/>
      <c r="E83" s="14"/>
      <c r="F83" s="14"/>
      <c r="G83" s="14"/>
    </row>
    <row r="84" spans="1:7" x14ac:dyDescent="0.25">
      <c r="A84" s="14"/>
      <c r="B84" s="14"/>
      <c r="C84" s="46"/>
      <c r="D84" s="14"/>
      <c r="E84" s="14"/>
      <c r="F84" s="14"/>
      <c r="G84" s="14"/>
    </row>
    <row r="85" spans="1:7" x14ac:dyDescent="0.25">
      <c r="A85" s="14"/>
      <c r="B85" s="14"/>
      <c r="C85" s="46"/>
      <c r="D85" s="14"/>
      <c r="E85" s="14"/>
      <c r="F85" s="14"/>
      <c r="G85" s="14"/>
    </row>
    <row r="86" spans="1:7" x14ac:dyDescent="0.25">
      <c r="A86" s="14"/>
      <c r="B86" s="14"/>
      <c r="C86" s="46"/>
      <c r="D86" s="14"/>
      <c r="E86" s="14"/>
      <c r="F86" s="14"/>
      <c r="G86" s="14"/>
    </row>
    <row r="87" spans="1:7" x14ac:dyDescent="0.25">
      <c r="A87" s="14"/>
      <c r="B87" s="14"/>
      <c r="C87" s="46"/>
      <c r="D87" s="14"/>
      <c r="E87" s="14"/>
      <c r="F87" s="14"/>
      <c r="G87" s="14"/>
    </row>
    <row r="88" spans="1:7" x14ac:dyDescent="0.25">
      <c r="A88" s="14"/>
      <c r="B88" s="14"/>
      <c r="C88" s="46"/>
      <c r="D88" s="14"/>
      <c r="E88" s="14"/>
      <c r="F88" s="14"/>
      <c r="G88" s="14"/>
    </row>
    <row r="89" spans="1:7" x14ac:dyDescent="0.25">
      <c r="A89" s="14"/>
      <c r="B89" s="14"/>
      <c r="C89" s="46"/>
      <c r="D89" s="14"/>
      <c r="E89" s="14"/>
      <c r="F89" s="14"/>
      <c r="G89" s="14"/>
    </row>
    <row r="90" spans="1:7" x14ac:dyDescent="0.25">
      <c r="A90" s="14"/>
      <c r="B90" s="14"/>
      <c r="C90" s="46"/>
      <c r="D90" s="14"/>
      <c r="E90" s="14"/>
      <c r="F90" s="14"/>
      <c r="G90" s="14"/>
    </row>
    <row r="91" spans="1:7" x14ac:dyDescent="0.25">
      <c r="A91" s="14"/>
      <c r="B91" s="14"/>
      <c r="C91" s="46"/>
      <c r="D91" s="14"/>
      <c r="E91" s="14"/>
      <c r="F91" s="14"/>
      <c r="G91" s="14"/>
    </row>
    <row r="92" spans="1:7" x14ac:dyDescent="0.25">
      <c r="A92" s="14"/>
      <c r="B92" s="14"/>
      <c r="C92" s="46"/>
      <c r="D92" s="14"/>
      <c r="E92" s="14"/>
      <c r="F92" s="14"/>
      <c r="G92" s="14"/>
    </row>
    <row r="93" spans="1:7" x14ac:dyDescent="0.25">
      <c r="A93" s="14"/>
      <c r="B93" s="14"/>
      <c r="C93" s="46"/>
      <c r="D93" s="14"/>
      <c r="E93" s="14"/>
      <c r="F93" s="14"/>
      <c r="G93" s="14"/>
    </row>
    <row r="94" spans="1:7" x14ac:dyDescent="0.25">
      <c r="A94" s="14"/>
      <c r="B94" s="14"/>
      <c r="C94" s="46"/>
      <c r="D94" s="14"/>
      <c r="E94" s="14"/>
      <c r="F94" s="14"/>
      <c r="G94" s="14"/>
    </row>
    <row r="95" spans="1:7" x14ac:dyDescent="0.25">
      <c r="A95" s="14"/>
      <c r="B95" s="14"/>
      <c r="C95" s="46"/>
      <c r="D95" s="14"/>
      <c r="E95" s="14"/>
      <c r="F95" s="14"/>
      <c r="G95" s="14"/>
    </row>
    <row r="96" spans="1:7" x14ac:dyDescent="0.25">
      <c r="A96" s="14"/>
      <c r="B96" s="14"/>
      <c r="C96" s="46"/>
      <c r="D96" s="14"/>
      <c r="E96" s="14"/>
      <c r="F96" s="14"/>
      <c r="G96" s="14"/>
    </row>
    <row r="97" spans="1:7" x14ac:dyDescent="0.25">
      <c r="A97" s="14"/>
      <c r="B97" s="14"/>
      <c r="C97" s="46"/>
      <c r="D97" s="14"/>
      <c r="E97" s="14"/>
      <c r="F97" s="14"/>
      <c r="G97" s="14"/>
    </row>
    <row r="98" spans="1:7" x14ac:dyDescent="0.25">
      <c r="A98" s="14"/>
      <c r="B98" s="14"/>
      <c r="C98" s="46"/>
      <c r="D98" s="14"/>
      <c r="E98" s="14"/>
      <c r="F98" s="14"/>
      <c r="G98" s="14"/>
    </row>
    <row r="99" spans="1:7" x14ac:dyDescent="0.25">
      <c r="A99" s="14"/>
      <c r="B99" s="14"/>
      <c r="C99" s="46"/>
      <c r="D99" s="14"/>
      <c r="E99" s="14"/>
      <c r="F99" s="14"/>
      <c r="G99" s="14"/>
    </row>
    <row r="100" spans="1:7" x14ac:dyDescent="0.25">
      <c r="A100" s="14"/>
      <c r="B100" s="14"/>
      <c r="C100" s="46"/>
      <c r="D100" s="14"/>
      <c r="E100" s="14"/>
      <c r="F100" s="14"/>
      <c r="G100" s="14"/>
    </row>
    <row r="101" spans="1:7" x14ac:dyDescent="0.25">
      <c r="A101" s="14"/>
      <c r="B101" s="14"/>
      <c r="C101" s="46"/>
      <c r="D101" s="14"/>
      <c r="E101" s="14"/>
      <c r="F101" s="14"/>
      <c r="G101" s="14"/>
    </row>
    <row r="102" spans="1:7" x14ac:dyDescent="0.25">
      <c r="A102" s="14"/>
      <c r="B102" s="14"/>
      <c r="C102" s="46"/>
      <c r="D102" s="14"/>
      <c r="E102" s="14"/>
      <c r="F102" s="14"/>
      <c r="G102" s="14"/>
    </row>
    <row r="103" spans="1:7" x14ac:dyDescent="0.25">
      <c r="A103" s="14"/>
      <c r="B103" s="14"/>
      <c r="C103" s="46"/>
      <c r="D103" s="14"/>
      <c r="E103" s="14"/>
      <c r="F103" s="14"/>
      <c r="G103" s="14"/>
    </row>
    <row r="104" spans="1:7" x14ac:dyDescent="0.25">
      <c r="A104" s="14"/>
      <c r="B104" s="14"/>
      <c r="C104" s="46"/>
      <c r="D104" s="14"/>
      <c r="E104" s="14"/>
      <c r="F104" s="14"/>
      <c r="G104" s="14"/>
    </row>
    <row r="105" spans="1:7" x14ac:dyDescent="0.25">
      <c r="A105" s="14"/>
      <c r="B105" s="14"/>
      <c r="C105" s="46"/>
      <c r="D105" s="14"/>
      <c r="E105" s="14"/>
      <c r="F105" s="14"/>
      <c r="G105" s="14"/>
    </row>
    <row r="106" spans="1:7" x14ac:dyDescent="0.25">
      <c r="A106" s="14"/>
      <c r="B106" s="14"/>
      <c r="C106" s="46"/>
      <c r="D106" s="14"/>
      <c r="E106" s="14"/>
      <c r="F106" s="14"/>
      <c r="G106" s="14"/>
    </row>
    <row r="107" spans="1:7" x14ac:dyDescent="0.25">
      <c r="A107" s="14"/>
      <c r="B107" s="14"/>
      <c r="C107" s="46"/>
      <c r="D107" s="14"/>
      <c r="E107" s="14"/>
      <c r="F107" s="14"/>
      <c r="G107" s="14"/>
    </row>
    <row r="108" spans="1:7" x14ac:dyDescent="0.25">
      <c r="A108" s="14"/>
      <c r="B108" s="14"/>
      <c r="C108" s="46"/>
      <c r="D108" s="14"/>
      <c r="E108" s="14"/>
      <c r="F108" s="14"/>
      <c r="G108" s="14"/>
    </row>
    <row r="109" spans="1:7" x14ac:dyDescent="0.25">
      <c r="A109" s="14"/>
      <c r="B109" s="14"/>
      <c r="C109" s="46"/>
      <c r="D109" s="14"/>
      <c r="E109" s="14"/>
      <c r="F109" s="14"/>
      <c r="G109" s="14"/>
    </row>
    <row r="110" spans="1:7" x14ac:dyDescent="0.25">
      <c r="A110" s="14"/>
      <c r="B110" s="14"/>
      <c r="C110" s="46"/>
      <c r="D110" s="14"/>
      <c r="E110" s="14"/>
      <c r="F110" s="14"/>
      <c r="G110" s="14"/>
    </row>
    <row r="111" spans="1:7" x14ac:dyDescent="0.25">
      <c r="A111" s="14"/>
      <c r="B111" s="14"/>
      <c r="C111" s="46"/>
      <c r="D111" s="14"/>
      <c r="E111" s="14"/>
      <c r="F111" s="14"/>
      <c r="G111" s="14"/>
    </row>
    <row r="112" spans="1:7" x14ac:dyDescent="0.25">
      <c r="A112" s="14"/>
      <c r="B112" s="14"/>
      <c r="C112" s="46"/>
      <c r="D112" s="14"/>
      <c r="E112" s="14"/>
      <c r="F112" s="14"/>
      <c r="G112" s="14"/>
    </row>
    <row r="113" spans="1:7" x14ac:dyDescent="0.25">
      <c r="A113" s="14"/>
      <c r="B113" s="14"/>
      <c r="C113" s="46"/>
      <c r="D113" s="14"/>
      <c r="E113" s="14"/>
      <c r="F113" s="14"/>
      <c r="G113" s="14"/>
    </row>
    <row r="114" spans="1:7" x14ac:dyDescent="0.25">
      <c r="A114" s="14"/>
      <c r="B114" s="14"/>
      <c r="C114" s="46"/>
      <c r="D114" s="14"/>
      <c r="E114" s="14"/>
      <c r="F114" s="14"/>
      <c r="G114" s="14"/>
    </row>
    <row r="115" spans="1:7" x14ac:dyDescent="0.25">
      <c r="A115" s="14"/>
      <c r="B115" s="14"/>
      <c r="C115" s="46"/>
      <c r="D115" s="14"/>
      <c r="E115" s="14"/>
      <c r="F115" s="14"/>
      <c r="G115" s="14"/>
    </row>
    <row r="116" spans="1:7" x14ac:dyDescent="0.25">
      <c r="A116" s="14"/>
      <c r="B116" s="14"/>
      <c r="C116" s="46"/>
      <c r="D116" s="14"/>
      <c r="E116" s="14"/>
      <c r="F116" s="14"/>
      <c r="G116" s="14"/>
    </row>
    <row r="117" spans="1:7" x14ac:dyDescent="0.25">
      <c r="A117" s="14"/>
      <c r="B117" s="14"/>
      <c r="C117" s="46"/>
      <c r="D117" s="14"/>
      <c r="E117" s="14"/>
      <c r="F117" s="14"/>
      <c r="G117" s="14"/>
    </row>
    <row r="118" spans="1:7" x14ac:dyDescent="0.25">
      <c r="A118" s="14"/>
      <c r="B118" s="14"/>
      <c r="C118" s="46"/>
      <c r="D118" s="14"/>
      <c r="E118" s="14"/>
      <c r="F118" s="14"/>
      <c r="G118" s="14"/>
    </row>
    <row r="119" spans="1:7" x14ac:dyDescent="0.25">
      <c r="A119" s="14"/>
      <c r="B119" s="14"/>
      <c r="C119" s="46"/>
      <c r="D119" s="14"/>
      <c r="E119" s="14"/>
      <c r="F119" s="14"/>
      <c r="G119" s="14"/>
    </row>
    <row r="120" spans="1:7" x14ac:dyDescent="0.25">
      <c r="A120" s="14"/>
      <c r="B120" s="14"/>
      <c r="C120" s="46"/>
      <c r="D120" s="14"/>
      <c r="E120" s="14"/>
      <c r="F120" s="14"/>
      <c r="G120" s="14"/>
    </row>
    <row r="121" spans="1:7" x14ac:dyDescent="0.25">
      <c r="A121" s="14"/>
      <c r="B121" s="14"/>
      <c r="C121" s="46"/>
      <c r="D121" s="14"/>
      <c r="E121" s="14"/>
      <c r="F121" s="14"/>
      <c r="G121" s="14"/>
    </row>
    <row r="122" spans="1:7" x14ac:dyDescent="0.25">
      <c r="A122" s="14"/>
      <c r="B122" s="14"/>
      <c r="C122" s="46"/>
      <c r="D122" s="14"/>
      <c r="E122" s="14"/>
      <c r="F122" s="14"/>
      <c r="G122" s="14"/>
    </row>
    <row r="123" spans="1:7" x14ac:dyDescent="0.25">
      <c r="A123" s="14"/>
      <c r="B123" s="14"/>
      <c r="C123" s="46"/>
      <c r="D123" s="14"/>
      <c r="E123" s="14"/>
      <c r="F123" s="14"/>
      <c r="G123" s="14"/>
    </row>
    <row r="124" spans="1:7" x14ac:dyDescent="0.25">
      <c r="A124" s="14"/>
      <c r="B124" s="14"/>
      <c r="C124" s="46"/>
      <c r="D124" s="14"/>
      <c r="E124" s="14"/>
      <c r="F124" s="14"/>
      <c r="G124" s="14"/>
    </row>
    <row r="125" spans="1:7" x14ac:dyDescent="0.25">
      <c r="A125" s="14"/>
      <c r="B125" s="14"/>
      <c r="C125" s="46"/>
      <c r="D125" s="14"/>
      <c r="E125" s="14"/>
      <c r="F125" s="14"/>
      <c r="G125" s="14"/>
    </row>
    <row r="126" spans="1:7" x14ac:dyDescent="0.25">
      <c r="A126" s="14"/>
      <c r="B126" s="14"/>
      <c r="C126" s="46"/>
      <c r="D126" s="14"/>
      <c r="E126" s="14"/>
      <c r="F126" s="14"/>
      <c r="G126" s="14"/>
    </row>
    <row r="127" spans="1:7" x14ac:dyDescent="0.25">
      <c r="A127" s="14"/>
      <c r="B127" s="14"/>
      <c r="C127" s="46"/>
      <c r="D127" s="14"/>
      <c r="E127" s="14"/>
      <c r="F127" s="14"/>
      <c r="G127" s="14"/>
    </row>
    <row r="128" spans="1:7" x14ac:dyDescent="0.25">
      <c r="A128" s="14"/>
      <c r="B128" s="14"/>
      <c r="C128" s="46"/>
      <c r="D128" s="14"/>
      <c r="E128" s="14"/>
      <c r="F128" s="14"/>
      <c r="G128" s="14"/>
    </row>
    <row r="129" spans="1:7" x14ac:dyDescent="0.25">
      <c r="A129" s="14"/>
      <c r="B129" s="14"/>
      <c r="C129" s="46"/>
      <c r="D129" s="14"/>
      <c r="E129" s="14"/>
      <c r="F129" s="14"/>
      <c r="G129" s="14"/>
    </row>
    <row r="130" spans="1:7" x14ac:dyDescent="0.25">
      <c r="A130" s="14"/>
      <c r="B130" s="14"/>
      <c r="C130" s="46"/>
      <c r="D130" s="14"/>
      <c r="E130" s="14"/>
      <c r="F130" s="14"/>
      <c r="G130" s="14"/>
    </row>
    <row r="131" spans="1:7" x14ac:dyDescent="0.25">
      <c r="A131" s="14"/>
      <c r="B131" s="14"/>
      <c r="C131" s="46"/>
      <c r="D131" s="14"/>
      <c r="E131" s="14"/>
      <c r="F131" s="14"/>
      <c r="G131" s="14"/>
    </row>
    <row r="132" spans="1:7" x14ac:dyDescent="0.25">
      <c r="A132" s="14"/>
      <c r="B132" s="14"/>
      <c r="C132" s="46"/>
      <c r="D132" s="14"/>
      <c r="E132" s="14"/>
      <c r="F132" s="14"/>
      <c r="G132" s="14"/>
    </row>
    <row r="133" spans="1:7" x14ac:dyDescent="0.25">
      <c r="A133" s="14"/>
      <c r="B133" s="14"/>
      <c r="C133" s="46"/>
      <c r="D133" s="14"/>
      <c r="E133" s="14"/>
      <c r="F133" s="14"/>
      <c r="G133" s="14"/>
    </row>
    <row r="134" spans="1:7" x14ac:dyDescent="0.25">
      <c r="A134" s="14"/>
      <c r="B134" s="14"/>
      <c r="C134" s="46"/>
      <c r="D134" s="14"/>
      <c r="E134" s="14"/>
      <c r="F134" s="14"/>
      <c r="G134" s="14"/>
    </row>
    <row r="135" spans="1:7" x14ac:dyDescent="0.25">
      <c r="A135" s="14"/>
      <c r="B135" s="14"/>
      <c r="C135" s="46"/>
      <c r="D135" s="14"/>
      <c r="E135" s="14"/>
      <c r="F135" s="14"/>
      <c r="G135" s="14"/>
    </row>
    <row r="136" spans="1:7" x14ac:dyDescent="0.25">
      <c r="A136" s="14"/>
      <c r="B136" s="14"/>
      <c r="C136" s="46"/>
      <c r="D136" s="14"/>
      <c r="E136" s="14"/>
      <c r="F136" s="14"/>
      <c r="G136" s="14"/>
    </row>
    <row r="137" spans="1:7" x14ac:dyDescent="0.25">
      <c r="A137" s="14"/>
      <c r="B137" s="14"/>
      <c r="C137" s="46"/>
      <c r="D137" s="14"/>
      <c r="E137" s="14"/>
      <c r="F137" s="14"/>
      <c r="G137" s="14"/>
    </row>
    <row r="138" spans="1:7" x14ac:dyDescent="0.25">
      <c r="A138" s="14"/>
      <c r="B138" s="14"/>
      <c r="C138" s="46"/>
      <c r="D138" s="14"/>
      <c r="E138" s="14"/>
      <c r="F138" s="14"/>
      <c r="G138" s="14"/>
    </row>
    <row r="139" spans="1:7" x14ac:dyDescent="0.25">
      <c r="A139" s="14"/>
      <c r="B139" s="14"/>
      <c r="C139" s="46"/>
      <c r="D139" s="14"/>
      <c r="E139" s="14"/>
      <c r="F139" s="14"/>
      <c r="G139" s="14"/>
    </row>
    <row r="140" spans="1:7" x14ac:dyDescent="0.25">
      <c r="A140" s="14"/>
      <c r="B140" s="14"/>
      <c r="C140" s="46"/>
      <c r="D140" s="14"/>
      <c r="E140" s="14"/>
      <c r="F140" s="14"/>
      <c r="G140" s="14"/>
    </row>
    <row r="141" spans="1:7" x14ac:dyDescent="0.25">
      <c r="A141" s="14"/>
      <c r="B141" s="14"/>
      <c r="C141" s="46"/>
      <c r="D141" s="14"/>
      <c r="E141" s="14"/>
      <c r="F141" s="14"/>
      <c r="G141" s="14"/>
    </row>
    <row r="142" spans="1:7" x14ac:dyDescent="0.25">
      <c r="A142" s="14"/>
      <c r="B142" s="14"/>
      <c r="C142" s="46"/>
      <c r="D142" s="14"/>
      <c r="E142" s="14"/>
      <c r="F142" s="14"/>
      <c r="G142" s="14"/>
    </row>
    <row r="143" spans="1:7" x14ac:dyDescent="0.25">
      <c r="A143" s="14"/>
      <c r="B143" s="14"/>
      <c r="C143" s="46"/>
      <c r="D143" s="14"/>
      <c r="E143" s="14"/>
      <c r="F143" s="14"/>
      <c r="G143" s="14"/>
    </row>
    <row r="144" spans="1:7" x14ac:dyDescent="0.25">
      <c r="A144" s="14"/>
      <c r="B144" s="14"/>
      <c r="C144" s="46"/>
      <c r="D144" s="14"/>
      <c r="E144" s="14"/>
      <c r="F144" s="14"/>
      <c r="G144" s="14"/>
    </row>
    <row r="145" spans="1:7" x14ac:dyDescent="0.25">
      <c r="A145" s="14"/>
      <c r="B145" s="14"/>
      <c r="C145" s="46"/>
      <c r="D145" s="14"/>
      <c r="E145" s="14"/>
      <c r="F145" s="14"/>
      <c r="G145" s="14"/>
    </row>
    <row r="146" spans="1:7" x14ac:dyDescent="0.25">
      <c r="A146" s="14"/>
      <c r="B146" s="14"/>
      <c r="C146" s="46"/>
      <c r="D146" s="14"/>
      <c r="E146" s="14"/>
      <c r="F146" s="14"/>
      <c r="G146" s="14"/>
    </row>
    <row r="147" spans="1:7" x14ac:dyDescent="0.25">
      <c r="A147" s="14"/>
      <c r="B147" s="14"/>
      <c r="C147" s="46"/>
      <c r="D147" s="14"/>
      <c r="E147" s="14"/>
      <c r="F147" s="14"/>
      <c r="G147" s="14"/>
    </row>
    <row r="148" spans="1:7" x14ac:dyDescent="0.25">
      <c r="A148" s="14"/>
      <c r="B148" s="14"/>
      <c r="C148" s="46"/>
      <c r="D148" s="14"/>
      <c r="E148" s="14"/>
      <c r="F148" s="14"/>
      <c r="G148" s="14"/>
    </row>
    <row r="149" spans="1:7" x14ac:dyDescent="0.25">
      <c r="A149" s="14"/>
      <c r="B149" s="14"/>
      <c r="C149" s="46"/>
      <c r="D149" s="14"/>
      <c r="E149" s="14"/>
      <c r="F149" s="14"/>
      <c r="G149" s="14"/>
    </row>
    <row r="150" spans="1:7" x14ac:dyDescent="0.25">
      <c r="A150" s="14"/>
      <c r="B150" s="14"/>
      <c r="C150" s="46"/>
      <c r="D150" s="14"/>
      <c r="E150" s="14"/>
      <c r="F150" s="14"/>
      <c r="G150" s="14"/>
    </row>
    <row r="151" spans="1:7" x14ac:dyDescent="0.25">
      <c r="A151" s="14"/>
      <c r="B151" s="14"/>
      <c r="C151" s="46"/>
      <c r="D151" s="14"/>
      <c r="E151" s="14"/>
      <c r="F151" s="14"/>
      <c r="G151" s="14"/>
    </row>
    <row r="152" spans="1:7" x14ac:dyDescent="0.25">
      <c r="A152" s="14"/>
      <c r="B152" s="14"/>
      <c r="C152" s="46"/>
      <c r="D152" s="14"/>
      <c r="E152" s="14"/>
      <c r="F152" s="14"/>
      <c r="G152" s="14"/>
    </row>
    <row r="153" spans="1:7" x14ac:dyDescent="0.25">
      <c r="A153" s="14"/>
      <c r="B153" s="14"/>
      <c r="C153" s="46"/>
      <c r="D153" s="14"/>
      <c r="E153" s="14"/>
      <c r="F153" s="14"/>
      <c r="G153" s="14"/>
    </row>
    <row r="154" spans="1:7" x14ac:dyDescent="0.25">
      <c r="A154" s="14"/>
      <c r="B154" s="14"/>
      <c r="C154" s="46"/>
      <c r="D154" s="14"/>
      <c r="E154" s="14"/>
      <c r="F154" s="14"/>
      <c r="G154" s="14"/>
    </row>
    <row r="155" spans="1:7" x14ac:dyDescent="0.25">
      <c r="A155" s="14"/>
      <c r="B155" s="14"/>
      <c r="C155" s="46"/>
      <c r="D155" s="14"/>
      <c r="E155" s="14"/>
      <c r="F155" s="14"/>
      <c r="G155" s="14"/>
    </row>
    <row r="156" spans="1:7" x14ac:dyDescent="0.25">
      <c r="A156" s="14"/>
      <c r="B156" s="14"/>
      <c r="C156" s="46"/>
      <c r="D156" s="14"/>
      <c r="E156" s="14"/>
      <c r="F156" s="14"/>
      <c r="G156" s="14"/>
    </row>
    <row r="157" spans="1:7" x14ac:dyDescent="0.25">
      <c r="C157" s="47"/>
    </row>
    <row r="158" spans="1:7" x14ac:dyDescent="0.25">
      <c r="C158" s="47"/>
    </row>
    <row r="159" spans="1:7" x14ac:dyDescent="0.25">
      <c r="C159" s="47"/>
    </row>
    <row r="160" spans="1:7" x14ac:dyDescent="0.25">
      <c r="C160" s="47"/>
    </row>
    <row r="161" spans="3:3" x14ac:dyDescent="0.25">
      <c r="C161" s="47"/>
    </row>
    <row r="162" spans="3:3" x14ac:dyDescent="0.25">
      <c r="C162" s="47"/>
    </row>
    <row r="163" spans="3:3" x14ac:dyDescent="0.25">
      <c r="C163" s="47"/>
    </row>
    <row r="164" spans="3:3" x14ac:dyDescent="0.25">
      <c r="C164" s="47"/>
    </row>
    <row r="165" spans="3:3" x14ac:dyDescent="0.25">
      <c r="C165" s="47"/>
    </row>
    <row r="166" spans="3:3" x14ac:dyDescent="0.25">
      <c r="C166" s="47"/>
    </row>
    <row r="167" spans="3:3" x14ac:dyDescent="0.25">
      <c r="C167" s="47"/>
    </row>
    <row r="168" spans="3:3" x14ac:dyDescent="0.25">
      <c r="C168" s="47"/>
    </row>
    <row r="169" spans="3:3" x14ac:dyDescent="0.25">
      <c r="C169" s="47"/>
    </row>
    <row r="170" spans="3:3" x14ac:dyDescent="0.25">
      <c r="C170" s="47"/>
    </row>
    <row r="171" spans="3:3" x14ac:dyDescent="0.25">
      <c r="C171" s="47"/>
    </row>
    <row r="172" spans="3:3" x14ac:dyDescent="0.25">
      <c r="C172" s="47"/>
    </row>
    <row r="173" spans="3:3" x14ac:dyDescent="0.25">
      <c r="C173" s="47"/>
    </row>
    <row r="174" spans="3:3" x14ac:dyDescent="0.25">
      <c r="C174" s="47"/>
    </row>
    <row r="175" spans="3:3" x14ac:dyDescent="0.25">
      <c r="C175" s="47"/>
    </row>
    <row r="176" spans="3:3" x14ac:dyDescent="0.25">
      <c r="C176" s="47"/>
    </row>
    <row r="177" spans="3:3" x14ac:dyDescent="0.25">
      <c r="C177" s="47"/>
    </row>
    <row r="178" spans="3:3" x14ac:dyDescent="0.25">
      <c r="C178" s="47"/>
    </row>
    <row r="179" spans="3:3" x14ac:dyDescent="0.25">
      <c r="C179" s="47"/>
    </row>
    <row r="180" spans="3:3" x14ac:dyDescent="0.25">
      <c r="C180" s="47"/>
    </row>
    <row r="181" spans="3:3" x14ac:dyDescent="0.25">
      <c r="C181" s="47"/>
    </row>
    <row r="182" spans="3:3" x14ac:dyDescent="0.25">
      <c r="C182" s="47"/>
    </row>
    <row r="183" spans="3:3" x14ac:dyDescent="0.25">
      <c r="C183" s="47"/>
    </row>
    <row r="184" spans="3:3" x14ac:dyDescent="0.25">
      <c r="C184" s="47"/>
    </row>
    <row r="185" spans="3:3" x14ac:dyDescent="0.25">
      <c r="C185" s="47"/>
    </row>
    <row r="186" spans="3:3" x14ac:dyDescent="0.25">
      <c r="C186" s="47"/>
    </row>
    <row r="187" spans="3:3" x14ac:dyDescent="0.25">
      <c r="C187" s="47"/>
    </row>
    <row r="188" spans="3:3" x14ac:dyDescent="0.25">
      <c r="C188" s="47"/>
    </row>
    <row r="189" spans="3:3" x14ac:dyDescent="0.25">
      <c r="C189" s="47"/>
    </row>
    <row r="190" spans="3:3" x14ac:dyDescent="0.25">
      <c r="C190" s="47"/>
    </row>
    <row r="191" spans="3:3" x14ac:dyDescent="0.25">
      <c r="C191" s="47"/>
    </row>
    <row r="192" spans="3:3" x14ac:dyDescent="0.25">
      <c r="C192" s="47"/>
    </row>
    <row r="193" spans="3:3" x14ac:dyDescent="0.25">
      <c r="C193" s="47"/>
    </row>
    <row r="194" spans="3:3" x14ac:dyDescent="0.25">
      <c r="C194" s="47"/>
    </row>
    <row r="195" spans="3:3" x14ac:dyDescent="0.25">
      <c r="C195" s="47"/>
    </row>
    <row r="196" spans="3:3" x14ac:dyDescent="0.25">
      <c r="C196" s="47"/>
    </row>
    <row r="197" spans="3:3" x14ac:dyDescent="0.25">
      <c r="C197" s="47"/>
    </row>
    <row r="198" spans="3:3" x14ac:dyDescent="0.25">
      <c r="C198" s="47"/>
    </row>
    <row r="199" spans="3:3" x14ac:dyDescent="0.25">
      <c r="C199" s="47"/>
    </row>
    <row r="200" spans="3:3" x14ac:dyDescent="0.25">
      <c r="C200" s="47"/>
    </row>
    <row r="201" spans="3:3" x14ac:dyDescent="0.25">
      <c r="C201" s="47"/>
    </row>
    <row r="202" spans="3:3" x14ac:dyDescent="0.25">
      <c r="C202" s="47"/>
    </row>
    <row r="203" spans="3:3" x14ac:dyDescent="0.25">
      <c r="C203" s="47"/>
    </row>
    <row r="204" spans="3:3" x14ac:dyDescent="0.25">
      <c r="C204" s="47"/>
    </row>
    <row r="205" spans="3:3" x14ac:dyDescent="0.25">
      <c r="C205" s="47"/>
    </row>
    <row r="206" spans="3:3" x14ac:dyDescent="0.25">
      <c r="C206" s="47"/>
    </row>
    <row r="207" spans="3:3" x14ac:dyDescent="0.25">
      <c r="C207" s="47"/>
    </row>
    <row r="208" spans="3:3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</sheetData>
  <mergeCells count="15">
    <mergeCell ref="B40:G40"/>
    <mergeCell ref="B11:G11"/>
    <mergeCell ref="B16:G16"/>
    <mergeCell ref="B23:G23"/>
    <mergeCell ref="B26:G26"/>
    <mergeCell ref="B34:G34"/>
    <mergeCell ref="B37:G37"/>
    <mergeCell ref="A6:G6"/>
    <mergeCell ref="A8:A10"/>
    <mergeCell ref="B8:B10"/>
    <mergeCell ref="C8:C10"/>
    <mergeCell ref="D8:D10"/>
    <mergeCell ref="E8:G8"/>
    <mergeCell ref="E9:F9"/>
    <mergeCell ref="G9:G10"/>
  </mergeCells>
  <pageMargins left="0.98425196850393704" right="0.39370078740157483" top="0.75590551181102361" bottom="0.78740157480314965" header="0.31496062992125984" footer="0.31496062992125984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6"/>
  <sheetViews>
    <sheetView showZeros="0" workbookViewId="0">
      <selection activeCell="N17" sqref="N17"/>
    </sheetView>
  </sheetViews>
  <sheetFormatPr defaultRowHeight="15" x14ac:dyDescent="0.25"/>
  <cols>
    <col min="1" max="1" width="5" style="2" customWidth="1"/>
    <col min="2" max="2" width="41.85546875" style="2" customWidth="1"/>
    <col min="3" max="3" width="6.7109375" style="3" customWidth="1"/>
    <col min="4" max="7" width="10" style="2" customWidth="1"/>
    <col min="8" max="16384" width="9.140625" style="2"/>
  </cols>
  <sheetData>
    <row r="1" spans="1:7" ht="11.2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298</v>
      </c>
      <c r="F4" s="3"/>
      <c r="G4" s="3"/>
    </row>
    <row r="5" spans="1:7" x14ac:dyDescent="0.25">
      <c r="E5" s="3"/>
      <c r="F5" s="3"/>
      <c r="G5" s="3"/>
    </row>
    <row r="6" spans="1:7" ht="47.25" customHeight="1" x14ac:dyDescent="0.25">
      <c r="A6" s="242" t="s">
        <v>287</v>
      </c>
      <c r="B6" s="242"/>
      <c r="C6" s="242"/>
      <c r="D6" s="242"/>
      <c r="E6" s="242"/>
      <c r="F6" s="242"/>
      <c r="G6" s="242"/>
    </row>
    <row r="7" spans="1:7" ht="15" customHeight="1" x14ac:dyDescent="0.25">
      <c r="G7" s="137" t="s">
        <v>189</v>
      </c>
    </row>
    <row r="8" spans="1:7" ht="15.75" customHeight="1" x14ac:dyDescent="0.25">
      <c r="A8" s="243" t="s">
        <v>5</v>
      </c>
      <c r="B8" s="244" t="s">
        <v>195</v>
      </c>
      <c r="C8" s="244" t="s">
        <v>60</v>
      </c>
      <c r="D8" s="245" t="s">
        <v>0</v>
      </c>
      <c r="E8" s="245" t="s">
        <v>239</v>
      </c>
      <c r="F8" s="245"/>
      <c r="G8" s="245"/>
    </row>
    <row r="9" spans="1:7" ht="16.5" customHeight="1" x14ac:dyDescent="0.25">
      <c r="A9" s="243"/>
      <c r="B9" s="244"/>
      <c r="C9" s="244"/>
      <c r="D9" s="245"/>
      <c r="E9" s="245" t="s">
        <v>1</v>
      </c>
      <c r="F9" s="245"/>
      <c r="G9" s="244" t="s">
        <v>2</v>
      </c>
    </row>
    <row r="10" spans="1:7" ht="30" customHeight="1" x14ac:dyDescent="0.25">
      <c r="A10" s="243"/>
      <c r="B10" s="244"/>
      <c r="C10" s="244"/>
      <c r="D10" s="245"/>
      <c r="E10" s="6" t="s">
        <v>3</v>
      </c>
      <c r="F10" s="5" t="s">
        <v>4</v>
      </c>
      <c r="G10" s="244"/>
    </row>
    <row r="11" spans="1:7" ht="15.75" customHeight="1" x14ac:dyDescent="0.25">
      <c r="A11" s="7" t="s">
        <v>79</v>
      </c>
      <c r="B11" s="251" t="s">
        <v>6</v>
      </c>
      <c r="C11" s="252"/>
      <c r="D11" s="252"/>
      <c r="E11" s="252"/>
      <c r="F11" s="252"/>
      <c r="G11" s="253"/>
    </row>
    <row r="12" spans="1:7" ht="15" customHeight="1" x14ac:dyDescent="0.25">
      <c r="A12" s="7" t="s">
        <v>206</v>
      </c>
      <c r="B12" s="8" t="s">
        <v>20</v>
      </c>
      <c r="C12" s="9"/>
      <c r="D12" s="10">
        <f t="shared" ref="D12:D38" si="0">E12+G12</f>
        <v>161545</v>
      </c>
      <c r="E12" s="10">
        <f>E13+E16</f>
        <v>156937</v>
      </c>
      <c r="F12" s="10">
        <f>F13+F16</f>
        <v>0</v>
      </c>
      <c r="G12" s="10">
        <f>G13+G16</f>
        <v>4608</v>
      </c>
    </row>
    <row r="13" spans="1:7" ht="15" customHeight="1" x14ac:dyDescent="0.25">
      <c r="A13" s="13"/>
      <c r="B13" s="14"/>
      <c r="C13" s="9" t="s">
        <v>9</v>
      </c>
      <c r="D13" s="10">
        <f t="shared" si="0"/>
        <v>5398</v>
      </c>
      <c r="E13" s="10">
        <f>E15+E14</f>
        <v>790</v>
      </c>
      <c r="F13" s="10">
        <f>F15+F14</f>
        <v>0</v>
      </c>
      <c r="G13" s="10">
        <f>G15+G14</f>
        <v>4608</v>
      </c>
    </row>
    <row r="14" spans="1:7" ht="15" customHeight="1" x14ac:dyDescent="0.25">
      <c r="A14" s="13"/>
      <c r="B14" s="138" t="s">
        <v>268</v>
      </c>
      <c r="C14" s="9" t="s">
        <v>9</v>
      </c>
      <c r="D14" s="10">
        <f t="shared" si="0"/>
        <v>4608</v>
      </c>
      <c r="E14" s="10"/>
      <c r="F14" s="10"/>
      <c r="G14" s="10">
        <v>4608</v>
      </c>
    </row>
    <row r="15" spans="1:7" s="26" customFormat="1" ht="15" customHeight="1" x14ac:dyDescent="0.2">
      <c r="A15" s="139"/>
      <c r="B15" s="140" t="s">
        <v>269</v>
      </c>
      <c r="C15" s="9" t="s">
        <v>9</v>
      </c>
      <c r="D15" s="79">
        <f t="shared" si="0"/>
        <v>790</v>
      </c>
      <c r="E15" s="79">
        <v>790</v>
      </c>
      <c r="F15" s="79"/>
      <c r="G15" s="79"/>
    </row>
    <row r="16" spans="1:7" s="142" customFormat="1" ht="15.75" customHeight="1" x14ac:dyDescent="0.25">
      <c r="A16" s="31"/>
      <c r="B16" s="141"/>
      <c r="C16" s="54" t="s">
        <v>25</v>
      </c>
      <c r="D16" s="29">
        <f t="shared" si="0"/>
        <v>156147</v>
      </c>
      <c r="E16" s="29">
        <f>E17</f>
        <v>156147</v>
      </c>
      <c r="F16" s="29">
        <f>F17</f>
        <v>0</v>
      </c>
      <c r="G16" s="29">
        <f>G17</f>
        <v>0</v>
      </c>
    </row>
    <row r="17" spans="1:7" s="145" customFormat="1" ht="15" customHeight="1" x14ac:dyDescent="0.2">
      <c r="A17" s="143"/>
      <c r="B17" s="144" t="s">
        <v>268</v>
      </c>
      <c r="C17" s="54" t="s">
        <v>25</v>
      </c>
      <c r="D17" s="65">
        <f t="shared" si="0"/>
        <v>156147</v>
      </c>
      <c r="E17" s="65">
        <v>156147</v>
      </c>
      <c r="F17" s="65"/>
      <c r="G17" s="65"/>
    </row>
    <row r="18" spans="1:7" ht="15" customHeight="1" x14ac:dyDescent="0.25">
      <c r="A18" s="7" t="s">
        <v>80</v>
      </c>
      <c r="B18" s="8" t="s">
        <v>7</v>
      </c>
      <c r="C18" s="9" t="s">
        <v>9</v>
      </c>
      <c r="D18" s="10">
        <f t="shared" si="0"/>
        <v>187</v>
      </c>
      <c r="E18" s="10">
        <f>E19</f>
        <v>187</v>
      </c>
      <c r="F18" s="10">
        <f>F19</f>
        <v>0</v>
      </c>
      <c r="G18" s="10">
        <f>G19</f>
        <v>0</v>
      </c>
    </row>
    <row r="19" spans="1:7" s="26" customFormat="1" ht="15" customHeight="1" x14ac:dyDescent="0.25">
      <c r="A19" s="31"/>
      <c r="B19" s="144" t="s">
        <v>270</v>
      </c>
      <c r="C19" s="54" t="s">
        <v>9</v>
      </c>
      <c r="D19" s="65">
        <f t="shared" si="0"/>
        <v>187</v>
      </c>
      <c r="E19" s="65">
        <v>187</v>
      </c>
      <c r="F19" s="65"/>
      <c r="G19" s="65"/>
    </row>
    <row r="20" spans="1:7" ht="15" customHeight="1" x14ac:dyDescent="0.25">
      <c r="A20" s="7" t="s">
        <v>81</v>
      </c>
      <c r="B20" s="8" t="s">
        <v>10</v>
      </c>
      <c r="C20" s="9" t="s">
        <v>9</v>
      </c>
      <c r="D20" s="10">
        <f t="shared" si="0"/>
        <v>49</v>
      </c>
      <c r="E20" s="10">
        <f>E21</f>
        <v>49</v>
      </c>
      <c r="F20" s="10">
        <f>F21</f>
        <v>0</v>
      </c>
      <c r="G20" s="10">
        <f>G21</f>
        <v>0</v>
      </c>
    </row>
    <row r="21" spans="1:7" s="26" customFormat="1" ht="15" customHeight="1" x14ac:dyDescent="0.25">
      <c r="A21" s="31"/>
      <c r="B21" s="144" t="s">
        <v>271</v>
      </c>
      <c r="C21" s="54" t="s">
        <v>9</v>
      </c>
      <c r="D21" s="79">
        <f t="shared" si="0"/>
        <v>49</v>
      </c>
      <c r="E21" s="65">
        <v>49</v>
      </c>
      <c r="F21" s="65"/>
      <c r="G21" s="65"/>
    </row>
    <row r="22" spans="1:7" ht="15" customHeight="1" x14ac:dyDescent="0.25">
      <c r="A22" s="7" t="s">
        <v>82</v>
      </c>
      <c r="B22" s="8" t="s">
        <v>11</v>
      </c>
      <c r="C22" s="9" t="s">
        <v>9</v>
      </c>
      <c r="D22" s="10">
        <f t="shared" si="0"/>
        <v>69</v>
      </c>
      <c r="E22" s="10">
        <f>E23</f>
        <v>69</v>
      </c>
      <c r="F22" s="10">
        <f>F23</f>
        <v>0</v>
      </c>
      <c r="G22" s="10">
        <f>G23</f>
        <v>0</v>
      </c>
    </row>
    <row r="23" spans="1:7" s="26" customFormat="1" ht="15" customHeight="1" x14ac:dyDescent="0.25">
      <c r="A23" s="31"/>
      <c r="B23" s="144" t="s">
        <v>271</v>
      </c>
      <c r="C23" s="54" t="s">
        <v>9</v>
      </c>
      <c r="D23" s="79">
        <f t="shared" si="0"/>
        <v>69</v>
      </c>
      <c r="E23" s="65">
        <v>69</v>
      </c>
      <c r="F23" s="65"/>
      <c r="G23" s="65"/>
    </row>
    <row r="24" spans="1:7" ht="15" customHeight="1" x14ac:dyDescent="0.25">
      <c r="A24" s="7" t="s">
        <v>83</v>
      </c>
      <c r="B24" s="8" t="s">
        <v>12</v>
      </c>
      <c r="C24" s="9" t="s">
        <v>9</v>
      </c>
      <c r="D24" s="10">
        <f t="shared" si="0"/>
        <v>146</v>
      </c>
      <c r="E24" s="10">
        <f>E25</f>
        <v>146</v>
      </c>
      <c r="F24" s="10">
        <f>F25</f>
        <v>0</v>
      </c>
      <c r="G24" s="10">
        <f>G25</f>
        <v>0</v>
      </c>
    </row>
    <row r="25" spans="1:7" s="26" customFormat="1" ht="15" customHeight="1" x14ac:dyDescent="0.25">
      <c r="A25" s="31"/>
      <c r="B25" s="144" t="s">
        <v>271</v>
      </c>
      <c r="C25" s="54" t="s">
        <v>9</v>
      </c>
      <c r="D25" s="79">
        <f t="shared" si="0"/>
        <v>146</v>
      </c>
      <c r="E25" s="65">
        <v>146</v>
      </c>
      <c r="F25" s="65"/>
      <c r="G25" s="65"/>
    </row>
    <row r="26" spans="1:7" ht="15" customHeight="1" x14ac:dyDescent="0.25">
      <c r="A26" s="7" t="s">
        <v>84</v>
      </c>
      <c r="B26" s="55" t="s">
        <v>14</v>
      </c>
      <c r="C26" s="9" t="s">
        <v>9</v>
      </c>
      <c r="D26" s="10">
        <f t="shared" si="0"/>
        <v>196</v>
      </c>
      <c r="E26" s="10">
        <f>E27</f>
        <v>196</v>
      </c>
      <c r="F26" s="10">
        <f>F27</f>
        <v>0</v>
      </c>
      <c r="G26" s="10">
        <f>G27</f>
        <v>0</v>
      </c>
    </row>
    <row r="27" spans="1:7" s="26" customFormat="1" ht="15" customHeight="1" x14ac:dyDescent="0.25">
      <c r="A27" s="57"/>
      <c r="B27" s="146" t="s">
        <v>271</v>
      </c>
      <c r="C27" s="54" t="s">
        <v>9</v>
      </c>
      <c r="D27" s="79">
        <f t="shared" si="0"/>
        <v>196</v>
      </c>
      <c r="E27" s="65">
        <v>196</v>
      </c>
      <c r="F27" s="65"/>
      <c r="G27" s="65"/>
    </row>
    <row r="28" spans="1:7" ht="15" customHeight="1" x14ac:dyDescent="0.25">
      <c r="A28" s="7" t="s">
        <v>85</v>
      </c>
      <c r="B28" s="8" t="s">
        <v>16</v>
      </c>
      <c r="C28" s="9" t="s">
        <v>9</v>
      </c>
      <c r="D28" s="10">
        <f t="shared" si="0"/>
        <v>1686</v>
      </c>
      <c r="E28" s="10">
        <f>E29</f>
        <v>86</v>
      </c>
      <c r="F28" s="10">
        <f>F29</f>
        <v>0</v>
      </c>
      <c r="G28" s="10">
        <f>G29</f>
        <v>1600</v>
      </c>
    </row>
    <row r="29" spans="1:7" s="26" customFormat="1" ht="15" customHeight="1" x14ac:dyDescent="0.25">
      <c r="A29" s="31"/>
      <c r="B29" s="144" t="s">
        <v>271</v>
      </c>
      <c r="C29" s="54" t="s">
        <v>9</v>
      </c>
      <c r="D29" s="79">
        <f t="shared" si="0"/>
        <v>1686</v>
      </c>
      <c r="E29" s="65">
        <v>86</v>
      </c>
      <c r="F29" s="65"/>
      <c r="G29" s="65">
        <v>1600</v>
      </c>
    </row>
    <row r="30" spans="1:7" ht="15" customHeight="1" x14ac:dyDescent="0.25">
      <c r="A30" s="7" t="s">
        <v>86</v>
      </c>
      <c r="B30" s="8" t="s">
        <v>17</v>
      </c>
      <c r="C30" s="9" t="s">
        <v>9</v>
      </c>
      <c r="D30" s="10">
        <f>E30+G30</f>
        <v>107</v>
      </c>
      <c r="E30" s="10">
        <f>E31</f>
        <v>107</v>
      </c>
      <c r="F30" s="10">
        <f>F31</f>
        <v>0</v>
      </c>
      <c r="G30" s="10">
        <f>G31</f>
        <v>0</v>
      </c>
    </row>
    <row r="31" spans="1:7" s="26" customFormat="1" ht="15" customHeight="1" x14ac:dyDescent="0.25">
      <c r="A31" s="31"/>
      <c r="B31" s="144" t="s">
        <v>271</v>
      </c>
      <c r="C31" s="54" t="s">
        <v>9</v>
      </c>
      <c r="D31" s="79">
        <f>E31+G31</f>
        <v>107</v>
      </c>
      <c r="E31" s="65">
        <v>107</v>
      </c>
      <c r="F31" s="65"/>
      <c r="G31" s="65"/>
    </row>
    <row r="32" spans="1:7" ht="15" customHeight="1" x14ac:dyDescent="0.25">
      <c r="A32" s="7" t="s">
        <v>87</v>
      </c>
      <c r="B32" s="8" t="s">
        <v>18</v>
      </c>
      <c r="C32" s="9" t="s">
        <v>9</v>
      </c>
      <c r="D32" s="10">
        <f t="shared" si="0"/>
        <v>482</v>
      </c>
      <c r="E32" s="10">
        <f>E33</f>
        <v>482</v>
      </c>
      <c r="F32" s="10">
        <f>F33</f>
        <v>0</v>
      </c>
      <c r="G32" s="10">
        <f>G33</f>
        <v>0</v>
      </c>
    </row>
    <row r="33" spans="1:7" s="26" customFormat="1" ht="15" customHeight="1" x14ac:dyDescent="0.25">
      <c r="A33" s="31"/>
      <c r="B33" s="144" t="s">
        <v>271</v>
      </c>
      <c r="C33" s="54" t="s">
        <v>9</v>
      </c>
      <c r="D33" s="79">
        <f t="shared" si="0"/>
        <v>482</v>
      </c>
      <c r="E33" s="65">
        <v>482</v>
      </c>
      <c r="F33" s="65"/>
      <c r="G33" s="65"/>
    </row>
    <row r="34" spans="1:7" ht="15" customHeight="1" x14ac:dyDescent="0.25">
      <c r="A34" s="7" t="s">
        <v>88</v>
      </c>
      <c r="B34" s="8" t="s">
        <v>26</v>
      </c>
      <c r="C34" s="9" t="s">
        <v>9</v>
      </c>
      <c r="D34" s="10">
        <f>E34+G34</f>
        <v>12974</v>
      </c>
      <c r="E34" s="10">
        <f>E35</f>
        <v>0</v>
      </c>
      <c r="F34" s="10">
        <f>F35</f>
        <v>0</v>
      </c>
      <c r="G34" s="10">
        <f>G35</f>
        <v>12974</v>
      </c>
    </row>
    <row r="35" spans="1:7" s="26" customFormat="1" ht="15" customHeight="1" x14ac:dyDescent="0.25">
      <c r="A35" s="31"/>
      <c r="B35" s="144" t="s">
        <v>268</v>
      </c>
      <c r="C35" s="54" t="s">
        <v>9</v>
      </c>
      <c r="D35" s="79">
        <f>E35+G35</f>
        <v>12974</v>
      </c>
      <c r="E35" s="65"/>
      <c r="F35" s="65"/>
      <c r="G35" s="65">
        <v>12974</v>
      </c>
    </row>
    <row r="36" spans="1:7" ht="15" customHeight="1" x14ac:dyDescent="0.25">
      <c r="A36" s="147" t="s">
        <v>89</v>
      </c>
      <c r="B36" s="148" t="s">
        <v>272</v>
      </c>
      <c r="C36" s="149"/>
      <c r="D36" s="150">
        <f t="shared" si="0"/>
        <v>177441</v>
      </c>
      <c r="E36" s="150">
        <f>E37+E38</f>
        <v>158259</v>
      </c>
      <c r="F36" s="150">
        <f>F37+F38</f>
        <v>0</v>
      </c>
      <c r="G36" s="150">
        <f>G37+G38</f>
        <v>19182</v>
      </c>
    </row>
    <row r="37" spans="1:7" s="26" customFormat="1" ht="15" customHeight="1" x14ac:dyDescent="0.2">
      <c r="A37" s="151"/>
      <c r="B37" s="152" t="s">
        <v>268</v>
      </c>
      <c r="C37" s="149"/>
      <c r="D37" s="153">
        <f t="shared" si="0"/>
        <v>173729</v>
      </c>
      <c r="E37" s="153">
        <f>E14+E17+E35</f>
        <v>156147</v>
      </c>
      <c r="F37" s="153">
        <f>F14+F17+F35</f>
        <v>0</v>
      </c>
      <c r="G37" s="153">
        <f>G14+G17+G35</f>
        <v>17582</v>
      </c>
    </row>
    <row r="38" spans="1:7" s="26" customFormat="1" ht="15.75" customHeight="1" x14ac:dyDescent="0.2">
      <c r="A38" s="154"/>
      <c r="B38" s="155" t="s">
        <v>273</v>
      </c>
      <c r="C38" s="149"/>
      <c r="D38" s="153">
        <f t="shared" si="0"/>
        <v>3712</v>
      </c>
      <c r="E38" s="153">
        <f>E15+E19+E21+E23+E25+E27+E29+E31+E33</f>
        <v>2112</v>
      </c>
      <c r="F38" s="153">
        <f>F15+F19+F21+F23+F25+F27+F29+F33</f>
        <v>0</v>
      </c>
      <c r="G38" s="153">
        <f>G15+G19+G21+G23+G25+G27+G29+G33</f>
        <v>1600</v>
      </c>
    </row>
    <row r="39" spans="1:7" ht="18.75" customHeight="1" x14ac:dyDescent="0.25">
      <c r="A39" s="13" t="s">
        <v>90</v>
      </c>
      <c r="B39" s="254" t="s">
        <v>66</v>
      </c>
      <c r="C39" s="252"/>
      <c r="D39" s="252"/>
      <c r="E39" s="252"/>
      <c r="F39" s="252"/>
      <c r="G39" s="253"/>
    </row>
    <row r="40" spans="1:7" ht="15" customHeight="1" x14ac:dyDescent="0.25">
      <c r="A40" s="7" t="s">
        <v>91</v>
      </c>
      <c r="B40" s="55" t="s">
        <v>20</v>
      </c>
      <c r="C40" s="22"/>
      <c r="D40" s="10">
        <f t="shared" ref="D40:D68" si="1">E40+G40</f>
        <v>48817</v>
      </c>
      <c r="E40" s="10">
        <f>E41+E43+E47</f>
        <v>13903</v>
      </c>
      <c r="F40" s="10">
        <f>F41+F43+F47</f>
        <v>0</v>
      </c>
      <c r="G40" s="10">
        <f>G41+G43+G47</f>
        <v>34914</v>
      </c>
    </row>
    <row r="41" spans="1:7" ht="15" customHeight="1" x14ac:dyDescent="0.25">
      <c r="A41" s="13"/>
      <c r="B41" s="56"/>
      <c r="C41" s="22" t="s">
        <v>21</v>
      </c>
      <c r="D41" s="10">
        <f t="shared" si="1"/>
        <v>8489</v>
      </c>
      <c r="E41" s="10">
        <f>E42</f>
        <v>8489</v>
      </c>
      <c r="F41" s="10">
        <f>F42</f>
        <v>0</v>
      </c>
      <c r="G41" s="10">
        <f>G42</f>
        <v>0</v>
      </c>
    </row>
    <row r="42" spans="1:7" s="26" customFormat="1" ht="15" customHeight="1" x14ac:dyDescent="0.25">
      <c r="A42" s="143"/>
      <c r="B42" s="138" t="s">
        <v>268</v>
      </c>
      <c r="C42" s="59" t="s">
        <v>21</v>
      </c>
      <c r="D42" s="10">
        <f t="shared" si="1"/>
        <v>8489</v>
      </c>
      <c r="E42" s="65">
        <v>8489</v>
      </c>
      <c r="F42" s="65"/>
      <c r="G42" s="65"/>
    </row>
    <row r="43" spans="1:7" ht="15" customHeight="1" x14ac:dyDescent="0.25">
      <c r="A43" s="13"/>
      <c r="B43" s="56"/>
      <c r="C43" s="22" t="s">
        <v>33</v>
      </c>
      <c r="D43" s="10">
        <f t="shared" si="1"/>
        <v>14024</v>
      </c>
      <c r="E43" s="10">
        <f>E44+E45+E46</f>
        <v>5414</v>
      </c>
      <c r="F43" s="10">
        <f>F44+F45+F46</f>
        <v>0</v>
      </c>
      <c r="G43" s="10">
        <f>G44+G45+G46</f>
        <v>8610</v>
      </c>
    </row>
    <row r="44" spans="1:7" s="26" customFormat="1" ht="15" customHeight="1" x14ac:dyDescent="0.25">
      <c r="A44" s="143"/>
      <c r="B44" s="138" t="s">
        <v>268</v>
      </c>
      <c r="C44" s="59" t="s">
        <v>33</v>
      </c>
      <c r="D44" s="10">
        <f t="shared" si="1"/>
        <v>9587</v>
      </c>
      <c r="E44" s="65">
        <v>977</v>
      </c>
      <c r="F44" s="65"/>
      <c r="G44" s="65">
        <v>8610</v>
      </c>
    </row>
    <row r="45" spans="1:7" s="26" customFormat="1" ht="15" customHeight="1" x14ac:dyDescent="0.25">
      <c r="A45" s="143"/>
      <c r="B45" s="156" t="s">
        <v>274</v>
      </c>
      <c r="C45" s="59" t="s">
        <v>33</v>
      </c>
      <c r="D45" s="10">
        <f t="shared" si="1"/>
        <v>4145</v>
      </c>
      <c r="E45" s="65">
        <v>4145</v>
      </c>
      <c r="F45" s="65"/>
      <c r="G45" s="65"/>
    </row>
    <row r="46" spans="1:7" s="26" customFormat="1" ht="26.25" customHeight="1" x14ac:dyDescent="0.2">
      <c r="A46" s="143"/>
      <c r="B46" s="157" t="s">
        <v>67</v>
      </c>
      <c r="C46" s="59" t="s">
        <v>33</v>
      </c>
      <c r="D46" s="79">
        <f t="shared" si="1"/>
        <v>292</v>
      </c>
      <c r="E46" s="65">
        <v>292</v>
      </c>
      <c r="F46" s="65"/>
      <c r="G46" s="65"/>
    </row>
    <row r="47" spans="1:7" ht="15" customHeight="1" x14ac:dyDescent="0.25">
      <c r="A47" s="13"/>
      <c r="B47" s="56"/>
      <c r="C47" s="22" t="s">
        <v>22</v>
      </c>
      <c r="D47" s="10">
        <f>E47+G47</f>
        <v>26304</v>
      </c>
      <c r="E47" s="10">
        <f>E48</f>
        <v>0</v>
      </c>
      <c r="F47" s="10">
        <f>F48</f>
        <v>0</v>
      </c>
      <c r="G47" s="10">
        <f>G48</f>
        <v>26304</v>
      </c>
    </row>
    <row r="48" spans="1:7" s="26" customFormat="1" ht="15" customHeight="1" x14ac:dyDescent="0.25">
      <c r="A48" s="143"/>
      <c r="B48" s="138" t="s">
        <v>268</v>
      </c>
      <c r="C48" s="59" t="s">
        <v>22</v>
      </c>
      <c r="D48" s="10">
        <f>E48+G48</f>
        <v>26304</v>
      </c>
      <c r="E48" s="65"/>
      <c r="F48" s="65"/>
      <c r="G48" s="65">
        <v>26304</v>
      </c>
    </row>
    <row r="49" spans="1:7" ht="15" customHeight="1" x14ac:dyDescent="0.25">
      <c r="A49" s="7" t="s">
        <v>92</v>
      </c>
      <c r="B49" s="8" t="s">
        <v>7</v>
      </c>
      <c r="C49" s="9" t="s">
        <v>22</v>
      </c>
      <c r="D49" s="10">
        <f>E49+G49</f>
        <v>5</v>
      </c>
      <c r="E49" s="10">
        <f>E50</f>
        <v>5</v>
      </c>
      <c r="F49" s="10">
        <f>F50</f>
        <v>0</v>
      </c>
      <c r="G49" s="10">
        <f>G50</f>
        <v>0</v>
      </c>
    </row>
    <row r="50" spans="1:7" s="26" customFormat="1" ht="15" customHeight="1" x14ac:dyDescent="0.25">
      <c r="A50" s="31"/>
      <c r="B50" s="144" t="s">
        <v>271</v>
      </c>
      <c r="C50" s="54" t="s">
        <v>22</v>
      </c>
      <c r="D50" s="79">
        <f>E50+G50</f>
        <v>5</v>
      </c>
      <c r="E50" s="65">
        <v>5</v>
      </c>
      <c r="F50" s="65"/>
      <c r="G50" s="65"/>
    </row>
    <row r="51" spans="1:7" ht="15" customHeight="1" x14ac:dyDescent="0.25">
      <c r="A51" s="7" t="s">
        <v>93</v>
      </c>
      <c r="B51" s="8" t="s">
        <v>10</v>
      </c>
      <c r="C51" s="9" t="s">
        <v>22</v>
      </c>
      <c r="D51" s="10">
        <f t="shared" si="1"/>
        <v>186</v>
      </c>
      <c r="E51" s="10">
        <f>E52</f>
        <v>186</v>
      </c>
      <c r="F51" s="10">
        <f>F52</f>
        <v>0</v>
      </c>
      <c r="G51" s="10">
        <f>G52</f>
        <v>0</v>
      </c>
    </row>
    <row r="52" spans="1:7" s="26" customFormat="1" ht="15" customHeight="1" x14ac:dyDescent="0.25">
      <c r="A52" s="31"/>
      <c r="B52" s="144" t="s">
        <v>271</v>
      </c>
      <c r="C52" s="54" t="s">
        <v>22</v>
      </c>
      <c r="D52" s="79">
        <f t="shared" si="1"/>
        <v>186</v>
      </c>
      <c r="E52" s="65">
        <v>186</v>
      </c>
      <c r="F52" s="65"/>
      <c r="G52" s="65"/>
    </row>
    <row r="53" spans="1:7" ht="15" customHeight="1" x14ac:dyDescent="0.25">
      <c r="A53" s="7" t="s">
        <v>94</v>
      </c>
      <c r="B53" s="8" t="s">
        <v>11</v>
      </c>
      <c r="C53" s="9" t="s">
        <v>22</v>
      </c>
      <c r="D53" s="10">
        <f t="shared" si="1"/>
        <v>1225</v>
      </c>
      <c r="E53" s="10">
        <f>E54</f>
        <v>384</v>
      </c>
      <c r="F53" s="10">
        <f>F54</f>
        <v>0</v>
      </c>
      <c r="G53" s="10">
        <f>G54</f>
        <v>841</v>
      </c>
    </row>
    <row r="54" spans="1:7" s="26" customFormat="1" ht="15" customHeight="1" x14ac:dyDescent="0.25">
      <c r="A54" s="31"/>
      <c r="B54" s="144" t="s">
        <v>271</v>
      </c>
      <c r="C54" s="54" t="s">
        <v>22</v>
      </c>
      <c r="D54" s="79">
        <f t="shared" si="1"/>
        <v>1225</v>
      </c>
      <c r="E54" s="65">
        <v>384</v>
      </c>
      <c r="F54" s="65"/>
      <c r="G54" s="65">
        <v>841</v>
      </c>
    </row>
    <row r="55" spans="1:7" ht="15" customHeight="1" x14ac:dyDescent="0.25">
      <c r="A55" s="27" t="s">
        <v>95</v>
      </c>
      <c r="B55" s="18" t="s">
        <v>12</v>
      </c>
      <c r="C55" s="9" t="s">
        <v>22</v>
      </c>
      <c r="D55" s="10">
        <f t="shared" si="1"/>
        <v>117</v>
      </c>
      <c r="E55" s="29">
        <f>E56</f>
        <v>117</v>
      </c>
      <c r="F55" s="29">
        <f>F56</f>
        <v>0</v>
      </c>
      <c r="G55" s="29">
        <f>G56</f>
        <v>0</v>
      </c>
    </row>
    <row r="56" spans="1:7" s="26" customFormat="1" ht="15" customHeight="1" x14ac:dyDescent="0.25">
      <c r="A56" s="57"/>
      <c r="B56" s="144" t="s">
        <v>271</v>
      </c>
      <c r="C56" s="54" t="s">
        <v>22</v>
      </c>
      <c r="D56" s="79">
        <f t="shared" si="1"/>
        <v>117</v>
      </c>
      <c r="E56" s="65">
        <v>117</v>
      </c>
      <c r="F56" s="65"/>
      <c r="G56" s="65"/>
    </row>
    <row r="57" spans="1:7" ht="15" customHeight="1" x14ac:dyDescent="0.25">
      <c r="A57" s="27" t="s">
        <v>96</v>
      </c>
      <c r="B57" s="18" t="s">
        <v>13</v>
      </c>
      <c r="C57" s="9" t="s">
        <v>22</v>
      </c>
      <c r="D57" s="10">
        <f t="shared" si="1"/>
        <v>334</v>
      </c>
      <c r="E57" s="29">
        <f>E58</f>
        <v>334</v>
      </c>
      <c r="F57" s="29">
        <f>F58</f>
        <v>0</v>
      </c>
      <c r="G57" s="29">
        <f>G58</f>
        <v>0</v>
      </c>
    </row>
    <row r="58" spans="1:7" s="26" customFormat="1" ht="15" customHeight="1" x14ac:dyDescent="0.25">
      <c r="A58" s="57"/>
      <c r="B58" s="144" t="s">
        <v>271</v>
      </c>
      <c r="C58" s="54" t="s">
        <v>22</v>
      </c>
      <c r="D58" s="79">
        <f t="shared" si="1"/>
        <v>334</v>
      </c>
      <c r="E58" s="65">
        <v>334</v>
      </c>
      <c r="F58" s="65"/>
      <c r="G58" s="65"/>
    </row>
    <row r="59" spans="1:7" ht="15" customHeight="1" x14ac:dyDescent="0.25">
      <c r="A59" s="7" t="s">
        <v>97</v>
      </c>
      <c r="B59" s="55" t="s">
        <v>14</v>
      </c>
      <c r="C59" s="9" t="s">
        <v>22</v>
      </c>
      <c r="D59" s="10">
        <f t="shared" si="1"/>
        <v>1182</v>
      </c>
      <c r="E59" s="10">
        <f>E60</f>
        <v>1182</v>
      </c>
      <c r="F59" s="10">
        <f>F60</f>
        <v>0</v>
      </c>
      <c r="G59" s="10">
        <f>G60</f>
        <v>0</v>
      </c>
    </row>
    <row r="60" spans="1:7" s="26" customFormat="1" ht="15" customHeight="1" x14ac:dyDescent="0.25">
      <c r="A60" s="57"/>
      <c r="B60" s="146" t="s">
        <v>271</v>
      </c>
      <c r="C60" s="54" t="s">
        <v>22</v>
      </c>
      <c r="D60" s="79">
        <f t="shared" si="1"/>
        <v>1182</v>
      </c>
      <c r="E60" s="65">
        <v>1182</v>
      </c>
      <c r="F60" s="65"/>
      <c r="G60" s="65"/>
    </row>
    <row r="61" spans="1:7" ht="15" customHeight="1" x14ac:dyDescent="0.25">
      <c r="A61" s="13" t="s">
        <v>98</v>
      </c>
      <c r="B61" s="14" t="s">
        <v>15</v>
      </c>
      <c r="C61" s="9" t="s">
        <v>22</v>
      </c>
      <c r="D61" s="10">
        <f t="shared" si="1"/>
        <v>646</v>
      </c>
      <c r="E61" s="10">
        <f>E62</f>
        <v>646</v>
      </c>
      <c r="F61" s="10">
        <f>F62</f>
        <v>0</v>
      </c>
      <c r="G61" s="10">
        <f>G62</f>
        <v>0</v>
      </c>
    </row>
    <row r="62" spans="1:7" s="26" customFormat="1" ht="15" customHeight="1" x14ac:dyDescent="0.25">
      <c r="A62" s="31"/>
      <c r="B62" s="144" t="s">
        <v>271</v>
      </c>
      <c r="C62" s="54" t="s">
        <v>22</v>
      </c>
      <c r="D62" s="65">
        <f t="shared" si="1"/>
        <v>646</v>
      </c>
      <c r="E62" s="65">
        <v>646</v>
      </c>
      <c r="F62" s="65"/>
      <c r="G62" s="65"/>
    </row>
    <row r="63" spans="1:7" ht="15" customHeight="1" x14ac:dyDescent="0.25">
      <c r="A63" s="7" t="s">
        <v>99</v>
      </c>
      <c r="B63" s="8" t="s">
        <v>16</v>
      </c>
      <c r="C63" s="9" t="s">
        <v>22</v>
      </c>
      <c r="D63" s="10">
        <f t="shared" si="1"/>
        <v>2002</v>
      </c>
      <c r="E63" s="10">
        <f>E64</f>
        <v>502</v>
      </c>
      <c r="F63" s="10">
        <f>F64</f>
        <v>0</v>
      </c>
      <c r="G63" s="10">
        <f>G64</f>
        <v>1500</v>
      </c>
    </row>
    <row r="64" spans="1:7" s="26" customFormat="1" ht="15" customHeight="1" x14ac:dyDescent="0.25">
      <c r="A64" s="31"/>
      <c r="B64" s="144" t="s">
        <v>271</v>
      </c>
      <c r="C64" s="54" t="s">
        <v>22</v>
      </c>
      <c r="D64" s="79">
        <f t="shared" si="1"/>
        <v>2002</v>
      </c>
      <c r="E64" s="65">
        <v>502</v>
      </c>
      <c r="F64" s="65"/>
      <c r="G64" s="65">
        <v>1500</v>
      </c>
    </row>
    <row r="65" spans="1:7" ht="15" customHeight="1" x14ac:dyDescent="0.25">
      <c r="A65" s="7" t="s">
        <v>100</v>
      </c>
      <c r="B65" s="8" t="s">
        <v>17</v>
      </c>
      <c r="C65" s="9" t="s">
        <v>22</v>
      </c>
      <c r="D65" s="10">
        <f t="shared" si="1"/>
        <v>243</v>
      </c>
      <c r="E65" s="10">
        <f>E66</f>
        <v>243</v>
      </c>
      <c r="F65" s="10">
        <f>F66</f>
        <v>0</v>
      </c>
      <c r="G65" s="10">
        <f>G66</f>
        <v>0</v>
      </c>
    </row>
    <row r="66" spans="1:7" s="26" customFormat="1" ht="15" customHeight="1" x14ac:dyDescent="0.25">
      <c r="A66" s="31"/>
      <c r="B66" s="144" t="s">
        <v>271</v>
      </c>
      <c r="C66" s="54" t="s">
        <v>22</v>
      </c>
      <c r="D66" s="65">
        <f t="shared" si="1"/>
        <v>243</v>
      </c>
      <c r="E66" s="65">
        <v>243</v>
      </c>
      <c r="F66" s="65"/>
      <c r="G66" s="65"/>
    </row>
    <row r="67" spans="1:7" ht="15" customHeight="1" x14ac:dyDescent="0.25">
      <c r="A67" s="7" t="s">
        <v>101</v>
      </c>
      <c r="B67" s="8" t="s">
        <v>18</v>
      </c>
      <c r="C67" s="9" t="s">
        <v>22</v>
      </c>
      <c r="D67" s="10">
        <f t="shared" si="1"/>
        <v>229</v>
      </c>
      <c r="E67" s="10">
        <f>E68</f>
        <v>229</v>
      </c>
      <c r="F67" s="10">
        <f>F68</f>
        <v>0</v>
      </c>
      <c r="G67" s="10">
        <f>G68</f>
        <v>0</v>
      </c>
    </row>
    <row r="68" spans="1:7" s="26" customFormat="1" ht="15" customHeight="1" x14ac:dyDescent="0.25">
      <c r="A68" s="31"/>
      <c r="B68" s="144" t="s">
        <v>271</v>
      </c>
      <c r="C68" s="54" t="s">
        <v>22</v>
      </c>
      <c r="D68" s="79">
        <f t="shared" si="1"/>
        <v>229</v>
      </c>
      <c r="E68" s="65">
        <v>229</v>
      </c>
      <c r="F68" s="65"/>
      <c r="G68" s="65"/>
    </row>
    <row r="69" spans="1:7" ht="15" customHeight="1" x14ac:dyDescent="0.25">
      <c r="A69" s="147" t="s">
        <v>102</v>
      </c>
      <c r="B69" s="148" t="s">
        <v>275</v>
      </c>
      <c r="C69" s="158"/>
      <c r="D69" s="150">
        <f>E69+G69</f>
        <v>54986</v>
      </c>
      <c r="E69" s="150">
        <f>E70+E71+E72+E73</f>
        <v>17731</v>
      </c>
      <c r="F69" s="150">
        <f>F70+F71+F72+F73</f>
        <v>0</v>
      </c>
      <c r="G69" s="150">
        <f>G70+G71+G72+G73</f>
        <v>37255</v>
      </c>
    </row>
    <row r="70" spans="1:7" s="26" customFormat="1" ht="15" customHeight="1" x14ac:dyDescent="0.2">
      <c r="A70" s="151"/>
      <c r="B70" s="152" t="s">
        <v>268</v>
      </c>
      <c r="C70" s="158"/>
      <c r="D70" s="153">
        <f>E70+G70</f>
        <v>44380</v>
      </c>
      <c r="E70" s="153">
        <f>E42+E44+E48</f>
        <v>9466</v>
      </c>
      <c r="F70" s="153">
        <f>F42+F44+F48</f>
        <v>0</v>
      </c>
      <c r="G70" s="153">
        <f>G42+G44+G48</f>
        <v>34914</v>
      </c>
    </row>
    <row r="71" spans="1:7" s="26" customFormat="1" ht="15" customHeight="1" x14ac:dyDescent="0.2">
      <c r="A71" s="151"/>
      <c r="B71" s="159" t="s">
        <v>274</v>
      </c>
      <c r="C71" s="158"/>
      <c r="D71" s="153">
        <f>E71+G71</f>
        <v>4145</v>
      </c>
      <c r="E71" s="153">
        <f>E45</f>
        <v>4145</v>
      </c>
      <c r="F71" s="153">
        <f>F45</f>
        <v>0</v>
      </c>
      <c r="G71" s="153">
        <f>G45</f>
        <v>0</v>
      </c>
    </row>
    <row r="72" spans="1:7" s="26" customFormat="1" ht="15" customHeight="1" x14ac:dyDescent="0.2">
      <c r="A72" s="151"/>
      <c r="B72" s="159" t="s">
        <v>276</v>
      </c>
      <c r="C72" s="158"/>
      <c r="D72" s="153">
        <f>E72+G72</f>
        <v>6169</v>
      </c>
      <c r="E72" s="153">
        <f>E50+E52+E54+E56+E58+E60+E62+E64+E66+E68</f>
        <v>3828</v>
      </c>
      <c r="F72" s="153">
        <f>F52+F54+F56+F58+F60+F62+F64+F66+F68</f>
        <v>0</v>
      </c>
      <c r="G72" s="153">
        <f>G52+G54+G56+G58+G60+G62+G64+G66+G68</f>
        <v>2341</v>
      </c>
    </row>
    <row r="73" spans="1:7" s="26" customFormat="1" ht="26.25" customHeight="1" x14ac:dyDescent="0.2">
      <c r="A73" s="154"/>
      <c r="B73" s="160" t="s">
        <v>67</v>
      </c>
      <c r="C73" s="158"/>
      <c r="D73" s="153">
        <f>E73+G73</f>
        <v>292</v>
      </c>
      <c r="E73" s="153">
        <f>E46</f>
        <v>292</v>
      </c>
      <c r="F73" s="153">
        <f>F46</f>
        <v>0</v>
      </c>
      <c r="G73" s="153">
        <f>G46</f>
        <v>0</v>
      </c>
    </row>
    <row r="74" spans="1:7" ht="20.25" customHeight="1" x14ac:dyDescent="0.25">
      <c r="A74" s="13" t="s">
        <v>103</v>
      </c>
      <c r="B74" s="254" t="s">
        <v>70</v>
      </c>
      <c r="C74" s="252"/>
      <c r="D74" s="252"/>
      <c r="E74" s="252"/>
      <c r="F74" s="252"/>
      <c r="G74" s="253"/>
    </row>
    <row r="75" spans="1:7" ht="15" customHeight="1" x14ac:dyDescent="0.25">
      <c r="A75" s="7" t="s">
        <v>104</v>
      </c>
      <c r="B75" s="18" t="s">
        <v>20</v>
      </c>
      <c r="C75" s="9" t="s">
        <v>34</v>
      </c>
      <c r="D75" s="10">
        <f t="shared" ref="D75:D80" si="2">E75+G75</f>
        <v>11254</v>
      </c>
      <c r="E75" s="10">
        <f>E76+E77</f>
        <v>3748</v>
      </c>
      <c r="F75" s="10">
        <f>F76+F77</f>
        <v>0</v>
      </c>
      <c r="G75" s="10">
        <f>G76+G77</f>
        <v>7506</v>
      </c>
    </row>
    <row r="76" spans="1:7" s="26" customFormat="1" ht="15" customHeight="1" x14ac:dyDescent="0.25">
      <c r="A76" s="13"/>
      <c r="B76" s="161" t="s">
        <v>277</v>
      </c>
      <c r="C76" s="9" t="s">
        <v>34</v>
      </c>
      <c r="D76" s="79">
        <f t="shared" si="2"/>
        <v>3748</v>
      </c>
      <c r="E76" s="79">
        <v>3748</v>
      </c>
      <c r="F76" s="79"/>
      <c r="G76" s="79"/>
    </row>
    <row r="77" spans="1:7" s="26" customFormat="1" ht="15" customHeight="1" x14ac:dyDescent="0.25">
      <c r="A77" s="13"/>
      <c r="B77" s="140" t="s">
        <v>269</v>
      </c>
      <c r="C77" s="9" t="s">
        <v>34</v>
      </c>
      <c r="D77" s="79">
        <f t="shared" si="2"/>
        <v>7506</v>
      </c>
      <c r="E77" s="79"/>
      <c r="F77" s="79"/>
      <c r="G77" s="79">
        <v>7506</v>
      </c>
    </row>
    <row r="78" spans="1:7" ht="15" customHeight="1" x14ac:dyDescent="0.25">
      <c r="A78" s="162" t="s">
        <v>105</v>
      </c>
      <c r="B78" s="163" t="s">
        <v>278</v>
      </c>
      <c r="C78" s="149"/>
      <c r="D78" s="150">
        <f t="shared" si="2"/>
        <v>11254</v>
      </c>
      <c r="E78" s="150">
        <f>E79+E80</f>
        <v>3748</v>
      </c>
      <c r="F78" s="150">
        <f>F79+F80</f>
        <v>0</v>
      </c>
      <c r="G78" s="150">
        <f>G79+G80</f>
        <v>7506</v>
      </c>
    </row>
    <row r="79" spans="1:7" s="26" customFormat="1" ht="15" customHeight="1" x14ac:dyDescent="0.2">
      <c r="A79" s="164"/>
      <c r="B79" s="165" t="s">
        <v>277</v>
      </c>
      <c r="C79" s="149"/>
      <c r="D79" s="153">
        <f>E79+G79</f>
        <v>3748</v>
      </c>
      <c r="E79" s="153">
        <f t="shared" ref="E79:G80" si="3">E76</f>
        <v>3748</v>
      </c>
      <c r="F79" s="153">
        <f t="shared" si="3"/>
        <v>0</v>
      </c>
      <c r="G79" s="153">
        <f t="shared" si="3"/>
        <v>0</v>
      </c>
    </row>
    <row r="80" spans="1:7" s="26" customFormat="1" ht="15" customHeight="1" x14ac:dyDescent="0.2">
      <c r="A80" s="166"/>
      <c r="B80" s="167" t="s">
        <v>273</v>
      </c>
      <c r="C80" s="149"/>
      <c r="D80" s="153">
        <f t="shared" si="2"/>
        <v>7506</v>
      </c>
      <c r="E80" s="153">
        <f t="shared" si="3"/>
        <v>0</v>
      </c>
      <c r="F80" s="153">
        <f t="shared" si="3"/>
        <v>0</v>
      </c>
      <c r="G80" s="153">
        <f t="shared" si="3"/>
        <v>7506</v>
      </c>
    </row>
    <row r="81" spans="1:7" ht="18.75" customHeight="1" x14ac:dyDescent="0.25">
      <c r="A81" s="13" t="s">
        <v>106</v>
      </c>
      <c r="B81" s="254" t="s">
        <v>279</v>
      </c>
      <c r="C81" s="252"/>
      <c r="D81" s="252"/>
      <c r="E81" s="252"/>
      <c r="F81" s="252"/>
      <c r="G81" s="253"/>
    </row>
    <row r="82" spans="1:7" ht="15" customHeight="1" x14ac:dyDescent="0.25">
      <c r="A82" s="27" t="s">
        <v>107</v>
      </c>
      <c r="B82" s="168" t="s">
        <v>20</v>
      </c>
      <c r="C82" s="59" t="s">
        <v>57</v>
      </c>
      <c r="D82" s="29">
        <f t="shared" ref="D82:D99" si="4">E82+G82</f>
        <v>130323</v>
      </c>
      <c r="E82" s="169">
        <f>E83</f>
        <v>6668</v>
      </c>
      <c r="F82" s="169">
        <f>F83</f>
        <v>0</v>
      </c>
      <c r="G82" s="169">
        <f>G83</f>
        <v>123655</v>
      </c>
    </row>
    <row r="83" spans="1:7" s="26" customFormat="1" ht="15" customHeight="1" x14ac:dyDescent="0.2">
      <c r="A83" s="143"/>
      <c r="B83" s="138" t="s">
        <v>268</v>
      </c>
      <c r="C83" s="59" t="s">
        <v>57</v>
      </c>
      <c r="D83" s="65">
        <f t="shared" si="4"/>
        <v>130323</v>
      </c>
      <c r="E83" s="65">
        <v>6668</v>
      </c>
      <c r="F83" s="65"/>
      <c r="G83" s="65">
        <v>123655</v>
      </c>
    </row>
    <row r="84" spans="1:7" ht="15" customHeight="1" x14ac:dyDescent="0.25">
      <c r="A84" s="7" t="s">
        <v>108</v>
      </c>
      <c r="B84" s="21" t="s">
        <v>176</v>
      </c>
      <c r="C84" s="9" t="s">
        <v>57</v>
      </c>
      <c r="D84" s="10">
        <f t="shared" si="4"/>
        <v>245</v>
      </c>
      <c r="E84" s="10">
        <f>E85</f>
        <v>245</v>
      </c>
      <c r="F84" s="10">
        <f>F85</f>
        <v>0</v>
      </c>
      <c r="G84" s="10">
        <f>G85</f>
        <v>0</v>
      </c>
    </row>
    <row r="85" spans="1:7" s="26" customFormat="1" ht="15" customHeight="1" x14ac:dyDescent="0.2">
      <c r="A85" s="170"/>
      <c r="B85" s="144" t="s">
        <v>280</v>
      </c>
      <c r="C85" s="9" t="s">
        <v>57</v>
      </c>
      <c r="D85" s="79">
        <f t="shared" si="4"/>
        <v>245</v>
      </c>
      <c r="E85" s="79">
        <v>245</v>
      </c>
      <c r="F85" s="79"/>
      <c r="G85" s="79"/>
    </row>
    <row r="86" spans="1:7" ht="15" customHeight="1" x14ac:dyDescent="0.25">
      <c r="A86" s="7" t="s">
        <v>109</v>
      </c>
      <c r="B86" s="21" t="s">
        <v>184</v>
      </c>
      <c r="C86" s="9" t="s">
        <v>57</v>
      </c>
      <c r="D86" s="10">
        <f t="shared" si="4"/>
        <v>1456</v>
      </c>
      <c r="E86" s="10">
        <f>E87</f>
        <v>1456</v>
      </c>
      <c r="F86" s="10">
        <f>F87</f>
        <v>0</v>
      </c>
      <c r="G86" s="10">
        <f>G87</f>
        <v>0</v>
      </c>
    </row>
    <row r="87" spans="1:7" s="26" customFormat="1" ht="15" customHeight="1" x14ac:dyDescent="0.2">
      <c r="A87" s="170"/>
      <c r="B87" s="144" t="s">
        <v>280</v>
      </c>
      <c r="C87" s="9" t="s">
        <v>57</v>
      </c>
      <c r="D87" s="79">
        <f t="shared" si="4"/>
        <v>1456</v>
      </c>
      <c r="E87" s="79">
        <v>1456</v>
      </c>
      <c r="F87" s="79"/>
      <c r="G87" s="79"/>
    </row>
    <row r="88" spans="1:7" ht="15" customHeight="1" x14ac:dyDescent="0.25">
      <c r="A88" s="7" t="s">
        <v>110</v>
      </c>
      <c r="B88" s="21" t="s">
        <v>163</v>
      </c>
      <c r="C88" s="9" t="s">
        <v>57</v>
      </c>
      <c r="D88" s="10">
        <f t="shared" si="4"/>
        <v>1886</v>
      </c>
      <c r="E88" s="10">
        <f>E89</f>
        <v>1886</v>
      </c>
      <c r="F88" s="10">
        <f>F89</f>
        <v>0</v>
      </c>
      <c r="G88" s="10">
        <f>G89</f>
        <v>0</v>
      </c>
    </row>
    <row r="89" spans="1:7" s="26" customFormat="1" ht="15" customHeight="1" x14ac:dyDescent="0.2">
      <c r="A89" s="170"/>
      <c r="B89" s="144" t="s">
        <v>280</v>
      </c>
      <c r="C89" s="9" t="s">
        <v>57</v>
      </c>
      <c r="D89" s="79">
        <f t="shared" si="4"/>
        <v>1886</v>
      </c>
      <c r="E89" s="79">
        <v>1886</v>
      </c>
      <c r="F89" s="79"/>
      <c r="G89" s="79"/>
    </row>
    <row r="90" spans="1:7" ht="15" customHeight="1" x14ac:dyDescent="0.25">
      <c r="A90" s="7" t="s">
        <v>111</v>
      </c>
      <c r="B90" s="21" t="s">
        <v>46</v>
      </c>
      <c r="C90" s="9" t="s">
        <v>57</v>
      </c>
      <c r="D90" s="10">
        <f>E90+G90</f>
        <v>97</v>
      </c>
      <c r="E90" s="10">
        <f>E91</f>
        <v>97</v>
      </c>
      <c r="F90" s="10">
        <f>F91</f>
        <v>0</v>
      </c>
      <c r="G90" s="10">
        <f>G91</f>
        <v>0</v>
      </c>
    </row>
    <row r="91" spans="1:7" s="26" customFormat="1" ht="15" customHeight="1" x14ac:dyDescent="0.2">
      <c r="A91" s="170"/>
      <c r="B91" s="144" t="s">
        <v>280</v>
      </c>
      <c r="C91" s="9" t="s">
        <v>57</v>
      </c>
      <c r="D91" s="79">
        <f>E91+G91</f>
        <v>97</v>
      </c>
      <c r="E91" s="79">
        <v>97</v>
      </c>
      <c r="F91" s="79"/>
      <c r="G91" s="79"/>
    </row>
    <row r="92" spans="1:7" ht="15" customHeight="1" x14ac:dyDescent="0.25">
      <c r="A92" s="7" t="s">
        <v>112</v>
      </c>
      <c r="B92" s="21" t="s">
        <v>45</v>
      </c>
      <c r="C92" s="9" t="s">
        <v>57</v>
      </c>
      <c r="D92" s="10">
        <f t="shared" si="4"/>
        <v>886</v>
      </c>
      <c r="E92" s="10">
        <f>E93</f>
        <v>886</v>
      </c>
      <c r="F92" s="10">
        <f>F93</f>
        <v>0</v>
      </c>
      <c r="G92" s="10">
        <f>G93</f>
        <v>0</v>
      </c>
    </row>
    <row r="93" spans="1:7" s="26" customFormat="1" ht="15" customHeight="1" x14ac:dyDescent="0.2">
      <c r="A93" s="170"/>
      <c r="B93" s="144" t="s">
        <v>280</v>
      </c>
      <c r="C93" s="9" t="s">
        <v>57</v>
      </c>
      <c r="D93" s="79">
        <f t="shared" si="4"/>
        <v>886</v>
      </c>
      <c r="E93" s="79">
        <v>886</v>
      </c>
      <c r="F93" s="79"/>
      <c r="G93" s="79"/>
    </row>
    <row r="94" spans="1:7" ht="15" customHeight="1" x14ac:dyDescent="0.25">
      <c r="A94" s="7" t="s">
        <v>113</v>
      </c>
      <c r="B94" s="21" t="s">
        <v>167</v>
      </c>
      <c r="C94" s="9" t="s">
        <v>57</v>
      </c>
      <c r="D94" s="10">
        <f t="shared" si="4"/>
        <v>8799</v>
      </c>
      <c r="E94" s="10">
        <f>E95</f>
        <v>8799</v>
      </c>
      <c r="F94" s="10">
        <f>F95</f>
        <v>0</v>
      </c>
      <c r="G94" s="10">
        <f>G95</f>
        <v>0</v>
      </c>
    </row>
    <row r="95" spans="1:7" s="26" customFormat="1" ht="15" customHeight="1" x14ac:dyDescent="0.2">
      <c r="A95" s="170"/>
      <c r="B95" s="144" t="s">
        <v>280</v>
      </c>
      <c r="C95" s="9" t="s">
        <v>57</v>
      </c>
      <c r="D95" s="79">
        <f t="shared" si="4"/>
        <v>8799</v>
      </c>
      <c r="E95" s="79">
        <v>8799</v>
      </c>
      <c r="F95" s="79"/>
      <c r="G95" s="79"/>
    </row>
    <row r="96" spans="1:7" ht="15" customHeight="1" x14ac:dyDescent="0.25">
      <c r="A96" s="7" t="s">
        <v>114</v>
      </c>
      <c r="B96" s="21" t="s">
        <v>165</v>
      </c>
      <c r="C96" s="9" t="s">
        <v>57</v>
      </c>
      <c r="D96" s="10">
        <f t="shared" si="4"/>
        <v>572</v>
      </c>
      <c r="E96" s="10">
        <f>E97</f>
        <v>572</v>
      </c>
      <c r="F96" s="10">
        <f>F97</f>
        <v>0</v>
      </c>
      <c r="G96" s="10">
        <f>G97</f>
        <v>0</v>
      </c>
    </row>
    <row r="97" spans="1:7" s="26" customFormat="1" ht="15" customHeight="1" x14ac:dyDescent="0.2">
      <c r="A97" s="170"/>
      <c r="B97" s="144" t="s">
        <v>280</v>
      </c>
      <c r="C97" s="9" t="s">
        <v>57</v>
      </c>
      <c r="D97" s="79">
        <f t="shared" si="4"/>
        <v>572</v>
      </c>
      <c r="E97" s="79">
        <v>572</v>
      </c>
      <c r="F97" s="79"/>
      <c r="G97" s="79"/>
    </row>
    <row r="98" spans="1:7" ht="15" customHeight="1" x14ac:dyDescent="0.25">
      <c r="A98" s="7" t="s">
        <v>115</v>
      </c>
      <c r="B98" s="21" t="s">
        <v>52</v>
      </c>
      <c r="C98" s="9" t="s">
        <v>57</v>
      </c>
      <c r="D98" s="10">
        <f t="shared" si="4"/>
        <v>286</v>
      </c>
      <c r="E98" s="10">
        <f>E99</f>
        <v>286</v>
      </c>
      <c r="F98" s="10">
        <f>F99</f>
        <v>0</v>
      </c>
      <c r="G98" s="10">
        <f>G99</f>
        <v>0</v>
      </c>
    </row>
    <row r="99" spans="1:7" s="26" customFormat="1" ht="15" customHeight="1" x14ac:dyDescent="0.2">
      <c r="A99" s="170"/>
      <c r="B99" s="144" t="s">
        <v>280</v>
      </c>
      <c r="C99" s="9" t="s">
        <v>57</v>
      </c>
      <c r="D99" s="79">
        <f t="shared" si="4"/>
        <v>286</v>
      </c>
      <c r="E99" s="79">
        <v>286</v>
      </c>
      <c r="F99" s="79"/>
      <c r="G99" s="79"/>
    </row>
    <row r="100" spans="1:7" ht="15" customHeight="1" x14ac:dyDescent="0.25">
      <c r="A100" s="7" t="s">
        <v>116</v>
      </c>
      <c r="B100" s="21" t="s">
        <v>71</v>
      </c>
      <c r="C100" s="22" t="s">
        <v>57</v>
      </c>
      <c r="D100" s="10">
        <f>E100+G100</f>
        <v>751</v>
      </c>
      <c r="E100" s="10">
        <f>E101</f>
        <v>751</v>
      </c>
      <c r="F100" s="10">
        <f>F101</f>
        <v>0</v>
      </c>
      <c r="G100" s="10">
        <f>G101</f>
        <v>0</v>
      </c>
    </row>
    <row r="101" spans="1:7" s="26" customFormat="1" ht="15" customHeight="1" x14ac:dyDescent="0.2">
      <c r="A101" s="170"/>
      <c r="B101" s="78" t="s">
        <v>280</v>
      </c>
      <c r="C101" s="22" t="s">
        <v>57</v>
      </c>
      <c r="D101" s="79">
        <f>E101+G101</f>
        <v>751</v>
      </c>
      <c r="E101" s="79">
        <v>751</v>
      </c>
      <c r="F101" s="79"/>
      <c r="G101" s="79"/>
    </row>
    <row r="102" spans="1:7" ht="15" customHeight="1" x14ac:dyDescent="0.25">
      <c r="A102" s="7" t="s">
        <v>117</v>
      </c>
      <c r="B102" s="21" t="s">
        <v>44</v>
      </c>
      <c r="C102" s="22" t="s">
        <v>57</v>
      </c>
      <c r="D102" s="10">
        <f>E102+G102</f>
        <v>3776</v>
      </c>
      <c r="E102" s="10">
        <f>E103</f>
        <v>3776</v>
      </c>
      <c r="F102" s="10">
        <f>F103</f>
        <v>0</v>
      </c>
      <c r="G102" s="10">
        <f>G103</f>
        <v>0</v>
      </c>
    </row>
    <row r="103" spans="1:7" s="26" customFormat="1" ht="15" customHeight="1" x14ac:dyDescent="0.2">
      <c r="A103" s="170"/>
      <c r="B103" s="144" t="s">
        <v>280</v>
      </c>
      <c r="C103" s="9" t="s">
        <v>57</v>
      </c>
      <c r="D103" s="79">
        <f>E103+G103</f>
        <v>3776</v>
      </c>
      <c r="E103" s="79">
        <v>3776</v>
      </c>
      <c r="F103" s="79"/>
      <c r="G103" s="79"/>
    </row>
    <row r="104" spans="1:7" ht="15" customHeight="1" x14ac:dyDescent="0.25">
      <c r="A104" s="7" t="s">
        <v>170</v>
      </c>
      <c r="B104" s="24" t="s">
        <v>43</v>
      </c>
      <c r="C104" s="22" t="s">
        <v>57</v>
      </c>
      <c r="D104" s="10">
        <f t="shared" ref="D104:D133" si="5">E104+G104</f>
        <v>1962</v>
      </c>
      <c r="E104" s="10">
        <f>E105</f>
        <v>1962</v>
      </c>
      <c r="F104" s="10">
        <f>F105</f>
        <v>0</v>
      </c>
      <c r="G104" s="10">
        <f>G105</f>
        <v>0</v>
      </c>
    </row>
    <row r="105" spans="1:7" s="26" customFormat="1" ht="15" customHeight="1" x14ac:dyDescent="0.2">
      <c r="A105" s="170"/>
      <c r="B105" s="144" t="s">
        <v>280</v>
      </c>
      <c r="C105" s="9" t="s">
        <v>57</v>
      </c>
      <c r="D105" s="79">
        <f t="shared" si="5"/>
        <v>1962</v>
      </c>
      <c r="E105" s="79">
        <v>1962</v>
      </c>
      <c r="F105" s="79"/>
      <c r="G105" s="79"/>
    </row>
    <row r="106" spans="1:7" ht="15" customHeight="1" x14ac:dyDescent="0.25">
      <c r="A106" s="7" t="s">
        <v>171</v>
      </c>
      <c r="B106" s="21" t="s">
        <v>177</v>
      </c>
      <c r="C106" s="22" t="s">
        <v>57</v>
      </c>
      <c r="D106" s="10">
        <f t="shared" si="5"/>
        <v>1752</v>
      </c>
      <c r="E106" s="10">
        <f>E107</f>
        <v>1752</v>
      </c>
      <c r="F106" s="10">
        <f>F107</f>
        <v>0</v>
      </c>
      <c r="G106" s="10">
        <f>G107</f>
        <v>0</v>
      </c>
    </row>
    <row r="107" spans="1:7" s="26" customFormat="1" ht="15" customHeight="1" x14ac:dyDescent="0.2">
      <c r="A107" s="171"/>
      <c r="B107" s="78" t="s">
        <v>280</v>
      </c>
      <c r="C107" s="59" t="s">
        <v>57</v>
      </c>
      <c r="D107" s="65">
        <f t="shared" si="5"/>
        <v>1752</v>
      </c>
      <c r="E107" s="65">
        <v>1752</v>
      </c>
      <c r="F107" s="65"/>
      <c r="G107" s="65"/>
    </row>
    <row r="108" spans="1:7" ht="15" customHeight="1" x14ac:dyDescent="0.25">
      <c r="A108" s="7" t="s">
        <v>118</v>
      </c>
      <c r="B108" s="21" t="s">
        <v>168</v>
      </c>
      <c r="C108" s="22" t="s">
        <v>57</v>
      </c>
      <c r="D108" s="10">
        <f t="shared" si="5"/>
        <v>6056</v>
      </c>
      <c r="E108" s="10">
        <f>E109</f>
        <v>6056</v>
      </c>
      <c r="F108" s="10">
        <f>F109</f>
        <v>0</v>
      </c>
      <c r="G108" s="10">
        <f>G109</f>
        <v>0</v>
      </c>
    </row>
    <row r="109" spans="1:7" s="26" customFormat="1" ht="15" customHeight="1" x14ac:dyDescent="0.2">
      <c r="A109" s="170"/>
      <c r="B109" s="144" t="s">
        <v>280</v>
      </c>
      <c r="C109" s="9" t="s">
        <v>57</v>
      </c>
      <c r="D109" s="79">
        <f t="shared" si="5"/>
        <v>6056</v>
      </c>
      <c r="E109" s="79">
        <v>6056</v>
      </c>
      <c r="F109" s="79"/>
      <c r="G109" s="79"/>
    </row>
    <row r="110" spans="1:7" ht="15" customHeight="1" x14ac:dyDescent="0.25">
      <c r="A110" s="7" t="s">
        <v>172</v>
      </c>
      <c r="B110" s="21" t="s">
        <v>36</v>
      </c>
      <c r="C110" s="22" t="s">
        <v>57</v>
      </c>
      <c r="D110" s="10">
        <f t="shared" si="5"/>
        <v>5845</v>
      </c>
      <c r="E110" s="10">
        <f>E111</f>
        <v>5845</v>
      </c>
      <c r="F110" s="10">
        <f>F111</f>
        <v>0</v>
      </c>
      <c r="G110" s="10">
        <f>G111</f>
        <v>0</v>
      </c>
    </row>
    <row r="111" spans="1:7" s="26" customFormat="1" ht="15" customHeight="1" x14ac:dyDescent="0.2">
      <c r="A111" s="170"/>
      <c r="B111" s="144" t="s">
        <v>280</v>
      </c>
      <c r="C111" s="9" t="s">
        <v>57</v>
      </c>
      <c r="D111" s="79">
        <f t="shared" si="5"/>
        <v>5845</v>
      </c>
      <c r="E111" s="79">
        <v>5845</v>
      </c>
      <c r="F111" s="79"/>
      <c r="G111" s="79"/>
    </row>
    <row r="112" spans="1:7" ht="15" customHeight="1" x14ac:dyDescent="0.25">
      <c r="A112" s="7" t="s">
        <v>173</v>
      </c>
      <c r="B112" s="21" t="s">
        <v>38</v>
      </c>
      <c r="C112" s="22" t="s">
        <v>57</v>
      </c>
      <c r="D112" s="10">
        <f t="shared" si="5"/>
        <v>1677</v>
      </c>
      <c r="E112" s="10">
        <f>E113</f>
        <v>1677</v>
      </c>
      <c r="F112" s="10">
        <f>F113</f>
        <v>0</v>
      </c>
      <c r="G112" s="10">
        <f>G113</f>
        <v>0</v>
      </c>
    </row>
    <row r="113" spans="1:7" s="26" customFormat="1" ht="15" customHeight="1" x14ac:dyDescent="0.2">
      <c r="A113" s="170"/>
      <c r="B113" s="144" t="s">
        <v>280</v>
      </c>
      <c r="C113" s="9" t="s">
        <v>57</v>
      </c>
      <c r="D113" s="79">
        <f t="shared" si="5"/>
        <v>1677</v>
      </c>
      <c r="E113" s="79">
        <v>1677</v>
      </c>
      <c r="F113" s="79"/>
      <c r="G113" s="79"/>
    </row>
    <row r="114" spans="1:7" ht="15" customHeight="1" x14ac:dyDescent="0.25">
      <c r="A114" s="7" t="s">
        <v>119</v>
      </c>
      <c r="B114" s="21" t="s">
        <v>40</v>
      </c>
      <c r="C114" s="22" t="s">
        <v>57</v>
      </c>
      <c r="D114" s="10">
        <f t="shared" si="5"/>
        <v>5878</v>
      </c>
      <c r="E114" s="10">
        <f>E115</f>
        <v>5878</v>
      </c>
      <c r="F114" s="10">
        <f>F115</f>
        <v>0</v>
      </c>
      <c r="G114" s="10">
        <f>G115</f>
        <v>0</v>
      </c>
    </row>
    <row r="115" spans="1:7" s="26" customFormat="1" ht="15" customHeight="1" x14ac:dyDescent="0.2">
      <c r="A115" s="170"/>
      <c r="B115" s="144" t="s">
        <v>280</v>
      </c>
      <c r="C115" s="9" t="s">
        <v>57</v>
      </c>
      <c r="D115" s="79">
        <f t="shared" si="5"/>
        <v>5878</v>
      </c>
      <c r="E115" s="79">
        <v>5878</v>
      </c>
      <c r="F115" s="79"/>
      <c r="G115" s="79"/>
    </row>
    <row r="116" spans="1:7" ht="15" customHeight="1" x14ac:dyDescent="0.25">
      <c r="A116" s="7" t="s">
        <v>120</v>
      </c>
      <c r="B116" s="21" t="s">
        <v>39</v>
      </c>
      <c r="C116" s="22" t="s">
        <v>57</v>
      </c>
      <c r="D116" s="10">
        <f t="shared" si="5"/>
        <v>4476</v>
      </c>
      <c r="E116" s="10">
        <f>E117</f>
        <v>4476</v>
      </c>
      <c r="F116" s="10">
        <f>F117</f>
        <v>0</v>
      </c>
      <c r="G116" s="10">
        <f>G117</f>
        <v>0</v>
      </c>
    </row>
    <row r="117" spans="1:7" s="26" customFormat="1" ht="15" customHeight="1" x14ac:dyDescent="0.2">
      <c r="A117" s="170"/>
      <c r="B117" s="144" t="s">
        <v>280</v>
      </c>
      <c r="C117" s="9" t="s">
        <v>57</v>
      </c>
      <c r="D117" s="79">
        <f t="shared" si="5"/>
        <v>4476</v>
      </c>
      <c r="E117" s="79">
        <v>4476</v>
      </c>
      <c r="F117" s="79"/>
      <c r="G117" s="79"/>
    </row>
    <row r="118" spans="1:7" ht="15" customHeight="1" x14ac:dyDescent="0.25">
      <c r="A118" s="7" t="s">
        <v>121</v>
      </c>
      <c r="B118" s="18" t="s">
        <v>37</v>
      </c>
      <c r="C118" s="9" t="s">
        <v>57</v>
      </c>
      <c r="D118" s="10">
        <f t="shared" si="5"/>
        <v>5510</v>
      </c>
      <c r="E118" s="10">
        <f>E119</f>
        <v>5510</v>
      </c>
      <c r="F118" s="10">
        <f>F119</f>
        <v>0</v>
      </c>
      <c r="G118" s="10">
        <f>G119</f>
        <v>0</v>
      </c>
    </row>
    <row r="119" spans="1:7" s="26" customFormat="1" ht="15" customHeight="1" x14ac:dyDescent="0.2">
      <c r="A119" s="170"/>
      <c r="B119" s="144" t="s">
        <v>280</v>
      </c>
      <c r="C119" s="9" t="s">
        <v>57</v>
      </c>
      <c r="D119" s="79">
        <f t="shared" si="5"/>
        <v>5510</v>
      </c>
      <c r="E119" s="79">
        <v>5510</v>
      </c>
      <c r="F119" s="79"/>
      <c r="G119" s="79"/>
    </row>
    <row r="120" spans="1:7" ht="15" customHeight="1" x14ac:dyDescent="0.25">
      <c r="A120" s="7" t="s">
        <v>122</v>
      </c>
      <c r="B120" s="25" t="s">
        <v>41</v>
      </c>
      <c r="C120" s="9" t="s">
        <v>57</v>
      </c>
      <c r="D120" s="10">
        <f t="shared" si="5"/>
        <v>335</v>
      </c>
      <c r="E120" s="10">
        <f>E121</f>
        <v>335</v>
      </c>
      <c r="F120" s="10">
        <f>F121</f>
        <v>0</v>
      </c>
      <c r="G120" s="10">
        <f>G121</f>
        <v>0</v>
      </c>
    </row>
    <row r="121" spans="1:7" s="26" customFormat="1" ht="15" customHeight="1" x14ac:dyDescent="0.2">
      <c r="A121" s="170"/>
      <c r="B121" s="144" t="s">
        <v>280</v>
      </c>
      <c r="C121" s="9" t="s">
        <v>57</v>
      </c>
      <c r="D121" s="79">
        <f t="shared" si="5"/>
        <v>335</v>
      </c>
      <c r="E121" s="79">
        <v>335</v>
      </c>
      <c r="F121" s="79"/>
      <c r="G121" s="79"/>
    </row>
    <row r="122" spans="1:7" ht="15" customHeight="1" x14ac:dyDescent="0.25">
      <c r="A122" s="7" t="s">
        <v>123</v>
      </c>
      <c r="B122" s="25" t="s">
        <v>42</v>
      </c>
      <c r="C122" s="9" t="s">
        <v>57</v>
      </c>
      <c r="D122" s="10">
        <f t="shared" si="5"/>
        <v>1629</v>
      </c>
      <c r="E122" s="10">
        <f>E123</f>
        <v>1629</v>
      </c>
      <c r="F122" s="10">
        <f>F123</f>
        <v>0</v>
      </c>
      <c r="G122" s="10">
        <f>G123</f>
        <v>0</v>
      </c>
    </row>
    <row r="123" spans="1:7" s="26" customFormat="1" ht="15" customHeight="1" x14ac:dyDescent="0.2">
      <c r="A123" s="170"/>
      <c r="B123" s="144" t="s">
        <v>280</v>
      </c>
      <c r="C123" s="9" t="s">
        <v>57</v>
      </c>
      <c r="D123" s="79">
        <f t="shared" si="5"/>
        <v>1629</v>
      </c>
      <c r="E123" s="79">
        <v>1629</v>
      </c>
      <c r="F123" s="79"/>
      <c r="G123" s="79"/>
    </row>
    <row r="124" spans="1:7" ht="15" customHeight="1" x14ac:dyDescent="0.25">
      <c r="A124" s="7" t="s">
        <v>183</v>
      </c>
      <c r="B124" s="18" t="s">
        <v>55</v>
      </c>
      <c r="C124" s="9" t="s">
        <v>57</v>
      </c>
      <c r="D124" s="10">
        <f>E124+G124</f>
        <v>360</v>
      </c>
      <c r="E124" s="10">
        <f>E125</f>
        <v>360</v>
      </c>
      <c r="F124" s="10">
        <f>F125</f>
        <v>275</v>
      </c>
      <c r="G124" s="10">
        <f>G125</f>
        <v>0</v>
      </c>
    </row>
    <row r="125" spans="1:7" s="26" customFormat="1" ht="15" customHeight="1" x14ac:dyDescent="0.2">
      <c r="A125" s="170"/>
      <c r="B125" s="144" t="s">
        <v>280</v>
      </c>
      <c r="C125" s="9" t="s">
        <v>57</v>
      </c>
      <c r="D125" s="79">
        <f>E125+G125</f>
        <v>360</v>
      </c>
      <c r="E125" s="79">
        <v>360</v>
      </c>
      <c r="F125" s="79">
        <v>275</v>
      </c>
      <c r="G125" s="79"/>
    </row>
    <row r="126" spans="1:7" ht="15" customHeight="1" x14ac:dyDescent="0.25">
      <c r="A126" s="7" t="s">
        <v>124</v>
      </c>
      <c r="B126" s="18" t="s">
        <v>54</v>
      </c>
      <c r="C126" s="9" t="s">
        <v>57</v>
      </c>
      <c r="D126" s="10">
        <f t="shared" si="5"/>
        <v>10912</v>
      </c>
      <c r="E126" s="10">
        <f>E127</f>
        <v>10912</v>
      </c>
      <c r="F126" s="10">
        <f>F127</f>
        <v>8185</v>
      </c>
      <c r="G126" s="10">
        <f>G127</f>
        <v>0</v>
      </c>
    </row>
    <row r="127" spans="1:7" s="26" customFormat="1" ht="15" customHeight="1" x14ac:dyDescent="0.2">
      <c r="A127" s="170"/>
      <c r="B127" s="144" t="s">
        <v>280</v>
      </c>
      <c r="C127" s="9" t="s">
        <v>57</v>
      </c>
      <c r="D127" s="79">
        <f t="shared" si="5"/>
        <v>10912</v>
      </c>
      <c r="E127" s="79">
        <v>10912</v>
      </c>
      <c r="F127" s="79">
        <v>8185</v>
      </c>
      <c r="G127" s="79"/>
    </row>
    <row r="128" spans="1:7" ht="15" customHeight="1" x14ac:dyDescent="0.25">
      <c r="A128" s="7" t="s">
        <v>125</v>
      </c>
      <c r="B128" s="18" t="s">
        <v>73</v>
      </c>
      <c r="C128" s="9" t="s">
        <v>57</v>
      </c>
      <c r="D128" s="10">
        <f t="shared" si="5"/>
        <v>714</v>
      </c>
      <c r="E128" s="10">
        <f>E129</f>
        <v>714</v>
      </c>
      <c r="F128" s="10">
        <f>F129</f>
        <v>384</v>
      </c>
      <c r="G128" s="10">
        <f>G129</f>
        <v>0</v>
      </c>
    </row>
    <row r="129" spans="1:7" s="26" customFormat="1" ht="15" customHeight="1" x14ac:dyDescent="0.2">
      <c r="A129" s="170"/>
      <c r="B129" s="144" t="s">
        <v>280</v>
      </c>
      <c r="C129" s="9" t="s">
        <v>57</v>
      </c>
      <c r="D129" s="79">
        <f t="shared" si="5"/>
        <v>714</v>
      </c>
      <c r="E129" s="79">
        <v>714</v>
      </c>
      <c r="F129" s="79">
        <v>384</v>
      </c>
      <c r="G129" s="79"/>
    </row>
    <row r="130" spans="1:7" ht="15" customHeight="1" x14ac:dyDescent="0.25">
      <c r="A130" s="7" t="s">
        <v>126</v>
      </c>
      <c r="B130" s="18" t="s">
        <v>56</v>
      </c>
      <c r="C130" s="9" t="s">
        <v>57</v>
      </c>
      <c r="D130" s="10">
        <f t="shared" si="5"/>
        <v>3640</v>
      </c>
      <c r="E130" s="10">
        <f>E131</f>
        <v>3640</v>
      </c>
      <c r="F130" s="10">
        <f>F131</f>
        <v>0</v>
      </c>
      <c r="G130" s="10">
        <f>G131</f>
        <v>0</v>
      </c>
    </row>
    <row r="131" spans="1:7" s="26" customFormat="1" ht="15" customHeight="1" x14ac:dyDescent="0.2">
      <c r="A131" s="170"/>
      <c r="B131" s="144" t="s">
        <v>280</v>
      </c>
      <c r="C131" s="9" t="s">
        <v>57</v>
      </c>
      <c r="D131" s="79">
        <f t="shared" si="5"/>
        <v>3640</v>
      </c>
      <c r="E131" s="79">
        <v>3640</v>
      </c>
      <c r="F131" s="79"/>
      <c r="G131" s="79"/>
    </row>
    <row r="132" spans="1:7" ht="15" customHeight="1" x14ac:dyDescent="0.25">
      <c r="A132" s="7" t="s">
        <v>127</v>
      </c>
      <c r="B132" s="18" t="s">
        <v>185</v>
      </c>
      <c r="C132" s="9" t="s">
        <v>57</v>
      </c>
      <c r="D132" s="10">
        <f t="shared" si="5"/>
        <v>1039</v>
      </c>
      <c r="E132" s="10">
        <f>E133</f>
        <v>1039</v>
      </c>
      <c r="F132" s="10">
        <f>F133</f>
        <v>0</v>
      </c>
      <c r="G132" s="10">
        <f>G133</f>
        <v>0</v>
      </c>
    </row>
    <row r="133" spans="1:7" s="26" customFormat="1" ht="15" customHeight="1" x14ac:dyDescent="0.2">
      <c r="A133" s="170"/>
      <c r="B133" s="144" t="s">
        <v>280</v>
      </c>
      <c r="C133" s="9" t="s">
        <v>57</v>
      </c>
      <c r="D133" s="79">
        <f t="shared" si="5"/>
        <v>1039</v>
      </c>
      <c r="E133" s="79">
        <v>1039</v>
      </c>
      <c r="F133" s="79"/>
      <c r="G133" s="79"/>
    </row>
    <row r="134" spans="1:7" s="26" customFormat="1" ht="15" hidden="1" customHeight="1" x14ac:dyDescent="0.25">
      <c r="A134" s="172"/>
      <c r="B134" s="173" t="s">
        <v>26</v>
      </c>
      <c r="C134" s="174" t="s">
        <v>57</v>
      </c>
      <c r="D134" s="175">
        <f>E134+G134</f>
        <v>0</v>
      </c>
      <c r="E134" s="176">
        <f>E135</f>
        <v>0</v>
      </c>
      <c r="F134" s="176">
        <f>F135</f>
        <v>0</v>
      </c>
      <c r="G134" s="176">
        <f>G135</f>
        <v>0</v>
      </c>
    </row>
    <row r="135" spans="1:7" s="26" customFormat="1" ht="15" hidden="1" customHeight="1" x14ac:dyDescent="0.25">
      <c r="A135" s="177"/>
      <c r="B135" s="178" t="s">
        <v>281</v>
      </c>
      <c r="C135" s="174" t="s">
        <v>57</v>
      </c>
      <c r="D135" s="175">
        <f>E135+G135</f>
        <v>0</v>
      </c>
      <c r="E135" s="176"/>
      <c r="F135" s="176"/>
      <c r="G135" s="176"/>
    </row>
    <row r="136" spans="1:7" ht="15" customHeight="1" x14ac:dyDescent="0.25">
      <c r="A136" s="162" t="s">
        <v>128</v>
      </c>
      <c r="B136" s="163" t="s">
        <v>282</v>
      </c>
      <c r="C136" s="158"/>
      <c r="D136" s="150">
        <f>E136+G136</f>
        <v>200862</v>
      </c>
      <c r="E136" s="150">
        <f>E137+E138</f>
        <v>77207</v>
      </c>
      <c r="F136" s="150">
        <f>F137+F138</f>
        <v>8844</v>
      </c>
      <c r="G136" s="150">
        <f>G137+G138</f>
        <v>123655</v>
      </c>
    </row>
    <row r="137" spans="1:7" s="26" customFormat="1" ht="15" customHeight="1" x14ac:dyDescent="0.2">
      <c r="A137" s="164"/>
      <c r="B137" s="152" t="s">
        <v>268</v>
      </c>
      <c r="C137" s="158"/>
      <c r="D137" s="153">
        <f>E137+G137</f>
        <v>130323</v>
      </c>
      <c r="E137" s="153">
        <f>E83</f>
        <v>6668</v>
      </c>
      <c r="F137" s="153">
        <f>F83</f>
        <v>0</v>
      </c>
      <c r="G137" s="153">
        <f>G83</f>
        <v>123655</v>
      </c>
    </row>
    <row r="138" spans="1:7" s="26" customFormat="1" ht="15" customHeight="1" x14ac:dyDescent="0.2">
      <c r="A138" s="166"/>
      <c r="B138" s="167" t="s">
        <v>273</v>
      </c>
      <c r="C138" s="158"/>
      <c r="D138" s="153">
        <f>E138+G138</f>
        <v>70539</v>
      </c>
      <c r="E138" s="153">
        <f>E85+E87+E89+E91+E93+E95+E97+E99+E101+E103+E105+E107+E109+E111+E113+E115+E117+E119+E121+E123+E125+E127+E129+E131+E133</f>
        <v>70539</v>
      </c>
      <c r="F138" s="153">
        <f>F85+F87+F89+F93+F95+F97+F99+F101+F103+F105+F107+F109+F111+F113+F115+F117+F119+F121+F123+F125+F127+F129+F131+F133</f>
        <v>8844</v>
      </c>
      <c r="G138" s="153">
        <f>G85+G87+G89+G93+G95+G97+G99+G101+G103+G105+G107+G109+G111+G113+G115+G117+G119+G121+G123+G125+G127+G129+G131+G133</f>
        <v>0</v>
      </c>
    </row>
    <row r="139" spans="1:7" ht="18.75" customHeight="1" x14ac:dyDescent="0.25">
      <c r="A139" s="13" t="s">
        <v>179</v>
      </c>
      <c r="B139" s="257" t="s">
        <v>283</v>
      </c>
      <c r="C139" s="258"/>
      <c r="D139" s="258"/>
      <c r="E139" s="258"/>
      <c r="F139" s="258"/>
      <c r="G139" s="258"/>
    </row>
    <row r="140" spans="1:7" ht="15" customHeight="1" x14ac:dyDescent="0.25">
      <c r="A140" s="7" t="s">
        <v>129</v>
      </c>
      <c r="B140" s="55" t="s">
        <v>20</v>
      </c>
      <c r="C140" s="59" t="s">
        <v>25</v>
      </c>
      <c r="D140" s="10">
        <f t="shared" ref="D140:D146" si="6">E140+G140</f>
        <v>81951</v>
      </c>
      <c r="E140" s="33">
        <f>E141+E143</f>
        <v>67471</v>
      </c>
      <c r="F140" s="33">
        <f>F141+F143</f>
        <v>0</v>
      </c>
      <c r="G140" s="33">
        <f>G141+G143</f>
        <v>14480</v>
      </c>
    </row>
    <row r="141" spans="1:7" ht="15" customHeight="1" x14ac:dyDescent="0.25">
      <c r="A141" s="13"/>
      <c r="B141" s="56"/>
      <c r="C141" s="59" t="s">
        <v>25</v>
      </c>
      <c r="D141" s="10">
        <f t="shared" si="6"/>
        <v>67471</v>
      </c>
      <c r="E141" s="33">
        <f>E142</f>
        <v>67471</v>
      </c>
      <c r="F141" s="33">
        <f>F142</f>
        <v>0</v>
      </c>
      <c r="G141" s="33">
        <f>G142</f>
        <v>0</v>
      </c>
    </row>
    <row r="142" spans="1:7" s="26" customFormat="1" ht="15" customHeight="1" x14ac:dyDescent="0.2">
      <c r="A142" s="143"/>
      <c r="B142" s="138" t="s">
        <v>268</v>
      </c>
      <c r="C142" s="59" t="s">
        <v>25</v>
      </c>
      <c r="D142" s="79">
        <f t="shared" si="6"/>
        <v>67471</v>
      </c>
      <c r="E142" s="179">
        <v>67471</v>
      </c>
      <c r="F142" s="65"/>
      <c r="G142" s="65"/>
    </row>
    <row r="143" spans="1:7" ht="15" customHeight="1" x14ac:dyDescent="0.25">
      <c r="A143" s="13"/>
      <c r="B143" s="56"/>
      <c r="C143" s="28" t="s">
        <v>32</v>
      </c>
      <c r="D143" s="10">
        <f t="shared" si="6"/>
        <v>14480</v>
      </c>
      <c r="E143" s="10">
        <f>E144</f>
        <v>0</v>
      </c>
      <c r="F143" s="10">
        <f>F144</f>
        <v>0</v>
      </c>
      <c r="G143" s="10">
        <f>G144</f>
        <v>14480</v>
      </c>
    </row>
    <row r="144" spans="1:7" s="26" customFormat="1" ht="15" customHeight="1" x14ac:dyDescent="0.25">
      <c r="A144" s="143"/>
      <c r="B144" s="138" t="s">
        <v>268</v>
      </c>
      <c r="C144" s="28" t="s">
        <v>32</v>
      </c>
      <c r="D144" s="10">
        <f t="shared" si="6"/>
        <v>14480</v>
      </c>
      <c r="E144" s="65"/>
      <c r="F144" s="65"/>
      <c r="G144" s="65">
        <v>14480</v>
      </c>
    </row>
    <row r="145" spans="1:7" ht="15" customHeight="1" x14ac:dyDescent="0.25">
      <c r="A145" s="180" t="s">
        <v>130</v>
      </c>
      <c r="B145" s="181" t="s">
        <v>284</v>
      </c>
      <c r="C145" s="158"/>
      <c r="D145" s="150">
        <f t="shared" si="6"/>
        <v>81951</v>
      </c>
      <c r="E145" s="150">
        <f>E146</f>
        <v>67471</v>
      </c>
      <c r="F145" s="150">
        <f>F146</f>
        <v>0</v>
      </c>
      <c r="G145" s="150">
        <f>G146</f>
        <v>14480</v>
      </c>
    </row>
    <row r="146" spans="1:7" s="26" customFormat="1" ht="15" customHeight="1" x14ac:dyDescent="0.2">
      <c r="A146" s="166"/>
      <c r="B146" s="155" t="s">
        <v>268</v>
      </c>
      <c r="C146" s="158"/>
      <c r="D146" s="153">
        <f t="shared" si="6"/>
        <v>81951</v>
      </c>
      <c r="E146" s="153">
        <f>E142+E144</f>
        <v>67471</v>
      </c>
      <c r="F146" s="153">
        <f>F142+F144</f>
        <v>0</v>
      </c>
      <c r="G146" s="153">
        <f>G142+G144</f>
        <v>14480</v>
      </c>
    </row>
    <row r="147" spans="1:7" ht="18.75" customHeight="1" x14ac:dyDescent="0.25">
      <c r="A147" s="13" t="s">
        <v>131</v>
      </c>
      <c r="B147" s="257" t="s">
        <v>74</v>
      </c>
      <c r="C147" s="258"/>
      <c r="D147" s="258"/>
      <c r="E147" s="258"/>
      <c r="F147" s="258"/>
      <c r="G147" s="258"/>
    </row>
    <row r="148" spans="1:7" ht="15" customHeight="1" x14ac:dyDescent="0.25">
      <c r="A148" s="27" t="s">
        <v>132</v>
      </c>
      <c r="B148" s="168" t="s">
        <v>20</v>
      </c>
      <c r="C148" s="28" t="s">
        <v>32</v>
      </c>
      <c r="D148" s="29">
        <f t="shared" ref="D148:D153" si="7">E148+G148</f>
        <v>34895</v>
      </c>
      <c r="E148" s="169">
        <f>E149</f>
        <v>0</v>
      </c>
      <c r="F148" s="169">
        <f>F149</f>
        <v>0</v>
      </c>
      <c r="G148" s="169">
        <f>G149</f>
        <v>34895</v>
      </c>
    </row>
    <row r="149" spans="1:7" s="26" customFormat="1" ht="15" customHeight="1" x14ac:dyDescent="0.2">
      <c r="A149" s="143"/>
      <c r="B149" s="138" t="s">
        <v>268</v>
      </c>
      <c r="C149" s="28" t="s">
        <v>32</v>
      </c>
      <c r="D149" s="65">
        <f t="shared" si="7"/>
        <v>34895</v>
      </c>
      <c r="E149" s="65"/>
      <c r="F149" s="65"/>
      <c r="G149" s="65">
        <v>34895</v>
      </c>
    </row>
    <row r="150" spans="1:7" ht="15" customHeight="1" x14ac:dyDescent="0.25">
      <c r="A150" s="27" t="s">
        <v>133</v>
      </c>
      <c r="B150" s="21" t="s">
        <v>10</v>
      </c>
      <c r="C150" s="28" t="s">
        <v>32</v>
      </c>
      <c r="D150" s="10">
        <f t="shared" si="7"/>
        <v>349</v>
      </c>
      <c r="E150" s="29">
        <f>E151</f>
        <v>0</v>
      </c>
      <c r="F150" s="29">
        <f>F151</f>
        <v>0</v>
      </c>
      <c r="G150" s="29">
        <f>G151</f>
        <v>349</v>
      </c>
    </row>
    <row r="151" spans="1:7" s="26" customFormat="1" ht="15" customHeight="1" x14ac:dyDescent="0.25">
      <c r="A151" s="57"/>
      <c r="B151" s="182" t="s">
        <v>280</v>
      </c>
      <c r="C151" s="28" t="s">
        <v>32</v>
      </c>
      <c r="D151" s="79">
        <f t="shared" si="7"/>
        <v>349</v>
      </c>
      <c r="E151" s="65"/>
      <c r="F151" s="65"/>
      <c r="G151" s="65">
        <v>349</v>
      </c>
    </row>
    <row r="152" spans="1:7" ht="15" customHeight="1" x14ac:dyDescent="0.25">
      <c r="A152" s="27" t="s">
        <v>134</v>
      </c>
      <c r="B152" s="21" t="s">
        <v>15</v>
      </c>
      <c r="C152" s="28" t="s">
        <v>32</v>
      </c>
      <c r="D152" s="10">
        <f t="shared" si="7"/>
        <v>191</v>
      </c>
      <c r="E152" s="29">
        <f>E153</f>
        <v>191</v>
      </c>
      <c r="F152" s="29">
        <f>F153</f>
        <v>0</v>
      </c>
      <c r="G152" s="29">
        <f>G153</f>
        <v>0</v>
      </c>
    </row>
    <row r="153" spans="1:7" s="26" customFormat="1" ht="15" customHeight="1" x14ac:dyDescent="0.25">
      <c r="A153" s="57"/>
      <c r="B153" s="182" t="s">
        <v>280</v>
      </c>
      <c r="C153" s="28" t="s">
        <v>32</v>
      </c>
      <c r="D153" s="79">
        <f t="shared" si="7"/>
        <v>191</v>
      </c>
      <c r="E153" s="65">
        <v>191</v>
      </c>
      <c r="F153" s="65"/>
      <c r="G153" s="65"/>
    </row>
    <row r="154" spans="1:7" ht="15" customHeight="1" x14ac:dyDescent="0.25">
      <c r="A154" s="27" t="s">
        <v>135</v>
      </c>
      <c r="B154" s="21" t="s">
        <v>27</v>
      </c>
      <c r="C154" s="28" t="s">
        <v>32</v>
      </c>
      <c r="D154" s="10">
        <f t="shared" ref="D154:D178" si="8">E154+G154</f>
        <v>1378</v>
      </c>
      <c r="E154" s="29">
        <f>E155</f>
        <v>1378</v>
      </c>
      <c r="F154" s="29">
        <f>F155</f>
        <v>0</v>
      </c>
      <c r="G154" s="29">
        <f>G155</f>
        <v>0</v>
      </c>
    </row>
    <row r="155" spans="1:7" s="26" customFormat="1" ht="15" customHeight="1" x14ac:dyDescent="0.25">
      <c r="A155" s="57"/>
      <c r="B155" s="182" t="s">
        <v>280</v>
      </c>
      <c r="C155" s="28" t="s">
        <v>32</v>
      </c>
      <c r="D155" s="79">
        <f t="shared" si="8"/>
        <v>1378</v>
      </c>
      <c r="E155" s="65">
        <v>1378</v>
      </c>
      <c r="F155" s="65"/>
      <c r="G155" s="65"/>
    </row>
    <row r="156" spans="1:7" ht="15" customHeight="1" x14ac:dyDescent="0.25">
      <c r="A156" s="27" t="s">
        <v>136</v>
      </c>
      <c r="B156" s="21" t="s">
        <v>178</v>
      </c>
      <c r="C156" s="28" t="s">
        <v>32</v>
      </c>
      <c r="D156" s="10">
        <f t="shared" si="8"/>
        <v>269</v>
      </c>
      <c r="E156" s="29">
        <f>E157</f>
        <v>269</v>
      </c>
      <c r="F156" s="29">
        <f>F157</f>
        <v>0</v>
      </c>
      <c r="G156" s="29">
        <f>G157</f>
        <v>0</v>
      </c>
    </row>
    <row r="157" spans="1:7" s="26" customFormat="1" ht="15" customHeight="1" x14ac:dyDescent="0.25">
      <c r="A157" s="57"/>
      <c r="B157" s="182" t="s">
        <v>280</v>
      </c>
      <c r="C157" s="28" t="s">
        <v>32</v>
      </c>
      <c r="D157" s="79">
        <f t="shared" si="8"/>
        <v>269</v>
      </c>
      <c r="E157" s="65">
        <v>269</v>
      </c>
      <c r="F157" s="65"/>
      <c r="G157" s="65"/>
    </row>
    <row r="158" spans="1:7" ht="15" customHeight="1" x14ac:dyDescent="0.25">
      <c r="A158" s="27" t="s">
        <v>137</v>
      </c>
      <c r="B158" s="21" t="s">
        <v>64</v>
      </c>
      <c r="C158" s="28" t="s">
        <v>32</v>
      </c>
      <c r="D158" s="10">
        <f t="shared" si="8"/>
        <v>217</v>
      </c>
      <c r="E158" s="29">
        <f>E159</f>
        <v>217</v>
      </c>
      <c r="F158" s="29">
        <f>F159</f>
        <v>0</v>
      </c>
      <c r="G158" s="29">
        <f>G159</f>
        <v>0</v>
      </c>
    </row>
    <row r="159" spans="1:7" s="26" customFormat="1" ht="15" customHeight="1" x14ac:dyDescent="0.25">
      <c r="A159" s="57"/>
      <c r="B159" s="182" t="s">
        <v>280</v>
      </c>
      <c r="C159" s="28" t="s">
        <v>32</v>
      </c>
      <c r="D159" s="79">
        <f t="shared" si="8"/>
        <v>217</v>
      </c>
      <c r="E159" s="65">
        <v>217</v>
      </c>
      <c r="F159" s="65"/>
      <c r="G159" s="65"/>
    </row>
    <row r="160" spans="1:7" ht="15" customHeight="1" x14ac:dyDescent="0.25">
      <c r="A160" s="27" t="s">
        <v>138</v>
      </c>
      <c r="B160" s="21" t="s">
        <v>65</v>
      </c>
      <c r="C160" s="28" t="s">
        <v>32</v>
      </c>
      <c r="D160" s="10">
        <f t="shared" si="8"/>
        <v>287</v>
      </c>
      <c r="E160" s="29">
        <f>E161</f>
        <v>287</v>
      </c>
      <c r="F160" s="29">
        <f>F161</f>
        <v>0</v>
      </c>
      <c r="G160" s="29">
        <f>G161</f>
        <v>0</v>
      </c>
    </row>
    <row r="161" spans="1:7" s="26" customFormat="1" ht="15" customHeight="1" x14ac:dyDescent="0.25">
      <c r="A161" s="57"/>
      <c r="B161" s="182" t="s">
        <v>280</v>
      </c>
      <c r="C161" s="28" t="s">
        <v>32</v>
      </c>
      <c r="D161" s="79">
        <f t="shared" si="8"/>
        <v>287</v>
      </c>
      <c r="E161" s="65">
        <v>287</v>
      </c>
      <c r="F161" s="65"/>
      <c r="G161" s="65"/>
    </row>
    <row r="162" spans="1:7" ht="15" customHeight="1" x14ac:dyDescent="0.25">
      <c r="A162" s="27" t="s">
        <v>139</v>
      </c>
      <c r="B162" s="21" t="s">
        <v>28</v>
      </c>
      <c r="C162" s="28" t="s">
        <v>32</v>
      </c>
      <c r="D162" s="10">
        <f t="shared" si="8"/>
        <v>212</v>
      </c>
      <c r="E162" s="29">
        <f>E163</f>
        <v>212</v>
      </c>
      <c r="F162" s="29">
        <f>F163</f>
        <v>0</v>
      </c>
      <c r="G162" s="29">
        <f>G163</f>
        <v>0</v>
      </c>
    </row>
    <row r="163" spans="1:7" s="26" customFormat="1" ht="15" customHeight="1" x14ac:dyDescent="0.25">
      <c r="A163" s="57"/>
      <c r="B163" s="182" t="s">
        <v>280</v>
      </c>
      <c r="C163" s="28" t="s">
        <v>32</v>
      </c>
      <c r="D163" s="79">
        <f t="shared" si="8"/>
        <v>212</v>
      </c>
      <c r="E163" s="65">
        <v>212</v>
      </c>
      <c r="F163" s="65"/>
      <c r="G163" s="65"/>
    </row>
    <row r="164" spans="1:7" ht="15" customHeight="1" x14ac:dyDescent="0.25">
      <c r="A164" s="27" t="s">
        <v>140</v>
      </c>
      <c r="B164" s="21" t="s">
        <v>29</v>
      </c>
      <c r="C164" s="28" t="s">
        <v>32</v>
      </c>
      <c r="D164" s="10">
        <f t="shared" si="8"/>
        <v>202</v>
      </c>
      <c r="E164" s="29">
        <f>E165</f>
        <v>202</v>
      </c>
      <c r="F164" s="29">
        <f>F165</f>
        <v>0</v>
      </c>
      <c r="G164" s="29">
        <f>G165</f>
        <v>0</v>
      </c>
    </row>
    <row r="165" spans="1:7" s="26" customFormat="1" ht="15" customHeight="1" x14ac:dyDescent="0.25">
      <c r="A165" s="57"/>
      <c r="B165" s="182" t="s">
        <v>280</v>
      </c>
      <c r="C165" s="28" t="s">
        <v>32</v>
      </c>
      <c r="D165" s="79">
        <f t="shared" si="8"/>
        <v>202</v>
      </c>
      <c r="E165" s="65">
        <v>202</v>
      </c>
      <c r="F165" s="65"/>
      <c r="G165" s="65"/>
    </row>
    <row r="166" spans="1:7" ht="15" customHeight="1" x14ac:dyDescent="0.25">
      <c r="A166" s="27" t="s">
        <v>180</v>
      </c>
      <c r="B166" s="21" t="s">
        <v>75</v>
      </c>
      <c r="C166" s="28" t="s">
        <v>32</v>
      </c>
      <c r="D166" s="10">
        <f t="shared" si="8"/>
        <v>99</v>
      </c>
      <c r="E166" s="29">
        <f>E167</f>
        <v>99</v>
      </c>
      <c r="F166" s="29">
        <f>F167</f>
        <v>0</v>
      </c>
      <c r="G166" s="29">
        <f>G167</f>
        <v>0</v>
      </c>
    </row>
    <row r="167" spans="1:7" s="26" customFormat="1" ht="15" customHeight="1" x14ac:dyDescent="0.25">
      <c r="A167" s="57"/>
      <c r="B167" s="182" t="s">
        <v>280</v>
      </c>
      <c r="C167" s="28" t="s">
        <v>32</v>
      </c>
      <c r="D167" s="79">
        <f t="shared" si="8"/>
        <v>99</v>
      </c>
      <c r="E167" s="65">
        <v>99</v>
      </c>
      <c r="F167" s="65"/>
      <c r="G167" s="65"/>
    </row>
    <row r="168" spans="1:7" ht="15" customHeight="1" x14ac:dyDescent="0.25">
      <c r="A168" s="27" t="s">
        <v>141</v>
      </c>
      <c r="B168" s="21" t="s">
        <v>169</v>
      </c>
      <c r="C168" s="28" t="s">
        <v>32</v>
      </c>
      <c r="D168" s="10">
        <f>E168+G168</f>
        <v>105</v>
      </c>
      <c r="E168" s="29">
        <f>E169</f>
        <v>105</v>
      </c>
      <c r="F168" s="29">
        <f>F169</f>
        <v>0</v>
      </c>
      <c r="G168" s="29">
        <f>G169</f>
        <v>0</v>
      </c>
    </row>
    <row r="169" spans="1:7" s="26" customFormat="1" ht="15" customHeight="1" x14ac:dyDescent="0.25">
      <c r="A169" s="57"/>
      <c r="B169" s="182" t="s">
        <v>280</v>
      </c>
      <c r="C169" s="28" t="s">
        <v>32</v>
      </c>
      <c r="D169" s="79">
        <f>E169+G169</f>
        <v>105</v>
      </c>
      <c r="E169" s="65">
        <v>105</v>
      </c>
      <c r="F169" s="65"/>
      <c r="G169" s="65"/>
    </row>
    <row r="170" spans="1:7" ht="15" customHeight="1" x14ac:dyDescent="0.25">
      <c r="A170" s="27" t="s">
        <v>142</v>
      </c>
      <c r="B170" s="21" t="s">
        <v>30</v>
      </c>
      <c r="C170" s="28" t="s">
        <v>32</v>
      </c>
      <c r="D170" s="10">
        <f t="shared" si="8"/>
        <v>286</v>
      </c>
      <c r="E170" s="29">
        <f>E171</f>
        <v>286</v>
      </c>
      <c r="F170" s="29">
        <f>F171</f>
        <v>0</v>
      </c>
      <c r="G170" s="29">
        <f>G171</f>
        <v>0</v>
      </c>
    </row>
    <row r="171" spans="1:7" s="26" customFormat="1" ht="15" customHeight="1" x14ac:dyDescent="0.25">
      <c r="A171" s="57"/>
      <c r="B171" s="182" t="s">
        <v>280</v>
      </c>
      <c r="C171" s="28" t="s">
        <v>32</v>
      </c>
      <c r="D171" s="79">
        <f t="shared" si="8"/>
        <v>286</v>
      </c>
      <c r="E171" s="65">
        <v>286</v>
      </c>
      <c r="F171" s="65"/>
      <c r="G171" s="65"/>
    </row>
    <row r="172" spans="1:7" ht="15" customHeight="1" x14ac:dyDescent="0.25">
      <c r="A172" s="27" t="s">
        <v>143</v>
      </c>
      <c r="B172" s="21" t="s">
        <v>31</v>
      </c>
      <c r="C172" s="28" t="s">
        <v>32</v>
      </c>
      <c r="D172" s="10">
        <f t="shared" si="8"/>
        <v>2805</v>
      </c>
      <c r="E172" s="29">
        <f>E173</f>
        <v>2805</v>
      </c>
      <c r="F172" s="29">
        <f>F173</f>
        <v>0</v>
      </c>
      <c r="G172" s="29">
        <f>G173</f>
        <v>0</v>
      </c>
    </row>
    <row r="173" spans="1:7" s="26" customFormat="1" ht="15" customHeight="1" x14ac:dyDescent="0.25">
      <c r="A173" s="31"/>
      <c r="B173" s="182" t="s">
        <v>280</v>
      </c>
      <c r="C173" s="28" t="s">
        <v>32</v>
      </c>
      <c r="D173" s="79">
        <f t="shared" si="8"/>
        <v>2805</v>
      </c>
      <c r="E173" s="65">
        <v>2805</v>
      </c>
      <c r="F173" s="65"/>
      <c r="G173" s="65"/>
    </row>
    <row r="174" spans="1:7" ht="15" customHeight="1" x14ac:dyDescent="0.25">
      <c r="A174" s="27" t="s">
        <v>144</v>
      </c>
      <c r="B174" s="32" t="s">
        <v>72</v>
      </c>
      <c r="C174" s="28" t="s">
        <v>32</v>
      </c>
      <c r="D174" s="10">
        <f t="shared" si="8"/>
        <v>2871</v>
      </c>
      <c r="E174" s="29">
        <f>E175</f>
        <v>2871</v>
      </c>
      <c r="F174" s="29">
        <f>F175</f>
        <v>0</v>
      </c>
      <c r="G174" s="29">
        <f>G175</f>
        <v>0</v>
      </c>
    </row>
    <row r="175" spans="1:7" s="26" customFormat="1" ht="15" customHeight="1" x14ac:dyDescent="0.25">
      <c r="A175" s="31"/>
      <c r="B175" s="182" t="s">
        <v>280</v>
      </c>
      <c r="C175" s="28" t="s">
        <v>32</v>
      </c>
      <c r="D175" s="79">
        <f t="shared" si="8"/>
        <v>2871</v>
      </c>
      <c r="E175" s="65">
        <v>2871</v>
      </c>
      <c r="F175" s="65"/>
      <c r="G175" s="65"/>
    </row>
    <row r="176" spans="1:7" ht="15" customHeight="1" x14ac:dyDescent="0.25">
      <c r="A176" s="162" t="s">
        <v>145</v>
      </c>
      <c r="B176" s="163" t="s">
        <v>285</v>
      </c>
      <c r="C176" s="158"/>
      <c r="D176" s="150">
        <f t="shared" si="8"/>
        <v>44166</v>
      </c>
      <c r="E176" s="150">
        <f>E177+E178</f>
        <v>8922</v>
      </c>
      <c r="F176" s="150">
        <f>F177+F178</f>
        <v>0</v>
      </c>
      <c r="G176" s="150">
        <f>G177+G178</f>
        <v>35244</v>
      </c>
    </row>
    <row r="177" spans="1:7" ht="15" customHeight="1" x14ac:dyDescent="0.25">
      <c r="A177" s="180"/>
      <c r="B177" s="152" t="s">
        <v>268</v>
      </c>
      <c r="C177" s="158"/>
      <c r="D177" s="153">
        <f t="shared" si="8"/>
        <v>34895</v>
      </c>
      <c r="E177" s="183">
        <f>E149</f>
        <v>0</v>
      </c>
      <c r="F177" s="183">
        <f>F149</f>
        <v>0</v>
      </c>
      <c r="G177" s="153">
        <f>G149</f>
        <v>34895</v>
      </c>
    </row>
    <row r="178" spans="1:7" s="26" customFormat="1" ht="15" customHeight="1" x14ac:dyDescent="0.2">
      <c r="A178" s="166"/>
      <c r="B178" s="184" t="s">
        <v>276</v>
      </c>
      <c r="C178" s="158"/>
      <c r="D178" s="153">
        <f t="shared" si="8"/>
        <v>9271</v>
      </c>
      <c r="E178" s="153">
        <f>E151+E153+E155+E157+E159+E161+E163+E165+E167+E169+E171+E173+E175</f>
        <v>8922</v>
      </c>
      <c r="F178" s="153">
        <f>F151+F153+F155+F157+F159+F161+F163+F165+F167+F169+F171+F173+F175</f>
        <v>0</v>
      </c>
      <c r="G178" s="153">
        <f>G151+G153+G155+G157+G159+G161+G163+G165+G167+G169+G171+G173+G175</f>
        <v>349</v>
      </c>
    </row>
    <row r="179" spans="1:7" ht="18.75" customHeight="1" x14ac:dyDescent="0.25">
      <c r="A179" s="11" t="s">
        <v>146</v>
      </c>
      <c r="B179" s="259" t="s">
        <v>76</v>
      </c>
      <c r="C179" s="258"/>
      <c r="D179" s="258"/>
      <c r="E179" s="258"/>
      <c r="F179" s="258"/>
      <c r="G179" s="258"/>
    </row>
    <row r="180" spans="1:7" ht="15" customHeight="1" x14ac:dyDescent="0.25">
      <c r="A180" s="13" t="s">
        <v>147</v>
      </c>
      <c r="B180" s="21" t="s">
        <v>58</v>
      </c>
      <c r="C180" s="22" t="s">
        <v>24</v>
      </c>
      <c r="D180" s="10">
        <f t="shared" ref="D180:D194" si="9">E180+G180</f>
        <v>19369</v>
      </c>
      <c r="E180" s="33">
        <f>E181</f>
        <v>19369</v>
      </c>
      <c r="F180" s="33">
        <f>F181</f>
        <v>0</v>
      </c>
      <c r="G180" s="33">
        <f>G181</f>
        <v>0</v>
      </c>
    </row>
    <row r="181" spans="1:7" s="26" customFormat="1" ht="15" customHeight="1" x14ac:dyDescent="0.25">
      <c r="A181" s="99"/>
      <c r="B181" s="182" t="s">
        <v>280</v>
      </c>
      <c r="C181" s="22" t="s">
        <v>24</v>
      </c>
      <c r="D181" s="79">
        <f t="shared" si="9"/>
        <v>19369</v>
      </c>
      <c r="E181" s="79">
        <v>19369</v>
      </c>
      <c r="F181" s="79"/>
      <c r="G181" s="79"/>
    </row>
    <row r="182" spans="1:7" ht="15" customHeight="1" x14ac:dyDescent="0.25">
      <c r="A182" s="50" t="s">
        <v>181</v>
      </c>
      <c r="B182" s="21" t="s">
        <v>59</v>
      </c>
      <c r="C182" s="22" t="s">
        <v>24</v>
      </c>
      <c r="D182" s="10">
        <f t="shared" si="9"/>
        <v>1685</v>
      </c>
      <c r="E182" s="10">
        <f>E183</f>
        <v>1685</v>
      </c>
      <c r="F182" s="10">
        <f>F183</f>
        <v>0</v>
      </c>
      <c r="G182" s="10">
        <f>G183</f>
        <v>0</v>
      </c>
    </row>
    <row r="183" spans="1:7" s="26" customFormat="1" ht="15" customHeight="1" x14ac:dyDescent="0.25">
      <c r="A183" s="95"/>
      <c r="B183" s="182" t="s">
        <v>280</v>
      </c>
      <c r="C183" s="22" t="s">
        <v>24</v>
      </c>
      <c r="D183" s="79">
        <f t="shared" si="9"/>
        <v>1685</v>
      </c>
      <c r="E183" s="79">
        <v>1685</v>
      </c>
      <c r="F183" s="79"/>
      <c r="G183" s="79"/>
    </row>
    <row r="184" spans="1:7" ht="15.75" customHeight="1" x14ac:dyDescent="0.25">
      <c r="A184" s="7" t="s">
        <v>148</v>
      </c>
      <c r="B184" s="18" t="s">
        <v>185</v>
      </c>
      <c r="C184" s="9" t="s">
        <v>24</v>
      </c>
      <c r="D184" s="10">
        <f>E184+G184</f>
        <v>1175</v>
      </c>
      <c r="E184" s="33">
        <f>E185+E186</f>
        <v>1175</v>
      </c>
      <c r="F184" s="33">
        <f>F185+F186</f>
        <v>0</v>
      </c>
      <c r="G184" s="33">
        <f>G185+G186</f>
        <v>0</v>
      </c>
    </row>
    <row r="185" spans="1:7" ht="15.75" hidden="1" customHeight="1" x14ac:dyDescent="0.25">
      <c r="A185" s="13"/>
      <c r="B185" s="185" t="s">
        <v>268</v>
      </c>
      <c r="C185" s="22" t="s">
        <v>24</v>
      </c>
      <c r="D185" s="10">
        <f>E185+G185</f>
        <v>0</v>
      </c>
      <c r="E185" s="33"/>
      <c r="F185" s="33"/>
      <c r="G185" s="33"/>
    </row>
    <row r="186" spans="1:7" s="26" customFormat="1" ht="15" customHeight="1" x14ac:dyDescent="0.25">
      <c r="A186" s="99"/>
      <c r="B186" s="182" t="s">
        <v>280</v>
      </c>
      <c r="C186" s="22" t="s">
        <v>24</v>
      </c>
      <c r="D186" s="79">
        <f>E186+G186</f>
        <v>1175</v>
      </c>
      <c r="E186" s="79">
        <v>1175</v>
      </c>
      <c r="F186" s="79"/>
      <c r="G186" s="79"/>
    </row>
    <row r="187" spans="1:7" ht="15" customHeight="1" x14ac:dyDescent="0.25">
      <c r="A187" s="147" t="s">
        <v>208</v>
      </c>
      <c r="B187" s="148" t="s">
        <v>240</v>
      </c>
      <c r="C187" s="158"/>
      <c r="D187" s="150">
        <f t="shared" si="9"/>
        <v>22229</v>
      </c>
      <c r="E187" s="150">
        <f>E188+E189</f>
        <v>22229</v>
      </c>
      <c r="F187" s="150">
        <f>F188+F189</f>
        <v>0</v>
      </c>
      <c r="G187" s="150">
        <f>G188+G189</f>
        <v>0</v>
      </c>
    </row>
    <row r="188" spans="1:7" s="26" customFormat="1" ht="15" hidden="1" customHeight="1" x14ac:dyDescent="0.2">
      <c r="A188" s="151"/>
      <c r="B188" s="152" t="s">
        <v>268</v>
      </c>
      <c r="C188" s="158"/>
      <c r="D188" s="153">
        <f t="shared" si="9"/>
        <v>0</v>
      </c>
      <c r="E188" s="153">
        <f>E185</f>
        <v>0</v>
      </c>
      <c r="F188" s="153">
        <f>F185</f>
        <v>0</v>
      </c>
      <c r="G188" s="153">
        <f>G185</f>
        <v>0</v>
      </c>
    </row>
    <row r="189" spans="1:7" s="26" customFormat="1" ht="15" customHeight="1" x14ac:dyDescent="0.2">
      <c r="A189" s="151"/>
      <c r="B189" s="152" t="s">
        <v>288</v>
      </c>
      <c r="C189" s="149"/>
      <c r="D189" s="153">
        <f t="shared" si="9"/>
        <v>22229</v>
      </c>
      <c r="E189" s="153">
        <f>E181+E183+E186</f>
        <v>22229</v>
      </c>
      <c r="F189" s="153">
        <f>F181+F183+F186</f>
        <v>0</v>
      </c>
      <c r="G189" s="153">
        <f>G181+G183+G186</f>
        <v>0</v>
      </c>
    </row>
    <row r="190" spans="1:7" ht="15" customHeight="1" x14ac:dyDescent="0.25">
      <c r="A190" s="186" t="s">
        <v>209</v>
      </c>
      <c r="B190" s="187" t="s">
        <v>192</v>
      </c>
      <c r="C190" s="188"/>
      <c r="D190" s="189">
        <f t="shared" si="9"/>
        <v>592889</v>
      </c>
      <c r="E190" s="189">
        <f>E191+E192+E193+E194</f>
        <v>355567</v>
      </c>
      <c r="F190" s="189">
        <f>F191+F192+F193+F194</f>
        <v>8844</v>
      </c>
      <c r="G190" s="189">
        <f>G191+G192+G193+G194</f>
        <v>237322</v>
      </c>
    </row>
    <row r="191" spans="1:7" s="26" customFormat="1" ht="15" customHeight="1" x14ac:dyDescent="0.2">
      <c r="A191" s="164"/>
      <c r="B191" s="152" t="s">
        <v>268</v>
      </c>
      <c r="C191" s="158"/>
      <c r="D191" s="153">
        <f t="shared" si="9"/>
        <v>465278</v>
      </c>
      <c r="E191" s="153">
        <f>E37+E70+E137+E146+E177+E188</f>
        <v>239752</v>
      </c>
      <c r="F191" s="153">
        <f>F37+F70+F137+F146+F177+F188</f>
        <v>0</v>
      </c>
      <c r="G191" s="153">
        <f>G37+G70+G137+G146+G177+G188</f>
        <v>225526</v>
      </c>
    </row>
    <row r="192" spans="1:7" s="26" customFormat="1" ht="15" customHeight="1" x14ac:dyDescent="0.2">
      <c r="A192" s="164"/>
      <c r="B192" s="190" t="s">
        <v>276</v>
      </c>
      <c r="C192" s="158"/>
      <c r="D192" s="153">
        <f t="shared" si="9"/>
        <v>119426</v>
      </c>
      <c r="E192" s="153">
        <f>E38++E72+E80+E138+E178+E189</f>
        <v>107630</v>
      </c>
      <c r="F192" s="153">
        <f>F38++F72+F80+F138+F178+F189</f>
        <v>8844</v>
      </c>
      <c r="G192" s="153">
        <f>G38++G72+G80+G138+G178+G189</f>
        <v>11796</v>
      </c>
    </row>
    <row r="193" spans="1:7" s="26" customFormat="1" ht="25.5" customHeight="1" x14ac:dyDescent="0.2">
      <c r="A193" s="164"/>
      <c r="B193" s="191" t="s">
        <v>67</v>
      </c>
      <c r="C193" s="158"/>
      <c r="D193" s="153">
        <f t="shared" si="9"/>
        <v>292</v>
      </c>
      <c r="E193" s="153">
        <f>E73</f>
        <v>292</v>
      </c>
      <c r="F193" s="153"/>
      <c r="G193" s="153"/>
    </row>
    <row r="194" spans="1:7" s="26" customFormat="1" ht="15" customHeight="1" x14ac:dyDescent="0.2">
      <c r="A194" s="166"/>
      <c r="B194" s="192" t="s">
        <v>274</v>
      </c>
      <c r="C194" s="149"/>
      <c r="D194" s="153">
        <f t="shared" si="9"/>
        <v>7893</v>
      </c>
      <c r="E194" s="153">
        <f>E71+E79</f>
        <v>7893</v>
      </c>
      <c r="F194" s="153">
        <f>F71+F79</f>
        <v>0</v>
      </c>
      <c r="G194" s="153">
        <f>G71+G79</f>
        <v>0</v>
      </c>
    </row>
    <row r="195" spans="1:7" ht="8.25" customHeight="1" x14ac:dyDescent="0.25">
      <c r="A195" s="40"/>
      <c r="B195" s="41"/>
      <c r="C195" s="42"/>
      <c r="D195" s="41"/>
      <c r="E195" s="41"/>
      <c r="F195" s="43"/>
      <c r="G195" s="44" t="s">
        <v>286</v>
      </c>
    </row>
    <row r="196" spans="1:7" x14ac:dyDescent="0.25">
      <c r="A196" s="40"/>
      <c r="B196" s="14"/>
      <c r="C196" s="45"/>
      <c r="D196" s="14"/>
      <c r="E196" s="14"/>
      <c r="F196" s="44"/>
      <c r="G196" s="14"/>
    </row>
    <row r="197" spans="1:7" x14ac:dyDescent="0.25">
      <c r="A197" s="14"/>
      <c r="B197" s="14"/>
      <c r="C197" s="46"/>
      <c r="D197" s="14"/>
      <c r="E197" s="14"/>
      <c r="F197" s="14"/>
      <c r="G197" s="14"/>
    </row>
    <row r="198" spans="1:7" x14ac:dyDescent="0.25">
      <c r="A198" s="14"/>
      <c r="B198" s="14"/>
      <c r="C198" s="46"/>
      <c r="D198" s="14"/>
      <c r="E198" s="14"/>
      <c r="F198" s="14"/>
      <c r="G198" s="14"/>
    </row>
    <row r="199" spans="1:7" x14ac:dyDescent="0.25">
      <c r="A199" s="14"/>
      <c r="B199" s="14"/>
      <c r="C199" s="46"/>
      <c r="D199" s="14"/>
      <c r="E199" s="14"/>
      <c r="F199" s="14"/>
      <c r="G199" s="14"/>
    </row>
    <row r="200" spans="1:7" x14ac:dyDescent="0.25">
      <c r="A200" s="14"/>
      <c r="B200" s="14"/>
      <c r="C200" s="46"/>
      <c r="D200" s="14"/>
      <c r="E200" s="14"/>
      <c r="F200" s="14"/>
      <c r="G200" s="14"/>
    </row>
    <row r="201" spans="1:7" x14ac:dyDescent="0.25">
      <c r="A201" s="14"/>
      <c r="B201" s="14"/>
      <c r="C201" s="46"/>
      <c r="D201" s="14"/>
      <c r="E201" s="14"/>
      <c r="F201" s="14"/>
      <c r="G201" s="14"/>
    </row>
    <row r="202" spans="1:7" x14ac:dyDescent="0.25">
      <c r="A202" s="14"/>
      <c r="B202" s="14"/>
      <c r="C202" s="46"/>
      <c r="D202" s="14"/>
      <c r="E202" s="14"/>
      <c r="F202" s="14"/>
      <c r="G202" s="14"/>
    </row>
    <row r="203" spans="1:7" x14ac:dyDescent="0.25">
      <c r="A203" s="14"/>
      <c r="B203" s="14"/>
      <c r="C203" s="46"/>
      <c r="D203" s="14"/>
      <c r="E203" s="14"/>
      <c r="F203" s="14"/>
      <c r="G203" s="14"/>
    </row>
    <row r="204" spans="1:7" x14ac:dyDescent="0.25">
      <c r="A204" s="14"/>
      <c r="B204" s="14"/>
      <c r="C204" s="46"/>
      <c r="D204" s="14"/>
      <c r="E204" s="14"/>
      <c r="F204" s="14"/>
      <c r="G204" s="14"/>
    </row>
    <row r="205" spans="1:7" x14ac:dyDescent="0.25">
      <c r="A205" s="14"/>
      <c r="B205" s="14"/>
      <c r="C205" s="46"/>
      <c r="D205" s="14"/>
      <c r="E205" s="14"/>
      <c r="F205" s="14"/>
      <c r="G205" s="14"/>
    </row>
    <row r="206" spans="1:7" x14ac:dyDescent="0.25">
      <c r="A206" s="14"/>
      <c r="B206" s="14"/>
      <c r="C206" s="46"/>
      <c r="D206" s="14"/>
      <c r="E206" s="14"/>
      <c r="F206" s="14"/>
      <c r="G206" s="14"/>
    </row>
    <row r="207" spans="1:7" x14ac:dyDescent="0.25">
      <c r="A207" s="14"/>
      <c r="B207" s="14"/>
      <c r="C207" s="46"/>
      <c r="D207" s="14"/>
      <c r="E207" s="14"/>
      <c r="F207" s="14"/>
      <c r="G207" s="14"/>
    </row>
    <row r="208" spans="1:7" x14ac:dyDescent="0.25">
      <c r="A208" s="14"/>
      <c r="B208" s="14"/>
      <c r="C208" s="46"/>
      <c r="D208" s="14"/>
      <c r="E208" s="14"/>
      <c r="F208" s="14"/>
      <c r="G208" s="14"/>
    </row>
    <row r="209" spans="1:7" x14ac:dyDescent="0.25">
      <c r="A209" s="14"/>
      <c r="B209" s="14"/>
      <c r="C209" s="46"/>
      <c r="D209" s="14"/>
      <c r="E209" s="14"/>
      <c r="F209" s="14"/>
      <c r="G209" s="14"/>
    </row>
    <row r="210" spans="1:7" x14ac:dyDescent="0.25">
      <c r="A210" s="14"/>
      <c r="B210" s="14"/>
      <c r="C210" s="46"/>
      <c r="D210" s="14"/>
      <c r="E210" s="14"/>
      <c r="F210" s="14"/>
      <c r="G210" s="14"/>
    </row>
    <row r="211" spans="1:7" x14ac:dyDescent="0.25">
      <c r="A211" s="14"/>
      <c r="B211" s="14"/>
      <c r="C211" s="46"/>
      <c r="D211" s="14"/>
      <c r="E211" s="14"/>
      <c r="F211" s="14"/>
      <c r="G211" s="14"/>
    </row>
    <row r="212" spans="1:7" x14ac:dyDescent="0.25">
      <c r="A212" s="14"/>
      <c r="B212" s="14"/>
      <c r="C212" s="46"/>
      <c r="D212" s="14"/>
      <c r="E212" s="14"/>
      <c r="F212" s="14"/>
      <c r="G212" s="14"/>
    </row>
    <row r="213" spans="1:7" x14ac:dyDescent="0.25">
      <c r="A213" s="14"/>
      <c r="B213" s="14"/>
      <c r="C213" s="46"/>
      <c r="D213" s="14"/>
      <c r="E213" s="14"/>
      <c r="F213" s="14"/>
      <c r="G213" s="14"/>
    </row>
    <row r="214" spans="1:7" x14ac:dyDescent="0.25">
      <c r="A214" s="14"/>
      <c r="B214" s="14"/>
      <c r="C214" s="46"/>
      <c r="D214" s="14"/>
      <c r="E214" s="14"/>
      <c r="F214" s="14"/>
      <c r="G214" s="14"/>
    </row>
    <row r="215" spans="1:7" x14ac:dyDescent="0.25">
      <c r="A215" s="14"/>
      <c r="B215" s="14"/>
      <c r="C215" s="46"/>
      <c r="D215" s="14"/>
      <c r="E215" s="14"/>
      <c r="F215" s="14"/>
      <c r="G215" s="14"/>
    </row>
    <row r="216" spans="1:7" x14ac:dyDescent="0.25">
      <c r="A216" s="14"/>
      <c r="B216" s="14"/>
      <c r="C216" s="46"/>
      <c r="D216" s="14"/>
      <c r="E216" s="14"/>
      <c r="F216" s="14"/>
      <c r="G216" s="14"/>
    </row>
    <row r="217" spans="1:7" x14ac:dyDescent="0.25">
      <c r="A217" s="14"/>
      <c r="B217" s="14"/>
      <c r="C217" s="46"/>
      <c r="D217" s="14"/>
      <c r="E217" s="14"/>
      <c r="F217" s="14"/>
      <c r="G217" s="14"/>
    </row>
    <row r="218" spans="1:7" x14ac:dyDescent="0.25">
      <c r="A218" s="14"/>
      <c r="B218" s="14"/>
      <c r="C218" s="46"/>
      <c r="D218" s="14"/>
      <c r="E218" s="14"/>
      <c r="F218" s="14"/>
      <c r="G218" s="14"/>
    </row>
    <row r="219" spans="1:7" x14ac:dyDescent="0.25">
      <c r="A219" s="14"/>
      <c r="B219" s="14"/>
      <c r="C219" s="46"/>
      <c r="D219" s="14"/>
      <c r="E219" s="14"/>
      <c r="F219" s="14"/>
      <c r="G219" s="14"/>
    </row>
    <row r="220" spans="1:7" x14ac:dyDescent="0.25">
      <c r="A220" s="14"/>
      <c r="B220" s="14"/>
      <c r="C220" s="46"/>
      <c r="D220" s="14"/>
      <c r="E220" s="14"/>
      <c r="F220" s="14"/>
      <c r="G220" s="14"/>
    </row>
    <row r="221" spans="1:7" x14ac:dyDescent="0.25">
      <c r="A221" s="14"/>
      <c r="B221" s="14"/>
      <c r="C221" s="46"/>
      <c r="D221" s="14"/>
      <c r="E221" s="14"/>
      <c r="F221" s="14"/>
      <c r="G221" s="14"/>
    </row>
    <row r="222" spans="1:7" x14ac:dyDescent="0.25">
      <c r="A222" s="14"/>
      <c r="B222" s="14"/>
      <c r="C222" s="46"/>
      <c r="D222" s="14"/>
      <c r="E222" s="14"/>
      <c r="F222" s="14"/>
      <c r="G222" s="14"/>
    </row>
    <row r="223" spans="1:7" x14ac:dyDescent="0.25">
      <c r="A223" s="14"/>
      <c r="B223" s="14"/>
      <c r="C223" s="46"/>
      <c r="D223" s="14"/>
      <c r="E223" s="14"/>
      <c r="F223" s="14"/>
      <c r="G223" s="14"/>
    </row>
    <row r="224" spans="1:7" x14ac:dyDescent="0.25">
      <c r="A224" s="14"/>
      <c r="B224" s="14"/>
      <c r="C224" s="46"/>
      <c r="D224" s="14"/>
      <c r="E224" s="14"/>
      <c r="F224" s="14"/>
      <c r="G224" s="14"/>
    </row>
    <row r="225" spans="1:7" x14ac:dyDescent="0.25">
      <c r="A225" s="14"/>
      <c r="B225" s="14"/>
      <c r="C225" s="46"/>
      <c r="D225" s="14"/>
      <c r="E225" s="14"/>
      <c r="F225" s="14"/>
      <c r="G225" s="14"/>
    </row>
    <row r="226" spans="1:7" x14ac:dyDescent="0.25">
      <c r="A226" s="14"/>
      <c r="B226" s="14"/>
      <c r="C226" s="46"/>
      <c r="D226" s="14"/>
      <c r="E226" s="14"/>
      <c r="F226" s="14"/>
      <c r="G226" s="14"/>
    </row>
    <row r="227" spans="1:7" x14ac:dyDescent="0.25">
      <c r="A227" s="14"/>
      <c r="B227" s="14"/>
      <c r="C227" s="46"/>
      <c r="D227" s="14"/>
      <c r="E227" s="14"/>
      <c r="F227" s="14"/>
      <c r="G227" s="14"/>
    </row>
    <row r="228" spans="1:7" x14ac:dyDescent="0.25">
      <c r="A228" s="14"/>
      <c r="B228" s="14"/>
      <c r="C228" s="46"/>
      <c r="D228" s="14"/>
      <c r="E228" s="14"/>
      <c r="F228" s="14"/>
      <c r="G228" s="14"/>
    </row>
    <row r="229" spans="1:7" x14ac:dyDescent="0.25">
      <c r="A229" s="14"/>
      <c r="B229" s="14"/>
      <c r="C229" s="46"/>
      <c r="D229" s="14"/>
      <c r="E229" s="14"/>
      <c r="F229" s="14"/>
      <c r="G229" s="14"/>
    </row>
    <row r="230" spans="1:7" x14ac:dyDescent="0.25">
      <c r="A230" s="14"/>
      <c r="B230" s="14"/>
      <c r="C230" s="46"/>
      <c r="D230" s="14"/>
      <c r="E230" s="14"/>
      <c r="F230" s="14"/>
      <c r="G230" s="14"/>
    </row>
    <row r="231" spans="1:7" x14ac:dyDescent="0.25">
      <c r="A231" s="14"/>
      <c r="B231" s="14"/>
      <c r="C231" s="46"/>
      <c r="D231" s="14"/>
      <c r="E231" s="14"/>
      <c r="F231" s="14"/>
      <c r="G231" s="14"/>
    </row>
    <row r="232" spans="1:7" x14ac:dyDescent="0.25">
      <c r="A232" s="14"/>
      <c r="B232" s="14"/>
      <c r="C232" s="46"/>
      <c r="D232" s="14"/>
      <c r="E232" s="14"/>
      <c r="F232" s="14"/>
      <c r="G232" s="14"/>
    </row>
    <row r="233" spans="1:7" x14ac:dyDescent="0.25">
      <c r="A233" s="14"/>
      <c r="B233" s="14"/>
      <c r="C233" s="46"/>
      <c r="D233" s="14"/>
      <c r="E233" s="14"/>
      <c r="F233" s="14"/>
      <c r="G233" s="14"/>
    </row>
    <row r="234" spans="1:7" x14ac:dyDescent="0.25">
      <c r="A234" s="14"/>
      <c r="B234" s="14"/>
      <c r="C234" s="46"/>
      <c r="D234" s="14"/>
      <c r="E234" s="14"/>
      <c r="F234" s="14"/>
      <c r="G234" s="14"/>
    </row>
    <row r="235" spans="1:7" x14ac:dyDescent="0.25">
      <c r="A235" s="14"/>
      <c r="B235" s="14"/>
      <c r="C235" s="46"/>
      <c r="D235" s="14"/>
      <c r="E235" s="14"/>
      <c r="F235" s="14"/>
      <c r="G235" s="14"/>
    </row>
    <row r="236" spans="1:7" x14ac:dyDescent="0.25">
      <c r="A236" s="14"/>
      <c r="B236" s="14"/>
      <c r="C236" s="46"/>
      <c r="D236" s="14"/>
      <c r="E236" s="14"/>
      <c r="F236" s="14"/>
      <c r="G236" s="14"/>
    </row>
    <row r="237" spans="1:7" x14ac:dyDescent="0.25">
      <c r="A237" s="14"/>
      <c r="B237" s="14"/>
      <c r="C237" s="46"/>
      <c r="D237" s="14"/>
      <c r="E237" s="14"/>
      <c r="F237" s="14"/>
      <c r="G237" s="14"/>
    </row>
    <row r="238" spans="1:7" x14ac:dyDescent="0.25">
      <c r="A238" s="14"/>
      <c r="B238" s="14"/>
      <c r="C238" s="46"/>
      <c r="D238" s="14"/>
      <c r="E238" s="14"/>
      <c r="F238" s="14"/>
      <c r="G238" s="14"/>
    </row>
    <row r="239" spans="1:7" x14ac:dyDescent="0.25">
      <c r="A239" s="14"/>
      <c r="B239" s="14"/>
      <c r="C239" s="46"/>
      <c r="D239" s="14"/>
      <c r="E239" s="14"/>
      <c r="F239" s="14"/>
      <c r="G239" s="14"/>
    </row>
    <row r="240" spans="1:7" x14ac:dyDescent="0.25">
      <c r="A240" s="14"/>
      <c r="B240" s="14"/>
      <c r="C240" s="46"/>
      <c r="D240" s="14"/>
      <c r="E240" s="14"/>
      <c r="F240" s="14"/>
      <c r="G240" s="14"/>
    </row>
    <row r="241" spans="1:7" x14ac:dyDescent="0.25">
      <c r="A241" s="14"/>
      <c r="B241" s="14"/>
      <c r="C241" s="46"/>
      <c r="D241" s="14"/>
      <c r="E241" s="14"/>
      <c r="F241" s="14"/>
      <c r="G241" s="14"/>
    </row>
    <row r="242" spans="1:7" x14ac:dyDescent="0.25">
      <c r="A242" s="14"/>
      <c r="B242" s="14"/>
      <c r="C242" s="46"/>
      <c r="D242" s="14"/>
      <c r="E242" s="14"/>
      <c r="F242" s="14"/>
      <c r="G242" s="14"/>
    </row>
    <row r="243" spans="1:7" x14ac:dyDescent="0.25">
      <c r="A243" s="14"/>
      <c r="B243" s="14"/>
      <c r="C243" s="46"/>
      <c r="D243" s="14"/>
      <c r="E243" s="14"/>
      <c r="F243" s="14"/>
      <c r="G243" s="14"/>
    </row>
    <row r="244" spans="1:7" x14ac:dyDescent="0.25">
      <c r="A244" s="14"/>
      <c r="B244" s="14"/>
      <c r="C244" s="46"/>
      <c r="D244" s="14"/>
      <c r="E244" s="14"/>
      <c r="F244" s="14"/>
      <c r="G244" s="14"/>
    </row>
    <row r="245" spans="1:7" x14ac:dyDescent="0.25">
      <c r="A245" s="14"/>
      <c r="B245" s="14"/>
      <c r="C245" s="46"/>
      <c r="D245" s="14"/>
      <c r="E245" s="14"/>
      <c r="F245" s="14"/>
      <c r="G245" s="14"/>
    </row>
    <row r="246" spans="1:7" x14ac:dyDescent="0.25">
      <c r="A246" s="14"/>
      <c r="B246" s="14"/>
      <c r="C246" s="46"/>
      <c r="D246" s="14"/>
      <c r="E246" s="14"/>
      <c r="F246" s="14"/>
      <c r="G246" s="14"/>
    </row>
    <row r="247" spans="1:7" x14ac:dyDescent="0.25">
      <c r="A247" s="14"/>
      <c r="B247" s="14"/>
      <c r="C247" s="46"/>
      <c r="D247" s="14"/>
      <c r="E247" s="14"/>
      <c r="F247" s="14"/>
      <c r="G247" s="14"/>
    </row>
    <row r="248" spans="1:7" x14ac:dyDescent="0.25">
      <c r="A248" s="14"/>
      <c r="B248" s="14"/>
      <c r="C248" s="46"/>
      <c r="D248" s="14"/>
      <c r="E248" s="14"/>
      <c r="F248" s="14"/>
      <c r="G248" s="14"/>
    </row>
    <row r="249" spans="1:7" x14ac:dyDescent="0.25">
      <c r="A249" s="14"/>
      <c r="B249" s="14"/>
      <c r="C249" s="46"/>
      <c r="D249" s="14"/>
      <c r="E249" s="14"/>
      <c r="F249" s="14"/>
      <c r="G249" s="14"/>
    </row>
    <row r="250" spans="1:7" x14ac:dyDescent="0.25">
      <c r="A250" s="14"/>
      <c r="B250" s="14"/>
      <c r="C250" s="46"/>
      <c r="D250" s="14"/>
      <c r="E250" s="14"/>
      <c r="F250" s="14"/>
      <c r="G250" s="14"/>
    </row>
    <row r="251" spans="1:7" x14ac:dyDescent="0.25">
      <c r="A251" s="14"/>
      <c r="B251" s="14"/>
      <c r="C251" s="46"/>
      <c r="D251" s="14"/>
      <c r="E251" s="14"/>
      <c r="F251" s="14"/>
      <c r="G251" s="14"/>
    </row>
    <row r="252" spans="1:7" x14ac:dyDescent="0.25">
      <c r="A252" s="14"/>
      <c r="B252" s="14"/>
      <c r="C252" s="46"/>
      <c r="D252" s="14"/>
      <c r="E252" s="14"/>
      <c r="F252" s="14"/>
      <c r="G252" s="14"/>
    </row>
    <row r="253" spans="1:7" x14ac:dyDescent="0.25">
      <c r="A253" s="14"/>
      <c r="B253" s="14"/>
      <c r="C253" s="46"/>
      <c r="D253" s="14"/>
      <c r="E253" s="14"/>
      <c r="F253" s="14"/>
      <c r="G253" s="14"/>
    </row>
    <row r="254" spans="1:7" x14ac:dyDescent="0.25">
      <c r="A254" s="14"/>
      <c r="B254" s="14"/>
      <c r="C254" s="46"/>
      <c r="D254" s="14"/>
      <c r="E254" s="14"/>
      <c r="F254" s="14"/>
      <c r="G254" s="14"/>
    </row>
    <row r="255" spans="1:7" x14ac:dyDescent="0.25">
      <c r="A255" s="14"/>
      <c r="B255" s="14"/>
      <c r="C255" s="46"/>
      <c r="D255" s="14"/>
      <c r="E255" s="14"/>
      <c r="F255" s="14"/>
      <c r="G255" s="14"/>
    </row>
    <row r="256" spans="1:7" x14ac:dyDescent="0.25">
      <c r="A256" s="14"/>
      <c r="B256" s="14"/>
      <c r="C256" s="46"/>
      <c r="D256" s="14"/>
      <c r="E256" s="14"/>
      <c r="F256" s="14"/>
      <c r="G256" s="14"/>
    </row>
    <row r="257" spans="1:7" x14ac:dyDescent="0.25">
      <c r="A257" s="14"/>
      <c r="B257" s="14"/>
      <c r="C257" s="46"/>
      <c r="D257" s="14"/>
      <c r="E257" s="14"/>
      <c r="F257" s="14"/>
      <c r="G257" s="14"/>
    </row>
    <row r="258" spans="1:7" x14ac:dyDescent="0.25">
      <c r="A258" s="14"/>
      <c r="B258" s="14"/>
      <c r="C258" s="46"/>
      <c r="D258" s="14"/>
      <c r="E258" s="14"/>
      <c r="F258" s="14"/>
      <c r="G258" s="14"/>
    </row>
    <row r="259" spans="1:7" x14ac:dyDescent="0.25">
      <c r="A259" s="14"/>
      <c r="B259" s="14"/>
      <c r="C259" s="46"/>
      <c r="D259" s="14"/>
      <c r="E259" s="14"/>
      <c r="F259" s="14"/>
      <c r="G259" s="14"/>
    </row>
    <row r="260" spans="1:7" x14ac:dyDescent="0.25">
      <c r="A260" s="14"/>
      <c r="B260" s="14"/>
      <c r="C260" s="46"/>
      <c r="D260" s="14"/>
      <c r="E260" s="14"/>
      <c r="F260" s="14"/>
      <c r="G260" s="14"/>
    </row>
    <row r="261" spans="1:7" x14ac:dyDescent="0.25">
      <c r="A261" s="14"/>
      <c r="B261" s="14"/>
      <c r="C261" s="46"/>
      <c r="D261" s="14"/>
      <c r="E261" s="14"/>
      <c r="F261" s="14"/>
      <c r="G261" s="14"/>
    </row>
    <row r="262" spans="1:7" x14ac:dyDescent="0.25">
      <c r="A262" s="14"/>
      <c r="B262" s="14"/>
      <c r="C262" s="46"/>
      <c r="D262" s="14"/>
      <c r="E262" s="14"/>
      <c r="F262" s="14"/>
      <c r="G262" s="14"/>
    </row>
    <row r="263" spans="1:7" x14ac:dyDescent="0.25">
      <c r="A263" s="14"/>
      <c r="B263" s="14"/>
      <c r="C263" s="46"/>
      <c r="D263" s="14"/>
      <c r="E263" s="14"/>
      <c r="F263" s="14"/>
      <c r="G263" s="14"/>
    </row>
    <row r="264" spans="1:7" x14ac:dyDescent="0.25">
      <c r="A264" s="14"/>
      <c r="B264" s="14"/>
      <c r="C264" s="46"/>
      <c r="D264" s="14"/>
      <c r="E264" s="14"/>
      <c r="F264" s="14"/>
      <c r="G264" s="14"/>
    </row>
    <row r="265" spans="1:7" x14ac:dyDescent="0.25">
      <c r="A265" s="14"/>
      <c r="B265" s="14"/>
      <c r="C265" s="46"/>
      <c r="D265" s="14"/>
      <c r="E265" s="14"/>
      <c r="F265" s="14"/>
      <c r="G265" s="14"/>
    </row>
    <row r="266" spans="1:7" x14ac:dyDescent="0.25">
      <c r="A266" s="14"/>
      <c r="B266" s="14"/>
      <c r="C266" s="46"/>
      <c r="D266" s="14"/>
      <c r="E266" s="14"/>
      <c r="F266" s="14"/>
      <c r="G266" s="14"/>
    </row>
    <row r="267" spans="1:7" x14ac:dyDescent="0.25">
      <c r="A267" s="14"/>
      <c r="B267" s="14"/>
      <c r="C267" s="46"/>
      <c r="D267" s="14"/>
      <c r="E267" s="14"/>
      <c r="F267" s="14"/>
      <c r="G267" s="14"/>
    </row>
    <row r="268" spans="1:7" x14ac:dyDescent="0.25">
      <c r="A268" s="14"/>
      <c r="B268" s="14"/>
      <c r="C268" s="46"/>
      <c r="D268" s="14"/>
      <c r="E268" s="14"/>
      <c r="F268" s="14"/>
      <c r="G268" s="14"/>
    </row>
    <row r="269" spans="1:7" x14ac:dyDescent="0.25">
      <c r="A269" s="14"/>
      <c r="B269" s="14"/>
      <c r="C269" s="46"/>
      <c r="D269" s="14"/>
      <c r="E269" s="14"/>
      <c r="F269" s="14"/>
      <c r="G269" s="14"/>
    </row>
    <row r="270" spans="1:7" x14ac:dyDescent="0.25">
      <c r="A270" s="14"/>
      <c r="B270" s="14"/>
      <c r="C270" s="46"/>
      <c r="D270" s="14"/>
      <c r="E270" s="14"/>
      <c r="F270" s="14"/>
      <c r="G270" s="14"/>
    </row>
    <row r="271" spans="1:7" x14ac:dyDescent="0.25">
      <c r="A271" s="14"/>
      <c r="B271" s="14"/>
      <c r="C271" s="46"/>
      <c r="D271" s="14"/>
      <c r="E271" s="14"/>
      <c r="F271" s="14"/>
      <c r="G271" s="14"/>
    </row>
    <row r="272" spans="1:7" x14ac:dyDescent="0.25">
      <c r="A272" s="14"/>
      <c r="B272" s="14"/>
      <c r="C272" s="46"/>
      <c r="D272" s="14"/>
      <c r="E272" s="14"/>
      <c r="F272" s="14"/>
      <c r="G272" s="14"/>
    </row>
    <row r="273" spans="1:7" x14ac:dyDescent="0.25">
      <c r="A273" s="14"/>
      <c r="B273" s="14"/>
      <c r="C273" s="46"/>
      <c r="D273" s="14"/>
      <c r="E273" s="14"/>
      <c r="F273" s="14"/>
      <c r="G273" s="14"/>
    </row>
    <row r="274" spans="1:7" x14ac:dyDescent="0.25">
      <c r="A274" s="14"/>
      <c r="B274" s="14"/>
      <c r="C274" s="46"/>
      <c r="D274" s="14"/>
      <c r="E274" s="14"/>
      <c r="F274" s="14"/>
      <c r="G274" s="14"/>
    </row>
    <row r="275" spans="1:7" x14ac:dyDescent="0.25">
      <c r="A275" s="14"/>
      <c r="B275" s="14"/>
      <c r="C275" s="46"/>
      <c r="D275" s="14"/>
      <c r="E275" s="14"/>
      <c r="F275" s="14"/>
      <c r="G275" s="14"/>
    </row>
    <row r="276" spans="1:7" x14ac:dyDescent="0.25">
      <c r="A276" s="14"/>
      <c r="B276" s="14"/>
      <c r="C276" s="46"/>
      <c r="D276" s="14"/>
      <c r="E276" s="14"/>
      <c r="F276" s="14"/>
      <c r="G276" s="14"/>
    </row>
    <row r="277" spans="1:7" x14ac:dyDescent="0.25">
      <c r="A277" s="14"/>
      <c r="B277" s="14"/>
      <c r="C277" s="46"/>
      <c r="D277" s="14"/>
      <c r="E277" s="14"/>
      <c r="F277" s="14"/>
      <c r="G277" s="14"/>
    </row>
    <row r="278" spans="1:7" x14ac:dyDescent="0.25">
      <c r="A278" s="14"/>
      <c r="B278" s="14"/>
      <c r="C278" s="46"/>
      <c r="D278" s="14"/>
      <c r="E278" s="14"/>
      <c r="F278" s="14"/>
      <c r="G278" s="14"/>
    </row>
    <row r="279" spans="1:7" x14ac:dyDescent="0.25">
      <c r="A279" s="14"/>
      <c r="B279" s="14"/>
      <c r="C279" s="46"/>
      <c r="D279" s="14"/>
      <c r="E279" s="14"/>
      <c r="F279" s="14"/>
      <c r="G279" s="14"/>
    </row>
    <row r="280" spans="1:7" x14ac:dyDescent="0.25">
      <c r="A280" s="14"/>
      <c r="B280" s="14"/>
      <c r="C280" s="46"/>
      <c r="D280" s="14"/>
      <c r="E280" s="14"/>
      <c r="F280" s="14"/>
      <c r="G280" s="14"/>
    </row>
    <row r="281" spans="1:7" x14ac:dyDescent="0.25">
      <c r="A281" s="14"/>
      <c r="B281" s="14"/>
      <c r="C281" s="46"/>
      <c r="D281" s="14"/>
      <c r="E281" s="14"/>
      <c r="F281" s="14"/>
      <c r="G281" s="14"/>
    </row>
    <row r="282" spans="1:7" x14ac:dyDescent="0.25">
      <c r="A282" s="14"/>
      <c r="B282" s="14"/>
      <c r="C282" s="46"/>
      <c r="D282" s="14"/>
      <c r="E282" s="14"/>
      <c r="F282" s="14"/>
      <c r="G282" s="14"/>
    </row>
    <row r="283" spans="1:7" x14ac:dyDescent="0.25">
      <c r="A283" s="14"/>
      <c r="B283" s="14"/>
      <c r="C283" s="46"/>
      <c r="D283" s="14"/>
      <c r="E283" s="14"/>
      <c r="F283" s="14"/>
      <c r="G283" s="14"/>
    </row>
    <row r="284" spans="1:7" x14ac:dyDescent="0.25">
      <c r="A284" s="14"/>
      <c r="B284" s="14"/>
      <c r="C284" s="46"/>
      <c r="D284" s="14"/>
      <c r="E284" s="14"/>
      <c r="F284" s="14"/>
      <c r="G284" s="14"/>
    </row>
    <row r="285" spans="1:7" x14ac:dyDescent="0.25">
      <c r="A285" s="14"/>
      <c r="B285" s="14"/>
      <c r="C285" s="46"/>
      <c r="D285" s="14"/>
      <c r="E285" s="14"/>
      <c r="F285" s="14"/>
      <c r="G285" s="14"/>
    </row>
    <row r="286" spans="1:7" x14ac:dyDescent="0.25">
      <c r="A286" s="14"/>
      <c r="B286" s="14"/>
      <c r="C286" s="46"/>
      <c r="D286" s="14"/>
      <c r="E286" s="14"/>
      <c r="F286" s="14"/>
      <c r="G286" s="14"/>
    </row>
    <row r="287" spans="1:7" x14ac:dyDescent="0.25">
      <c r="A287" s="14"/>
      <c r="B287" s="14"/>
      <c r="C287" s="46"/>
      <c r="D287" s="14"/>
      <c r="E287" s="14"/>
      <c r="F287" s="14"/>
      <c r="G287" s="14"/>
    </row>
    <row r="288" spans="1:7" x14ac:dyDescent="0.25">
      <c r="A288" s="14"/>
      <c r="B288" s="14"/>
      <c r="C288" s="46"/>
      <c r="D288" s="14"/>
      <c r="E288" s="14"/>
      <c r="F288" s="14"/>
      <c r="G288" s="14"/>
    </row>
    <row r="289" spans="1:7" x14ac:dyDescent="0.25">
      <c r="A289" s="14"/>
      <c r="B289" s="14"/>
      <c r="C289" s="46"/>
      <c r="D289" s="14"/>
      <c r="E289" s="14"/>
      <c r="F289" s="14"/>
      <c r="G289" s="14"/>
    </row>
    <row r="290" spans="1:7" x14ac:dyDescent="0.25">
      <c r="A290" s="14"/>
      <c r="B290" s="14"/>
      <c r="C290" s="46"/>
      <c r="D290" s="14"/>
      <c r="E290" s="14"/>
      <c r="F290" s="14"/>
      <c r="G290" s="14"/>
    </row>
    <row r="291" spans="1:7" x14ac:dyDescent="0.25">
      <c r="A291" s="14"/>
      <c r="B291" s="14"/>
      <c r="C291" s="46"/>
      <c r="D291" s="14"/>
      <c r="E291" s="14"/>
      <c r="F291" s="14"/>
      <c r="G291" s="14"/>
    </row>
    <row r="292" spans="1:7" x14ac:dyDescent="0.25">
      <c r="A292" s="14"/>
      <c r="B292" s="14"/>
      <c r="C292" s="46"/>
      <c r="D292" s="14"/>
      <c r="E292" s="14"/>
      <c r="F292" s="14"/>
      <c r="G292" s="14"/>
    </row>
    <row r="293" spans="1:7" x14ac:dyDescent="0.25">
      <c r="A293" s="14"/>
      <c r="B293" s="14"/>
      <c r="C293" s="46"/>
      <c r="D293" s="14"/>
      <c r="E293" s="14"/>
      <c r="F293" s="14"/>
      <c r="G293" s="14"/>
    </row>
    <row r="294" spans="1:7" x14ac:dyDescent="0.25">
      <c r="A294" s="14"/>
      <c r="B294" s="14"/>
      <c r="C294" s="46"/>
      <c r="D294" s="14"/>
      <c r="E294" s="14"/>
      <c r="F294" s="14"/>
      <c r="G294" s="14"/>
    </row>
    <row r="295" spans="1:7" x14ac:dyDescent="0.25">
      <c r="A295" s="14"/>
      <c r="B295" s="14"/>
      <c r="C295" s="46"/>
      <c r="D295" s="14"/>
      <c r="E295" s="14"/>
      <c r="F295" s="14"/>
      <c r="G295" s="14"/>
    </row>
    <row r="296" spans="1:7" x14ac:dyDescent="0.25">
      <c r="A296" s="14"/>
      <c r="B296" s="14"/>
      <c r="C296" s="46"/>
      <c r="D296" s="14"/>
      <c r="E296" s="14"/>
      <c r="F296" s="14"/>
      <c r="G296" s="14"/>
    </row>
    <row r="297" spans="1:7" x14ac:dyDescent="0.25">
      <c r="A297" s="14"/>
      <c r="B297" s="14"/>
      <c r="C297" s="46"/>
      <c r="D297" s="14"/>
      <c r="E297" s="14"/>
      <c r="F297" s="14"/>
      <c r="G297" s="14"/>
    </row>
    <row r="298" spans="1:7" x14ac:dyDescent="0.25">
      <c r="A298" s="14"/>
      <c r="B298" s="14"/>
      <c r="C298" s="46"/>
      <c r="D298" s="14"/>
      <c r="E298" s="14"/>
      <c r="F298" s="14"/>
      <c r="G298" s="14"/>
    </row>
    <row r="299" spans="1:7" x14ac:dyDescent="0.25">
      <c r="A299" s="14"/>
      <c r="B299" s="14"/>
      <c r="C299" s="46"/>
      <c r="D299" s="14"/>
      <c r="E299" s="14"/>
      <c r="F299" s="14"/>
      <c r="G299" s="14"/>
    </row>
    <row r="300" spans="1:7" x14ac:dyDescent="0.25">
      <c r="A300" s="14"/>
      <c r="B300" s="14"/>
      <c r="C300" s="46"/>
      <c r="D300" s="14"/>
      <c r="E300" s="14"/>
      <c r="F300" s="14"/>
      <c r="G300" s="14"/>
    </row>
    <row r="301" spans="1:7" x14ac:dyDescent="0.25">
      <c r="A301" s="14"/>
      <c r="B301" s="14"/>
      <c r="C301" s="46"/>
      <c r="D301" s="14"/>
      <c r="E301" s="14"/>
      <c r="F301" s="14"/>
      <c r="G301" s="14"/>
    </row>
    <row r="302" spans="1:7" x14ac:dyDescent="0.25">
      <c r="A302" s="14"/>
      <c r="B302" s="14"/>
      <c r="C302" s="46"/>
      <c r="D302" s="14"/>
      <c r="E302" s="14"/>
      <c r="F302" s="14"/>
      <c r="G302" s="14"/>
    </row>
    <row r="303" spans="1:7" x14ac:dyDescent="0.25">
      <c r="A303" s="14"/>
      <c r="B303" s="14"/>
      <c r="C303" s="46"/>
      <c r="D303" s="14"/>
      <c r="E303" s="14"/>
      <c r="F303" s="14"/>
      <c r="G303" s="14"/>
    </row>
    <row r="304" spans="1:7" x14ac:dyDescent="0.25">
      <c r="A304" s="14"/>
      <c r="B304" s="14"/>
      <c r="C304" s="46"/>
      <c r="D304" s="14"/>
      <c r="E304" s="14"/>
      <c r="F304" s="14"/>
      <c r="G304" s="14"/>
    </row>
    <row r="305" spans="1:7" x14ac:dyDescent="0.25">
      <c r="A305" s="14"/>
      <c r="B305" s="14"/>
      <c r="C305" s="46"/>
      <c r="D305" s="14"/>
      <c r="E305" s="14"/>
      <c r="F305" s="14"/>
      <c r="G305" s="14"/>
    </row>
    <row r="306" spans="1:7" x14ac:dyDescent="0.25">
      <c r="A306" s="14"/>
      <c r="B306" s="14"/>
      <c r="C306" s="46"/>
      <c r="D306" s="14"/>
      <c r="E306" s="14"/>
      <c r="F306" s="14"/>
      <c r="G306" s="14"/>
    </row>
    <row r="307" spans="1:7" x14ac:dyDescent="0.25">
      <c r="A307" s="14"/>
      <c r="B307" s="14"/>
      <c r="C307" s="46"/>
      <c r="D307" s="14"/>
      <c r="E307" s="14"/>
      <c r="F307" s="14"/>
      <c r="G307" s="14"/>
    </row>
    <row r="308" spans="1:7" x14ac:dyDescent="0.25">
      <c r="C308" s="47"/>
    </row>
    <row r="309" spans="1:7" x14ac:dyDescent="0.25">
      <c r="C309" s="47"/>
    </row>
    <row r="310" spans="1:7" x14ac:dyDescent="0.25">
      <c r="C310" s="47"/>
    </row>
    <row r="311" spans="1:7" x14ac:dyDescent="0.25">
      <c r="C311" s="47"/>
    </row>
    <row r="312" spans="1:7" x14ac:dyDescent="0.25">
      <c r="C312" s="47"/>
    </row>
    <row r="313" spans="1:7" x14ac:dyDescent="0.25">
      <c r="C313" s="47"/>
    </row>
    <row r="314" spans="1:7" x14ac:dyDescent="0.25">
      <c r="C314" s="47"/>
    </row>
    <row r="315" spans="1:7" x14ac:dyDescent="0.25">
      <c r="C315" s="47"/>
    </row>
    <row r="316" spans="1:7" x14ac:dyDescent="0.25">
      <c r="C316" s="47"/>
    </row>
    <row r="317" spans="1:7" x14ac:dyDescent="0.25">
      <c r="C317" s="47"/>
    </row>
    <row r="318" spans="1:7" x14ac:dyDescent="0.25">
      <c r="C318" s="47"/>
    </row>
    <row r="319" spans="1:7" x14ac:dyDescent="0.25">
      <c r="C319" s="47"/>
    </row>
    <row r="320" spans="1:7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  <row r="486" spans="3:3" x14ac:dyDescent="0.25">
      <c r="C486" s="47"/>
    </row>
    <row r="487" spans="3:3" x14ac:dyDescent="0.25">
      <c r="C487" s="47"/>
    </row>
    <row r="488" spans="3:3" x14ac:dyDescent="0.25">
      <c r="C488" s="47"/>
    </row>
    <row r="489" spans="3:3" x14ac:dyDescent="0.25">
      <c r="C489" s="47"/>
    </row>
    <row r="490" spans="3:3" x14ac:dyDescent="0.25">
      <c r="C490" s="47"/>
    </row>
    <row r="491" spans="3:3" x14ac:dyDescent="0.25">
      <c r="C491" s="47"/>
    </row>
    <row r="492" spans="3:3" x14ac:dyDescent="0.25">
      <c r="C492" s="47"/>
    </row>
    <row r="493" spans="3:3" x14ac:dyDescent="0.25">
      <c r="C493" s="47"/>
    </row>
    <row r="494" spans="3:3" x14ac:dyDescent="0.25">
      <c r="C494" s="47"/>
    </row>
    <row r="495" spans="3:3" x14ac:dyDescent="0.25">
      <c r="C495" s="47"/>
    </row>
    <row r="496" spans="3:3" x14ac:dyDescent="0.25">
      <c r="C496" s="47"/>
    </row>
    <row r="497" spans="3:3" x14ac:dyDescent="0.25">
      <c r="C497" s="47"/>
    </row>
    <row r="498" spans="3:3" x14ac:dyDescent="0.25">
      <c r="C498" s="47"/>
    </row>
    <row r="499" spans="3:3" x14ac:dyDescent="0.25">
      <c r="C499" s="47"/>
    </row>
    <row r="500" spans="3:3" x14ac:dyDescent="0.25">
      <c r="C500" s="47"/>
    </row>
    <row r="501" spans="3:3" x14ac:dyDescent="0.25">
      <c r="C501" s="47"/>
    </row>
    <row r="502" spans="3:3" x14ac:dyDescent="0.25">
      <c r="C502" s="47"/>
    </row>
    <row r="503" spans="3:3" x14ac:dyDescent="0.25">
      <c r="C503" s="47"/>
    </row>
    <row r="504" spans="3:3" x14ac:dyDescent="0.25">
      <c r="C504" s="47"/>
    </row>
    <row r="505" spans="3:3" x14ac:dyDescent="0.25">
      <c r="C505" s="47"/>
    </row>
    <row r="506" spans="3:3" x14ac:dyDescent="0.25">
      <c r="C506" s="47"/>
    </row>
    <row r="507" spans="3:3" x14ac:dyDescent="0.25">
      <c r="C507" s="47"/>
    </row>
    <row r="508" spans="3:3" x14ac:dyDescent="0.25">
      <c r="C508" s="47"/>
    </row>
    <row r="509" spans="3:3" x14ac:dyDescent="0.25">
      <c r="C509" s="47"/>
    </row>
    <row r="510" spans="3:3" x14ac:dyDescent="0.25">
      <c r="C510" s="47"/>
    </row>
    <row r="511" spans="3:3" x14ac:dyDescent="0.25">
      <c r="C511" s="47"/>
    </row>
    <row r="512" spans="3:3" x14ac:dyDescent="0.25">
      <c r="C512" s="47"/>
    </row>
    <row r="513" spans="3:3" x14ac:dyDescent="0.25">
      <c r="C513" s="47"/>
    </row>
    <row r="514" spans="3:3" x14ac:dyDescent="0.25">
      <c r="C514" s="47"/>
    </row>
    <row r="515" spans="3:3" x14ac:dyDescent="0.25">
      <c r="C515" s="47"/>
    </row>
    <row r="516" spans="3:3" x14ac:dyDescent="0.25">
      <c r="C516" s="47"/>
    </row>
    <row r="517" spans="3:3" x14ac:dyDescent="0.25">
      <c r="C517" s="47"/>
    </row>
    <row r="518" spans="3:3" x14ac:dyDescent="0.25">
      <c r="C518" s="47"/>
    </row>
    <row r="519" spans="3:3" x14ac:dyDescent="0.25">
      <c r="C519" s="47"/>
    </row>
    <row r="520" spans="3:3" x14ac:dyDescent="0.25">
      <c r="C520" s="47"/>
    </row>
    <row r="521" spans="3:3" x14ac:dyDescent="0.25">
      <c r="C521" s="47"/>
    </row>
    <row r="522" spans="3:3" x14ac:dyDescent="0.25">
      <c r="C522" s="47"/>
    </row>
    <row r="523" spans="3:3" x14ac:dyDescent="0.25">
      <c r="C523" s="47"/>
    </row>
    <row r="524" spans="3:3" x14ac:dyDescent="0.25">
      <c r="C524" s="47"/>
    </row>
    <row r="525" spans="3:3" x14ac:dyDescent="0.25">
      <c r="C525" s="47"/>
    </row>
    <row r="526" spans="3:3" x14ac:dyDescent="0.25">
      <c r="C526" s="47"/>
    </row>
    <row r="527" spans="3:3" x14ac:dyDescent="0.25">
      <c r="C527" s="47"/>
    </row>
    <row r="528" spans="3:3" x14ac:dyDescent="0.25">
      <c r="C528" s="47"/>
    </row>
    <row r="529" spans="3:3" x14ac:dyDescent="0.25">
      <c r="C529" s="47"/>
    </row>
    <row r="530" spans="3:3" x14ac:dyDescent="0.25">
      <c r="C530" s="47"/>
    </row>
    <row r="531" spans="3:3" x14ac:dyDescent="0.25">
      <c r="C531" s="47"/>
    </row>
    <row r="532" spans="3:3" x14ac:dyDescent="0.25">
      <c r="C532" s="47"/>
    </row>
    <row r="533" spans="3:3" x14ac:dyDescent="0.25">
      <c r="C533" s="47"/>
    </row>
    <row r="534" spans="3:3" x14ac:dyDescent="0.25">
      <c r="C534" s="47"/>
    </row>
    <row r="535" spans="3:3" x14ac:dyDescent="0.25">
      <c r="C535" s="47"/>
    </row>
    <row r="536" spans="3:3" x14ac:dyDescent="0.25">
      <c r="C536" s="47"/>
    </row>
    <row r="537" spans="3:3" x14ac:dyDescent="0.25">
      <c r="C537" s="47"/>
    </row>
    <row r="538" spans="3:3" x14ac:dyDescent="0.25">
      <c r="C538" s="47"/>
    </row>
    <row r="539" spans="3:3" x14ac:dyDescent="0.25">
      <c r="C539" s="47"/>
    </row>
    <row r="540" spans="3:3" x14ac:dyDescent="0.25">
      <c r="C540" s="47"/>
    </row>
    <row r="541" spans="3:3" x14ac:dyDescent="0.25">
      <c r="C541" s="47"/>
    </row>
    <row r="542" spans="3:3" x14ac:dyDescent="0.25">
      <c r="C542" s="47"/>
    </row>
    <row r="543" spans="3:3" x14ac:dyDescent="0.25">
      <c r="C543" s="47"/>
    </row>
    <row r="544" spans="3:3" x14ac:dyDescent="0.25">
      <c r="C544" s="47"/>
    </row>
    <row r="545" spans="3:3" x14ac:dyDescent="0.25">
      <c r="C545" s="47"/>
    </row>
    <row r="546" spans="3:3" x14ac:dyDescent="0.25">
      <c r="C546" s="47"/>
    </row>
    <row r="547" spans="3:3" x14ac:dyDescent="0.25">
      <c r="C547" s="47"/>
    </row>
    <row r="548" spans="3:3" x14ac:dyDescent="0.25">
      <c r="C548" s="47"/>
    </row>
    <row r="549" spans="3:3" x14ac:dyDescent="0.25">
      <c r="C549" s="47"/>
    </row>
    <row r="550" spans="3:3" x14ac:dyDescent="0.25">
      <c r="C550" s="47"/>
    </row>
    <row r="551" spans="3:3" x14ac:dyDescent="0.25">
      <c r="C551" s="47"/>
    </row>
    <row r="552" spans="3:3" x14ac:dyDescent="0.25">
      <c r="C552" s="47"/>
    </row>
    <row r="553" spans="3:3" x14ac:dyDescent="0.25">
      <c r="C553" s="47"/>
    </row>
    <row r="554" spans="3:3" x14ac:dyDescent="0.25">
      <c r="C554" s="47"/>
    </row>
    <row r="555" spans="3:3" x14ac:dyDescent="0.25">
      <c r="C555" s="47"/>
    </row>
    <row r="556" spans="3:3" x14ac:dyDescent="0.25">
      <c r="C556" s="47"/>
    </row>
    <row r="557" spans="3:3" x14ac:dyDescent="0.25">
      <c r="C557" s="47"/>
    </row>
    <row r="558" spans="3:3" x14ac:dyDescent="0.25">
      <c r="C558" s="47"/>
    </row>
    <row r="559" spans="3:3" x14ac:dyDescent="0.25">
      <c r="C559" s="47"/>
    </row>
    <row r="560" spans="3:3" x14ac:dyDescent="0.25">
      <c r="C560" s="47"/>
    </row>
    <row r="561" spans="3:3" x14ac:dyDescent="0.25">
      <c r="C561" s="47"/>
    </row>
    <row r="562" spans="3:3" x14ac:dyDescent="0.25">
      <c r="C562" s="47"/>
    </row>
    <row r="563" spans="3:3" x14ac:dyDescent="0.25">
      <c r="C563" s="47"/>
    </row>
    <row r="564" spans="3:3" x14ac:dyDescent="0.25">
      <c r="C564" s="47"/>
    </row>
    <row r="565" spans="3:3" x14ac:dyDescent="0.25">
      <c r="C565" s="47"/>
    </row>
    <row r="566" spans="3:3" x14ac:dyDescent="0.25">
      <c r="C566" s="47"/>
    </row>
    <row r="567" spans="3:3" x14ac:dyDescent="0.25">
      <c r="C567" s="47"/>
    </row>
    <row r="568" spans="3:3" x14ac:dyDescent="0.25">
      <c r="C568" s="47"/>
    </row>
    <row r="569" spans="3:3" x14ac:dyDescent="0.25">
      <c r="C569" s="47"/>
    </row>
    <row r="570" spans="3:3" x14ac:dyDescent="0.25">
      <c r="C570" s="47"/>
    </row>
    <row r="571" spans="3:3" x14ac:dyDescent="0.25">
      <c r="C571" s="47"/>
    </row>
    <row r="572" spans="3:3" x14ac:dyDescent="0.25">
      <c r="C572" s="47"/>
    </row>
    <row r="573" spans="3:3" x14ac:dyDescent="0.25">
      <c r="C573" s="47"/>
    </row>
    <row r="574" spans="3:3" x14ac:dyDescent="0.25">
      <c r="C574" s="47"/>
    </row>
    <row r="575" spans="3:3" x14ac:dyDescent="0.25">
      <c r="C575" s="47"/>
    </row>
    <row r="576" spans="3:3" x14ac:dyDescent="0.25">
      <c r="C576" s="47"/>
    </row>
    <row r="577" spans="3:3" x14ac:dyDescent="0.25">
      <c r="C577" s="47"/>
    </row>
    <row r="578" spans="3:3" x14ac:dyDescent="0.25">
      <c r="C578" s="47"/>
    </row>
    <row r="579" spans="3:3" x14ac:dyDescent="0.25">
      <c r="C579" s="47"/>
    </row>
    <row r="580" spans="3:3" x14ac:dyDescent="0.25">
      <c r="C580" s="47"/>
    </row>
    <row r="581" spans="3:3" x14ac:dyDescent="0.25">
      <c r="C581" s="47"/>
    </row>
    <row r="582" spans="3:3" x14ac:dyDescent="0.25">
      <c r="C582" s="47"/>
    </row>
    <row r="583" spans="3:3" x14ac:dyDescent="0.25">
      <c r="C583" s="47"/>
    </row>
    <row r="584" spans="3:3" x14ac:dyDescent="0.25">
      <c r="C584" s="47"/>
    </row>
    <row r="585" spans="3:3" x14ac:dyDescent="0.25">
      <c r="C585" s="47"/>
    </row>
    <row r="586" spans="3:3" x14ac:dyDescent="0.25">
      <c r="C586" s="47"/>
    </row>
    <row r="587" spans="3:3" x14ac:dyDescent="0.25">
      <c r="C587" s="47"/>
    </row>
    <row r="588" spans="3:3" x14ac:dyDescent="0.25">
      <c r="C588" s="47"/>
    </row>
    <row r="589" spans="3:3" x14ac:dyDescent="0.25">
      <c r="C589" s="47"/>
    </row>
    <row r="590" spans="3:3" x14ac:dyDescent="0.25">
      <c r="C590" s="47"/>
    </row>
    <row r="591" spans="3:3" x14ac:dyDescent="0.25">
      <c r="C591" s="47"/>
    </row>
    <row r="592" spans="3:3" x14ac:dyDescent="0.25">
      <c r="C592" s="47"/>
    </row>
    <row r="593" spans="3:3" x14ac:dyDescent="0.25">
      <c r="C593" s="47"/>
    </row>
    <row r="594" spans="3:3" x14ac:dyDescent="0.25">
      <c r="C594" s="47"/>
    </row>
    <row r="595" spans="3:3" x14ac:dyDescent="0.25">
      <c r="C595" s="47"/>
    </row>
    <row r="596" spans="3:3" x14ac:dyDescent="0.25">
      <c r="C596" s="47"/>
    </row>
    <row r="597" spans="3:3" x14ac:dyDescent="0.25">
      <c r="C597" s="47"/>
    </row>
    <row r="598" spans="3:3" x14ac:dyDescent="0.25">
      <c r="C598" s="47"/>
    </row>
    <row r="599" spans="3:3" x14ac:dyDescent="0.25">
      <c r="C599" s="47"/>
    </row>
    <row r="600" spans="3:3" x14ac:dyDescent="0.25">
      <c r="C600" s="47"/>
    </row>
    <row r="601" spans="3:3" x14ac:dyDescent="0.25">
      <c r="C601" s="47"/>
    </row>
    <row r="602" spans="3:3" x14ac:dyDescent="0.25">
      <c r="C602" s="47"/>
    </row>
    <row r="603" spans="3:3" x14ac:dyDescent="0.25">
      <c r="C603" s="47"/>
    </row>
    <row r="604" spans="3:3" x14ac:dyDescent="0.25">
      <c r="C604" s="47"/>
    </row>
    <row r="605" spans="3:3" x14ac:dyDescent="0.25">
      <c r="C605" s="47"/>
    </row>
    <row r="606" spans="3:3" x14ac:dyDescent="0.25">
      <c r="C606" s="47"/>
    </row>
    <row r="607" spans="3:3" x14ac:dyDescent="0.25">
      <c r="C607" s="47"/>
    </row>
    <row r="608" spans="3:3" x14ac:dyDescent="0.25">
      <c r="C608" s="47"/>
    </row>
    <row r="609" spans="3:3" x14ac:dyDescent="0.25">
      <c r="C609" s="47"/>
    </row>
    <row r="610" spans="3:3" x14ac:dyDescent="0.25">
      <c r="C610" s="47"/>
    </row>
    <row r="611" spans="3:3" x14ac:dyDescent="0.25">
      <c r="C611" s="47"/>
    </row>
    <row r="612" spans="3:3" x14ac:dyDescent="0.25">
      <c r="C612" s="47"/>
    </row>
    <row r="613" spans="3:3" x14ac:dyDescent="0.25">
      <c r="C613" s="47"/>
    </row>
    <row r="614" spans="3:3" x14ac:dyDescent="0.25">
      <c r="C614" s="47"/>
    </row>
    <row r="615" spans="3:3" x14ac:dyDescent="0.25">
      <c r="C615" s="47"/>
    </row>
    <row r="616" spans="3:3" x14ac:dyDescent="0.25">
      <c r="C616" s="47"/>
    </row>
    <row r="617" spans="3:3" x14ac:dyDescent="0.25">
      <c r="C617" s="47"/>
    </row>
    <row r="618" spans="3:3" x14ac:dyDescent="0.25">
      <c r="C618" s="47"/>
    </row>
    <row r="619" spans="3:3" x14ac:dyDescent="0.25">
      <c r="C619" s="47"/>
    </row>
    <row r="620" spans="3:3" x14ac:dyDescent="0.25">
      <c r="C620" s="47"/>
    </row>
    <row r="621" spans="3:3" x14ac:dyDescent="0.25">
      <c r="C621" s="47"/>
    </row>
    <row r="622" spans="3:3" x14ac:dyDescent="0.25">
      <c r="C622" s="47"/>
    </row>
    <row r="623" spans="3:3" x14ac:dyDescent="0.25">
      <c r="C623" s="47"/>
    </row>
    <row r="624" spans="3:3" x14ac:dyDescent="0.25">
      <c r="C624" s="47"/>
    </row>
    <row r="625" spans="3:3" x14ac:dyDescent="0.25">
      <c r="C625" s="47"/>
    </row>
    <row r="626" spans="3:3" x14ac:dyDescent="0.25">
      <c r="C626" s="47"/>
    </row>
    <row r="627" spans="3:3" x14ac:dyDescent="0.25">
      <c r="C627" s="47"/>
    </row>
    <row r="628" spans="3:3" x14ac:dyDescent="0.25">
      <c r="C628" s="47"/>
    </row>
    <row r="629" spans="3:3" x14ac:dyDescent="0.25">
      <c r="C629" s="47"/>
    </row>
    <row r="630" spans="3:3" x14ac:dyDescent="0.25">
      <c r="C630" s="47"/>
    </row>
    <row r="631" spans="3:3" x14ac:dyDescent="0.25">
      <c r="C631" s="47"/>
    </row>
    <row r="632" spans="3:3" x14ac:dyDescent="0.25">
      <c r="C632" s="47"/>
    </row>
    <row r="633" spans="3:3" x14ac:dyDescent="0.25">
      <c r="C633" s="47"/>
    </row>
    <row r="634" spans="3:3" x14ac:dyDescent="0.25">
      <c r="C634" s="47"/>
    </row>
    <row r="635" spans="3:3" x14ac:dyDescent="0.25">
      <c r="C635" s="47"/>
    </row>
    <row r="636" spans="3:3" x14ac:dyDescent="0.25">
      <c r="C636" s="47"/>
    </row>
  </sheetData>
  <mergeCells count="15">
    <mergeCell ref="A6:G6"/>
    <mergeCell ref="A8:A10"/>
    <mergeCell ref="B8:B10"/>
    <mergeCell ref="C8:C10"/>
    <mergeCell ref="D8:D10"/>
    <mergeCell ref="E8:G8"/>
    <mergeCell ref="E9:F9"/>
    <mergeCell ref="G9:G10"/>
    <mergeCell ref="B179:G179"/>
    <mergeCell ref="B11:G11"/>
    <mergeCell ref="B39:G39"/>
    <mergeCell ref="B74:G74"/>
    <mergeCell ref="B81:G81"/>
    <mergeCell ref="B139:G139"/>
    <mergeCell ref="B147:G147"/>
  </mergeCells>
  <pageMargins left="0.98425196850393704" right="0.39370078740157483" top="0.78740157480314965" bottom="0.78740157480314965" header="0.31496062992125984" footer="0.31496062992125984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showZeros="0" workbookViewId="0">
      <selection activeCell="S26" sqref="S26"/>
    </sheetView>
  </sheetViews>
  <sheetFormatPr defaultRowHeight="15" x14ac:dyDescent="0.25"/>
  <cols>
    <col min="1" max="1" width="4.5703125" style="2" customWidth="1"/>
    <col min="2" max="2" width="48.85546875" style="2" customWidth="1"/>
    <col min="3" max="6" width="11.140625" style="2" customWidth="1"/>
    <col min="7" max="16384" width="9.140625" style="2"/>
  </cols>
  <sheetData>
    <row r="1" spans="1:7" ht="12.75" customHeight="1" x14ac:dyDescent="0.25">
      <c r="C1" s="3"/>
      <c r="D1" s="3" t="s">
        <v>175</v>
      </c>
      <c r="E1" s="3"/>
      <c r="F1" s="3"/>
      <c r="G1" s="3"/>
    </row>
    <row r="2" spans="1:7" x14ac:dyDescent="0.25">
      <c r="C2" s="3"/>
      <c r="D2" s="3" t="s">
        <v>61</v>
      </c>
      <c r="E2" s="3"/>
      <c r="F2" s="3"/>
      <c r="G2" s="3"/>
    </row>
    <row r="3" spans="1:7" x14ac:dyDescent="0.25">
      <c r="C3" s="3"/>
      <c r="D3" s="3" t="s">
        <v>419</v>
      </c>
      <c r="E3" s="3"/>
      <c r="F3" s="3"/>
      <c r="G3" s="3"/>
    </row>
    <row r="4" spans="1:7" x14ac:dyDescent="0.25">
      <c r="C4" s="3"/>
      <c r="D4" s="3" t="s">
        <v>299</v>
      </c>
      <c r="E4" s="3"/>
      <c r="F4" s="3"/>
      <c r="G4" s="3"/>
    </row>
    <row r="6" spans="1:7" ht="21" customHeight="1" x14ac:dyDescent="0.25">
      <c r="A6" s="242" t="s">
        <v>297</v>
      </c>
      <c r="B6" s="242"/>
      <c r="C6" s="242"/>
      <c r="D6" s="242"/>
      <c r="E6" s="242"/>
      <c r="F6" s="242"/>
    </row>
    <row r="7" spans="1:7" ht="17.25" customHeight="1" x14ac:dyDescent="0.25">
      <c r="F7" s="4" t="s">
        <v>189</v>
      </c>
    </row>
    <row r="8" spans="1:7" ht="15" customHeight="1" x14ac:dyDescent="0.25">
      <c r="A8" s="243" t="s">
        <v>5</v>
      </c>
      <c r="B8" s="244" t="s">
        <v>296</v>
      </c>
      <c r="C8" s="245" t="s">
        <v>0</v>
      </c>
      <c r="D8" s="246" t="s">
        <v>226</v>
      </c>
      <c r="E8" s="247"/>
      <c r="F8" s="248"/>
    </row>
    <row r="9" spans="1:7" x14ac:dyDescent="0.25">
      <c r="A9" s="243"/>
      <c r="B9" s="244"/>
      <c r="C9" s="245"/>
      <c r="D9" s="245" t="s">
        <v>1</v>
      </c>
      <c r="E9" s="245"/>
      <c r="F9" s="244" t="s">
        <v>2</v>
      </c>
    </row>
    <row r="10" spans="1:7" ht="28.5" customHeight="1" x14ac:dyDescent="0.25">
      <c r="A10" s="243"/>
      <c r="B10" s="244"/>
      <c r="C10" s="245"/>
      <c r="D10" s="6" t="s">
        <v>3</v>
      </c>
      <c r="E10" s="5" t="s">
        <v>4</v>
      </c>
      <c r="F10" s="244"/>
    </row>
    <row r="11" spans="1:7" ht="15" customHeight="1" x14ac:dyDescent="0.25">
      <c r="A11" s="7" t="s">
        <v>79</v>
      </c>
      <c r="B11" s="8" t="s">
        <v>6</v>
      </c>
      <c r="C11" s="10">
        <f>D11+F11</f>
        <v>5954809</v>
      </c>
      <c r="D11" s="10">
        <f>'4 pr._savarankiškos f-jos'!E75+'5 pr._valstybinės f-jos'!E74+'9 pr._įstaigų pajamos'!E22+'10 pr._skolintos lėšos'!E15+'11 pr._apyvartinės lėšos'!E36</f>
        <v>4919201</v>
      </c>
      <c r="E11" s="10">
        <f>'4 pr._savarankiškos f-jos'!F75+'5 pr._valstybinės f-jos'!F74+'9 pr._įstaigų pajamos'!F22+'10 pr._skolintos lėšos'!F15+'11 pr._apyvartinės lėšos'!F36</f>
        <v>2561663</v>
      </c>
      <c r="F11" s="10">
        <f>'4 pr._savarankiškos f-jos'!G75+'5 pr._valstybinės f-jos'!G74+'9 pr._įstaigų pajamos'!G22+'10 pr._skolintos lėšos'!G15+'11 pr._apyvartinės lėšos'!G36</f>
        <v>1035608</v>
      </c>
    </row>
    <row r="12" spans="1:7" ht="15" customHeight="1" x14ac:dyDescent="0.25">
      <c r="A12" s="7" t="s">
        <v>206</v>
      </c>
      <c r="B12" s="8" t="s">
        <v>66</v>
      </c>
      <c r="C12" s="10">
        <f t="shared" ref="C12:C17" si="0">D12+F12</f>
        <v>3121230</v>
      </c>
      <c r="D12" s="10">
        <f>'4 pr._savarankiškos f-jos'!E127+'8 pr._aplinkos apsaugos s. p.'!E13+'9 pr._įstaigų pajamos'!E35+'10 pr._skolintos lėšos'!E22+'11 pr._apyvartinės lėšos'!E69</f>
        <v>2150066</v>
      </c>
      <c r="E12" s="10">
        <f>'4 pr._savarankiškos f-jos'!F127+'8 pr._aplinkos apsaugos s. p.'!F13+'9 pr._įstaigų pajamos'!F35+'10 pr._skolintos lėšos'!F22+'11 pr._apyvartinės lėšos'!F69</f>
        <v>2607</v>
      </c>
      <c r="F12" s="10">
        <f>'4 pr._savarankiškos f-jos'!G127+'8 pr._aplinkos apsaugos s. p.'!G13+'9 pr._įstaigų pajamos'!G35+'10 pr._skolintos lėšos'!G22+'11 pr._apyvartinės lėšos'!G69</f>
        <v>971164</v>
      </c>
    </row>
    <row r="13" spans="1:7" ht="15" customHeight="1" x14ac:dyDescent="0.25">
      <c r="A13" s="7" t="s">
        <v>80</v>
      </c>
      <c r="B13" s="8" t="s">
        <v>70</v>
      </c>
      <c r="C13" s="10">
        <f t="shared" si="0"/>
        <v>378524</v>
      </c>
      <c r="D13" s="10">
        <f>'4 pr._savarankiškos f-jos'!E132+'5 pr._valstybinės f-jos'!E80+'8 pr._aplinkos apsaugos s. p.'!E16+'9 pr._įstaigų pajamos'!E38+'10 pr._skolintos lėšos'!E25+'11 pr._apyvartinės lėšos'!E78</f>
        <v>245931</v>
      </c>
      <c r="E13" s="10">
        <f>'4 pr._savarankiškos f-jos'!F132+'5 pr._valstybinės f-jos'!F80+'8 pr._aplinkos apsaugos s. p.'!F16+'9 pr._įstaigų pajamos'!F38+'10 pr._skolintos lėšos'!F25+'11 pr._apyvartinės lėšos'!F78</f>
        <v>102988</v>
      </c>
      <c r="F13" s="10">
        <f>'4 pr._savarankiškos f-jos'!G132+'5 pr._valstybinės f-jos'!G80+'8 pr._aplinkos apsaugos s. p.'!G16+'9 pr._įstaigų pajamos'!G38+'10 pr._skolintos lėšos'!G25+'11 pr._apyvartinės lėšos'!G78</f>
        <v>132593</v>
      </c>
    </row>
    <row r="14" spans="1:7" ht="15" customHeight="1" x14ac:dyDescent="0.25">
      <c r="A14" s="7" t="s">
        <v>81</v>
      </c>
      <c r="B14" s="8" t="s">
        <v>191</v>
      </c>
      <c r="C14" s="10">
        <f t="shared" si="0"/>
        <v>15168932</v>
      </c>
      <c r="D14" s="10">
        <f>'4 pr._savarankiškos f-jos'!E174+'6 pr._mokinio krepšelis'!E53+'7 pr._kita dotacija'!E16+'9 pr._įstaigų pajamos'!E67+'10 pr._skolintos lėšos'!E33+'11 pr._apyvartinės lėšos'!E136</f>
        <v>14795451</v>
      </c>
      <c r="E14" s="10">
        <f>'4 pr._savarankiškos f-jos'!F174+'6 pr._mokinio krepšelis'!F53+'7 pr._kita dotacija'!F16+'9 pr._įstaigų pajamos'!F67+'10 pr._skolintos lėšos'!F33+'11 pr._apyvartinės lėšos'!F136</f>
        <v>9701143</v>
      </c>
      <c r="F14" s="10">
        <f>'4 pr._savarankiškos f-jos'!G174+'6 pr._mokinio krepšelis'!G53+'7 pr._kita dotacija'!G16+'9 pr._įstaigų pajamos'!G67+'10 pr._skolintos lėšos'!G33+'11 pr._apyvartinės lėšos'!G136</f>
        <v>373481</v>
      </c>
    </row>
    <row r="15" spans="1:7" ht="15" customHeight="1" x14ac:dyDescent="0.25">
      <c r="A15" s="7" t="s">
        <v>82</v>
      </c>
      <c r="B15" s="8" t="s">
        <v>205</v>
      </c>
      <c r="C15" s="10">
        <f t="shared" si="0"/>
        <v>713265</v>
      </c>
      <c r="D15" s="10">
        <f>'4 pr._savarankiškos f-jos'!E179+'5 pr._valstybinės f-jos'!E106+'10 pr._skolintos lėšos'!E36+'11 pr._apyvartinės lėšos'!E145</f>
        <v>604428</v>
      </c>
      <c r="E15" s="10">
        <f>'4 pr._savarankiškos f-jos'!F179+'5 pr._valstybinės f-jos'!F106+'10 pr._skolintos lėšos'!F36+'11 pr._apyvartinės lėšos'!F145</f>
        <v>129488</v>
      </c>
      <c r="F15" s="10">
        <f>'4 pr._savarankiškos f-jos'!G179+'5 pr._valstybinės f-jos'!G106+'10 pr._skolintos lėšos'!G36+'11 pr._apyvartinės lėšos'!G145</f>
        <v>108837</v>
      </c>
    </row>
    <row r="16" spans="1:7" ht="15" customHeight="1" x14ac:dyDescent="0.25">
      <c r="A16" s="7" t="s">
        <v>83</v>
      </c>
      <c r="B16" s="8" t="s">
        <v>74</v>
      </c>
      <c r="C16" s="10">
        <f t="shared" si="0"/>
        <v>2749308</v>
      </c>
      <c r="D16" s="10">
        <f>'4 pr._savarankiškos f-jos'!E197+'9 pr._įstaigų pajamos'!E83+'10 pr._skolintos lėšos'!E39+'11 pr._apyvartinės lėšos'!E176</f>
        <v>1751515</v>
      </c>
      <c r="E16" s="10">
        <f>'4 pr._savarankiškos f-jos'!F197+'9 pr._įstaigų pajamos'!F83+'10 pr._skolintos lėšos'!F39+'11 pr._apyvartinės lėšos'!F176</f>
        <v>907335</v>
      </c>
      <c r="F16" s="10">
        <f>'4 pr._savarankiškos f-jos'!G197+'9 pr._įstaigų pajamos'!G83+'10 pr._skolintos lėšos'!G39+'11 pr._apyvartinės lėšos'!G176</f>
        <v>997793</v>
      </c>
    </row>
    <row r="17" spans="1:7" ht="15" customHeight="1" x14ac:dyDescent="0.25">
      <c r="A17" s="7" t="s">
        <v>84</v>
      </c>
      <c r="B17" s="8" t="s">
        <v>76</v>
      </c>
      <c r="C17" s="10">
        <f t="shared" si="0"/>
        <v>6147773</v>
      </c>
      <c r="D17" s="10">
        <f>'4 pr._savarankiškos f-jos'!E206+'5 pr._valstybinės f-jos'!E116+'7 pr._kita dotacija'!E20+'9 pr._įstaigų pajamos'!E89+'11 pr._apyvartinės lėšos'!E187</f>
        <v>6147773</v>
      </c>
      <c r="E17" s="10">
        <f>'4 pr._savarankiškos f-jos'!F206+'5 pr._valstybinės f-jos'!F116+'7 pr._kita dotacija'!F20+'9 pr._įstaigų pajamos'!F89+'11 pr._apyvartinės lėšos'!F187</f>
        <v>940024</v>
      </c>
      <c r="F17" s="10">
        <f>'4 pr._savarankiškos f-jos'!G206+'5 pr._valstybinės f-jos'!G116+'7 pr._kita dotacija'!G20+'9 pr._įstaigų pajamos'!G89+'11 pr._apyvartinės lėšos'!G187</f>
        <v>0</v>
      </c>
    </row>
    <row r="18" spans="1:7" ht="15.95" customHeight="1" x14ac:dyDescent="0.25">
      <c r="A18" s="36" t="s">
        <v>85</v>
      </c>
      <c r="B18" s="37" t="s">
        <v>192</v>
      </c>
      <c r="C18" s="39">
        <f>SUM(C11:C17)</f>
        <v>34233841</v>
      </c>
      <c r="D18" s="39">
        <f>SUM(D11:D17)</f>
        <v>30614365</v>
      </c>
      <c r="E18" s="39">
        <f>SUM(E11:E17)</f>
        <v>14345248</v>
      </c>
      <c r="F18" s="39">
        <f>SUM(F11:F17)</f>
        <v>3619476</v>
      </c>
    </row>
    <row r="19" spans="1:7" ht="15" customHeight="1" x14ac:dyDescent="0.25">
      <c r="A19" s="40"/>
      <c r="B19" s="41"/>
      <c r="C19" s="41"/>
      <c r="D19" s="41"/>
      <c r="E19" s="51"/>
      <c r="F19" s="44"/>
    </row>
    <row r="20" spans="1:7" x14ac:dyDescent="0.25">
      <c r="A20" s="40"/>
      <c r="B20" s="14"/>
      <c r="C20" s="14"/>
      <c r="D20" s="14"/>
      <c r="E20" s="44"/>
      <c r="F20" s="14"/>
    </row>
    <row r="21" spans="1:7" x14ac:dyDescent="0.25">
      <c r="A21" s="14"/>
      <c r="B21" s="14"/>
      <c r="C21" s="14"/>
      <c r="D21" s="14"/>
      <c r="E21" s="14"/>
      <c r="F21" s="14"/>
    </row>
    <row r="22" spans="1:7" x14ac:dyDescent="0.25">
      <c r="A22" s="14"/>
      <c r="B22" s="14"/>
      <c r="C22" s="14"/>
      <c r="D22" s="14"/>
      <c r="E22" s="14"/>
      <c r="F22" s="14" t="s">
        <v>193</v>
      </c>
    </row>
    <row r="23" spans="1:7" x14ac:dyDescent="0.25">
      <c r="A23" s="14"/>
      <c r="B23" s="14"/>
      <c r="C23" s="14"/>
      <c r="D23" s="14"/>
      <c r="E23" s="14"/>
      <c r="F23" s="14"/>
    </row>
    <row r="24" spans="1:7" x14ac:dyDescent="0.25">
      <c r="A24" s="14"/>
      <c r="B24" s="14"/>
      <c r="C24" s="14"/>
      <c r="D24" s="14"/>
      <c r="E24" s="14"/>
      <c r="F24" s="14"/>
    </row>
    <row r="25" spans="1:7" x14ac:dyDescent="0.25">
      <c r="A25" s="14"/>
      <c r="B25" s="14"/>
      <c r="C25" s="14"/>
      <c r="D25" s="14"/>
      <c r="E25" s="14"/>
      <c r="F25" s="14"/>
    </row>
    <row r="26" spans="1:7" x14ac:dyDescent="0.25">
      <c r="A26" s="14"/>
      <c r="B26" s="14"/>
      <c r="C26" s="14"/>
      <c r="D26" s="14"/>
      <c r="E26" s="14"/>
      <c r="F26" s="14"/>
    </row>
    <row r="27" spans="1:7" x14ac:dyDescent="0.25">
      <c r="A27" s="14"/>
      <c r="B27" s="14"/>
      <c r="C27" s="14"/>
      <c r="D27" s="14"/>
      <c r="E27" s="14"/>
      <c r="F27" s="14"/>
    </row>
    <row r="28" spans="1:7" x14ac:dyDescent="0.25">
      <c r="A28" s="14"/>
      <c r="B28" s="14"/>
      <c r="C28" s="14"/>
      <c r="D28" s="14"/>
      <c r="E28" s="14"/>
      <c r="F28" s="14"/>
    </row>
    <row r="29" spans="1:7" x14ac:dyDescent="0.25">
      <c r="A29" s="14"/>
      <c r="B29" s="14"/>
      <c r="C29" s="14"/>
      <c r="D29" s="14"/>
      <c r="E29" s="14"/>
      <c r="F29" s="14"/>
    </row>
    <row r="30" spans="1:7" x14ac:dyDescent="0.25">
      <c r="A30" s="14"/>
      <c r="B30" s="14"/>
      <c r="C30" s="14"/>
      <c r="D30" s="14"/>
      <c r="E30" s="14"/>
      <c r="F30" s="14"/>
    </row>
    <row r="31" spans="1:7" x14ac:dyDescent="0.25">
      <c r="A31" s="14"/>
      <c r="B31" s="14"/>
      <c r="C31" s="14"/>
      <c r="D31" s="14"/>
      <c r="E31" s="14"/>
      <c r="F31" s="14"/>
      <c r="G31" s="2" t="s">
        <v>193</v>
      </c>
    </row>
    <row r="32" spans="1:7" x14ac:dyDescent="0.25">
      <c r="A32" s="14"/>
      <c r="B32" s="14"/>
      <c r="C32" s="14"/>
      <c r="D32" s="14"/>
      <c r="E32" s="14"/>
      <c r="F32" s="14"/>
    </row>
    <row r="33" spans="1:6" x14ac:dyDescent="0.25">
      <c r="A33" s="14"/>
      <c r="B33" s="14"/>
      <c r="C33" s="14"/>
      <c r="D33" s="14"/>
      <c r="E33" s="14"/>
      <c r="F33" s="14"/>
    </row>
    <row r="34" spans="1:6" x14ac:dyDescent="0.25">
      <c r="A34" s="14"/>
      <c r="B34" s="14"/>
      <c r="C34" s="14"/>
      <c r="D34" s="14"/>
      <c r="E34" s="14"/>
      <c r="F34" s="14"/>
    </row>
    <row r="35" spans="1:6" x14ac:dyDescent="0.25">
      <c r="A35" s="14"/>
      <c r="B35" s="14"/>
      <c r="C35" s="14"/>
      <c r="D35" s="14"/>
      <c r="E35" s="14"/>
      <c r="F35" s="14"/>
    </row>
    <row r="36" spans="1:6" x14ac:dyDescent="0.25">
      <c r="A36" s="14"/>
      <c r="B36" s="14"/>
      <c r="C36" s="14"/>
      <c r="D36" s="14"/>
      <c r="E36" s="14"/>
      <c r="F36" s="14"/>
    </row>
    <row r="37" spans="1:6" x14ac:dyDescent="0.25">
      <c r="A37" s="14"/>
      <c r="B37" s="14"/>
      <c r="C37" s="14"/>
      <c r="D37" s="14"/>
      <c r="E37" s="14"/>
      <c r="F37" s="14"/>
    </row>
    <row r="38" spans="1:6" x14ac:dyDescent="0.25">
      <c r="A38" s="14"/>
      <c r="B38" s="14"/>
      <c r="C38" s="14"/>
      <c r="D38" s="14"/>
      <c r="E38" s="14"/>
      <c r="F38" s="14"/>
    </row>
    <row r="39" spans="1:6" x14ac:dyDescent="0.25">
      <c r="A39" s="14"/>
      <c r="B39" s="14"/>
      <c r="C39" s="14"/>
      <c r="D39" s="14"/>
      <c r="E39" s="14"/>
      <c r="F39" s="14"/>
    </row>
    <row r="40" spans="1:6" x14ac:dyDescent="0.25">
      <c r="A40" s="14"/>
      <c r="B40" s="14"/>
      <c r="C40" s="14"/>
      <c r="D40" s="14"/>
      <c r="E40" s="14"/>
      <c r="F40" s="14"/>
    </row>
    <row r="41" spans="1:6" x14ac:dyDescent="0.25">
      <c r="A41" s="14"/>
      <c r="B41" s="14"/>
      <c r="C41" s="14"/>
      <c r="D41" s="14"/>
      <c r="E41" s="14"/>
      <c r="F41" s="14"/>
    </row>
    <row r="42" spans="1:6" x14ac:dyDescent="0.25">
      <c r="A42" s="14"/>
      <c r="B42" s="14"/>
      <c r="C42" s="14"/>
      <c r="D42" s="14"/>
      <c r="E42" s="14"/>
      <c r="F42" s="14"/>
    </row>
    <row r="43" spans="1:6" x14ac:dyDescent="0.25">
      <c r="A43" s="14"/>
      <c r="B43" s="14"/>
      <c r="C43" s="14"/>
      <c r="D43" s="14"/>
      <c r="E43" s="14"/>
      <c r="F43" s="14"/>
    </row>
    <row r="44" spans="1:6" x14ac:dyDescent="0.25">
      <c r="A44" s="14"/>
      <c r="B44" s="14"/>
      <c r="C44" s="14"/>
      <c r="D44" s="14"/>
      <c r="E44" s="14"/>
      <c r="F44" s="14"/>
    </row>
    <row r="45" spans="1:6" x14ac:dyDescent="0.25">
      <c r="A45" s="14"/>
      <c r="B45" s="14"/>
      <c r="C45" s="14"/>
      <c r="D45" s="14"/>
      <c r="E45" s="14"/>
      <c r="F45" s="14"/>
    </row>
    <row r="46" spans="1:6" x14ac:dyDescent="0.25">
      <c r="A46" s="14"/>
      <c r="B46" s="14"/>
      <c r="C46" s="14"/>
      <c r="D46" s="14"/>
      <c r="E46" s="14"/>
      <c r="F46" s="14"/>
    </row>
    <row r="47" spans="1:6" x14ac:dyDescent="0.25">
      <c r="A47" s="14"/>
      <c r="B47" s="14"/>
      <c r="C47" s="14"/>
      <c r="D47" s="14"/>
      <c r="E47" s="14"/>
      <c r="F47" s="14"/>
    </row>
    <row r="48" spans="1:6" x14ac:dyDescent="0.25">
      <c r="A48" s="14"/>
      <c r="B48" s="14"/>
      <c r="C48" s="14"/>
      <c r="D48" s="14"/>
      <c r="E48" s="14"/>
      <c r="F48" s="14"/>
    </row>
    <row r="49" spans="1:6" x14ac:dyDescent="0.25">
      <c r="A49" s="14"/>
      <c r="B49" s="14"/>
      <c r="C49" s="14"/>
      <c r="D49" s="14"/>
      <c r="E49" s="14"/>
      <c r="F49" s="14"/>
    </row>
    <row r="50" spans="1:6" x14ac:dyDescent="0.25">
      <c r="A50" s="14"/>
      <c r="B50" s="14"/>
      <c r="C50" s="14"/>
      <c r="D50" s="14"/>
      <c r="E50" s="14"/>
      <c r="F50" s="14"/>
    </row>
    <row r="51" spans="1:6" x14ac:dyDescent="0.25">
      <c r="A51" s="14"/>
      <c r="B51" s="14"/>
      <c r="C51" s="14"/>
      <c r="D51" s="14"/>
      <c r="E51" s="14"/>
      <c r="F51" s="14"/>
    </row>
    <row r="52" spans="1:6" x14ac:dyDescent="0.25">
      <c r="A52" s="14"/>
      <c r="B52" s="14"/>
      <c r="C52" s="14"/>
      <c r="D52" s="14"/>
      <c r="E52" s="14"/>
      <c r="F52" s="14"/>
    </row>
    <row r="53" spans="1:6" x14ac:dyDescent="0.25">
      <c r="A53" s="14"/>
      <c r="B53" s="14"/>
      <c r="C53" s="14"/>
      <c r="D53" s="14"/>
      <c r="E53" s="14"/>
      <c r="F53" s="14"/>
    </row>
    <row r="54" spans="1:6" x14ac:dyDescent="0.25">
      <c r="A54" s="14"/>
      <c r="B54" s="14"/>
      <c r="C54" s="14"/>
      <c r="D54" s="14"/>
      <c r="E54" s="14"/>
      <c r="F54" s="14"/>
    </row>
    <row r="55" spans="1:6" x14ac:dyDescent="0.25">
      <c r="A55" s="14"/>
      <c r="B55" s="14"/>
      <c r="C55" s="14"/>
      <c r="D55" s="14"/>
      <c r="E55" s="14"/>
      <c r="F55" s="14"/>
    </row>
    <row r="56" spans="1:6" x14ac:dyDescent="0.25">
      <c r="A56" s="14"/>
      <c r="B56" s="14"/>
      <c r="C56" s="14"/>
      <c r="D56" s="14"/>
      <c r="E56" s="14"/>
      <c r="F56" s="14"/>
    </row>
    <row r="57" spans="1:6" x14ac:dyDescent="0.25">
      <c r="A57" s="14"/>
      <c r="B57" s="14"/>
      <c r="C57" s="14"/>
      <c r="D57" s="14"/>
      <c r="E57" s="14"/>
      <c r="F57" s="14"/>
    </row>
    <row r="58" spans="1:6" x14ac:dyDescent="0.25">
      <c r="A58" s="14"/>
      <c r="B58" s="14"/>
      <c r="C58" s="14"/>
      <c r="D58" s="14"/>
      <c r="E58" s="14"/>
      <c r="F58" s="14"/>
    </row>
    <row r="59" spans="1:6" x14ac:dyDescent="0.25">
      <c r="A59" s="14"/>
      <c r="B59" s="14"/>
      <c r="C59" s="14"/>
      <c r="D59" s="14"/>
      <c r="E59" s="14"/>
      <c r="F59" s="14"/>
    </row>
    <row r="60" spans="1:6" x14ac:dyDescent="0.25">
      <c r="A60" s="14"/>
      <c r="B60" s="14"/>
      <c r="C60" s="14"/>
      <c r="D60" s="14"/>
      <c r="E60" s="14"/>
      <c r="F60" s="14"/>
    </row>
    <row r="61" spans="1:6" x14ac:dyDescent="0.25">
      <c r="A61" s="14"/>
      <c r="B61" s="14"/>
      <c r="C61" s="14"/>
      <c r="D61" s="14"/>
      <c r="E61" s="14"/>
      <c r="F61" s="14"/>
    </row>
    <row r="62" spans="1:6" x14ac:dyDescent="0.25">
      <c r="A62" s="14"/>
      <c r="B62" s="14"/>
      <c r="C62" s="14"/>
      <c r="D62" s="14"/>
      <c r="E62" s="14"/>
      <c r="F62" s="14"/>
    </row>
    <row r="63" spans="1:6" x14ac:dyDescent="0.25">
      <c r="A63" s="14"/>
      <c r="B63" s="14"/>
      <c r="C63" s="14"/>
      <c r="D63" s="14"/>
      <c r="E63" s="14"/>
      <c r="F63" s="14"/>
    </row>
    <row r="64" spans="1:6" x14ac:dyDescent="0.25">
      <c r="A64" s="14"/>
      <c r="B64" s="14"/>
      <c r="C64" s="14"/>
      <c r="D64" s="14"/>
      <c r="E64" s="14"/>
      <c r="F64" s="14"/>
    </row>
    <row r="65" spans="1:6" x14ac:dyDescent="0.25">
      <c r="A65" s="14"/>
      <c r="B65" s="14"/>
      <c r="C65" s="14"/>
      <c r="D65" s="14"/>
      <c r="E65" s="14"/>
      <c r="F65" s="14"/>
    </row>
    <row r="66" spans="1:6" x14ac:dyDescent="0.25">
      <c r="A66" s="14"/>
      <c r="B66" s="14"/>
      <c r="C66" s="14"/>
      <c r="D66" s="14"/>
      <c r="E66" s="14"/>
      <c r="F66" s="14"/>
    </row>
    <row r="67" spans="1:6" x14ac:dyDescent="0.25">
      <c r="A67" s="14"/>
      <c r="B67" s="14"/>
      <c r="C67" s="14"/>
      <c r="D67" s="14"/>
      <c r="E67" s="14"/>
      <c r="F67" s="14"/>
    </row>
    <row r="68" spans="1:6" x14ac:dyDescent="0.25">
      <c r="A68" s="14"/>
      <c r="B68" s="14"/>
      <c r="C68" s="14"/>
      <c r="D68" s="14"/>
      <c r="E68" s="14"/>
      <c r="F68" s="14"/>
    </row>
    <row r="69" spans="1:6" x14ac:dyDescent="0.25">
      <c r="A69" s="14"/>
      <c r="B69" s="14"/>
      <c r="C69" s="14"/>
      <c r="D69" s="14"/>
      <c r="E69" s="14"/>
      <c r="F69" s="14"/>
    </row>
    <row r="70" spans="1:6" x14ac:dyDescent="0.25">
      <c r="A70" s="14"/>
      <c r="B70" s="14"/>
      <c r="C70" s="14"/>
      <c r="D70" s="14"/>
      <c r="E70" s="14"/>
      <c r="F70" s="14"/>
    </row>
    <row r="71" spans="1:6" x14ac:dyDescent="0.25">
      <c r="A71" s="14"/>
      <c r="B71" s="14"/>
      <c r="C71" s="14"/>
      <c r="D71" s="14"/>
      <c r="E71" s="14"/>
      <c r="F71" s="14"/>
    </row>
    <row r="72" spans="1:6" x14ac:dyDescent="0.25">
      <c r="A72" s="14"/>
      <c r="B72" s="14"/>
      <c r="C72" s="14"/>
      <c r="D72" s="14"/>
      <c r="E72" s="14"/>
      <c r="F72" s="14"/>
    </row>
    <row r="73" spans="1:6" x14ac:dyDescent="0.25">
      <c r="A73" s="14"/>
      <c r="B73" s="14"/>
      <c r="C73" s="14"/>
      <c r="D73" s="14"/>
      <c r="E73" s="14"/>
      <c r="F73" s="14"/>
    </row>
    <row r="74" spans="1:6" x14ac:dyDescent="0.25">
      <c r="A74" s="14"/>
      <c r="B74" s="14"/>
      <c r="C74" s="14"/>
      <c r="D74" s="14"/>
      <c r="E74" s="14"/>
      <c r="F74" s="14"/>
    </row>
    <row r="75" spans="1:6" x14ac:dyDescent="0.25">
      <c r="A75" s="14"/>
      <c r="B75" s="14"/>
      <c r="C75" s="14"/>
      <c r="D75" s="14"/>
      <c r="E75" s="14"/>
      <c r="F75" s="14"/>
    </row>
    <row r="76" spans="1:6" x14ac:dyDescent="0.25">
      <c r="A76" s="14"/>
      <c r="B76" s="14"/>
      <c r="C76" s="14"/>
      <c r="D76" s="14"/>
      <c r="E76" s="14"/>
      <c r="F76" s="14"/>
    </row>
    <row r="77" spans="1:6" x14ac:dyDescent="0.25">
      <c r="A77" s="14"/>
      <c r="B77" s="14"/>
      <c r="C77" s="14"/>
      <c r="D77" s="14"/>
      <c r="E77" s="14"/>
      <c r="F77" s="14"/>
    </row>
    <row r="78" spans="1:6" x14ac:dyDescent="0.25">
      <c r="A78" s="14"/>
      <c r="B78" s="14"/>
      <c r="C78" s="14"/>
      <c r="D78" s="14"/>
      <c r="E78" s="14"/>
      <c r="F78" s="14"/>
    </row>
    <row r="79" spans="1:6" x14ac:dyDescent="0.25">
      <c r="A79" s="14"/>
      <c r="B79" s="14"/>
      <c r="C79" s="14"/>
      <c r="D79" s="14"/>
      <c r="E79" s="14"/>
      <c r="F79" s="14"/>
    </row>
    <row r="80" spans="1:6" x14ac:dyDescent="0.25">
      <c r="A80" s="14"/>
      <c r="B80" s="14"/>
      <c r="C80" s="14"/>
      <c r="D80" s="14"/>
      <c r="E80" s="14"/>
      <c r="F80" s="14"/>
    </row>
    <row r="81" spans="1:6" x14ac:dyDescent="0.25">
      <c r="A81" s="14"/>
      <c r="B81" s="14"/>
      <c r="C81" s="14"/>
      <c r="D81" s="14"/>
      <c r="E81" s="14"/>
      <c r="F81" s="14"/>
    </row>
    <row r="82" spans="1:6" x14ac:dyDescent="0.25">
      <c r="A82" s="14"/>
      <c r="B82" s="14"/>
      <c r="C82" s="14"/>
      <c r="D82" s="14"/>
      <c r="E82" s="14"/>
      <c r="F82" s="14"/>
    </row>
    <row r="83" spans="1:6" x14ac:dyDescent="0.25">
      <c r="A83" s="14"/>
      <c r="B83" s="14"/>
      <c r="C83" s="14"/>
      <c r="D83" s="14"/>
      <c r="E83" s="14"/>
      <c r="F83" s="14"/>
    </row>
    <row r="84" spans="1:6" x14ac:dyDescent="0.25">
      <c r="A84" s="14"/>
      <c r="B84" s="14"/>
      <c r="C84" s="14"/>
      <c r="D84" s="14"/>
      <c r="E84" s="14"/>
      <c r="F84" s="14"/>
    </row>
    <row r="85" spans="1:6" x14ac:dyDescent="0.25">
      <c r="A85" s="14"/>
      <c r="B85" s="14"/>
      <c r="C85" s="14"/>
      <c r="D85" s="14"/>
      <c r="E85" s="14"/>
      <c r="F85" s="14"/>
    </row>
    <row r="86" spans="1:6" x14ac:dyDescent="0.25">
      <c r="A86" s="14"/>
      <c r="B86" s="14"/>
      <c r="C86" s="14"/>
      <c r="D86" s="14"/>
      <c r="E86" s="14"/>
      <c r="F86" s="14"/>
    </row>
    <row r="87" spans="1:6" x14ac:dyDescent="0.25">
      <c r="A87" s="14"/>
      <c r="B87" s="14"/>
      <c r="C87" s="14"/>
      <c r="D87" s="14"/>
      <c r="E87" s="14"/>
      <c r="F87" s="14"/>
    </row>
    <row r="88" spans="1:6" x14ac:dyDescent="0.25">
      <c r="A88" s="14"/>
      <c r="B88" s="14"/>
      <c r="C88" s="14"/>
      <c r="D88" s="14"/>
      <c r="E88" s="14"/>
      <c r="F88" s="14"/>
    </row>
    <row r="89" spans="1:6" x14ac:dyDescent="0.25">
      <c r="A89" s="14"/>
      <c r="B89" s="14"/>
      <c r="C89" s="14"/>
      <c r="D89" s="14"/>
      <c r="E89" s="14"/>
      <c r="F89" s="14"/>
    </row>
    <row r="90" spans="1:6" x14ac:dyDescent="0.25">
      <c r="A90" s="14"/>
      <c r="B90" s="14"/>
      <c r="C90" s="14"/>
      <c r="D90" s="14"/>
      <c r="E90" s="14"/>
      <c r="F90" s="14"/>
    </row>
    <row r="91" spans="1:6" x14ac:dyDescent="0.25">
      <c r="A91" s="14"/>
      <c r="B91" s="14"/>
      <c r="C91" s="14"/>
      <c r="D91" s="14"/>
      <c r="E91" s="14"/>
      <c r="F91" s="14"/>
    </row>
    <row r="92" spans="1:6" x14ac:dyDescent="0.25">
      <c r="A92" s="14"/>
      <c r="B92" s="14"/>
      <c r="C92" s="14"/>
      <c r="D92" s="14"/>
      <c r="E92" s="14"/>
      <c r="F92" s="14"/>
    </row>
    <row r="93" spans="1:6" x14ac:dyDescent="0.25">
      <c r="A93" s="14"/>
      <c r="B93" s="14"/>
      <c r="C93" s="14"/>
      <c r="D93" s="14"/>
      <c r="E93" s="14"/>
      <c r="F93" s="14"/>
    </row>
    <row r="94" spans="1:6" x14ac:dyDescent="0.25">
      <c r="A94" s="14"/>
      <c r="B94" s="14"/>
      <c r="C94" s="14"/>
      <c r="D94" s="14"/>
      <c r="E94" s="14"/>
      <c r="F94" s="14"/>
    </row>
    <row r="95" spans="1:6" x14ac:dyDescent="0.25">
      <c r="A95" s="14"/>
      <c r="B95" s="14"/>
      <c r="C95" s="14"/>
      <c r="D95" s="14"/>
      <c r="E95" s="14"/>
      <c r="F95" s="14"/>
    </row>
    <row r="96" spans="1:6" x14ac:dyDescent="0.25">
      <c r="A96" s="14"/>
      <c r="B96" s="14"/>
      <c r="C96" s="14"/>
      <c r="D96" s="14"/>
      <c r="E96" s="14"/>
      <c r="F96" s="14"/>
    </row>
    <row r="97" spans="1:6" x14ac:dyDescent="0.25">
      <c r="A97" s="14"/>
      <c r="B97" s="14"/>
      <c r="C97" s="14"/>
      <c r="D97" s="14"/>
      <c r="E97" s="14"/>
      <c r="F97" s="14"/>
    </row>
    <row r="98" spans="1:6" x14ac:dyDescent="0.25">
      <c r="A98" s="14"/>
      <c r="B98" s="14"/>
      <c r="C98" s="14"/>
      <c r="D98" s="14"/>
      <c r="E98" s="14"/>
      <c r="F98" s="14"/>
    </row>
    <row r="99" spans="1:6" x14ac:dyDescent="0.25">
      <c r="A99" s="14"/>
      <c r="B99" s="14"/>
      <c r="C99" s="14"/>
      <c r="D99" s="14"/>
      <c r="E99" s="14"/>
      <c r="F99" s="14"/>
    </row>
    <row r="100" spans="1:6" x14ac:dyDescent="0.25">
      <c r="A100" s="14"/>
      <c r="B100" s="14"/>
      <c r="C100" s="14"/>
      <c r="D100" s="14"/>
      <c r="E100" s="14"/>
      <c r="F100" s="14"/>
    </row>
    <row r="101" spans="1:6" x14ac:dyDescent="0.25">
      <c r="A101" s="14"/>
      <c r="B101" s="14"/>
      <c r="C101" s="14"/>
      <c r="D101" s="14"/>
      <c r="E101" s="14"/>
      <c r="F101" s="14"/>
    </row>
    <row r="102" spans="1:6" x14ac:dyDescent="0.25">
      <c r="A102" s="14"/>
      <c r="B102" s="14"/>
      <c r="C102" s="14"/>
      <c r="D102" s="14"/>
      <c r="E102" s="14"/>
      <c r="F102" s="14"/>
    </row>
    <row r="103" spans="1:6" x14ac:dyDescent="0.25">
      <c r="A103" s="14"/>
      <c r="B103" s="14"/>
      <c r="C103" s="14"/>
      <c r="D103" s="14"/>
      <c r="E103" s="14"/>
      <c r="F103" s="14"/>
    </row>
    <row r="104" spans="1:6" x14ac:dyDescent="0.25">
      <c r="A104" s="14"/>
      <c r="B104" s="14"/>
      <c r="C104" s="14"/>
      <c r="D104" s="14"/>
      <c r="E104" s="14"/>
      <c r="F104" s="14"/>
    </row>
    <row r="105" spans="1:6" x14ac:dyDescent="0.25">
      <c r="A105" s="14"/>
      <c r="B105" s="14"/>
      <c r="C105" s="14"/>
      <c r="D105" s="14"/>
      <c r="E105" s="14"/>
      <c r="F105" s="14"/>
    </row>
    <row r="106" spans="1:6" x14ac:dyDescent="0.25">
      <c r="A106" s="14"/>
      <c r="B106" s="14"/>
      <c r="C106" s="14"/>
      <c r="D106" s="14"/>
      <c r="E106" s="14"/>
      <c r="F106" s="14"/>
    </row>
    <row r="107" spans="1:6" x14ac:dyDescent="0.25">
      <c r="A107" s="14"/>
      <c r="B107" s="14"/>
      <c r="C107" s="14"/>
      <c r="D107" s="14"/>
      <c r="E107" s="14"/>
      <c r="F107" s="14"/>
    </row>
    <row r="108" spans="1:6" x14ac:dyDescent="0.25">
      <c r="A108" s="14"/>
      <c r="B108" s="14"/>
      <c r="C108" s="14"/>
      <c r="D108" s="14"/>
      <c r="E108" s="14"/>
      <c r="F108" s="14"/>
    </row>
    <row r="109" spans="1:6" x14ac:dyDescent="0.25">
      <c r="A109" s="14"/>
      <c r="B109" s="14"/>
      <c r="C109" s="14"/>
      <c r="D109" s="14"/>
      <c r="E109" s="14"/>
      <c r="F109" s="14"/>
    </row>
    <row r="110" spans="1:6" x14ac:dyDescent="0.25">
      <c r="A110" s="14"/>
      <c r="B110" s="14"/>
      <c r="C110" s="14"/>
      <c r="D110" s="14"/>
      <c r="E110" s="14"/>
      <c r="F110" s="14"/>
    </row>
    <row r="111" spans="1:6" x14ac:dyDescent="0.25">
      <c r="A111" s="14"/>
      <c r="B111" s="14"/>
      <c r="C111" s="14"/>
      <c r="D111" s="14"/>
      <c r="E111" s="14"/>
      <c r="F111" s="14"/>
    </row>
    <row r="112" spans="1:6" x14ac:dyDescent="0.25">
      <c r="A112" s="14"/>
      <c r="B112" s="14"/>
      <c r="C112" s="14"/>
      <c r="D112" s="14"/>
      <c r="E112" s="14"/>
      <c r="F112" s="14"/>
    </row>
    <row r="113" spans="1:6" x14ac:dyDescent="0.25">
      <c r="A113" s="14"/>
      <c r="B113" s="14"/>
      <c r="C113" s="14"/>
      <c r="D113" s="14"/>
      <c r="E113" s="14"/>
      <c r="F113" s="14"/>
    </row>
    <row r="114" spans="1:6" x14ac:dyDescent="0.25">
      <c r="A114" s="14"/>
      <c r="B114" s="14"/>
      <c r="C114" s="14"/>
      <c r="D114" s="14"/>
      <c r="E114" s="14"/>
      <c r="F114" s="14"/>
    </row>
    <row r="115" spans="1:6" x14ac:dyDescent="0.25">
      <c r="A115" s="14"/>
      <c r="B115" s="14"/>
      <c r="C115" s="14"/>
      <c r="D115" s="14"/>
      <c r="E115" s="14"/>
      <c r="F115" s="14"/>
    </row>
    <row r="116" spans="1:6" x14ac:dyDescent="0.25">
      <c r="A116" s="14"/>
      <c r="B116" s="14"/>
      <c r="C116" s="14"/>
      <c r="D116" s="14"/>
      <c r="E116" s="14"/>
      <c r="F116" s="14"/>
    </row>
    <row r="117" spans="1:6" x14ac:dyDescent="0.25">
      <c r="A117" s="14"/>
      <c r="B117" s="14"/>
      <c r="C117" s="14"/>
      <c r="D117" s="14"/>
      <c r="E117" s="14"/>
      <c r="F117" s="14"/>
    </row>
    <row r="118" spans="1:6" x14ac:dyDescent="0.25">
      <c r="A118" s="14"/>
      <c r="B118" s="14"/>
      <c r="C118" s="14"/>
      <c r="D118" s="14"/>
      <c r="E118" s="14"/>
      <c r="F118" s="14"/>
    </row>
    <row r="119" spans="1:6" x14ac:dyDescent="0.25">
      <c r="A119" s="14"/>
      <c r="B119" s="14"/>
      <c r="C119" s="14"/>
      <c r="D119" s="14"/>
      <c r="E119" s="14"/>
      <c r="F119" s="14"/>
    </row>
    <row r="120" spans="1:6" x14ac:dyDescent="0.25">
      <c r="A120" s="14"/>
      <c r="B120" s="14"/>
      <c r="C120" s="14"/>
      <c r="D120" s="14"/>
      <c r="E120" s="14"/>
      <c r="F120" s="14"/>
    </row>
    <row r="121" spans="1:6" x14ac:dyDescent="0.25">
      <c r="A121" s="14"/>
      <c r="B121" s="14"/>
      <c r="C121" s="14"/>
      <c r="D121" s="14"/>
      <c r="E121" s="14"/>
      <c r="F121" s="14"/>
    </row>
    <row r="122" spans="1:6" x14ac:dyDescent="0.25">
      <c r="A122" s="14"/>
      <c r="B122" s="14"/>
      <c r="C122" s="14"/>
      <c r="D122" s="14"/>
      <c r="E122" s="14"/>
      <c r="F122" s="14"/>
    </row>
    <row r="123" spans="1:6" x14ac:dyDescent="0.25">
      <c r="A123" s="14"/>
      <c r="B123" s="14"/>
      <c r="C123" s="14"/>
      <c r="D123" s="14"/>
      <c r="E123" s="14"/>
      <c r="F123" s="14"/>
    </row>
    <row r="124" spans="1:6" x14ac:dyDescent="0.25">
      <c r="A124" s="14"/>
      <c r="B124" s="14"/>
      <c r="C124" s="14"/>
      <c r="D124" s="14"/>
      <c r="E124" s="14"/>
      <c r="F124" s="14"/>
    </row>
    <row r="125" spans="1:6" x14ac:dyDescent="0.25">
      <c r="A125" s="14"/>
      <c r="B125" s="14"/>
      <c r="C125" s="14"/>
      <c r="D125" s="14"/>
      <c r="E125" s="14"/>
      <c r="F125" s="14"/>
    </row>
    <row r="126" spans="1:6" x14ac:dyDescent="0.25">
      <c r="A126" s="14"/>
      <c r="B126" s="14"/>
      <c r="C126" s="14"/>
      <c r="D126" s="14"/>
      <c r="E126" s="14"/>
      <c r="F126" s="14"/>
    </row>
    <row r="127" spans="1:6" x14ac:dyDescent="0.25">
      <c r="A127" s="14"/>
      <c r="B127" s="14"/>
      <c r="C127" s="14"/>
      <c r="D127" s="14"/>
      <c r="E127" s="14"/>
      <c r="F127" s="14"/>
    </row>
  </sheetData>
  <mergeCells count="7">
    <mergeCell ref="A6:F6"/>
    <mergeCell ref="A8:A10"/>
    <mergeCell ref="B8:B10"/>
    <mergeCell ref="C8:C10"/>
    <mergeCell ref="D8:F8"/>
    <mergeCell ref="D9:E9"/>
    <mergeCell ref="F9:F10"/>
  </mergeCells>
  <pageMargins left="0.98425196850393704" right="0" top="0.78740157480314965" bottom="0.78740157480314965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2"/>
  <sheetViews>
    <sheetView showZeros="0" workbookViewId="0">
      <selection activeCell="E1" sqref="E1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customWidth="1"/>
    <col min="8" max="16384" width="9.140625" style="2"/>
  </cols>
  <sheetData>
    <row r="1" spans="1:7" ht="11.2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188</v>
      </c>
      <c r="F4" s="3"/>
      <c r="G4" s="3"/>
    </row>
    <row r="5" spans="1:7" x14ac:dyDescent="0.25">
      <c r="E5" s="3"/>
      <c r="F5" s="3"/>
      <c r="G5" s="3"/>
    </row>
    <row r="6" spans="1:7" ht="34.5" customHeight="1" x14ac:dyDescent="0.25">
      <c r="A6" s="242" t="s">
        <v>225</v>
      </c>
      <c r="B6" s="242"/>
      <c r="C6" s="242"/>
      <c r="D6" s="242"/>
      <c r="E6" s="242"/>
      <c r="F6" s="242"/>
      <c r="G6" s="242"/>
    </row>
    <row r="7" spans="1:7" ht="17.25" customHeight="1" x14ac:dyDescent="0.25">
      <c r="G7" s="4" t="s">
        <v>189</v>
      </c>
    </row>
    <row r="8" spans="1:7" x14ac:dyDescent="0.25">
      <c r="A8" s="243" t="s">
        <v>5</v>
      </c>
      <c r="B8" s="244" t="s">
        <v>294</v>
      </c>
      <c r="C8" s="244" t="s">
        <v>60</v>
      </c>
      <c r="D8" s="245" t="s">
        <v>0</v>
      </c>
      <c r="E8" s="246" t="s">
        <v>226</v>
      </c>
      <c r="F8" s="247"/>
      <c r="G8" s="248"/>
    </row>
    <row r="9" spans="1:7" x14ac:dyDescent="0.25">
      <c r="A9" s="243"/>
      <c r="B9" s="244"/>
      <c r="C9" s="244"/>
      <c r="D9" s="245"/>
      <c r="E9" s="244" t="s">
        <v>227</v>
      </c>
      <c r="F9" s="249" t="s">
        <v>228</v>
      </c>
      <c r="G9" s="244" t="s">
        <v>229</v>
      </c>
    </row>
    <row r="10" spans="1:7" ht="70.5" customHeight="1" x14ac:dyDescent="0.25">
      <c r="A10" s="243"/>
      <c r="B10" s="244"/>
      <c r="C10" s="244"/>
      <c r="D10" s="245"/>
      <c r="E10" s="244"/>
      <c r="F10" s="250"/>
      <c r="G10" s="244"/>
    </row>
    <row r="11" spans="1:7" ht="15.95" customHeight="1" x14ac:dyDescent="0.25">
      <c r="A11" s="7" t="s">
        <v>79</v>
      </c>
      <c r="B11" s="251" t="s">
        <v>6</v>
      </c>
      <c r="C11" s="252"/>
      <c r="D11" s="252"/>
      <c r="E11" s="252"/>
      <c r="F11" s="252"/>
      <c r="G11" s="253"/>
    </row>
    <row r="12" spans="1:7" ht="15" customHeight="1" x14ac:dyDescent="0.25">
      <c r="A12" s="7" t="s">
        <v>206</v>
      </c>
      <c r="B12" s="8" t="s">
        <v>20</v>
      </c>
      <c r="C12" s="9" t="s">
        <v>9</v>
      </c>
      <c r="D12" s="10">
        <f>E12+F12+G12</f>
        <v>5764</v>
      </c>
      <c r="E12" s="10">
        <v>5474</v>
      </c>
      <c r="F12" s="10">
        <v>290</v>
      </c>
      <c r="G12" s="10"/>
    </row>
    <row r="13" spans="1:7" ht="15" customHeight="1" x14ac:dyDescent="0.25">
      <c r="A13" s="7" t="s">
        <v>80</v>
      </c>
      <c r="B13" s="8" t="s">
        <v>7</v>
      </c>
      <c r="C13" s="9" t="s">
        <v>9</v>
      </c>
      <c r="D13" s="10">
        <f t="shared" ref="D13:D21" si="0">E13+F13+G13</f>
        <v>2172</v>
      </c>
      <c r="E13" s="10">
        <v>2172</v>
      </c>
      <c r="F13" s="10"/>
      <c r="G13" s="10"/>
    </row>
    <row r="14" spans="1:7" ht="15" customHeight="1" x14ac:dyDescent="0.25">
      <c r="A14" s="7" t="s">
        <v>81</v>
      </c>
      <c r="B14" s="8" t="s">
        <v>10</v>
      </c>
      <c r="C14" s="9" t="s">
        <v>9</v>
      </c>
      <c r="D14" s="10">
        <f t="shared" si="0"/>
        <v>580</v>
      </c>
      <c r="E14" s="10">
        <v>580</v>
      </c>
      <c r="F14" s="10"/>
      <c r="G14" s="10"/>
    </row>
    <row r="15" spans="1:7" ht="15" customHeight="1" x14ac:dyDescent="0.25">
      <c r="A15" s="7" t="s">
        <v>82</v>
      </c>
      <c r="B15" s="8" t="s">
        <v>11</v>
      </c>
      <c r="C15" s="9" t="s">
        <v>9</v>
      </c>
      <c r="D15" s="10">
        <f t="shared" si="0"/>
        <v>464</v>
      </c>
      <c r="E15" s="10">
        <v>464</v>
      </c>
      <c r="F15" s="10"/>
      <c r="G15" s="10"/>
    </row>
    <row r="16" spans="1:7" ht="15" customHeight="1" x14ac:dyDescent="0.25">
      <c r="A16" s="7" t="s">
        <v>83</v>
      </c>
      <c r="B16" s="8" t="s">
        <v>12</v>
      </c>
      <c r="C16" s="9" t="s">
        <v>9</v>
      </c>
      <c r="D16" s="10">
        <f t="shared" si="0"/>
        <v>1304</v>
      </c>
      <c r="E16" s="10">
        <v>1304</v>
      </c>
      <c r="F16" s="10"/>
      <c r="G16" s="10"/>
    </row>
    <row r="17" spans="1:7" ht="15" customHeight="1" x14ac:dyDescent="0.25">
      <c r="A17" s="11" t="s">
        <v>84</v>
      </c>
      <c r="B17" s="12" t="s">
        <v>14</v>
      </c>
      <c r="C17" s="9" t="s">
        <v>9</v>
      </c>
      <c r="D17" s="10">
        <f t="shared" si="0"/>
        <v>724</v>
      </c>
      <c r="E17" s="10">
        <v>724</v>
      </c>
      <c r="F17" s="10"/>
      <c r="G17" s="10"/>
    </row>
    <row r="18" spans="1:7" ht="15" customHeight="1" x14ac:dyDescent="0.25">
      <c r="A18" s="13" t="s">
        <v>85</v>
      </c>
      <c r="B18" s="14" t="s">
        <v>15</v>
      </c>
      <c r="C18" s="9" t="s">
        <v>9</v>
      </c>
      <c r="D18" s="10">
        <f t="shared" si="0"/>
        <v>87</v>
      </c>
      <c r="E18" s="10">
        <v>87</v>
      </c>
      <c r="F18" s="10"/>
      <c r="G18" s="10"/>
    </row>
    <row r="19" spans="1:7" ht="15" customHeight="1" x14ac:dyDescent="0.25">
      <c r="A19" s="7" t="s">
        <v>86</v>
      </c>
      <c r="B19" s="8" t="s">
        <v>16</v>
      </c>
      <c r="C19" s="9" t="s">
        <v>9</v>
      </c>
      <c r="D19" s="10">
        <f t="shared" si="0"/>
        <v>4055</v>
      </c>
      <c r="E19" s="10">
        <v>4055</v>
      </c>
      <c r="F19" s="10"/>
      <c r="G19" s="10"/>
    </row>
    <row r="20" spans="1:7" ht="15" customHeight="1" x14ac:dyDescent="0.25">
      <c r="A20" s="7" t="s">
        <v>87</v>
      </c>
      <c r="B20" s="8" t="s">
        <v>17</v>
      </c>
      <c r="C20" s="9" t="s">
        <v>9</v>
      </c>
      <c r="D20" s="10">
        <f t="shared" si="0"/>
        <v>493</v>
      </c>
      <c r="E20" s="10">
        <v>493</v>
      </c>
      <c r="F20" s="10"/>
      <c r="G20" s="10"/>
    </row>
    <row r="21" spans="1:7" ht="15" customHeight="1" x14ac:dyDescent="0.25">
      <c r="A21" s="7" t="s">
        <v>88</v>
      </c>
      <c r="B21" s="8" t="s">
        <v>18</v>
      </c>
      <c r="C21" s="9" t="s">
        <v>9</v>
      </c>
      <c r="D21" s="10">
        <f t="shared" si="0"/>
        <v>754</v>
      </c>
      <c r="E21" s="10">
        <v>754</v>
      </c>
      <c r="F21" s="10"/>
      <c r="G21" s="10"/>
    </row>
    <row r="22" spans="1:7" ht="15.95" customHeight="1" x14ac:dyDescent="0.25">
      <c r="A22" s="15" t="s">
        <v>89</v>
      </c>
      <c r="B22" s="1" t="s">
        <v>197</v>
      </c>
      <c r="C22" s="16"/>
      <c r="D22" s="1">
        <f>SUM(D12:D21)</f>
        <v>16397</v>
      </c>
      <c r="E22" s="1">
        <f>SUM(E12:E21)</f>
        <v>16107</v>
      </c>
      <c r="F22" s="1">
        <f>SUM(F12:F21)</f>
        <v>290</v>
      </c>
      <c r="G22" s="1">
        <f>SUM(G12:G21)</f>
        <v>0</v>
      </c>
    </row>
    <row r="23" spans="1:7" ht="15.95" customHeight="1" x14ac:dyDescent="0.25">
      <c r="A23" s="13" t="s">
        <v>90</v>
      </c>
      <c r="B23" s="254" t="s">
        <v>66</v>
      </c>
      <c r="C23" s="255"/>
      <c r="D23" s="255"/>
      <c r="E23" s="255"/>
      <c r="F23" s="255"/>
      <c r="G23" s="256"/>
    </row>
    <row r="24" spans="1:7" ht="15" customHeight="1" x14ac:dyDescent="0.25">
      <c r="A24" s="7" t="s">
        <v>91</v>
      </c>
      <c r="B24" s="8" t="s">
        <v>7</v>
      </c>
      <c r="C24" s="9" t="s">
        <v>22</v>
      </c>
      <c r="D24" s="10">
        <f>E24+F24+G24</f>
        <v>87</v>
      </c>
      <c r="E24" s="10">
        <v>87</v>
      </c>
      <c r="F24" s="10"/>
      <c r="G24" s="10"/>
    </row>
    <row r="25" spans="1:7" ht="15" customHeight="1" x14ac:dyDescent="0.25">
      <c r="A25" s="7" t="s">
        <v>92</v>
      </c>
      <c r="B25" s="8" t="s">
        <v>10</v>
      </c>
      <c r="C25" s="9" t="s">
        <v>22</v>
      </c>
      <c r="D25" s="10">
        <f t="shared" ref="D25:D34" si="1">E25+F25+G25</f>
        <v>985</v>
      </c>
      <c r="E25" s="10">
        <v>145</v>
      </c>
      <c r="F25" s="10">
        <v>840</v>
      </c>
      <c r="G25" s="10"/>
    </row>
    <row r="26" spans="1:7" ht="15" customHeight="1" x14ac:dyDescent="0.25">
      <c r="A26" s="7" t="s">
        <v>93</v>
      </c>
      <c r="B26" s="8" t="s">
        <v>11</v>
      </c>
      <c r="C26" s="9" t="s">
        <v>22</v>
      </c>
      <c r="D26" s="10">
        <f t="shared" si="1"/>
        <v>16942</v>
      </c>
      <c r="E26" s="10">
        <v>16218</v>
      </c>
      <c r="F26" s="10">
        <v>724</v>
      </c>
      <c r="G26" s="10"/>
    </row>
    <row r="27" spans="1:7" ht="15" customHeight="1" x14ac:dyDescent="0.25">
      <c r="A27" s="7" t="s">
        <v>94</v>
      </c>
      <c r="B27" s="8" t="s">
        <v>12</v>
      </c>
      <c r="C27" s="9" t="s">
        <v>22</v>
      </c>
      <c r="D27" s="10">
        <f t="shared" si="1"/>
        <v>811</v>
      </c>
      <c r="E27" s="10"/>
      <c r="F27" s="10">
        <v>811</v>
      </c>
      <c r="G27" s="10"/>
    </row>
    <row r="28" spans="1:7" ht="15" customHeight="1" x14ac:dyDescent="0.25">
      <c r="A28" s="7" t="s">
        <v>95</v>
      </c>
      <c r="B28" s="8" t="s">
        <v>13</v>
      </c>
      <c r="C28" s="9" t="s">
        <v>22</v>
      </c>
      <c r="D28" s="10">
        <f t="shared" si="1"/>
        <v>2027</v>
      </c>
      <c r="E28" s="10">
        <v>1737</v>
      </c>
      <c r="F28" s="10">
        <v>290</v>
      </c>
      <c r="G28" s="10"/>
    </row>
    <row r="29" spans="1:7" ht="15" customHeight="1" x14ac:dyDescent="0.25">
      <c r="A29" s="11" t="s">
        <v>96</v>
      </c>
      <c r="B29" s="12" t="s">
        <v>14</v>
      </c>
      <c r="C29" s="9" t="s">
        <v>22</v>
      </c>
      <c r="D29" s="10">
        <f t="shared" si="1"/>
        <v>3766</v>
      </c>
      <c r="E29" s="10">
        <v>1883</v>
      </c>
      <c r="F29" s="10">
        <v>1883</v>
      </c>
      <c r="G29" s="10"/>
    </row>
    <row r="30" spans="1:7" ht="15" customHeight="1" x14ac:dyDescent="0.25">
      <c r="A30" s="13" t="s">
        <v>97</v>
      </c>
      <c r="B30" s="14" t="s">
        <v>15</v>
      </c>
      <c r="C30" s="9" t="s">
        <v>22</v>
      </c>
      <c r="D30" s="10">
        <f t="shared" si="1"/>
        <v>2289</v>
      </c>
      <c r="E30" s="10">
        <v>1854</v>
      </c>
      <c r="F30" s="10">
        <v>435</v>
      </c>
      <c r="G30" s="10"/>
    </row>
    <row r="31" spans="1:7" ht="15" customHeight="1" x14ac:dyDescent="0.25">
      <c r="A31" s="7" t="s">
        <v>98</v>
      </c>
      <c r="B31" s="8" t="s">
        <v>16</v>
      </c>
      <c r="C31" s="9" t="s">
        <v>22</v>
      </c>
      <c r="D31" s="10">
        <f t="shared" si="1"/>
        <v>8228</v>
      </c>
      <c r="E31" s="10">
        <v>5041</v>
      </c>
      <c r="F31" s="10">
        <v>3187</v>
      </c>
      <c r="G31" s="10"/>
    </row>
    <row r="32" spans="1:7" ht="15" customHeight="1" x14ac:dyDescent="0.25">
      <c r="A32" s="7" t="s">
        <v>99</v>
      </c>
      <c r="B32" s="8" t="s">
        <v>17</v>
      </c>
      <c r="C32" s="9" t="s">
        <v>22</v>
      </c>
      <c r="D32" s="10">
        <f t="shared" si="1"/>
        <v>464</v>
      </c>
      <c r="E32" s="10">
        <v>58</v>
      </c>
      <c r="F32" s="10">
        <v>406</v>
      </c>
      <c r="G32" s="10"/>
    </row>
    <row r="33" spans="1:7" ht="15" customHeight="1" x14ac:dyDescent="0.25">
      <c r="A33" s="7" t="s">
        <v>100</v>
      </c>
      <c r="B33" s="8" t="s">
        <v>18</v>
      </c>
      <c r="C33" s="9" t="s">
        <v>22</v>
      </c>
      <c r="D33" s="10">
        <f t="shared" si="1"/>
        <v>2202</v>
      </c>
      <c r="E33" s="10">
        <v>985</v>
      </c>
      <c r="F33" s="10">
        <v>1217</v>
      </c>
      <c r="G33" s="10"/>
    </row>
    <row r="34" spans="1:7" ht="15" customHeight="1" x14ac:dyDescent="0.25">
      <c r="A34" s="7" t="s">
        <v>101</v>
      </c>
      <c r="B34" s="8" t="s">
        <v>301</v>
      </c>
      <c r="C34" s="9" t="s">
        <v>22</v>
      </c>
      <c r="D34" s="10">
        <f t="shared" si="1"/>
        <v>869</v>
      </c>
      <c r="E34" s="10"/>
      <c r="F34" s="10">
        <v>869</v>
      </c>
      <c r="G34" s="10"/>
    </row>
    <row r="35" spans="1:7" ht="15.95" customHeight="1" x14ac:dyDescent="0.25">
      <c r="A35" s="15" t="s">
        <v>102</v>
      </c>
      <c r="B35" s="1" t="s">
        <v>198</v>
      </c>
      <c r="C35" s="17"/>
      <c r="D35" s="1">
        <f>SUM(D24:D34)</f>
        <v>38670</v>
      </c>
      <c r="E35" s="1">
        <f>SUM(E24:E34)</f>
        <v>28008</v>
      </c>
      <c r="F35" s="1">
        <f>SUM(F24:F34)</f>
        <v>10662</v>
      </c>
      <c r="G35" s="1">
        <f>SUM(G24:G34)</f>
        <v>0</v>
      </c>
    </row>
    <row r="36" spans="1:7" ht="15.95" customHeight="1" x14ac:dyDescent="0.25">
      <c r="A36" s="13" t="s">
        <v>103</v>
      </c>
      <c r="B36" s="254" t="s">
        <v>70</v>
      </c>
      <c r="C36" s="252"/>
      <c r="D36" s="252"/>
      <c r="E36" s="252"/>
      <c r="F36" s="252"/>
      <c r="G36" s="253"/>
    </row>
    <row r="37" spans="1:7" ht="15" customHeight="1" x14ac:dyDescent="0.25">
      <c r="A37" s="7" t="s">
        <v>104</v>
      </c>
      <c r="B37" s="18" t="s">
        <v>20</v>
      </c>
      <c r="C37" s="9" t="s">
        <v>34</v>
      </c>
      <c r="D37" s="10">
        <f>E37+F37+G37</f>
        <v>99484</v>
      </c>
      <c r="E37" s="10">
        <v>99484</v>
      </c>
      <c r="F37" s="10"/>
      <c r="G37" s="10"/>
    </row>
    <row r="38" spans="1:7" ht="15.95" customHeight="1" x14ac:dyDescent="0.25">
      <c r="A38" s="15" t="s">
        <v>105</v>
      </c>
      <c r="B38" s="19" t="s">
        <v>199</v>
      </c>
      <c r="C38" s="20"/>
      <c r="D38" s="1">
        <f>D37</f>
        <v>99484</v>
      </c>
      <c r="E38" s="1">
        <f>E37</f>
        <v>99484</v>
      </c>
      <c r="F38" s="1">
        <f>F37</f>
        <v>0</v>
      </c>
      <c r="G38" s="1">
        <f>G37</f>
        <v>0</v>
      </c>
    </row>
    <row r="39" spans="1:7" ht="15.95" customHeight="1" x14ac:dyDescent="0.25">
      <c r="A39" s="13" t="s">
        <v>106</v>
      </c>
      <c r="B39" s="254" t="s">
        <v>191</v>
      </c>
      <c r="C39" s="255"/>
      <c r="D39" s="255"/>
      <c r="E39" s="255"/>
      <c r="F39" s="255"/>
      <c r="G39" s="256"/>
    </row>
    <row r="40" spans="1:7" ht="15" customHeight="1" x14ac:dyDescent="0.25">
      <c r="A40" s="7" t="s">
        <v>107</v>
      </c>
      <c r="B40" s="21" t="s">
        <v>176</v>
      </c>
      <c r="C40" s="22" t="s">
        <v>57</v>
      </c>
      <c r="D40" s="10">
        <f>E40+F40+G40</f>
        <v>1738</v>
      </c>
      <c r="E40" s="10">
        <v>1738</v>
      </c>
      <c r="F40" s="10"/>
      <c r="G40" s="10"/>
    </row>
    <row r="41" spans="1:7" ht="15" customHeight="1" x14ac:dyDescent="0.25">
      <c r="A41" s="7" t="s">
        <v>108</v>
      </c>
      <c r="B41" s="21" t="s">
        <v>184</v>
      </c>
      <c r="C41" s="22" t="s">
        <v>57</v>
      </c>
      <c r="D41" s="10">
        <f t="shared" ref="D41:D66" si="2">E41+F41+G41</f>
        <v>6563</v>
      </c>
      <c r="E41" s="10"/>
      <c r="F41" s="10"/>
      <c r="G41" s="10">
        <v>6563</v>
      </c>
    </row>
    <row r="42" spans="1:7" ht="15" customHeight="1" x14ac:dyDescent="0.25">
      <c r="A42" s="11" t="s">
        <v>109</v>
      </c>
      <c r="B42" s="12" t="s">
        <v>163</v>
      </c>
      <c r="C42" s="22" t="s">
        <v>57</v>
      </c>
      <c r="D42" s="10">
        <f t="shared" si="2"/>
        <v>7327</v>
      </c>
      <c r="E42" s="10"/>
      <c r="F42" s="10">
        <v>7327</v>
      </c>
      <c r="G42" s="10"/>
    </row>
    <row r="43" spans="1:7" ht="15" customHeight="1" x14ac:dyDescent="0.25">
      <c r="A43" s="13" t="s">
        <v>110</v>
      </c>
      <c r="B43" s="23" t="s">
        <v>46</v>
      </c>
      <c r="C43" s="22" t="s">
        <v>57</v>
      </c>
      <c r="D43" s="10">
        <f t="shared" si="2"/>
        <v>5797</v>
      </c>
      <c r="E43" s="10"/>
      <c r="F43" s="10"/>
      <c r="G43" s="10">
        <v>5797</v>
      </c>
    </row>
    <row r="44" spans="1:7" ht="15" customHeight="1" x14ac:dyDescent="0.25">
      <c r="A44" s="7" t="s">
        <v>111</v>
      </c>
      <c r="B44" s="21" t="s">
        <v>45</v>
      </c>
      <c r="C44" s="22" t="s">
        <v>57</v>
      </c>
      <c r="D44" s="10">
        <f t="shared" si="2"/>
        <v>6957</v>
      </c>
      <c r="E44" s="10"/>
      <c r="F44" s="10"/>
      <c r="G44" s="10">
        <v>6957</v>
      </c>
    </row>
    <row r="45" spans="1:7" ht="15" customHeight="1" x14ac:dyDescent="0.25">
      <c r="A45" s="7" t="s">
        <v>112</v>
      </c>
      <c r="B45" s="21" t="s">
        <v>167</v>
      </c>
      <c r="C45" s="9" t="s">
        <v>57</v>
      </c>
      <c r="D45" s="10">
        <f t="shared" si="2"/>
        <v>32878</v>
      </c>
      <c r="E45" s="10">
        <v>724</v>
      </c>
      <c r="F45" s="10">
        <v>28962</v>
      </c>
      <c r="G45" s="10">
        <v>3192</v>
      </c>
    </row>
    <row r="46" spans="1:7" ht="15" customHeight="1" x14ac:dyDescent="0.25">
      <c r="A46" s="7" t="s">
        <v>113</v>
      </c>
      <c r="B46" s="21" t="s">
        <v>165</v>
      </c>
      <c r="C46" s="9" t="s">
        <v>57</v>
      </c>
      <c r="D46" s="10">
        <f t="shared" si="2"/>
        <v>1449</v>
      </c>
      <c r="E46" s="10">
        <v>869</v>
      </c>
      <c r="F46" s="10">
        <v>580</v>
      </c>
      <c r="G46" s="10"/>
    </row>
    <row r="47" spans="1:7" ht="15" customHeight="1" x14ac:dyDescent="0.25">
      <c r="A47" s="7" t="s">
        <v>114</v>
      </c>
      <c r="B47" s="21" t="s">
        <v>166</v>
      </c>
      <c r="C47" s="9" t="s">
        <v>57</v>
      </c>
      <c r="D47" s="10">
        <f t="shared" si="2"/>
        <v>1738</v>
      </c>
      <c r="E47" s="10">
        <v>1738</v>
      </c>
      <c r="F47" s="10"/>
      <c r="G47" s="10"/>
    </row>
    <row r="48" spans="1:7" ht="15" customHeight="1" x14ac:dyDescent="0.25">
      <c r="A48" s="7" t="s">
        <v>115</v>
      </c>
      <c r="B48" s="24" t="s">
        <v>52</v>
      </c>
      <c r="C48" s="22" t="s">
        <v>57</v>
      </c>
      <c r="D48" s="10">
        <f t="shared" si="2"/>
        <v>5593</v>
      </c>
      <c r="E48" s="10"/>
      <c r="F48" s="10"/>
      <c r="G48" s="10">
        <v>5593</v>
      </c>
    </row>
    <row r="49" spans="1:7" ht="15" customHeight="1" x14ac:dyDescent="0.25">
      <c r="A49" s="7" t="s">
        <v>116</v>
      </c>
      <c r="B49" s="21" t="s">
        <v>71</v>
      </c>
      <c r="C49" s="22" t="s">
        <v>57</v>
      </c>
      <c r="D49" s="10">
        <f t="shared" si="2"/>
        <v>5730</v>
      </c>
      <c r="E49" s="10"/>
      <c r="F49" s="10"/>
      <c r="G49" s="10">
        <v>5730</v>
      </c>
    </row>
    <row r="50" spans="1:7" ht="15" customHeight="1" x14ac:dyDescent="0.25">
      <c r="A50" s="7" t="s">
        <v>117</v>
      </c>
      <c r="B50" s="21" t="s">
        <v>44</v>
      </c>
      <c r="C50" s="22" t="s">
        <v>57</v>
      </c>
      <c r="D50" s="10">
        <f t="shared" si="2"/>
        <v>24312</v>
      </c>
      <c r="E50" s="10"/>
      <c r="F50" s="10"/>
      <c r="G50" s="10">
        <v>24312</v>
      </c>
    </row>
    <row r="51" spans="1:7" ht="15" customHeight="1" x14ac:dyDescent="0.25">
      <c r="A51" s="7" t="s">
        <v>170</v>
      </c>
      <c r="B51" s="24" t="s">
        <v>43</v>
      </c>
      <c r="C51" s="22" t="s">
        <v>57</v>
      </c>
      <c r="D51" s="10">
        <f t="shared" si="2"/>
        <v>21904</v>
      </c>
      <c r="E51" s="10"/>
      <c r="F51" s="10"/>
      <c r="G51" s="10">
        <v>21904</v>
      </c>
    </row>
    <row r="52" spans="1:7" ht="15" customHeight="1" x14ac:dyDescent="0.25">
      <c r="A52" s="7" t="s">
        <v>171</v>
      </c>
      <c r="B52" s="21" t="s">
        <v>177</v>
      </c>
      <c r="C52" s="22" t="s">
        <v>57</v>
      </c>
      <c r="D52" s="10">
        <f t="shared" si="2"/>
        <v>10015</v>
      </c>
      <c r="E52" s="10">
        <v>2317</v>
      </c>
      <c r="F52" s="10"/>
      <c r="G52" s="10">
        <v>7698</v>
      </c>
    </row>
    <row r="53" spans="1:7" ht="15" customHeight="1" x14ac:dyDescent="0.25">
      <c r="A53" s="7" t="s">
        <v>118</v>
      </c>
      <c r="B53" s="21" t="s">
        <v>168</v>
      </c>
      <c r="C53" s="22" t="s">
        <v>57</v>
      </c>
      <c r="D53" s="10">
        <f t="shared" si="2"/>
        <v>57941</v>
      </c>
      <c r="E53" s="10"/>
      <c r="F53" s="10"/>
      <c r="G53" s="10">
        <v>57941</v>
      </c>
    </row>
    <row r="54" spans="1:7" ht="15" customHeight="1" x14ac:dyDescent="0.25">
      <c r="A54" s="7" t="s">
        <v>172</v>
      </c>
      <c r="B54" s="21" t="s">
        <v>36</v>
      </c>
      <c r="C54" s="22" t="s">
        <v>57</v>
      </c>
      <c r="D54" s="10">
        <f t="shared" si="2"/>
        <v>33475</v>
      </c>
      <c r="E54" s="10"/>
      <c r="F54" s="10"/>
      <c r="G54" s="10">
        <v>33475</v>
      </c>
    </row>
    <row r="55" spans="1:7" ht="15" customHeight="1" x14ac:dyDescent="0.25">
      <c r="A55" s="7" t="s">
        <v>173</v>
      </c>
      <c r="B55" s="21" t="s">
        <v>38</v>
      </c>
      <c r="C55" s="22" t="s">
        <v>57</v>
      </c>
      <c r="D55" s="10">
        <f t="shared" si="2"/>
        <v>32467</v>
      </c>
      <c r="E55" s="10"/>
      <c r="F55" s="10"/>
      <c r="G55" s="10">
        <v>32467</v>
      </c>
    </row>
    <row r="56" spans="1:7" ht="15" customHeight="1" x14ac:dyDescent="0.25">
      <c r="A56" s="7" t="s">
        <v>119</v>
      </c>
      <c r="B56" s="21" t="s">
        <v>40</v>
      </c>
      <c r="C56" s="22" t="s">
        <v>57</v>
      </c>
      <c r="D56" s="10">
        <f t="shared" si="2"/>
        <v>72516</v>
      </c>
      <c r="E56" s="10"/>
      <c r="F56" s="10"/>
      <c r="G56" s="10">
        <v>72516</v>
      </c>
    </row>
    <row r="57" spans="1:7" ht="15" customHeight="1" x14ac:dyDescent="0.25">
      <c r="A57" s="7" t="s">
        <v>120</v>
      </c>
      <c r="B57" s="21" t="s">
        <v>39</v>
      </c>
      <c r="C57" s="22" t="s">
        <v>57</v>
      </c>
      <c r="D57" s="10">
        <f t="shared" si="2"/>
        <v>34183</v>
      </c>
      <c r="E57" s="10"/>
      <c r="F57" s="10"/>
      <c r="G57" s="10">
        <v>34183</v>
      </c>
    </row>
    <row r="58" spans="1:7" ht="15" customHeight="1" x14ac:dyDescent="0.25">
      <c r="A58" s="7" t="s">
        <v>121</v>
      </c>
      <c r="B58" s="18" t="s">
        <v>37</v>
      </c>
      <c r="C58" s="9" t="s">
        <v>57</v>
      </c>
      <c r="D58" s="10">
        <f t="shared" si="2"/>
        <v>55947</v>
      </c>
      <c r="E58" s="10"/>
      <c r="F58" s="10"/>
      <c r="G58" s="10">
        <v>55947</v>
      </c>
    </row>
    <row r="59" spans="1:7" ht="15" customHeight="1" x14ac:dyDescent="0.25">
      <c r="A59" s="7" t="s">
        <v>122</v>
      </c>
      <c r="B59" s="25" t="s">
        <v>41</v>
      </c>
      <c r="C59" s="9" t="s">
        <v>57</v>
      </c>
      <c r="D59" s="10">
        <f t="shared" si="2"/>
        <v>9185</v>
      </c>
      <c r="E59" s="10"/>
      <c r="F59" s="10"/>
      <c r="G59" s="10">
        <v>9185</v>
      </c>
    </row>
    <row r="60" spans="1:7" ht="15" customHeight="1" x14ac:dyDescent="0.25">
      <c r="A60" s="7" t="s">
        <v>123</v>
      </c>
      <c r="B60" s="25" t="s">
        <v>42</v>
      </c>
      <c r="C60" s="9" t="s">
        <v>57</v>
      </c>
      <c r="D60" s="10">
        <f t="shared" si="2"/>
        <v>15391</v>
      </c>
      <c r="E60" s="10"/>
      <c r="F60" s="10"/>
      <c r="G60" s="10">
        <v>15391</v>
      </c>
    </row>
    <row r="61" spans="1:7" ht="15" customHeight="1" x14ac:dyDescent="0.25">
      <c r="A61" s="7" t="s">
        <v>183</v>
      </c>
      <c r="B61" s="18" t="s">
        <v>55</v>
      </c>
      <c r="C61" s="9" t="s">
        <v>57</v>
      </c>
      <c r="D61" s="10">
        <f t="shared" si="2"/>
        <v>2984</v>
      </c>
      <c r="E61" s="10"/>
      <c r="F61" s="10">
        <v>29</v>
      </c>
      <c r="G61" s="10">
        <v>2955</v>
      </c>
    </row>
    <row r="62" spans="1:7" ht="15" customHeight="1" x14ac:dyDescent="0.25">
      <c r="A62" s="7" t="s">
        <v>124</v>
      </c>
      <c r="B62" s="18" t="s">
        <v>54</v>
      </c>
      <c r="C62" s="9" t="s">
        <v>57</v>
      </c>
      <c r="D62" s="10">
        <f t="shared" si="2"/>
        <v>47310</v>
      </c>
      <c r="E62" s="10"/>
      <c r="F62" s="10">
        <v>348</v>
      </c>
      <c r="G62" s="10">
        <v>46962</v>
      </c>
    </row>
    <row r="63" spans="1:7" ht="15" customHeight="1" x14ac:dyDescent="0.25">
      <c r="A63" s="7" t="s">
        <v>125</v>
      </c>
      <c r="B63" s="18" t="s">
        <v>73</v>
      </c>
      <c r="C63" s="9" t="s">
        <v>57</v>
      </c>
      <c r="D63" s="10">
        <f t="shared" si="2"/>
        <v>7937</v>
      </c>
      <c r="E63" s="10"/>
      <c r="F63" s="10"/>
      <c r="G63" s="10">
        <v>7937</v>
      </c>
    </row>
    <row r="64" spans="1:7" ht="15" customHeight="1" x14ac:dyDescent="0.25">
      <c r="A64" s="7" t="s">
        <v>126</v>
      </c>
      <c r="B64" s="18" t="s">
        <v>56</v>
      </c>
      <c r="C64" s="9" t="s">
        <v>57</v>
      </c>
      <c r="D64" s="10">
        <f t="shared" si="2"/>
        <v>26065</v>
      </c>
      <c r="E64" s="10"/>
      <c r="F64" s="10">
        <v>26065</v>
      </c>
      <c r="G64" s="10"/>
    </row>
    <row r="65" spans="1:7" ht="15" customHeight="1" x14ac:dyDescent="0.25">
      <c r="A65" s="7" t="s">
        <v>127</v>
      </c>
      <c r="B65" s="18" t="s">
        <v>185</v>
      </c>
      <c r="C65" s="9" t="s">
        <v>57</v>
      </c>
      <c r="D65" s="10">
        <f t="shared" si="2"/>
        <v>12354</v>
      </c>
      <c r="E65" s="10"/>
      <c r="F65" s="10"/>
      <c r="G65" s="10">
        <v>12354</v>
      </c>
    </row>
    <row r="66" spans="1:7" s="26" customFormat="1" ht="15" customHeight="1" x14ac:dyDescent="0.25">
      <c r="A66" s="7" t="s">
        <v>128</v>
      </c>
      <c r="B66" s="18" t="s">
        <v>186</v>
      </c>
      <c r="C66" s="9" t="s">
        <v>57</v>
      </c>
      <c r="D66" s="10">
        <f t="shared" si="2"/>
        <v>1738</v>
      </c>
      <c r="E66" s="10">
        <v>1738</v>
      </c>
      <c r="F66" s="10"/>
      <c r="G66" s="10"/>
    </row>
    <row r="67" spans="1:7" ht="15.95" customHeight="1" x14ac:dyDescent="0.25">
      <c r="A67" s="15" t="s">
        <v>179</v>
      </c>
      <c r="B67" s="19" t="s">
        <v>200</v>
      </c>
      <c r="C67" s="17"/>
      <c r="D67" s="1">
        <f>SUM(D40:D66)</f>
        <v>541494</v>
      </c>
      <c r="E67" s="1">
        <f>SUM(E40:E66)</f>
        <v>9124</v>
      </c>
      <c r="F67" s="1">
        <f>SUM(F40:F66)</f>
        <v>63311</v>
      </c>
      <c r="G67" s="1">
        <f>SUM(G40:G66)</f>
        <v>469059</v>
      </c>
    </row>
    <row r="68" spans="1:7" ht="15.95" customHeight="1" x14ac:dyDescent="0.25">
      <c r="A68" s="13" t="s">
        <v>129</v>
      </c>
      <c r="B68" s="257" t="s">
        <v>74</v>
      </c>
      <c r="C68" s="258"/>
      <c r="D68" s="258"/>
      <c r="E68" s="258"/>
      <c r="F68" s="258"/>
      <c r="G68" s="258"/>
    </row>
    <row r="69" spans="1:7" ht="15" customHeight="1" x14ac:dyDescent="0.25">
      <c r="A69" s="27" t="s">
        <v>130</v>
      </c>
      <c r="B69" s="21" t="s">
        <v>7</v>
      </c>
      <c r="C69" s="28" t="s">
        <v>32</v>
      </c>
      <c r="D69" s="10">
        <f>E69+F69+G69</f>
        <v>754</v>
      </c>
      <c r="E69" s="29">
        <v>435</v>
      </c>
      <c r="F69" s="29">
        <v>319</v>
      </c>
      <c r="G69" s="29"/>
    </row>
    <row r="70" spans="1:7" ht="15" customHeight="1" x14ac:dyDescent="0.25">
      <c r="A70" s="27" t="s">
        <v>131</v>
      </c>
      <c r="B70" s="21" t="s">
        <v>10</v>
      </c>
      <c r="C70" s="28" t="s">
        <v>32</v>
      </c>
      <c r="D70" s="10">
        <f t="shared" ref="D70:D82" si="3">E70+F70+G70</f>
        <v>812</v>
      </c>
      <c r="E70" s="29">
        <v>232</v>
      </c>
      <c r="F70" s="29">
        <v>580</v>
      </c>
      <c r="G70" s="29"/>
    </row>
    <row r="71" spans="1:7" ht="15" customHeight="1" x14ac:dyDescent="0.25">
      <c r="A71" s="27" t="s">
        <v>132</v>
      </c>
      <c r="B71" s="21" t="s">
        <v>11</v>
      </c>
      <c r="C71" s="28" t="s">
        <v>32</v>
      </c>
      <c r="D71" s="10">
        <f t="shared" si="3"/>
        <v>1246</v>
      </c>
      <c r="E71" s="29">
        <v>232</v>
      </c>
      <c r="F71" s="29">
        <v>1014</v>
      </c>
      <c r="G71" s="29"/>
    </row>
    <row r="72" spans="1:7" ht="15" customHeight="1" x14ac:dyDescent="0.25">
      <c r="A72" s="30" t="s">
        <v>133</v>
      </c>
      <c r="B72" s="21" t="s">
        <v>15</v>
      </c>
      <c r="C72" s="28" t="s">
        <v>32</v>
      </c>
      <c r="D72" s="10">
        <f t="shared" si="3"/>
        <v>957</v>
      </c>
      <c r="E72" s="29">
        <v>232</v>
      </c>
      <c r="F72" s="29">
        <v>725</v>
      </c>
      <c r="G72" s="29"/>
    </row>
    <row r="73" spans="1:7" ht="15" customHeight="1" x14ac:dyDescent="0.25">
      <c r="A73" s="31" t="s">
        <v>134</v>
      </c>
      <c r="B73" s="21" t="s">
        <v>27</v>
      </c>
      <c r="C73" s="28" t="s">
        <v>32</v>
      </c>
      <c r="D73" s="10">
        <f t="shared" si="3"/>
        <v>10426</v>
      </c>
      <c r="E73" s="29"/>
      <c r="F73" s="29">
        <v>8109</v>
      </c>
      <c r="G73" s="29">
        <v>2317</v>
      </c>
    </row>
    <row r="74" spans="1:7" ht="15" customHeight="1" x14ac:dyDescent="0.25">
      <c r="A74" s="27" t="s">
        <v>135</v>
      </c>
      <c r="B74" s="21" t="s">
        <v>64</v>
      </c>
      <c r="C74" s="28" t="s">
        <v>32</v>
      </c>
      <c r="D74" s="10">
        <f t="shared" si="3"/>
        <v>2173</v>
      </c>
      <c r="E74" s="29">
        <v>145</v>
      </c>
      <c r="F74" s="29">
        <v>2028</v>
      </c>
      <c r="G74" s="29"/>
    </row>
    <row r="75" spans="1:7" ht="15" customHeight="1" x14ac:dyDescent="0.25">
      <c r="A75" s="27" t="s">
        <v>136</v>
      </c>
      <c r="B75" s="21" t="s">
        <v>65</v>
      </c>
      <c r="C75" s="28" t="s">
        <v>32</v>
      </c>
      <c r="D75" s="10">
        <f t="shared" si="3"/>
        <v>1160</v>
      </c>
      <c r="E75" s="29">
        <v>580</v>
      </c>
      <c r="F75" s="29">
        <v>580</v>
      </c>
      <c r="G75" s="29"/>
    </row>
    <row r="76" spans="1:7" ht="15" customHeight="1" x14ac:dyDescent="0.25">
      <c r="A76" s="27" t="s">
        <v>137</v>
      </c>
      <c r="B76" s="21" t="s">
        <v>28</v>
      </c>
      <c r="C76" s="28" t="s">
        <v>32</v>
      </c>
      <c r="D76" s="10">
        <f t="shared" si="3"/>
        <v>1159</v>
      </c>
      <c r="E76" s="29">
        <v>290</v>
      </c>
      <c r="F76" s="29">
        <v>869</v>
      </c>
      <c r="G76" s="29"/>
    </row>
    <row r="77" spans="1:7" ht="15" customHeight="1" x14ac:dyDescent="0.25">
      <c r="A77" s="27" t="s">
        <v>138</v>
      </c>
      <c r="B77" s="21" t="s">
        <v>29</v>
      </c>
      <c r="C77" s="28" t="s">
        <v>32</v>
      </c>
      <c r="D77" s="10">
        <f t="shared" si="3"/>
        <v>725</v>
      </c>
      <c r="E77" s="29">
        <v>435</v>
      </c>
      <c r="F77" s="29">
        <v>290</v>
      </c>
      <c r="G77" s="29"/>
    </row>
    <row r="78" spans="1:7" ht="15" customHeight="1" x14ac:dyDescent="0.25">
      <c r="A78" s="27" t="s">
        <v>139</v>
      </c>
      <c r="B78" s="21" t="s">
        <v>75</v>
      </c>
      <c r="C78" s="28" t="s">
        <v>32</v>
      </c>
      <c r="D78" s="10">
        <f t="shared" si="3"/>
        <v>1015</v>
      </c>
      <c r="E78" s="29">
        <v>290</v>
      </c>
      <c r="F78" s="29">
        <v>725</v>
      </c>
      <c r="G78" s="29"/>
    </row>
    <row r="79" spans="1:7" ht="15" customHeight="1" x14ac:dyDescent="0.25">
      <c r="A79" s="27" t="s">
        <v>140</v>
      </c>
      <c r="B79" s="21" t="s">
        <v>169</v>
      </c>
      <c r="C79" s="28" t="s">
        <v>32</v>
      </c>
      <c r="D79" s="10">
        <f t="shared" si="3"/>
        <v>1015</v>
      </c>
      <c r="E79" s="29">
        <v>435</v>
      </c>
      <c r="F79" s="29">
        <v>580</v>
      </c>
      <c r="G79" s="29"/>
    </row>
    <row r="80" spans="1:7" ht="15" customHeight="1" x14ac:dyDescent="0.25">
      <c r="A80" s="27" t="s">
        <v>180</v>
      </c>
      <c r="B80" s="21" t="s">
        <v>30</v>
      </c>
      <c r="C80" s="28" t="s">
        <v>32</v>
      </c>
      <c r="D80" s="10">
        <f t="shared" si="3"/>
        <v>725</v>
      </c>
      <c r="E80" s="29"/>
      <c r="F80" s="29">
        <v>725</v>
      </c>
      <c r="G80" s="29"/>
    </row>
    <row r="81" spans="1:7" ht="15" customHeight="1" x14ac:dyDescent="0.25">
      <c r="A81" s="27" t="s">
        <v>141</v>
      </c>
      <c r="B81" s="10" t="s">
        <v>31</v>
      </c>
      <c r="C81" s="28" t="s">
        <v>32</v>
      </c>
      <c r="D81" s="10">
        <f t="shared" si="3"/>
        <v>11006</v>
      </c>
      <c r="E81" s="29">
        <v>6661</v>
      </c>
      <c r="F81" s="29">
        <v>4345</v>
      </c>
      <c r="G81" s="29"/>
    </row>
    <row r="82" spans="1:7" ht="15" customHeight="1" x14ac:dyDescent="0.25">
      <c r="A82" s="27" t="s">
        <v>142</v>
      </c>
      <c r="B82" s="32" t="s">
        <v>72</v>
      </c>
      <c r="C82" s="28" t="s">
        <v>32</v>
      </c>
      <c r="D82" s="10">
        <f t="shared" si="3"/>
        <v>8688</v>
      </c>
      <c r="E82" s="29"/>
      <c r="F82" s="29"/>
      <c r="G82" s="29">
        <v>8688</v>
      </c>
    </row>
    <row r="83" spans="1:7" ht="15.95" customHeight="1" x14ac:dyDescent="0.25">
      <c r="A83" s="15" t="s">
        <v>143</v>
      </c>
      <c r="B83" s="19" t="s">
        <v>202</v>
      </c>
      <c r="C83" s="17"/>
      <c r="D83" s="1">
        <f>SUM(D69:D82)</f>
        <v>41861</v>
      </c>
      <c r="E83" s="1">
        <f>SUM(E69:E82)</f>
        <v>9967</v>
      </c>
      <c r="F83" s="1">
        <f>SUM(F69:F82)</f>
        <v>20889</v>
      </c>
      <c r="G83" s="1">
        <f>SUM(G69:G82)</f>
        <v>11005</v>
      </c>
    </row>
    <row r="84" spans="1:7" ht="15.95" customHeight="1" x14ac:dyDescent="0.25">
      <c r="A84" s="11" t="s">
        <v>144</v>
      </c>
      <c r="B84" s="258" t="s">
        <v>76</v>
      </c>
      <c r="C84" s="258"/>
      <c r="D84" s="258"/>
      <c r="E84" s="258"/>
      <c r="F84" s="258"/>
      <c r="G84" s="258"/>
    </row>
    <row r="85" spans="1:7" ht="15" customHeight="1" x14ac:dyDescent="0.25">
      <c r="A85" s="11" t="s">
        <v>145</v>
      </c>
      <c r="B85" s="10" t="s">
        <v>58</v>
      </c>
      <c r="C85" s="9" t="s">
        <v>24</v>
      </c>
      <c r="D85" s="10">
        <f>E85+F85+G85</f>
        <v>173772</v>
      </c>
      <c r="E85" s="33"/>
      <c r="F85" s="33"/>
      <c r="G85" s="33">
        <v>173772</v>
      </c>
    </row>
    <row r="86" spans="1:7" ht="15" customHeight="1" x14ac:dyDescent="0.25">
      <c r="A86" s="11" t="s">
        <v>146</v>
      </c>
      <c r="B86" s="10" t="s">
        <v>59</v>
      </c>
      <c r="C86" s="9" t="s">
        <v>24</v>
      </c>
      <c r="D86" s="10">
        <f>E86+F86+G86</f>
        <v>11586</v>
      </c>
      <c r="E86" s="10"/>
      <c r="F86" s="10"/>
      <c r="G86" s="10">
        <v>11586</v>
      </c>
    </row>
    <row r="87" spans="1:7" ht="15" customHeight="1" x14ac:dyDescent="0.25">
      <c r="A87" s="11" t="s">
        <v>147</v>
      </c>
      <c r="B87" s="10" t="s">
        <v>185</v>
      </c>
      <c r="C87" s="9" t="s">
        <v>24</v>
      </c>
      <c r="D87" s="10">
        <f>E87+F87+G87</f>
        <v>5210</v>
      </c>
      <c r="E87" s="33"/>
      <c r="F87" s="33"/>
      <c r="G87" s="33">
        <v>5210</v>
      </c>
    </row>
    <row r="88" spans="1:7" s="26" customFormat="1" ht="15" customHeight="1" x14ac:dyDescent="0.25">
      <c r="A88" s="7" t="s">
        <v>181</v>
      </c>
      <c r="B88" s="21" t="s">
        <v>77</v>
      </c>
      <c r="C88" s="22" t="s">
        <v>24</v>
      </c>
      <c r="D88" s="10">
        <f>E88+F88+G88</f>
        <v>66033</v>
      </c>
      <c r="E88" s="10"/>
      <c r="F88" s="10"/>
      <c r="G88" s="10">
        <v>66033</v>
      </c>
    </row>
    <row r="89" spans="1:7" ht="15.95" customHeight="1" x14ac:dyDescent="0.25">
      <c r="A89" s="34" t="s">
        <v>148</v>
      </c>
      <c r="B89" s="35" t="s">
        <v>203</v>
      </c>
      <c r="C89" s="17"/>
      <c r="D89" s="1">
        <f>SUM(D85:D88)</f>
        <v>256601</v>
      </c>
      <c r="E89" s="1">
        <f>SUM(E85:E88)</f>
        <v>0</v>
      </c>
      <c r="F89" s="1">
        <f>SUM(F85:F88)</f>
        <v>0</v>
      </c>
      <c r="G89" s="1">
        <f>SUM(G85:G88)</f>
        <v>256601</v>
      </c>
    </row>
    <row r="90" spans="1:7" ht="15.95" customHeight="1" x14ac:dyDescent="0.25">
      <c r="A90" s="36" t="s">
        <v>208</v>
      </c>
      <c r="B90" s="37" t="s">
        <v>192</v>
      </c>
      <c r="C90" s="38"/>
      <c r="D90" s="39">
        <f>D22+D35+D38+D67+D83+D89</f>
        <v>994507</v>
      </c>
      <c r="E90" s="39">
        <f>E22+E35+E38+E67+E83+E89</f>
        <v>162690</v>
      </c>
      <c r="F90" s="39">
        <f>F22+F35+F38+F67+F83+F89</f>
        <v>95152</v>
      </c>
      <c r="G90" s="39">
        <f>G22+G35+G38+G67+G83+G89</f>
        <v>736665</v>
      </c>
    </row>
    <row r="91" spans="1:7" ht="15" customHeight="1" x14ac:dyDescent="0.25">
      <c r="A91" s="40"/>
      <c r="B91" s="41"/>
      <c r="C91" s="42"/>
      <c r="D91" s="41"/>
      <c r="E91" s="41"/>
      <c r="F91" s="43"/>
      <c r="G91" s="44"/>
    </row>
    <row r="92" spans="1:7" x14ac:dyDescent="0.25">
      <c r="A92" s="40"/>
      <c r="B92" s="14"/>
      <c r="C92" s="45"/>
      <c r="D92" s="14"/>
      <c r="E92" s="14"/>
      <c r="F92" s="44"/>
      <c r="G92" s="14"/>
    </row>
    <row r="93" spans="1:7" x14ac:dyDescent="0.25">
      <c r="A93" s="14"/>
      <c r="B93" s="14"/>
      <c r="C93" s="46"/>
      <c r="D93" s="14"/>
      <c r="E93" s="14"/>
      <c r="F93" s="14"/>
      <c r="G93" s="14"/>
    </row>
    <row r="94" spans="1:7" x14ac:dyDescent="0.25">
      <c r="A94" s="14"/>
      <c r="B94" s="14"/>
      <c r="C94" s="46"/>
      <c r="D94" s="14"/>
      <c r="E94" s="14"/>
      <c r="F94" s="14"/>
      <c r="G94" s="14"/>
    </row>
    <row r="95" spans="1:7" x14ac:dyDescent="0.25">
      <c r="A95" s="14"/>
      <c r="B95" s="14"/>
      <c r="C95" s="46"/>
      <c r="D95" s="14"/>
      <c r="E95" s="14"/>
      <c r="F95" s="14"/>
      <c r="G95" s="14"/>
    </row>
    <row r="96" spans="1:7" x14ac:dyDescent="0.25">
      <c r="A96" s="14"/>
      <c r="B96" s="14"/>
      <c r="C96" s="46"/>
      <c r="D96" s="14"/>
      <c r="E96" s="14"/>
      <c r="F96" s="14"/>
      <c r="G96" s="14"/>
    </row>
    <row r="97" spans="1:7" x14ac:dyDescent="0.25">
      <c r="A97" s="14"/>
      <c r="B97" s="14"/>
      <c r="C97" s="46"/>
      <c r="D97" s="14"/>
      <c r="E97" s="14"/>
      <c r="F97" s="14"/>
      <c r="G97" s="14"/>
    </row>
    <row r="98" spans="1:7" x14ac:dyDescent="0.25">
      <c r="A98" s="14"/>
      <c r="B98" s="14"/>
      <c r="C98" s="46"/>
      <c r="D98" s="14"/>
      <c r="E98" s="14"/>
      <c r="F98" s="14"/>
      <c r="G98" s="14" t="s">
        <v>193</v>
      </c>
    </row>
    <row r="99" spans="1:7" x14ac:dyDescent="0.25">
      <c r="A99" s="14"/>
      <c r="B99" s="14"/>
      <c r="C99" s="46"/>
      <c r="D99" s="14"/>
      <c r="E99" s="14"/>
      <c r="F99" s="14"/>
      <c r="G99" s="14"/>
    </row>
    <row r="100" spans="1:7" x14ac:dyDescent="0.25">
      <c r="A100" s="14"/>
      <c r="B100" s="14"/>
      <c r="C100" s="46"/>
      <c r="D100" s="14"/>
      <c r="E100" s="14"/>
      <c r="F100" s="14"/>
      <c r="G100" s="14"/>
    </row>
    <row r="101" spans="1:7" x14ac:dyDescent="0.25">
      <c r="A101" s="14"/>
      <c r="B101" s="14"/>
      <c r="C101" s="46"/>
      <c r="D101" s="14"/>
      <c r="E101" s="14"/>
      <c r="F101" s="14"/>
      <c r="G101" s="14"/>
    </row>
    <row r="102" spans="1:7" x14ac:dyDescent="0.25">
      <c r="A102" s="14"/>
      <c r="B102" s="14"/>
      <c r="C102" s="46"/>
      <c r="D102" s="14"/>
      <c r="E102" s="14"/>
      <c r="F102" s="14"/>
      <c r="G102" s="14"/>
    </row>
    <row r="103" spans="1:7" x14ac:dyDescent="0.25">
      <c r="A103" s="14"/>
      <c r="B103" s="14"/>
      <c r="C103" s="46"/>
      <c r="D103" s="14"/>
      <c r="E103" s="14"/>
      <c r="F103" s="14"/>
      <c r="G103" s="14"/>
    </row>
    <row r="104" spans="1:7" x14ac:dyDescent="0.25">
      <c r="A104" s="14"/>
      <c r="B104" s="14"/>
      <c r="C104" s="46"/>
      <c r="D104" s="14"/>
      <c r="E104" s="14"/>
      <c r="F104" s="14"/>
      <c r="G104" s="14"/>
    </row>
    <row r="105" spans="1:7" x14ac:dyDescent="0.25">
      <c r="A105" s="14"/>
      <c r="B105" s="14"/>
      <c r="C105" s="46"/>
      <c r="D105" s="14"/>
      <c r="E105" s="14"/>
      <c r="F105" s="14"/>
      <c r="G105" s="14"/>
    </row>
    <row r="106" spans="1:7" x14ac:dyDescent="0.25">
      <c r="A106" s="14"/>
      <c r="B106" s="14"/>
      <c r="C106" s="46"/>
      <c r="D106" s="14"/>
      <c r="E106" s="14"/>
      <c r="F106" s="14"/>
      <c r="G106" s="14"/>
    </row>
    <row r="107" spans="1:7" x14ac:dyDescent="0.25">
      <c r="A107" s="14"/>
      <c r="B107" s="14"/>
      <c r="C107" s="46"/>
      <c r="D107" s="14"/>
      <c r="E107" s="14"/>
      <c r="F107" s="14"/>
      <c r="G107" s="14"/>
    </row>
    <row r="108" spans="1:7" x14ac:dyDescent="0.25">
      <c r="A108" s="14"/>
      <c r="B108" s="14"/>
      <c r="C108" s="46"/>
      <c r="D108" s="14"/>
      <c r="E108" s="14"/>
      <c r="F108" s="14"/>
      <c r="G108" s="14"/>
    </row>
    <row r="109" spans="1:7" x14ac:dyDescent="0.25">
      <c r="A109" s="14"/>
      <c r="B109" s="14"/>
      <c r="C109" s="46"/>
      <c r="D109" s="14"/>
      <c r="E109" s="14"/>
      <c r="F109" s="14"/>
      <c r="G109" s="14"/>
    </row>
    <row r="110" spans="1:7" x14ac:dyDescent="0.25">
      <c r="A110" s="14"/>
      <c r="B110" s="14"/>
      <c r="C110" s="46"/>
      <c r="D110" s="14"/>
      <c r="E110" s="14"/>
      <c r="F110" s="14"/>
      <c r="G110" s="14"/>
    </row>
    <row r="111" spans="1:7" x14ac:dyDescent="0.25">
      <c r="A111" s="14"/>
      <c r="B111" s="14"/>
      <c r="C111" s="46"/>
      <c r="D111" s="14"/>
      <c r="E111" s="14"/>
      <c r="F111" s="14"/>
      <c r="G111" s="14"/>
    </row>
    <row r="112" spans="1:7" x14ac:dyDescent="0.25">
      <c r="A112" s="14"/>
      <c r="B112" s="14"/>
      <c r="C112" s="46"/>
      <c r="D112" s="14"/>
      <c r="E112" s="14"/>
      <c r="F112" s="14"/>
      <c r="G112" s="14"/>
    </row>
    <row r="113" spans="1:7" x14ac:dyDescent="0.25">
      <c r="A113" s="14"/>
      <c r="B113" s="14"/>
      <c r="C113" s="46"/>
      <c r="D113" s="14"/>
      <c r="E113" s="14"/>
      <c r="F113" s="14"/>
      <c r="G113" s="14"/>
    </row>
    <row r="114" spans="1:7" x14ac:dyDescent="0.25">
      <c r="A114" s="14"/>
      <c r="B114" s="14"/>
      <c r="C114" s="46"/>
      <c r="D114" s="14"/>
      <c r="E114" s="14"/>
      <c r="F114" s="14"/>
      <c r="G114" s="14"/>
    </row>
    <row r="115" spans="1:7" x14ac:dyDescent="0.25">
      <c r="A115" s="14"/>
      <c r="B115" s="14"/>
      <c r="C115" s="46"/>
      <c r="D115" s="14"/>
      <c r="E115" s="14"/>
      <c r="F115" s="14"/>
      <c r="G115" s="14"/>
    </row>
    <row r="116" spans="1:7" x14ac:dyDescent="0.25">
      <c r="A116" s="14"/>
      <c r="B116" s="14"/>
      <c r="C116" s="46"/>
      <c r="D116" s="14"/>
      <c r="E116" s="14"/>
      <c r="F116" s="14"/>
      <c r="G116" s="14"/>
    </row>
    <row r="117" spans="1:7" x14ac:dyDescent="0.25">
      <c r="A117" s="14"/>
      <c r="B117" s="14"/>
      <c r="C117" s="46"/>
      <c r="D117" s="14"/>
      <c r="E117" s="14"/>
      <c r="F117" s="14"/>
      <c r="G117" s="14"/>
    </row>
    <row r="118" spans="1:7" x14ac:dyDescent="0.25">
      <c r="A118" s="14"/>
      <c r="B118" s="14"/>
      <c r="C118" s="46"/>
      <c r="D118" s="14"/>
      <c r="E118" s="14"/>
      <c r="F118" s="14"/>
      <c r="G118" s="14"/>
    </row>
    <row r="119" spans="1:7" x14ac:dyDescent="0.25">
      <c r="A119" s="14"/>
      <c r="B119" s="14"/>
      <c r="C119" s="46"/>
      <c r="D119" s="14"/>
      <c r="E119" s="14"/>
      <c r="F119" s="14"/>
      <c r="G119" s="14"/>
    </row>
    <row r="120" spans="1:7" x14ac:dyDescent="0.25">
      <c r="A120" s="14"/>
      <c r="B120" s="14"/>
      <c r="C120" s="46"/>
      <c r="D120" s="14"/>
      <c r="E120" s="14"/>
      <c r="F120" s="14"/>
      <c r="G120" s="14"/>
    </row>
    <row r="121" spans="1:7" x14ac:dyDescent="0.25">
      <c r="A121" s="14"/>
      <c r="B121" s="14"/>
      <c r="C121" s="46"/>
      <c r="D121" s="14"/>
      <c r="E121" s="14"/>
      <c r="F121" s="14"/>
      <c r="G121" s="14"/>
    </row>
    <row r="122" spans="1:7" x14ac:dyDescent="0.25">
      <c r="A122" s="14"/>
      <c r="B122" s="14"/>
      <c r="C122" s="46"/>
      <c r="D122" s="14"/>
      <c r="E122" s="14"/>
      <c r="F122" s="14"/>
      <c r="G122" s="14"/>
    </row>
    <row r="123" spans="1:7" x14ac:dyDescent="0.25">
      <c r="A123" s="14"/>
      <c r="B123" s="14"/>
      <c r="C123" s="46"/>
      <c r="D123" s="14"/>
      <c r="E123" s="14"/>
      <c r="F123" s="14"/>
      <c r="G123" s="14"/>
    </row>
    <row r="124" spans="1:7" x14ac:dyDescent="0.25">
      <c r="A124" s="14"/>
      <c r="B124" s="14"/>
      <c r="C124" s="46"/>
      <c r="D124" s="14"/>
      <c r="E124" s="14"/>
      <c r="F124" s="14"/>
      <c r="G124" s="14"/>
    </row>
    <row r="125" spans="1:7" x14ac:dyDescent="0.25">
      <c r="A125" s="14"/>
      <c r="B125" s="14"/>
      <c r="C125" s="46"/>
      <c r="D125" s="14"/>
      <c r="E125" s="14"/>
      <c r="F125" s="14"/>
      <c r="G125" s="14"/>
    </row>
    <row r="126" spans="1:7" x14ac:dyDescent="0.25">
      <c r="A126" s="14"/>
      <c r="B126" s="14"/>
      <c r="C126" s="46"/>
      <c r="D126" s="14"/>
      <c r="E126" s="14"/>
      <c r="F126" s="14"/>
      <c r="G126" s="14"/>
    </row>
    <row r="127" spans="1:7" x14ac:dyDescent="0.25">
      <c r="A127" s="14"/>
      <c r="B127" s="14"/>
      <c r="C127" s="46"/>
      <c r="D127" s="14"/>
      <c r="E127" s="14"/>
      <c r="F127" s="14"/>
      <c r="G127" s="14"/>
    </row>
    <row r="128" spans="1:7" x14ac:dyDescent="0.25">
      <c r="A128" s="14"/>
      <c r="B128" s="14"/>
      <c r="C128" s="46"/>
      <c r="D128" s="14"/>
      <c r="E128" s="14"/>
      <c r="F128" s="14"/>
      <c r="G128" s="14"/>
    </row>
    <row r="129" spans="1:7" x14ac:dyDescent="0.25">
      <c r="A129" s="14"/>
      <c r="B129" s="14"/>
      <c r="C129" s="46"/>
      <c r="D129" s="14"/>
      <c r="E129" s="14"/>
      <c r="F129" s="14"/>
      <c r="G129" s="14"/>
    </row>
    <row r="130" spans="1:7" x14ac:dyDescent="0.25">
      <c r="A130" s="14"/>
      <c r="B130" s="14"/>
      <c r="C130" s="46"/>
      <c r="D130" s="14"/>
      <c r="E130" s="14"/>
      <c r="F130" s="14"/>
      <c r="G130" s="14"/>
    </row>
    <row r="131" spans="1:7" x14ac:dyDescent="0.25">
      <c r="A131" s="14"/>
      <c r="B131" s="14"/>
      <c r="C131" s="46"/>
      <c r="D131" s="14"/>
      <c r="E131" s="14"/>
      <c r="F131" s="14"/>
      <c r="G131" s="14"/>
    </row>
    <row r="132" spans="1:7" x14ac:dyDescent="0.25">
      <c r="A132" s="14"/>
      <c r="B132" s="14"/>
      <c r="C132" s="46"/>
      <c r="D132" s="14"/>
      <c r="E132" s="14"/>
      <c r="F132" s="14"/>
      <c r="G132" s="14"/>
    </row>
    <row r="133" spans="1:7" x14ac:dyDescent="0.25">
      <c r="A133" s="14"/>
      <c r="B133" s="14"/>
      <c r="C133" s="46"/>
      <c r="D133" s="14"/>
      <c r="E133" s="14"/>
      <c r="F133" s="14"/>
      <c r="G133" s="14"/>
    </row>
    <row r="134" spans="1:7" x14ac:dyDescent="0.25">
      <c r="A134" s="14"/>
      <c r="B134" s="14"/>
      <c r="C134" s="46"/>
      <c r="D134" s="14"/>
      <c r="E134" s="14"/>
      <c r="F134" s="14"/>
      <c r="G134" s="14"/>
    </row>
    <row r="135" spans="1:7" x14ac:dyDescent="0.25">
      <c r="A135" s="14"/>
      <c r="B135" s="14"/>
      <c r="C135" s="46"/>
      <c r="D135" s="14"/>
      <c r="E135" s="14"/>
      <c r="F135" s="14"/>
      <c r="G135" s="14"/>
    </row>
    <row r="136" spans="1:7" x14ac:dyDescent="0.25">
      <c r="A136" s="14"/>
      <c r="B136" s="14"/>
      <c r="C136" s="46"/>
      <c r="D136" s="14"/>
      <c r="E136" s="14"/>
      <c r="F136" s="14"/>
      <c r="G136" s="14"/>
    </row>
    <row r="137" spans="1:7" x14ac:dyDescent="0.25">
      <c r="A137" s="14"/>
      <c r="B137" s="14"/>
      <c r="C137" s="46"/>
      <c r="D137" s="14"/>
      <c r="E137" s="14"/>
      <c r="F137" s="14"/>
      <c r="G137" s="14"/>
    </row>
    <row r="138" spans="1:7" x14ac:dyDescent="0.25">
      <c r="A138" s="14"/>
      <c r="B138" s="14"/>
      <c r="C138" s="46"/>
      <c r="D138" s="14"/>
      <c r="E138" s="14"/>
      <c r="F138" s="14"/>
      <c r="G138" s="14"/>
    </row>
    <row r="139" spans="1:7" x14ac:dyDescent="0.25">
      <c r="A139" s="14"/>
      <c r="B139" s="14"/>
      <c r="C139" s="46"/>
      <c r="D139" s="14"/>
      <c r="E139" s="14"/>
      <c r="F139" s="14"/>
      <c r="G139" s="14"/>
    </row>
    <row r="140" spans="1:7" x14ac:dyDescent="0.25">
      <c r="A140" s="14"/>
      <c r="B140" s="14"/>
      <c r="C140" s="46"/>
      <c r="D140" s="14"/>
      <c r="E140" s="14"/>
      <c r="F140" s="14"/>
      <c r="G140" s="14"/>
    </row>
    <row r="141" spans="1:7" x14ac:dyDescent="0.25">
      <c r="A141" s="14"/>
      <c r="B141" s="14"/>
      <c r="C141" s="46"/>
      <c r="D141" s="14"/>
      <c r="E141" s="14"/>
      <c r="F141" s="14"/>
      <c r="G141" s="14"/>
    </row>
    <row r="142" spans="1:7" x14ac:dyDescent="0.25">
      <c r="A142" s="14"/>
      <c r="B142" s="14"/>
      <c r="C142" s="46"/>
      <c r="D142" s="14"/>
      <c r="E142" s="14"/>
      <c r="F142" s="14"/>
      <c r="G142" s="14"/>
    </row>
    <row r="143" spans="1:7" x14ac:dyDescent="0.25">
      <c r="A143" s="14"/>
      <c r="B143" s="14"/>
      <c r="C143" s="46"/>
      <c r="D143" s="14"/>
      <c r="E143" s="14"/>
      <c r="F143" s="14"/>
      <c r="G143" s="14"/>
    </row>
    <row r="144" spans="1:7" x14ac:dyDescent="0.25">
      <c r="A144" s="14"/>
      <c r="B144" s="14"/>
      <c r="C144" s="46"/>
      <c r="D144" s="14"/>
      <c r="E144" s="14"/>
      <c r="F144" s="14"/>
      <c r="G144" s="14"/>
    </row>
    <row r="145" spans="1:7" x14ac:dyDescent="0.25">
      <c r="A145" s="14"/>
      <c r="B145" s="14"/>
      <c r="C145" s="46"/>
      <c r="D145" s="14"/>
      <c r="E145" s="14"/>
      <c r="F145" s="14"/>
      <c r="G145" s="14"/>
    </row>
    <row r="146" spans="1:7" x14ac:dyDescent="0.25">
      <c r="A146" s="14"/>
      <c r="B146" s="14"/>
      <c r="C146" s="46"/>
      <c r="D146" s="14"/>
      <c r="E146" s="14"/>
      <c r="F146" s="14"/>
      <c r="G146" s="14"/>
    </row>
    <row r="147" spans="1:7" x14ac:dyDescent="0.25">
      <c r="A147" s="14"/>
      <c r="B147" s="14"/>
      <c r="C147" s="46"/>
      <c r="D147" s="14"/>
      <c r="E147" s="14"/>
      <c r="F147" s="14"/>
      <c r="G147" s="14"/>
    </row>
    <row r="148" spans="1:7" x14ac:dyDescent="0.25">
      <c r="A148" s="14"/>
      <c r="B148" s="14"/>
      <c r="C148" s="46"/>
      <c r="D148" s="14"/>
      <c r="E148" s="14"/>
      <c r="F148" s="14"/>
      <c r="G148" s="14"/>
    </row>
    <row r="149" spans="1:7" x14ac:dyDescent="0.25">
      <c r="A149" s="14"/>
      <c r="B149" s="14"/>
      <c r="C149" s="46"/>
      <c r="D149" s="14"/>
      <c r="E149" s="14"/>
      <c r="F149" s="14"/>
      <c r="G149" s="14"/>
    </row>
    <row r="150" spans="1:7" x14ac:dyDescent="0.25">
      <c r="A150" s="14"/>
      <c r="B150" s="14"/>
      <c r="C150" s="46"/>
      <c r="D150" s="14"/>
      <c r="E150" s="14"/>
      <c r="F150" s="14"/>
      <c r="G150" s="14"/>
    </row>
    <row r="151" spans="1:7" x14ac:dyDescent="0.25">
      <c r="A151" s="14"/>
      <c r="B151" s="14"/>
      <c r="C151" s="46"/>
      <c r="D151" s="14"/>
      <c r="E151" s="14"/>
      <c r="F151" s="14"/>
      <c r="G151" s="14"/>
    </row>
    <row r="152" spans="1:7" x14ac:dyDescent="0.25">
      <c r="A152" s="14"/>
      <c r="B152" s="14"/>
      <c r="C152" s="46"/>
      <c r="D152" s="14"/>
      <c r="E152" s="14"/>
      <c r="F152" s="14"/>
      <c r="G152" s="14"/>
    </row>
    <row r="153" spans="1:7" x14ac:dyDescent="0.25">
      <c r="A153" s="14"/>
      <c r="B153" s="14"/>
      <c r="C153" s="46"/>
      <c r="D153" s="14"/>
      <c r="E153" s="14"/>
      <c r="F153" s="14"/>
      <c r="G153" s="14"/>
    </row>
    <row r="154" spans="1:7" x14ac:dyDescent="0.25">
      <c r="A154" s="14"/>
      <c r="B154" s="14"/>
      <c r="C154" s="46"/>
      <c r="D154" s="14"/>
      <c r="E154" s="14"/>
      <c r="F154" s="14"/>
      <c r="G154" s="14"/>
    </row>
    <row r="155" spans="1:7" x14ac:dyDescent="0.25">
      <c r="A155" s="14"/>
      <c r="B155" s="14"/>
      <c r="C155" s="46"/>
      <c r="D155" s="14"/>
      <c r="E155" s="14"/>
      <c r="F155" s="14"/>
      <c r="G155" s="14"/>
    </row>
    <row r="156" spans="1:7" x14ac:dyDescent="0.25">
      <c r="A156" s="14"/>
      <c r="B156" s="14"/>
      <c r="C156" s="46"/>
      <c r="D156" s="14"/>
      <c r="E156" s="14"/>
      <c r="F156" s="14"/>
      <c r="G156" s="14"/>
    </row>
    <row r="157" spans="1:7" x14ac:dyDescent="0.25">
      <c r="A157" s="14"/>
      <c r="B157" s="14"/>
      <c r="C157" s="46"/>
      <c r="D157" s="14"/>
      <c r="E157" s="14"/>
      <c r="F157" s="14"/>
      <c r="G157" s="14"/>
    </row>
    <row r="158" spans="1:7" x14ac:dyDescent="0.25">
      <c r="A158" s="14"/>
      <c r="B158" s="14"/>
      <c r="C158" s="46"/>
      <c r="D158" s="14"/>
      <c r="E158" s="14"/>
      <c r="F158" s="14"/>
      <c r="G158" s="14"/>
    </row>
    <row r="159" spans="1:7" x14ac:dyDescent="0.25">
      <c r="A159" s="14"/>
      <c r="B159" s="14"/>
      <c r="C159" s="46"/>
      <c r="D159" s="14"/>
      <c r="E159" s="14"/>
      <c r="F159" s="14"/>
      <c r="G159" s="14"/>
    </row>
    <row r="160" spans="1:7" x14ac:dyDescent="0.25">
      <c r="A160" s="14"/>
      <c r="B160" s="14"/>
      <c r="C160" s="46"/>
      <c r="D160" s="14"/>
      <c r="E160" s="14"/>
      <c r="F160" s="14"/>
      <c r="G160" s="14"/>
    </row>
    <row r="161" spans="1:7" x14ac:dyDescent="0.25">
      <c r="A161" s="14"/>
      <c r="B161" s="14"/>
      <c r="C161" s="46"/>
      <c r="D161" s="14"/>
      <c r="E161" s="14"/>
      <c r="F161" s="14"/>
      <c r="G161" s="14"/>
    </row>
    <row r="162" spans="1:7" x14ac:dyDescent="0.25">
      <c r="A162" s="14"/>
      <c r="B162" s="14"/>
      <c r="C162" s="46"/>
      <c r="D162" s="14"/>
      <c r="E162" s="14"/>
      <c r="F162" s="14"/>
      <c r="G162" s="14"/>
    </row>
    <row r="163" spans="1:7" x14ac:dyDescent="0.25">
      <c r="A163" s="14"/>
      <c r="B163" s="14"/>
      <c r="C163" s="46"/>
      <c r="D163" s="14"/>
      <c r="E163" s="14"/>
      <c r="F163" s="14"/>
      <c r="G163" s="14"/>
    </row>
    <row r="164" spans="1:7" x14ac:dyDescent="0.25">
      <c r="A164" s="14"/>
      <c r="B164" s="14"/>
      <c r="C164" s="46"/>
      <c r="D164" s="14"/>
      <c r="E164" s="14"/>
      <c r="F164" s="14"/>
      <c r="G164" s="14"/>
    </row>
    <row r="165" spans="1:7" x14ac:dyDescent="0.25">
      <c r="A165" s="14"/>
      <c r="B165" s="14"/>
      <c r="C165" s="46"/>
      <c r="D165" s="14"/>
      <c r="E165" s="14"/>
      <c r="F165" s="14"/>
      <c r="G165" s="14"/>
    </row>
    <row r="166" spans="1:7" x14ac:dyDescent="0.25">
      <c r="A166" s="14"/>
      <c r="B166" s="14"/>
      <c r="C166" s="46"/>
      <c r="D166" s="14"/>
      <c r="E166" s="14"/>
      <c r="F166" s="14"/>
      <c r="G166" s="14"/>
    </row>
    <row r="167" spans="1:7" x14ac:dyDescent="0.25">
      <c r="A167" s="14"/>
      <c r="B167" s="14"/>
      <c r="C167" s="46"/>
      <c r="D167" s="14"/>
      <c r="E167" s="14"/>
      <c r="F167" s="14"/>
      <c r="G167" s="14"/>
    </row>
    <row r="168" spans="1:7" x14ac:dyDescent="0.25">
      <c r="A168" s="14"/>
      <c r="B168" s="14"/>
      <c r="C168" s="46"/>
      <c r="D168" s="14"/>
      <c r="E168" s="14"/>
      <c r="F168" s="14"/>
      <c r="G168" s="14"/>
    </row>
    <row r="169" spans="1:7" x14ac:dyDescent="0.25">
      <c r="A169" s="14"/>
      <c r="B169" s="14"/>
      <c r="C169" s="46"/>
      <c r="D169" s="14"/>
      <c r="E169" s="14"/>
      <c r="F169" s="14"/>
      <c r="G169" s="14"/>
    </row>
    <row r="170" spans="1:7" x14ac:dyDescent="0.25">
      <c r="A170" s="14"/>
      <c r="B170" s="14"/>
      <c r="C170" s="46"/>
      <c r="D170" s="14"/>
      <c r="E170" s="14"/>
      <c r="F170" s="14"/>
      <c r="G170" s="14"/>
    </row>
    <row r="171" spans="1:7" x14ac:dyDescent="0.25">
      <c r="A171" s="14"/>
      <c r="B171" s="14"/>
      <c r="C171" s="46"/>
      <c r="D171" s="14"/>
      <c r="E171" s="14"/>
      <c r="F171" s="14"/>
      <c r="G171" s="14"/>
    </row>
    <row r="172" spans="1:7" x14ac:dyDescent="0.25">
      <c r="A172" s="14"/>
      <c r="B172" s="14"/>
      <c r="C172" s="46"/>
      <c r="D172" s="14"/>
      <c r="E172" s="14"/>
      <c r="F172" s="14"/>
      <c r="G172" s="14"/>
    </row>
    <row r="173" spans="1:7" x14ac:dyDescent="0.25">
      <c r="A173" s="14"/>
      <c r="B173" s="14"/>
      <c r="C173" s="46"/>
      <c r="D173" s="14"/>
      <c r="E173" s="14"/>
      <c r="F173" s="14"/>
      <c r="G173" s="14"/>
    </row>
    <row r="174" spans="1:7" x14ac:dyDescent="0.25">
      <c r="A174" s="14"/>
      <c r="B174" s="14"/>
      <c r="C174" s="46"/>
      <c r="D174" s="14"/>
      <c r="E174" s="14"/>
      <c r="F174" s="14"/>
      <c r="G174" s="14"/>
    </row>
    <row r="175" spans="1:7" x14ac:dyDescent="0.25">
      <c r="A175" s="14"/>
      <c r="B175" s="14"/>
      <c r="C175" s="46"/>
      <c r="D175" s="14"/>
      <c r="E175" s="14"/>
      <c r="F175" s="14"/>
      <c r="G175" s="14"/>
    </row>
    <row r="176" spans="1:7" x14ac:dyDescent="0.25">
      <c r="A176" s="14"/>
      <c r="B176" s="14"/>
      <c r="C176" s="46"/>
      <c r="D176" s="14"/>
      <c r="E176" s="14"/>
      <c r="F176" s="14"/>
      <c r="G176" s="14"/>
    </row>
    <row r="177" spans="1:7" x14ac:dyDescent="0.25">
      <c r="A177" s="14"/>
      <c r="B177" s="14"/>
      <c r="C177" s="46"/>
      <c r="D177" s="14"/>
      <c r="E177" s="14"/>
      <c r="F177" s="14"/>
      <c r="G177" s="14"/>
    </row>
    <row r="178" spans="1:7" x14ac:dyDescent="0.25">
      <c r="A178" s="14"/>
      <c r="B178" s="14"/>
      <c r="C178" s="46"/>
      <c r="D178" s="14"/>
      <c r="E178" s="14"/>
      <c r="F178" s="14"/>
      <c r="G178" s="14"/>
    </row>
    <row r="179" spans="1:7" x14ac:dyDescent="0.25">
      <c r="A179" s="14"/>
      <c r="B179" s="14"/>
      <c r="C179" s="46"/>
      <c r="D179" s="14"/>
      <c r="E179" s="14"/>
      <c r="F179" s="14"/>
      <c r="G179" s="14"/>
    </row>
    <row r="180" spans="1:7" x14ac:dyDescent="0.25">
      <c r="A180" s="14"/>
      <c r="B180" s="14"/>
      <c r="C180" s="46"/>
      <c r="D180" s="14"/>
      <c r="E180" s="14"/>
      <c r="F180" s="14"/>
      <c r="G180" s="14"/>
    </row>
    <row r="181" spans="1:7" x14ac:dyDescent="0.25">
      <c r="A181" s="14"/>
      <c r="B181" s="14"/>
      <c r="C181" s="46"/>
      <c r="D181" s="14"/>
      <c r="E181" s="14"/>
      <c r="F181" s="14"/>
      <c r="G181" s="14"/>
    </row>
    <row r="182" spans="1:7" x14ac:dyDescent="0.25">
      <c r="A182" s="14"/>
      <c r="B182" s="14"/>
      <c r="C182" s="46"/>
      <c r="D182" s="14"/>
      <c r="E182" s="14"/>
      <c r="F182" s="14"/>
      <c r="G182" s="14"/>
    </row>
    <row r="183" spans="1:7" x14ac:dyDescent="0.25">
      <c r="A183" s="14"/>
      <c r="B183" s="14"/>
      <c r="C183" s="46"/>
      <c r="D183" s="14"/>
      <c r="E183" s="14"/>
      <c r="F183" s="14"/>
      <c r="G183" s="14"/>
    </row>
    <row r="184" spans="1:7" x14ac:dyDescent="0.25">
      <c r="A184" s="14"/>
      <c r="B184" s="14"/>
      <c r="C184" s="46"/>
      <c r="D184" s="14"/>
      <c r="E184" s="14"/>
      <c r="F184" s="14"/>
      <c r="G184" s="14"/>
    </row>
    <row r="185" spans="1:7" x14ac:dyDescent="0.25">
      <c r="A185" s="14"/>
      <c r="B185" s="14"/>
      <c r="C185" s="46"/>
      <c r="D185" s="14"/>
      <c r="E185" s="14"/>
      <c r="F185" s="14"/>
      <c r="G185" s="14"/>
    </row>
    <row r="186" spans="1:7" x14ac:dyDescent="0.25">
      <c r="A186" s="14"/>
      <c r="B186" s="14"/>
      <c r="C186" s="46"/>
      <c r="D186" s="14"/>
      <c r="E186" s="14"/>
      <c r="F186" s="14"/>
      <c r="G186" s="14"/>
    </row>
    <row r="187" spans="1:7" x14ac:dyDescent="0.25">
      <c r="A187" s="14"/>
      <c r="B187" s="14"/>
      <c r="C187" s="46"/>
      <c r="D187" s="14"/>
      <c r="E187" s="14"/>
      <c r="F187" s="14"/>
      <c r="G187" s="14"/>
    </row>
    <row r="188" spans="1:7" x14ac:dyDescent="0.25">
      <c r="A188" s="14"/>
      <c r="B188" s="14"/>
      <c r="C188" s="46"/>
      <c r="D188" s="14"/>
      <c r="E188" s="14"/>
      <c r="F188" s="14"/>
      <c r="G188" s="14"/>
    </row>
    <row r="189" spans="1:7" x14ac:dyDescent="0.25">
      <c r="A189" s="14"/>
      <c r="B189" s="14"/>
      <c r="C189" s="46"/>
      <c r="D189" s="14"/>
      <c r="E189" s="14"/>
      <c r="F189" s="14"/>
      <c r="G189" s="14"/>
    </row>
    <row r="190" spans="1:7" x14ac:dyDescent="0.25">
      <c r="A190" s="14"/>
      <c r="B190" s="14"/>
      <c r="C190" s="46"/>
      <c r="D190" s="14"/>
      <c r="E190" s="14"/>
      <c r="F190" s="14"/>
      <c r="G190" s="14"/>
    </row>
    <row r="191" spans="1:7" x14ac:dyDescent="0.25">
      <c r="A191" s="14"/>
      <c r="B191" s="14"/>
      <c r="C191" s="46"/>
      <c r="D191" s="14"/>
      <c r="E191" s="14"/>
      <c r="F191" s="14"/>
      <c r="G191" s="14"/>
    </row>
    <row r="192" spans="1:7" x14ac:dyDescent="0.25">
      <c r="A192" s="14"/>
      <c r="B192" s="14"/>
      <c r="C192" s="46"/>
      <c r="D192" s="14"/>
      <c r="E192" s="14"/>
      <c r="F192" s="14"/>
      <c r="G192" s="14"/>
    </row>
    <row r="193" spans="1:7" x14ac:dyDescent="0.25">
      <c r="A193" s="14"/>
      <c r="B193" s="14"/>
      <c r="C193" s="46"/>
      <c r="D193" s="14"/>
      <c r="E193" s="14"/>
      <c r="F193" s="14"/>
      <c r="G193" s="14"/>
    </row>
    <row r="194" spans="1:7" x14ac:dyDescent="0.25">
      <c r="A194" s="14"/>
      <c r="B194" s="14"/>
      <c r="C194" s="46"/>
      <c r="D194" s="14"/>
      <c r="E194" s="14"/>
      <c r="F194" s="14"/>
      <c r="G194" s="14"/>
    </row>
    <row r="195" spans="1:7" x14ac:dyDescent="0.25">
      <c r="A195" s="14"/>
      <c r="B195" s="14"/>
      <c r="C195" s="46"/>
      <c r="D195" s="14"/>
      <c r="E195" s="14"/>
      <c r="F195" s="14"/>
      <c r="G195" s="14"/>
    </row>
    <row r="196" spans="1:7" x14ac:dyDescent="0.25">
      <c r="A196" s="14"/>
      <c r="B196" s="14"/>
      <c r="C196" s="46"/>
      <c r="D196" s="14"/>
      <c r="E196" s="14"/>
      <c r="F196" s="14"/>
      <c r="G196" s="14"/>
    </row>
    <row r="197" spans="1:7" x14ac:dyDescent="0.25">
      <c r="A197" s="14"/>
      <c r="B197" s="14"/>
      <c r="C197" s="46"/>
      <c r="D197" s="14"/>
      <c r="E197" s="14"/>
      <c r="F197" s="14"/>
      <c r="G197" s="14"/>
    </row>
    <row r="198" spans="1:7" x14ac:dyDescent="0.25">
      <c r="A198" s="14"/>
      <c r="B198" s="14"/>
      <c r="C198" s="46"/>
      <c r="D198" s="14"/>
      <c r="E198" s="14"/>
      <c r="F198" s="14"/>
      <c r="G198" s="14"/>
    </row>
    <row r="199" spans="1:7" x14ac:dyDescent="0.25">
      <c r="A199" s="14"/>
      <c r="B199" s="14"/>
      <c r="C199" s="46"/>
      <c r="D199" s="14"/>
      <c r="E199" s="14"/>
      <c r="F199" s="14"/>
      <c r="G199" s="14"/>
    </row>
    <row r="200" spans="1:7" x14ac:dyDescent="0.25">
      <c r="A200" s="14"/>
      <c r="B200" s="14"/>
      <c r="C200" s="46"/>
      <c r="D200" s="14"/>
      <c r="E200" s="14"/>
      <c r="F200" s="14"/>
      <c r="G200" s="14"/>
    </row>
    <row r="201" spans="1:7" x14ac:dyDescent="0.25">
      <c r="A201" s="14"/>
      <c r="B201" s="14"/>
      <c r="C201" s="46"/>
      <c r="D201" s="14"/>
      <c r="E201" s="14"/>
      <c r="F201" s="14"/>
      <c r="G201" s="14"/>
    </row>
    <row r="202" spans="1:7" x14ac:dyDescent="0.25">
      <c r="A202" s="14"/>
      <c r="B202" s="14"/>
      <c r="C202" s="46"/>
      <c r="D202" s="14"/>
      <c r="E202" s="14"/>
      <c r="F202" s="14"/>
      <c r="G202" s="14"/>
    </row>
    <row r="203" spans="1:7" x14ac:dyDescent="0.25">
      <c r="A203" s="14"/>
      <c r="B203" s="14"/>
      <c r="C203" s="46"/>
      <c r="D203" s="14"/>
      <c r="E203" s="14"/>
      <c r="F203" s="14"/>
      <c r="G203" s="14"/>
    </row>
    <row r="204" spans="1:7" x14ac:dyDescent="0.25">
      <c r="C204" s="47"/>
    </row>
    <row r="205" spans="1:7" x14ac:dyDescent="0.25">
      <c r="C205" s="47"/>
    </row>
    <row r="206" spans="1:7" x14ac:dyDescent="0.25">
      <c r="C206" s="47"/>
    </row>
    <row r="207" spans="1:7" x14ac:dyDescent="0.25">
      <c r="C207" s="47"/>
    </row>
    <row r="208" spans="1:7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  <row r="486" spans="3:3" x14ac:dyDescent="0.25">
      <c r="C486" s="47"/>
    </row>
    <row r="487" spans="3:3" x14ac:dyDescent="0.25">
      <c r="C487" s="47"/>
    </row>
    <row r="488" spans="3:3" x14ac:dyDescent="0.25">
      <c r="C488" s="47"/>
    </row>
    <row r="489" spans="3:3" x14ac:dyDescent="0.25">
      <c r="C489" s="47"/>
    </row>
    <row r="490" spans="3:3" x14ac:dyDescent="0.25">
      <c r="C490" s="47"/>
    </row>
    <row r="491" spans="3:3" x14ac:dyDescent="0.25">
      <c r="C491" s="47"/>
    </row>
    <row r="492" spans="3:3" x14ac:dyDescent="0.25">
      <c r="C492" s="47"/>
    </row>
    <row r="493" spans="3:3" x14ac:dyDescent="0.25">
      <c r="C493" s="47"/>
    </row>
    <row r="494" spans="3:3" x14ac:dyDescent="0.25">
      <c r="C494" s="47"/>
    </row>
    <row r="495" spans="3:3" x14ac:dyDescent="0.25">
      <c r="C495" s="47"/>
    </row>
    <row r="496" spans="3:3" x14ac:dyDescent="0.25">
      <c r="C496" s="47"/>
    </row>
    <row r="497" spans="3:3" x14ac:dyDescent="0.25">
      <c r="C497" s="47"/>
    </row>
    <row r="498" spans="3:3" x14ac:dyDescent="0.25">
      <c r="C498" s="47"/>
    </row>
    <row r="499" spans="3:3" x14ac:dyDescent="0.25">
      <c r="C499" s="47"/>
    </row>
    <row r="500" spans="3:3" x14ac:dyDescent="0.25">
      <c r="C500" s="47"/>
    </row>
    <row r="501" spans="3:3" x14ac:dyDescent="0.25">
      <c r="C501" s="47"/>
    </row>
    <row r="502" spans="3:3" x14ac:dyDescent="0.25">
      <c r="C502" s="47"/>
    </row>
    <row r="503" spans="3:3" x14ac:dyDescent="0.25">
      <c r="C503" s="47"/>
    </row>
    <row r="504" spans="3:3" x14ac:dyDescent="0.25">
      <c r="C504" s="47"/>
    </row>
    <row r="505" spans="3:3" x14ac:dyDescent="0.25">
      <c r="C505" s="47"/>
    </row>
    <row r="506" spans="3:3" x14ac:dyDescent="0.25">
      <c r="C506" s="47"/>
    </row>
    <row r="507" spans="3:3" x14ac:dyDescent="0.25">
      <c r="C507" s="47"/>
    </row>
    <row r="508" spans="3:3" x14ac:dyDescent="0.25">
      <c r="C508" s="47"/>
    </row>
    <row r="509" spans="3:3" x14ac:dyDescent="0.25">
      <c r="C509" s="47"/>
    </row>
    <row r="510" spans="3:3" x14ac:dyDescent="0.25">
      <c r="C510" s="47"/>
    </row>
    <row r="511" spans="3:3" x14ac:dyDescent="0.25">
      <c r="C511" s="47"/>
    </row>
    <row r="512" spans="3:3" x14ac:dyDescent="0.25">
      <c r="C512" s="47"/>
    </row>
    <row r="513" spans="3:3" x14ac:dyDescent="0.25">
      <c r="C513" s="47"/>
    </row>
    <row r="514" spans="3:3" x14ac:dyDescent="0.25">
      <c r="C514" s="47"/>
    </row>
    <row r="515" spans="3:3" x14ac:dyDescent="0.25">
      <c r="C515" s="47"/>
    </row>
    <row r="516" spans="3:3" x14ac:dyDescent="0.25">
      <c r="C516" s="47"/>
    </row>
    <row r="517" spans="3:3" x14ac:dyDescent="0.25">
      <c r="C517" s="47"/>
    </row>
    <row r="518" spans="3:3" x14ac:dyDescent="0.25">
      <c r="C518" s="47"/>
    </row>
    <row r="519" spans="3:3" x14ac:dyDescent="0.25">
      <c r="C519" s="47"/>
    </row>
    <row r="520" spans="3:3" x14ac:dyDescent="0.25">
      <c r="C520" s="47"/>
    </row>
    <row r="521" spans="3:3" x14ac:dyDescent="0.25">
      <c r="C521" s="47"/>
    </row>
    <row r="522" spans="3:3" x14ac:dyDescent="0.25">
      <c r="C522" s="47"/>
    </row>
    <row r="523" spans="3:3" x14ac:dyDescent="0.25">
      <c r="C523" s="47"/>
    </row>
    <row r="524" spans="3:3" x14ac:dyDescent="0.25">
      <c r="C524" s="47"/>
    </row>
    <row r="525" spans="3:3" x14ac:dyDescent="0.25">
      <c r="C525" s="47"/>
    </row>
    <row r="526" spans="3:3" x14ac:dyDescent="0.25">
      <c r="C526" s="47"/>
    </row>
    <row r="527" spans="3:3" x14ac:dyDescent="0.25">
      <c r="C527" s="47"/>
    </row>
    <row r="528" spans="3:3" x14ac:dyDescent="0.25">
      <c r="C528" s="47"/>
    </row>
    <row r="529" spans="3:3" x14ac:dyDescent="0.25">
      <c r="C529" s="47"/>
    </row>
    <row r="530" spans="3:3" x14ac:dyDescent="0.25">
      <c r="C530" s="47"/>
    </row>
    <row r="531" spans="3:3" x14ac:dyDescent="0.25">
      <c r="C531" s="47"/>
    </row>
    <row r="532" spans="3:3" x14ac:dyDescent="0.25">
      <c r="C532" s="47"/>
    </row>
  </sheetData>
  <mergeCells count="15">
    <mergeCell ref="B84:G84"/>
    <mergeCell ref="B11:G11"/>
    <mergeCell ref="B23:G23"/>
    <mergeCell ref="B36:G36"/>
    <mergeCell ref="B39:G39"/>
    <mergeCell ref="B68:G68"/>
    <mergeCell ref="A6:G6"/>
    <mergeCell ref="A8:A10"/>
    <mergeCell ref="B8:B10"/>
    <mergeCell ref="C8:C10"/>
    <mergeCell ref="D8:D10"/>
    <mergeCell ref="E8:G8"/>
    <mergeCell ref="G9:G10"/>
    <mergeCell ref="E9:E10"/>
    <mergeCell ref="F9:F10"/>
  </mergeCells>
  <pageMargins left="0.98425196850393704" right="0.39370078740157483" top="0.78740157480314965" bottom="0.78740157480314965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Zeros="0" workbookViewId="0">
      <selection activeCell="H6" sqref="H6"/>
    </sheetView>
  </sheetViews>
  <sheetFormatPr defaultRowHeight="15" x14ac:dyDescent="0.25"/>
  <cols>
    <col min="1" max="1" width="5" style="2" customWidth="1"/>
    <col min="2" max="2" width="40.7109375" style="2" customWidth="1"/>
    <col min="3" max="6" width="11.7109375" style="2" customWidth="1"/>
    <col min="7" max="16384" width="9.140625" style="2"/>
  </cols>
  <sheetData>
    <row r="1" spans="1:10" ht="12.75" customHeight="1" x14ac:dyDescent="0.25">
      <c r="C1" s="3"/>
      <c r="D1" s="3" t="s">
        <v>175</v>
      </c>
      <c r="E1" s="3"/>
      <c r="F1" s="3"/>
      <c r="G1" s="3"/>
    </row>
    <row r="2" spans="1:10" x14ac:dyDescent="0.25">
      <c r="C2" s="3"/>
      <c r="D2" s="3" t="s">
        <v>61</v>
      </c>
      <c r="E2" s="3"/>
      <c r="F2" s="3"/>
      <c r="G2" s="3"/>
    </row>
    <row r="3" spans="1:10" x14ac:dyDescent="0.25">
      <c r="C3" s="3"/>
      <c r="D3" s="3" t="s">
        <v>419</v>
      </c>
      <c r="E3" s="3"/>
      <c r="F3" s="3"/>
      <c r="G3" s="3"/>
    </row>
    <row r="4" spans="1:10" x14ac:dyDescent="0.25">
      <c r="C4" s="3"/>
      <c r="D4" s="3" t="s">
        <v>289</v>
      </c>
      <c r="E4" s="3"/>
      <c r="F4" s="3"/>
      <c r="G4" s="3"/>
    </row>
    <row r="6" spans="1:10" ht="21" customHeight="1" x14ac:dyDescent="0.25">
      <c r="A6" s="242" t="s">
        <v>267</v>
      </c>
      <c r="B6" s="242"/>
      <c r="C6" s="242"/>
      <c r="D6" s="242"/>
      <c r="E6" s="242"/>
      <c r="F6" s="242"/>
    </row>
    <row r="7" spans="1:10" ht="17.25" customHeight="1" x14ac:dyDescent="0.25">
      <c r="F7" s="4" t="s">
        <v>189</v>
      </c>
    </row>
    <row r="8" spans="1:10" ht="15" customHeight="1" x14ac:dyDescent="0.25">
      <c r="A8" s="243" t="s">
        <v>5</v>
      </c>
      <c r="B8" s="244" t="s">
        <v>195</v>
      </c>
      <c r="C8" s="245" t="s">
        <v>0</v>
      </c>
      <c r="D8" s="246" t="s">
        <v>226</v>
      </c>
      <c r="E8" s="247"/>
      <c r="F8" s="248"/>
    </row>
    <row r="9" spans="1:10" x14ac:dyDescent="0.25">
      <c r="A9" s="243"/>
      <c r="B9" s="244"/>
      <c r="C9" s="245"/>
      <c r="D9" s="245" t="s">
        <v>1</v>
      </c>
      <c r="E9" s="245"/>
      <c r="F9" s="244" t="s">
        <v>2</v>
      </c>
    </row>
    <row r="10" spans="1:10" ht="28.5" customHeight="1" x14ac:dyDescent="0.25">
      <c r="A10" s="243"/>
      <c r="B10" s="244"/>
      <c r="C10" s="245"/>
      <c r="D10" s="6" t="s">
        <v>3</v>
      </c>
      <c r="E10" s="5" t="s">
        <v>4</v>
      </c>
      <c r="F10" s="244"/>
    </row>
    <row r="11" spans="1:10" ht="15" customHeight="1" x14ac:dyDescent="0.25">
      <c r="A11" s="7" t="s">
        <v>79</v>
      </c>
      <c r="B11" s="8" t="s">
        <v>63</v>
      </c>
      <c r="C11" s="10">
        <f>D11+F11</f>
        <v>65969</v>
      </c>
      <c r="D11" s="10">
        <f>'4 pr._savarankiškos f-jos'!E12</f>
        <v>65969</v>
      </c>
      <c r="E11" s="10">
        <f>'4 pr._savarankiškos f-jos'!F12</f>
        <v>48950</v>
      </c>
      <c r="F11" s="10">
        <f>'4 pr._savarankiškos f-jos'!G12</f>
        <v>0</v>
      </c>
    </row>
    <row r="12" spans="1:10" ht="15" customHeight="1" x14ac:dyDescent="0.25">
      <c r="A12" s="7" t="s">
        <v>206</v>
      </c>
      <c r="B12" s="8" t="s">
        <v>20</v>
      </c>
      <c r="C12" s="10">
        <f t="shared" ref="C12:C23" si="0">D12+F12</f>
        <v>13712133</v>
      </c>
      <c r="D12" s="10">
        <f>'4 pr._savarankiškos f-jos'!E13+'4 pr._savarankiškos f-jos'!E77+'4 pr._savarankiškos f-jos'!E130+'4 pr._savarankiškos f-jos'!E134+'4 pr._savarankiškos f-jos'!E176+'4 pr._savarankiškos f-jos'!E181+'4 pr._savarankiškos f-jos'!E199+'5 pr._valstybinės f-jos'!E12+'5 pr._valstybinės f-jos'!E82+'5 pr._valstybinės f-jos'!E108+'6 pr._mokinio krepšelis'!E12+'8 pr._aplinkos apsaugos s. p.'!E12+'8 pr._aplinkos apsaugos s. p.'!E15+'9 pr._įstaigų pajamos'!E12+'9 pr._įstaigų pajamos'!E37+'10 pr._skolintos lėšos'!E12+'10 pr._skolintos lėšos'!E17+'10 pr._skolintos lėšos'!E24+'10 pr._skolintos lėšos'!E27+'10 pr._skolintos lėšos'!E35+'10 pr._skolintos lėšos'!E38+'11 pr._apyvartinės lėšos'!E12+'11 pr._apyvartinės lėšos'!E40+'11 pr._apyvartinės lėšos'!E75+'11 pr._apyvartinės lėšos'!E82+'11 pr._apyvartinės lėšos'!E140+'11 pr._apyvartinės lėšos'!E148</f>
        <v>11087070</v>
      </c>
      <c r="E12" s="10">
        <f>'4 pr._savarankiškos f-jos'!F13+'4 pr._savarankiškos f-jos'!F77+'4 pr._savarankiškos f-jos'!F130+'4 pr._savarankiškos f-jos'!F134+'4 pr._savarankiškos f-jos'!F176+'4 pr._savarankiškos f-jos'!F181+'4 pr._savarankiškos f-jos'!F199+'5 pr._valstybinės f-jos'!F12+'5 pr._valstybinės f-jos'!F82+'5 pr._valstybinės f-jos'!F108+'6 pr._mokinio krepšelis'!F12+'8 pr._aplinkos apsaugos s. p.'!F12+'8 pr._aplinkos apsaugos s. p.'!F15+'9 pr._įstaigų pajamos'!F12+'9 pr._įstaigų pajamos'!F37+'10 pr._skolintos lėšos'!F12+'10 pr._skolintos lėšos'!F17+'10 pr._skolintos lėšos'!F24+'10 pr._skolintos lėšos'!F27+'10 pr._skolintos lėšos'!F35+'10 pr._skolintos lėšos'!F38+'11 pr._apyvartinės lėšos'!F12+'11 pr._apyvartinės lėšos'!F40+'11 pr._apyvartinės lėšos'!F75+'11 pr._apyvartinės lėšos'!F82+'11 pr._apyvartinės lėšos'!F140+'11 pr._apyvartinės lėšos'!F148</f>
        <v>2272128</v>
      </c>
      <c r="F12" s="10">
        <f>'4 pr._savarankiškos f-jos'!G13+'4 pr._savarankiškos f-jos'!G77+'4 pr._savarankiškos f-jos'!G130+'4 pr._savarankiškos f-jos'!G134+'4 pr._savarankiškos f-jos'!G176+'4 pr._savarankiškos f-jos'!G181+'4 pr._savarankiškos f-jos'!G199+'5 pr._valstybinės f-jos'!G12+'5 pr._valstybinės f-jos'!G82+'5 pr._valstybinės f-jos'!G108+'6 pr._mokinio krepšelis'!G12+'8 pr._aplinkos apsaugos s. p.'!G12+'8 pr._aplinkos apsaugos s. p.'!G15+'9 pr._įstaigų pajamos'!G12+'9 pr._įstaigų pajamos'!G37+'10 pr._skolintos lėšos'!G12+'10 pr._skolintos lėšos'!G17+'10 pr._skolintos lėšos'!G24+'10 pr._skolintos lėšos'!G27+'10 pr._skolintos lėšos'!G35+'10 pr._skolintos lėšos'!G38+'11 pr._apyvartinės lėšos'!G12+'11 pr._apyvartinės lėšos'!G40+'11 pr._apyvartinės lėšos'!G75+'11 pr._apyvartinės lėšos'!G82+'11 pr._apyvartinės lėšos'!G140+'11 pr._apyvartinės lėšos'!G148</f>
        <v>2625063</v>
      </c>
    </row>
    <row r="13" spans="1:10" ht="15" customHeight="1" x14ac:dyDescent="0.25">
      <c r="A13" s="7" t="s">
        <v>80</v>
      </c>
      <c r="B13" s="8" t="s">
        <v>7</v>
      </c>
      <c r="C13" s="10">
        <f t="shared" si="0"/>
        <v>135275</v>
      </c>
      <c r="D13" s="10">
        <f>'4 pr._savarankiškos f-jos'!E17+'4 pr._savarankiškos f-jos'!E84+'4 pr._savarankiškos f-jos'!E182+'5 pr._valstybinės f-jos'!E30+'5 pr._valstybinės f-jos'!E84+'9 pr._įstaigų pajamos'!E13+'9 pr._įstaigų pajamos'!E24++'9 pr._įstaigų pajamos'!E69+'11 pr._apyvartinės lėšos'!E18+'11 pr._apyvartinės lėšos'!E49</f>
        <v>130931</v>
      </c>
      <c r="E13" s="10">
        <f>'4 pr._savarankiškos f-jos'!F17+'4 pr._savarankiškos f-jos'!F84+'4 pr._savarankiškos f-jos'!F182+'5 pr._valstybinės f-jos'!F30+'5 pr._valstybinės f-jos'!F84+'9 pr._įstaigų pajamos'!F13+'9 pr._įstaigų pajamos'!F24++'9 pr._įstaigų pajamos'!F69+'11 pr._apyvartinės lėšos'!F18+'11 pr._apyvartinės lėšos'!F49</f>
        <v>69221</v>
      </c>
      <c r="F13" s="10">
        <f>'4 pr._savarankiškos f-jos'!G17+'4 pr._savarankiškos f-jos'!G84+'4 pr._savarankiškos f-jos'!G182+'5 pr._valstybinės f-jos'!G30+'5 pr._valstybinės f-jos'!G84+'9 pr._įstaigų pajamos'!G13+'9 pr._įstaigų pajamos'!G24++'9 pr._įstaigų pajamos'!G69+'11 pr._apyvartinės lėšos'!G18+'11 pr._apyvartinės lėšos'!G49</f>
        <v>4344</v>
      </c>
    </row>
    <row r="14" spans="1:10" ht="15" customHeight="1" x14ac:dyDescent="0.25">
      <c r="A14" s="7" t="s">
        <v>81</v>
      </c>
      <c r="B14" s="8" t="s">
        <v>10</v>
      </c>
      <c r="C14" s="10">
        <f t="shared" si="0"/>
        <v>117504</v>
      </c>
      <c r="D14" s="10">
        <f>'4 pr._savarankiškos f-jos'!E23+'4 pr._savarankiškos f-jos'!E88+'4 pr._savarankiškos f-jos'!E183+'5 pr._valstybinės f-jos'!E34+'5 pr._valstybinės f-jos'!E86+'9 pr._įstaigų pajamos'!E14+'9 pr._įstaigų pajamos'!E25+'9 pr._įstaigų pajamos'!E70+'11 pr._apyvartinės lėšos'!E20+'11 pr._apyvartinės lėšos'!E51++'11 pr._apyvartinės lėšos'!E150</f>
        <v>117155</v>
      </c>
      <c r="E14" s="10">
        <f>'4 pr._savarankiškos f-jos'!F23+'4 pr._savarankiškos f-jos'!F88+'4 pr._savarankiškos f-jos'!F183+'5 pr._valstybinės f-jos'!F34+'5 pr._valstybinės f-jos'!F86+'9 pr._įstaigų pajamos'!F14+'9 pr._įstaigų pajamos'!F25+'9 pr._įstaigų pajamos'!F70+'11 pr._apyvartinės lėšos'!F20+'11 pr._apyvartinės lėšos'!F51++'11 pr._apyvartinės lėšos'!F150</f>
        <v>66295</v>
      </c>
      <c r="F14" s="10">
        <f>'4 pr._savarankiškos f-jos'!G23+'4 pr._savarankiškos f-jos'!G88+'4 pr._savarankiškos f-jos'!G183+'5 pr._valstybinės f-jos'!G34+'5 pr._valstybinės f-jos'!G86+'9 pr._įstaigų pajamos'!G14+'9 pr._įstaigų pajamos'!G25+'9 pr._įstaigų pajamos'!G70+'11 pr._apyvartinės lėšos'!G20+'11 pr._apyvartinės lėšos'!G51++'11 pr._apyvartinės lėšos'!G150</f>
        <v>349</v>
      </c>
    </row>
    <row r="15" spans="1:10" ht="15" customHeight="1" x14ac:dyDescent="0.25">
      <c r="A15" s="7" t="s">
        <v>82</v>
      </c>
      <c r="B15" s="8" t="s">
        <v>11</v>
      </c>
      <c r="C15" s="10">
        <f t="shared" si="0"/>
        <v>248144</v>
      </c>
      <c r="D15" s="10">
        <f>'4 pr._savarankiškos f-jos'!E28+'4 pr._savarankiškos f-jos'!E92+'4 pr._savarankiškos f-jos'!E184+'5 pr._valstybinės f-jos'!E38+'5 pr._valstybinės f-jos'!E88+'9 pr._įstaigų pajamos'!E15+'9 pr._įstaigų pajamos'!E26+'9 pr._įstaigų pajamos'!E71+'11 pr._apyvartinės lėšos'!E22+'11 pr._apyvartinės lėšos'!E53</f>
        <v>242959</v>
      </c>
      <c r="E15" s="10">
        <f>'4 pr._savarankiškos f-jos'!F28+'4 pr._savarankiškos f-jos'!F92+'4 pr._savarankiškos f-jos'!F184+'5 pr._valstybinės f-jos'!F38+'5 pr._valstybinės f-jos'!F88+'9 pr._įstaigų pajamos'!F15+'9 pr._įstaigų pajamos'!F26+'9 pr._įstaigų pajamos'!F71+'11 pr._apyvartinės lėšos'!F22+'11 pr._apyvartinės lėšos'!F53</f>
        <v>130446</v>
      </c>
      <c r="F15" s="10">
        <f>'4 pr._savarankiškos f-jos'!G28+'4 pr._savarankiškos f-jos'!G92+'4 pr._savarankiškos f-jos'!G184+'5 pr._valstybinės f-jos'!G38+'5 pr._valstybinės f-jos'!G88+'9 pr._įstaigų pajamos'!G15+'9 pr._įstaigų pajamos'!G26+'9 pr._įstaigų pajamos'!G71+'11 pr._apyvartinės lėšos'!G22+'11 pr._apyvartinės lėšos'!G53</f>
        <v>5185</v>
      </c>
      <c r="J15" s="2" t="s">
        <v>300</v>
      </c>
    </row>
    <row r="16" spans="1:10" ht="15" customHeight="1" x14ac:dyDescent="0.25">
      <c r="A16" s="7" t="s">
        <v>83</v>
      </c>
      <c r="B16" s="8" t="s">
        <v>12</v>
      </c>
      <c r="C16" s="10">
        <f t="shared" si="0"/>
        <v>148292</v>
      </c>
      <c r="D16" s="10">
        <f>'4 pr._savarankiškos f-jos'!E34+'4 pr._savarankiškos f-jos'!E96+'5 pr._valstybinės f-jos'!E42+'5 pr._valstybinės f-jos'!E90+'9 pr._įstaigų pajamos'!E16+'9 pr._įstaigų pajamos'!E27+'11 pr._apyvartinės lėšos'!E24+'11 pr._apyvartinės lėšos'!E55</f>
        <v>148292</v>
      </c>
      <c r="E16" s="10">
        <f>'4 pr._savarankiškos f-jos'!F34+'4 pr._savarankiškos f-jos'!F96+'5 pr._valstybinės f-jos'!F42+'5 pr._valstybinės f-jos'!F90+'9 pr._įstaigų pajamos'!F16+'9 pr._įstaigų pajamos'!F27+'11 pr._apyvartinės lėšos'!F24+'11 pr._apyvartinės lėšos'!F55</f>
        <v>82122</v>
      </c>
      <c r="F16" s="10">
        <f>'4 pr._savarankiškos f-jos'!G34+'4 pr._savarankiškos f-jos'!G96+'5 pr._valstybinės f-jos'!G42+'5 pr._valstybinės f-jos'!G90+'9 pr._įstaigų pajamos'!G16+'9 pr._įstaigų pajamos'!G27+'11 pr._apyvartinės lėšos'!G24+'11 pr._apyvartinės lėšos'!G55</f>
        <v>0</v>
      </c>
    </row>
    <row r="17" spans="1:6" ht="15" customHeight="1" x14ac:dyDescent="0.25">
      <c r="A17" s="7" t="s">
        <v>84</v>
      </c>
      <c r="B17" s="8" t="s">
        <v>13</v>
      </c>
      <c r="C17" s="10">
        <f t="shared" si="0"/>
        <v>103993</v>
      </c>
      <c r="D17" s="10">
        <f>'4 pr._savarankiškos f-jos'!E39+'4 pr._savarankiškos f-jos'!E100+'5 pr._valstybinės f-jos'!E46+'5 pr._valstybinės f-jos'!E92+'9 pr._įstaigų pajamos'!E28+'11 pr._apyvartinės lėšos'!E57</f>
        <v>99649</v>
      </c>
      <c r="E17" s="10">
        <f>'4 pr._savarankiškos f-jos'!F39+'4 pr._savarankiškos f-jos'!F100+'5 pr._valstybinės f-jos'!F46+'5 pr._valstybinės f-jos'!F92+'9 pr._įstaigų pajamos'!F28+'11 pr._apyvartinės lėšos'!F57</f>
        <v>54198</v>
      </c>
      <c r="F17" s="10">
        <f>'4 pr._savarankiškos f-jos'!G39+'4 pr._savarankiškos f-jos'!G100+'5 pr._valstybinės f-jos'!G46+'5 pr._valstybinės f-jos'!G92+'9 pr._įstaigų pajamos'!G28+'11 pr._apyvartinės lėšos'!G57</f>
        <v>4344</v>
      </c>
    </row>
    <row r="18" spans="1:6" ht="15" customHeight="1" x14ac:dyDescent="0.25">
      <c r="A18" s="7" t="s">
        <v>85</v>
      </c>
      <c r="B18" s="10" t="s">
        <v>14</v>
      </c>
      <c r="C18" s="10">
        <f t="shared" si="0"/>
        <v>119575</v>
      </c>
      <c r="D18" s="10">
        <f>'4 pr._savarankiškos f-jos'!E44+'4 pr._savarankiškos f-jos'!E104+'5 pr._valstybinės f-jos'!E50+'5 pr._valstybinės f-jos'!E94+'9 pr._įstaigų pajamos'!E17+'9 pr._įstaigų pajamos'!E29+'11 pr._apyvartinės lėšos'!E26+'11 pr._apyvartinės lėšos'!E59</f>
        <v>119575</v>
      </c>
      <c r="E18" s="10">
        <f>'4 pr._savarankiškos f-jos'!F44+'4 pr._savarankiškos f-jos'!F104+'5 pr._valstybinės f-jos'!F50+'5 pr._valstybinės f-jos'!F94+'9 pr._įstaigų pajamos'!F17+'9 pr._įstaigų pajamos'!F29+'11 pr._apyvartinės lėšos'!F26+'11 pr._apyvartinės lėšos'!F59</f>
        <v>61217</v>
      </c>
      <c r="F18" s="10">
        <f>'4 pr._savarankiškos f-jos'!G44+'4 pr._savarankiškos f-jos'!G104+'5 pr._valstybinės f-jos'!G50+'5 pr._valstybinės f-jos'!G94+'9 pr._įstaigų pajamos'!G17+'9 pr._įstaigų pajamos'!G29+'11 pr._apyvartinės lėšos'!G26+'11 pr._apyvartinės lėšos'!G59</f>
        <v>0</v>
      </c>
    </row>
    <row r="19" spans="1:6" ht="15" customHeight="1" x14ac:dyDescent="0.25">
      <c r="A19" s="11" t="s">
        <v>86</v>
      </c>
      <c r="B19" s="14" t="s">
        <v>15</v>
      </c>
      <c r="C19" s="10">
        <f t="shared" si="0"/>
        <v>144738</v>
      </c>
      <c r="D19" s="10">
        <f>'4 pr._savarankiškos f-jos'!E49+'4 pr._savarankiškos f-jos'!E108++'4 pr._savarankiškos f-jos'!E185+'5 pr._valstybinės f-jos'!E54+'5 pr._valstybinės f-jos'!E96+'9 pr._įstaigų pajamos'!E18+'9 pr._įstaigų pajamos'!E30+'9 pr._įstaigų pajamos'!E72+'11 pr._apyvartinės lėšos'!E61+'11 pr._apyvartinės lėšos'!E152</f>
        <v>144738</v>
      </c>
      <c r="E19" s="10">
        <f>'4 pr._savarankiškos f-jos'!F49+'4 pr._savarankiškos f-jos'!F108++'4 pr._savarankiškos f-jos'!F185+'5 pr._valstybinės f-jos'!F54+'5 pr._valstybinės f-jos'!F96+'9 pr._įstaigų pajamos'!F18+'9 pr._įstaigų pajamos'!F30+'9 pr._įstaigų pajamos'!F72+'11 pr._apyvartinės lėšos'!F61+'11 pr._apyvartinės lėšos'!F152</f>
        <v>83933</v>
      </c>
      <c r="F19" s="10">
        <f>'4 pr._savarankiškos f-jos'!G49+'4 pr._savarankiškos f-jos'!G108++'4 pr._savarankiškos f-jos'!G185+'5 pr._valstybinės f-jos'!G54+'5 pr._valstybinės f-jos'!G96+'9 pr._įstaigų pajamos'!G18+'9 pr._įstaigų pajamos'!G30+'9 pr._įstaigų pajamos'!G72+'11 pr._apyvartinės lėšos'!G61+'11 pr._apyvartinės lėšos'!G152</f>
        <v>0</v>
      </c>
    </row>
    <row r="20" spans="1:6" ht="15" customHeight="1" x14ac:dyDescent="0.25">
      <c r="A20" s="13" t="s">
        <v>87</v>
      </c>
      <c r="B20" s="8" t="s">
        <v>16</v>
      </c>
      <c r="C20" s="10">
        <f t="shared" si="0"/>
        <v>227630</v>
      </c>
      <c r="D20" s="10">
        <f>'4 pr._savarankiškos f-jos'!E54+'4 pr._savarankiškos f-jos'!E112+'5 pr._valstybinės f-jos'!E58+'5 pr._valstybinės f-jos'!E98+'9 pr._įstaigų pajamos'!E19+'9 pr._įstaigų pajamos'!E31+'11 pr._apyvartinės lėšos'!E28+'11 pr._apyvartinės lėšos'!E63</f>
        <v>221923</v>
      </c>
      <c r="E20" s="10">
        <f>'4 pr._savarankiškos f-jos'!F54+'4 pr._savarankiškos f-jos'!F112+'5 pr._valstybinės f-jos'!F58+'5 pr._valstybinės f-jos'!F98+'9 pr._įstaigų pajamos'!F19+'9 pr._įstaigų pajamos'!F31+'11 pr._apyvartinės lėšos'!F28+'11 pr._apyvartinės lėšos'!F63</f>
        <v>117882</v>
      </c>
      <c r="F20" s="10">
        <f>'4 pr._savarankiškos f-jos'!G54+'4 pr._savarankiškos f-jos'!G112+'5 pr._valstybinės f-jos'!G58+'5 pr._valstybinės f-jos'!G98+'9 pr._įstaigų pajamos'!G19+'9 pr._įstaigų pajamos'!G31+'11 pr._apyvartinės lėšos'!G28+'11 pr._apyvartinės lėšos'!G63</f>
        <v>5707</v>
      </c>
    </row>
    <row r="21" spans="1:6" ht="15" customHeight="1" x14ac:dyDescent="0.25">
      <c r="A21" s="7" t="s">
        <v>88</v>
      </c>
      <c r="B21" s="8" t="s">
        <v>17</v>
      </c>
      <c r="C21" s="10">
        <f t="shared" si="0"/>
        <v>110045</v>
      </c>
      <c r="D21" s="10">
        <f>'4 pr._savarankiškos f-jos'!E59+'4 pr._savarankiškos f-jos'!E116+'5 pr._valstybinės f-jos'!E62+'5 pr._valstybinės f-jos'!E100+'9 pr._įstaigų pajamos'!E20+'9 pr._įstaigų pajamos'!E32+'11 pr._apyvartinės lėšos'!E30+'11 pr._apyvartinės lėšos'!E65</f>
        <v>110045</v>
      </c>
      <c r="E21" s="10">
        <f>'4 pr._savarankiškos f-jos'!F59+'4 pr._savarankiškos f-jos'!F116+'5 pr._valstybinės f-jos'!F62+'5 pr._valstybinės f-jos'!F100+'9 pr._įstaigų pajamos'!F20+'9 pr._įstaigų pajamos'!F32+'11 pr._apyvartinės lėšos'!F30+'11 pr._apyvartinės lėšos'!F65</f>
        <v>62283</v>
      </c>
      <c r="F21" s="10">
        <f>'4 pr._savarankiškos f-jos'!G59+'4 pr._savarankiškos f-jos'!G116+'5 pr._valstybinės f-jos'!G62+'5 pr._valstybinės f-jos'!G100+'9 pr._įstaigų pajamos'!G20+'9 pr._įstaigų pajamos'!G32+'11 pr._apyvartinės lėšos'!G30+'11 pr._apyvartinės lėšos'!G65</f>
        <v>0</v>
      </c>
    </row>
    <row r="22" spans="1:6" ht="15" customHeight="1" x14ac:dyDescent="0.25">
      <c r="A22" s="7" t="s">
        <v>89</v>
      </c>
      <c r="B22" s="8" t="s">
        <v>18</v>
      </c>
      <c r="C22" s="10">
        <f t="shared" si="0"/>
        <v>94005</v>
      </c>
      <c r="D22" s="10">
        <f>'4 pr._savarankiškos f-jos'!E64+'4 pr._savarankiškos f-jos'!E120+'5 pr._valstybinės f-jos'!E66+'5 pr._valstybinės f-jos'!E102+'9 pr._įstaigų pajamos'!E21+'9 pr._įstaigų pajamos'!E33+'11 pr._apyvartinės lėšos'!E32+'11 pr._apyvartinės lėšos'!E67</f>
        <v>89661</v>
      </c>
      <c r="E22" s="10">
        <f>'4 pr._savarankiškos f-jos'!F64+'4 pr._savarankiškos f-jos'!F120+'5 pr._valstybinės f-jos'!F66+'5 pr._valstybinės f-jos'!F102+'9 pr._įstaigų pajamos'!F21+'9 pr._įstaigų pajamos'!F33+'11 pr._apyvartinės lėšos'!F32+'11 pr._apyvartinės lėšos'!F67</f>
        <v>53016</v>
      </c>
      <c r="F22" s="10">
        <f>'4 pr._savarankiškos f-jos'!G64+'4 pr._savarankiškos f-jos'!G120+'5 pr._valstybinės f-jos'!G66+'5 pr._valstybinės f-jos'!G102+'9 pr._įstaigų pajamos'!G21+'9 pr._įstaigų pajamos'!G33+'11 pr._apyvartinės lėšos'!G32+'11 pr._apyvartinės lėšos'!G67</f>
        <v>4344</v>
      </c>
    </row>
    <row r="23" spans="1:6" ht="15" customHeight="1" x14ac:dyDescent="0.25">
      <c r="A23" s="7" t="s">
        <v>90</v>
      </c>
      <c r="B23" s="8" t="s">
        <v>19</v>
      </c>
      <c r="C23" s="10">
        <f t="shared" si="0"/>
        <v>728996</v>
      </c>
      <c r="D23" s="10">
        <f>'4 pr._savarankiškos f-jos'!E69+'4 pr._savarankiškos f-jos'!E124+'5 pr._valstybinės f-jos'!E70+'5 pr._valstybinės f-jos'!E104+'9 pr._įstaigų pajamos'!E34</f>
        <v>728996</v>
      </c>
      <c r="E23" s="10">
        <f>'4 pr._savarankiškos f-jos'!F69+'4 pr._savarankiškos f-jos'!F124+'5 pr._valstybinės f-jos'!F70+'5 pr._valstybinės f-jos'!F104+'9 pr._įstaigų pajamos'!F34</f>
        <v>134383</v>
      </c>
      <c r="F23" s="10">
        <f>'4 pr._savarankiškos f-jos'!G69+'4 pr._savarankiškos f-jos'!G124+'5 pr._valstybinės f-jos'!G70+'5 pr._valstybinės f-jos'!G104+'9 pr._įstaigų pajamos'!G34</f>
        <v>0</v>
      </c>
    </row>
    <row r="24" spans="1:6" ht="15" customHeight="1" x14ac:dyDescent="0.25">
      <c r="A24" s="7" t="s">
        <v>91</v>
      </c>
      <c r="B24" s="8" t="s">
        <v>26</v>
      </c>
      <c r="C24" s="10">
        <f>D24+F24</f>
        <v>1399186</v>
      </c>
      <c r="D24" s="10">
        <f>'4 pr._savarankiškos f-jos'!E73+'11 pr._apyvartinės lėšos'!E34</f>
        <v>522449</v>
      </c>
      <c r="E24" s="10">
        <f>'4 pr._savarankiškos f-jos'!F73+'11 pr._apyvartinės lėšos'!F34</f>
        <v>135093</v>
      </c>
      <c r="F24" s="10">
        <f>'4 pr._savarankiškos f-jos'!G73+'11 pr._apyvartinės lėšos'!G34</f>
        <v>876737</v>
      </c>
    </row>
    <row r="25" spans="1:6" ht="15" customHeight="1" x14ac:dyDescent="0.25">
      <c r="A25" s="11" t="s">
        <v>92</v>
      </c>
      <c r="B25" s="18" t="s">
        <v>190</v>
      </c>
      <c r="C25" s="10">
        <f>D25+F25</f>
        <v>328561</v>
      </c>
      <c r="D25" s="10">
        <f>'4 pr._savarankiškos f-jos'!E74+'5 pr._valstybinės f-jos'!E72</f>
        <v>316976</v>
      </c>
      <c r="E25" s="10">
        <f>'4 pr._savarankiškos f-jos'!F74+'5 pr._valstybinės f-jos'!F72</f>
        <v>219892</v>
      </c>
      <c r="F25" s="10">
        <f>'4 pr._savarankiškos f-jos'!G74+'5 pr._valstybinės f-jos'!G72</f>
        <v>11585</v>
      </c>
    </row>
    <row r="26" spans="1:6" ht="15" customHeight="1" x14ac:dyDescent="0.25">
      <c r="A26" s="13" t="s">
        <v>93</v>
      </c>
      <c r="B26" s="21" t="s">
        <v>78</v>
      </c>
      <c r="C26" s="10">
        <f>D26+F26</f>
        <v>177598</v>
      </c>
      <c r="D26" s="10">
        <f>'4 pr._savarankiškos f-jos'!E131+'5 pr._valstybinės f-jos'!E76</f>
        <v>177598</v>
      </c>
      <c r="E26" s="10">
        <f>'4 pr._savarankiškos f-jos'!F131+'5 pr._valstybinės f-jos'!F76</f>
        <v>102988</v>
      </c>
      <c r="F26" s="10">
        <f>'4 pr._savarankiškos f-jos'!G131+'5 pr._valstybinės f-jos'!G76</f>
        <v>0</v>
      </c>
    </row>
    <row r="27" spans="1:6" ht="15" customHeight="1" x14ac:dyDescent="0.25">
      <c r="A27" s="7" t="s">
        <v>94</v>
      </c>
      <c r="B27" s="48" t="s">
        <v>62</v>
      </c>
      <c r="C27" s="10">
        <f>D27+F27</f>
        <v>565682</v>
      </c>
      <c r="D27" s="10">
        <f>'4 pr._savarankiškos f-jos'!E137+'6 pr._mokinio krepšelis'!E15</f>
        <v>565682</v>
      </c>
      <c r="E27" s="10">
        <f>'4 pr._savarankiškos f-jos'!F137+'6 pr._mokinio krepšelis'!F15</f>
        <v>404742</v>
      </c>
      <c r="F27" s="10">
        <f>'4 pr._savarankiškos f-jos'!G137+'6 pr._mokinio krepšelis'!G15</f>
        <v>0</v>
      </c>
    </row>
    <row r="28" spans="1:6" ht="15" customHeight="1" x14ac:dyDescent="0.25">
      <c r="A28" s="7" t="s">
        <v>95</v>
      </c>
      <c r="B28" s="21" t="s">
        <v>35</v>
      </c>
      <c r="C28" s="10">
        <f t="shared" ref="C28:C63" si="1">D28+F28</f>
        <v>594111</v>
      </c>
      <c r="D28" s="10">
        <f>'4 pr._savarankiškos f-jos'!E138+'6 pr._mokinio krepšelis'!E16</f>
        <v>594111</v>
      </c>
      <c r="E28" s="10">
        <f>'4 pr._savarankiškos f-jos'!F138+'6 pr._mokinio krepšelis'!F16</f>
        <v>420062</v>
      </c>
      <c r="F28" s="10">
        <f>'4 pr._savarankiškos f-jos'!G138+'6 pr._mokinio krepšelis'!G16</f>
        <v>0</v>
      </c>
    </row>
    <row r="29" spans="1:6" ht="15" customHeight="1" x14ac:dyDescent="0.25">
      <c r="A29" s="7" t="s">
        <v>96</v>
      </c>
      <c r="B29" s="21" t="s">
        <v>176</v>
      </c>
      <c r="C29" s="10">
        <f t="shared" si="1"/>
        <v>828502</v>
      </c>
      <c r="D29" s="10">
        <f>'4 pr._savarankiškos f-jos'!E139+'6 pr._mokinio krepšelis'!E17+'9 pr._įstaigų pajamos'!E40+'10 pr._skolintos lėšos'!E30+'11 pr._apyvartinės lėšos'!E84</f>
        <v>828502</v>
      </c>
      <c r="E29" s="10">
        <f>'4 pr._savarankiškos f-jos'!F139+'6 pr._mokinio krepšelis'!F17+'9 pr._įstaigų pajamos'!F40+'10 pr._skolintos lėšos'!F30+'11 pr._apyvartinės lėšos'!F84</f>
        <v>571098</v>
      </c>
      <c r="F29" s="10">
        <f>'4 pr._savarankiškos f-jos'!G139+'6 pr._mokinio krepšelis'!G17+'9 pr._įstaigų pajamos'!G40+'10 pr._skolintos lėšos'!G30+'11 pr._apyvartinės lėšos'!G84</f>
        <v>0</v>
      </c>
    </row>
    <row r="30" spans="1:6" ht="15" customHeight="1" x14ac:dyDescent="0.25">
      <c r="A30" s="7" t="s">
        <v>97</v>
      </c>
      <c r="B30" s="21" t="s">
        <v>184</v>
      </c>
      <c r="C30" s="10">
        <f t="shared" si="1"/>
        <v>545252</v>
      </c>
      <c r="D30" s="10">
        <f>'4 pr._savarankiškos f-jos'!E140+'6 pr._mokinio krepšelis'!E18+'9 pr._įstaigų pajamos'!E41+'11 pr._apyvartinės lėšos'!E86</f>
        <v>545252</v>
      </c>
      <c r="E30" s="10">
        <f>'4 pr._savarankiškos f-jos'!F140+'6 pr._mokinio krepšelis'!F18+'9 pr._įstaigų pajamos'!F41+'11 pr._apyvartinės lėšos'!F86</f>
        <v>375300</v>
      </c>
      <c r="F30" s="10">
        <f>'4 pr._savarankiškos f-jos'!G140+'6 pr._mokinio krepšelis'!G18+'9 pr._įstaigų pajamos'!G41+'11 pr._apyvartinės lėšos'!G86</f>
        <v>0</v>
      </c>
    </row>
    <row r="31" spans="1:6" ht="15" customHeight="1" x14ac:dyDescent="0.25">
      <c r="A31" s="7" t="s">
        <v>98</v>
      </c>
      <c r="B31" s="12" t="s">
        <v>163</v>
      </c>
      <c r="C31" s="10">
        <f t="shared" si="1"/>
        <v>342519</v>
      </c>
      <c r="D31" s="10">
        <f>'4 pr._savarankiškos f-jos'!E141+'6 pr._mokinio krepšelis'!E19+'9 pr._įstaigų pajamos'!E42+'11 pr._apyvartinės lėšos'!E88</f>
        <v>342519</v>
      </c>
      <c r="E31" s="10">
        <f>'4 pr._savarankiškos f-jos'!F141+'6 pr._mokinio krepšelis'!F19+'9 pr._įstaigų pajamos'!F42+'11 pr._apyvartinės lėšos'!F88</f>
        <v>227250</v>
      </c>
      <c r="F31" s="10">
        <f>'4 pr._savarankiškos f-jos'!G141+'6 pr._mokinio krepšelis'!G19+'9 pr._įstaigų pajamos'!G42+'11 pr._apyvartinės lėšos'!G88</f>
        <v>0</v>
      </c>
    </row>
    <row r="32" spans="1:6" ht="15" customHeight="1" x14ac:dyDescent="0.25">
      <c r="A32" s="11" t="s">
        <v>99</v>
      </c>
      <c r="B32" s="23" t="s">
        <v>46</v>
      </c>
      <c r="C32" s="10">
        <f t="shared" si="1"/>
        <v>516109</v>
      </c>
      <c r="D32" s="10">
        <f>'4 pr._savarankiškos f-jos'!E142+'6 pr._mokinio krepšelis'!E20+'9 pr._įstaigų pajamos'!E43+'11 pr._apyvartinės lėšos'!E90</f>
        <v>516109</v>
      </c>
      <c r="E32" s="10">
        <f>'4 pr._savarankiškos f-jos'!F142+'6 pr._mokinio krepšelis'!F20+'9 pr._įstaigų pajamos'!F43+'11 pr._apyvartinės lėšos'!F90</f>
        <v>362527</v>
      </c>
      <c r="F32" s="10">
        <f>'4 pr._savarankiškos f-jos'!G142+'6 pr._mokinio krepšelis'!G20+'9 pr._įstaigų pajamos'!G43+'11 pr._apyvartinės lėšos'!G90</f>
        <v>0</v>
      </c>
    </row>
    <row r="33" spans="1:6" ht="15" customHeight="1" x14ac:dyDescent="0.25">
      <c r="A33" s="13" t="s">
        <v>100</v>
      </c>
      <c r="B33" s="21" t="s">
        <v>45</v>
      </c>
      <c r="C33" s="10">
        <f t="shared" si="1"/>
        <v>287381</v>
      </c>
      <c r="D33" s="10">
        <f>'4 pr._savarankiškos f-jos'!E143+'6 pr._mokinio krepšelis'!E21+'9 pr._įstaigų pajamos'!E44+'11 pr._apyvartinės lėšos'!E92</f>
        <v>287381</v>
      </c>
      <c r="E33" s="10">
        <f>'4 pr._savarankiškos f-jos'!F143+'6 pr._mokinio krepšelis'!F21+'9 pr._įstaigų pajamos'!F44+'11 pr._apyvartinės lėšos'!F92</f>
        <v>200508</v>
      </c>
      <c r="F33" s="10">
        <f>'4 pr._savarankiškos f-jos'!G143+'6 pr._mokinio krepšelis'!G21+'9 pr._įstaigų pajamos'!G44+'11 pr._apyvartinės lėšos'!G92</f>
        <v>0</v>
      </c>
    </row>
    <row r="34" spans="1:6" ht="15" customHeight="1" x14ac:dyDescent="0.25">
      <c r="A34" s="7" t="s">
        <v>101</v>
      </c>
      <c r="B34" s="21" t="s">
        <v>167</v>
      </c>
      <c r="C34" s="10">
        <f t="shared" si="1"/>
        <v>669190</v>
      </c>
      <c r="D34" s="10">
        <f>'4 pr._savarankiškos f-jos'!E144+'6 pr._mokinio krepšelis'!E22+'9 pr._įstaigų pajamos'!E45+'11 pr._apyvartinės lėšos'!E94</f>
        <v>669190</v>
      </c>
      <c r="E34" s="10">
        <f>'4 pr._savarankiškos f-jos'!F144+'6 pr._mokinio krepšelis'!F22+'9 pr._įstaigų pajamos'!F45+'11 pr._apyvartinės lėšos'!F94</f>
        <v>415656</v>
      </c>
      <c r="F34" s="10">
        <f>'4 pr._savarankiškos f-jos'!G144+'6 pr._mokinio krepšelis'!G22+'9 pr._įstaigų pajamos'!G45+'11 pr._apyvartinės lėšos'!G94</f>
        <v>0</v>
      </c>
    </row>
    <row r="35" spans="1:6" ht="15" customHeight="1" x14ac:dyDescent="0.25">
      <c r="A35" s="7" t="s">
        <v>102</v>
      </c>
      <c r="B35" s="21" t="s">
        <v>165</v>
      </c>
      <c r="C35" s="10">
        <f t="shared" si="1"/>
        <v>661377</v>
      </c>
      <c r="D35" s="10">
        <f>'4 pr._savarankiškos f-jos'!E145+'6 pr._mokinio krepšelis'!E23+'9 pr._įstaigų pajamos'!E46+'11 pr._apyvartinės lėšos'!E96</f>
        <v>661377</v>
      </c>
      <c r="E35" s="10">
        <f>'4 pr._savarankiškos f-jos'!F145+'6 pr._mokinio krepšelis'!F23+'9 pr._įstaigų pajamos'!F46+'11 pr._apyvartinės lėšos'!F96</f>
        <v>458198</v>
      </c>
      <c r="F35" s="10">
        <f>'4 pr._savarankiškos f-jos'!G145+'6 pr._mokinio krepšelis'!G23+'9 pr._įstaigų pajamos'!G46+'11 pr._apyvartinės lėšos'!G96</f>
        <v>0</v>
      </c>
    </row>
    <row r="36" spans="1:6" ht="15" customHeight="1" x14ac:dyDescent="0.25">
      <c r="A36" s="7" t="s">
        <v>103</v>
      </c>
      <c r="B36" s="21" t="s">
        <v>164</v>
      </c>
      <c r="C36" s="10">
        <f t="shared" si="1"/>
        <v>669756</v>
      </c>
      <c r="D36" s="10">
        <f>'4 pr._savarankiškos f-jos'!E146+'6 pr._mokinio krepšelis'!E24</f>
        <v>669756</v>
      </c>
      <c r="E36" s="10">
        <f>'4 pr._savarankiškos f-jos'!F146+'6 pr._mokinio krepšelis'!F24</f>
        <v>472537</v>
      </c>
      <c r="F36" s="10">
        <f>'4 pr._savarankiškos f-jos'!G146+'6 pr._mokinio krepšelis'!G24</f>
        <v>0</v>
      </c>
    </row>
    <row r="37" spans="1:6" ht="15" customHeight="1" x14ac:dyDescent="0.25">
      <c r="A37" s="7" t="s">
        <v>104</v>
      </c>
      <c r="B37" s="21" t="s">
        <v>166</v>
      </c>
      <c r="C37" s="10">
        <f t="shared" si="1"/>
        <v>734085</v>
      </c>
      <c r="D37" s="10">
        <f>'4 pr._savarankiškos f-jos'!E147+'6 pr._mokinio krepšelis'!E25+'9 pr._įstaigų pajamos'!E47</f>
        <v>734085</v>
      </c>
      <c r="E37" s="10">
        <f>'4 pr._savarankiškos f-jos'!F147+'6 pr._mokinio krepšelis'!F25+'9 pr._įstaigų pajamos'!F47</f>
        <v>514948</v>
      </c>
      <c r="F37" s="10">
        <f>'4 pr._savarankiškos f-jos'!G147+'6 pr._mokinio krepšelis'!G25+'9 pr._įstaigų pajamos'!G47</f>
        <v>0</v>
      </c>
    </row>
    <row r="38" spans="1:6" ht="15" customHeight="1" x14ac:dyDescent="0.25">
      <c r="A38" s="7" t="s">
        <v>105</v>
      </c>
      <c r="B38" s="24" t="s">
        <v>52</v>
      </c>
      <c r="C38" s="10">
        <f t="shared" si="1"/>
        <v>289239</v>
      </c>
      <c r="D38" s="10">
        <f>'4 pr._savarankiškos f-jos'!E148+'6 pr._mokinio krepšelis'!E26+'9 pr._įstaigų pajamos'!E48+'11 pr._apyvartinės lėšos'!E98</f>
        <v>222626</v>
      </c>
      <c r="E38" s="10">
        <f>'4 pr._savarankiškos f-jos'!F148+'6 pr._mokinio krepšelis'!F26+'9 pr._įstaigų pajamos'!F48+'11 pr._apyvartinės lėšos'!F98</f>
        <v>141355</v>
      </c>
      <c r="F38" s="10">
        <f>'4 pr._savarankiškos f-jos'!G148+'6 pr._mokinio krepšelis'!G26+'9 pr._įstaigų pajamos'!G48+'11 pr._apyvartinės lėšos'!G98</f>
        <v>66613</v>
      </c>
    </row>
    <row r="39" spans="1:6" ht="15" customHeight="1" x14ac:dyDescent="0.25">
      <c r="A39" s="7" t="s">
        <v>106</v>
      </c>
      <c r="B39" s="24" t="s">
        <v>51</v>
      </c>
      <c r="C39" s="10">
        <f t="shared" si="1"/>
        <v>238190</v>
      </c>
      <c r="D39" s="10">
        <f>'4 pr._savarankiškos f-jos'!E149+'6 pr._mokinio krepšelis'!E27</f>
        <v>238190</v>
      </c>
      <c r="E39" s="10">
        <f>'4 pr._savarankiškos f-jos'!F149+'6 pr._mokinio krepšelis'!F27</f>
        <v>170741</v>
      </c>
      <c r="F39" s="10">
        <f>'4 pr._savarankiškos f-jos'!G149+'6 pr._mokinio krepšelis'!G27</f>
        <v>0</v>
      </c>
    </row>
    <row r="40" spans="1:6" ht="15" customHeight="1" x14ac:dyDescent="0.25">
      <c r="A40" s="7" t="s">
        <v>107</v>
      </c>
      <c r="B40" s="21" t="s">
        <v>47</v>
      </c>
      <c r="C40" s="10">
        <f t="shared" si="1"/>
        <v>274945</v>
      </c>
      <c r="D40" s="10">
        <f>'4 pr._savarankiškos f-jos'!E150+'6 pr._mokinio krepšelis'!E28</f>
        <v>274945</v>
      </c>
      <c r="E40" s="10">
        <f>'4 pr._savarankiškos f-jos'!F150+'6 pr._mokinio krepšelis'!F28</f>
        <v>195280</v>
      </c>
      <c r="F40" s="10">
        <f>'4 pr._savarankiškos f-jos'!G150+'6 pr._mokinio krepšelis'!G28</f>
        <v>0</v>
      </c>
    </row>
    <row r="41" spans="1:6" ht="15" customHeight="1" x14ac:dyDescent="0.25">
      <c r="A41" s="7" t="s">
        <v>108</v>
      </c>
      <c r="B41" s="21" t="s">
        <v>50</v>
      </c>
      <c r="C41" s="10">
        <f t="shared" si="1"/>
        <v>238209</v>
      </c>
      <c r="D41" s="10">
        <f>'4 pr._savarankiškos f-jos'!E151+'6 pr._mokinio krepšelis'!E29</f>
        <v>238209</v>
      </c>
      <c r="E41" s="10">
        <f>'4 pr._savarankiškos f-jos'!F151+'6 pr._mokinio krepšelis'!F29</f>
        <v>171951</v>
      </c>
      <c r="F41" s="10">
        <f>'4 pr._savarankiškos f-jos'!G151+'6 pr._mokinio krepšelis'!G29</f>
        <v>0</v>
      </c>
    </row>
    <row r="42" spans="1:6" ht="15" customHeight="1" x14ac:dyDescent="0.25">
      <c r="A42" s="7" t="s">
        <v>109</v>
      </c>
      <c r="B42" s="21" t="s">
        <v>182</v>
      </c>
      <c r="C42" s="10">
        <f t="shared" si="1"/>
        <v>404740</v>
      </c>
      <c r="D42" s="10">
        <f>'4 pr._savarankiškos f-jos'!E152+'6 pr._mokinio krepšelis'!E30</f>
        <v>390259</v>
      </c>
      <c r="E42" s="10">
        <f>'4 pr._savarankiškos f-jos'!F152+'6 pr._mokinio krepšelis'!F30</f>
        <v>269521</v>
      </c>
      <c r="F42" s="10">
        <f>'4 pr._savarankiškos f-jos'!G152+'6 pr._mokinio krepšelis'!G30</f>
        <v>14481</v>
      </c>
    </row>
    <row r="43" spans="1:6" ht="15" customHeight="1" x14ac:dyDescent="0.25">
      <c r="A43" s="7" t="s">
        <v>110</v>
      </c>
      <c r="B43" s="21" t="s">
        <v>49</v>
      </c>
      <c r="C43" s="10">
        <f t="shared" si="1"/>
        <v>155596</v>
      </c>
      <c r="D43" s="10">
        <f>'4 pr._savarankiškos f-jos'!E153+'6 pr._mokinio krepšelis'!E31</f>
        <v>155596</v>
      </c>
      <c r="E43" s="10">
        <f>'4 pr._savarankiškos f-jos'!F153+'6 pr._mokinio krepšelis'!F31</f>
        <v>108469</v>
      </c>
      <c r="F43" s="10">
        <f>'4 pr._savarankiškos f-jos'!G153+'6 pr._mokinio krepšelis'!G31</f>
        <v>0</v>
      </c>
    </row>
    <row r="44" spans="1:6" ht="15" customHeight="1" x14ac:dyDescent="0.25">
      <c r="A44" s="7" t="s">
        <v>111</v>
      </c>
      <c r="B44" s="21" t="s">
        <v>48</v>
      </c>
      <c r="C44" s="10">
        <f t="shared" si="1"/>
        <v>185522</v>
      </c>
      <c r="D44" s="10">
        <f>'4 pr._savarankiškos f-jos'!E154+'6 pr._mokinio krepšelis'!E32</f>
        <v>185522</v>
      </c>
      <c r="E44" s="10">
        <f>'4 pr._savarankiškos f-jos'!F154+'6 pr._mokinio krepšelis'!F32</f>
        <v>132412</v>
      </c>
      <c r="F44" s="10">
        <f>'4 pr._savarankiškos f-jos'!G154+'6 pr._mokinio krepšelis'!G32</f>
        <v>0</v>
      </c>
    </row>
    <row r="45" spans="1:6" ht="15" customHeight="1" x14ac:dyDescent="0.25">
      <c r="A45" s="7" t="s">
        <v>112</v>
      </c>
      <c r="B45" s="24" t="s">
        <v>53</v>
      </c>
      <c r="C45" s="10">
        <f t="shared" si="1"/>
        <v>300196</v>
      </c>
      <c r="D45" s="10">
        <f>'4 pr._savarankiškos f-jos'!E155+'6 pr._mokinio krepšelis'!E33</f>
        <v>300196</v>
      </c>
      <c r="E45" s="10">
        <f>'4 pr._savarankiškos f-jos'!F155+'6 pr._mokinio krepšelis'!F33</f>
        <v>213112</v>
      </c>
      <c r="F45" s="10">
        <f>'4 pr._savarankiškos f-jos'!G155+'6 pr._mokinio krepšelis'!G33</f>
        <v>0</v>
      </c>
    </row>
    <row r="46" spans="1:6" ht="15" customHeight="1" x14ac:dyDescent="0.25">
      <c r="A46" s="7" t="s">
        <v>113</v>
      </c>
      <c r="B46" s="21" t="s">
        <v>71</v>
      </c>
      <c r="C46" s="10">
        <f t="shared" si="1"/>
        <v>167172</v>
      </c>
      <c r="D46" s="10">
        <f>'4 pr._savarankiškos f-jos'!E156+'6 pr._mokinio krepšelis'!E34+'9 pr._įstaigų pajamos'!E49+'11 pr._apyvartinės lėšos'!E100</f>
        <v>167172</v>
      </c>
      <c r="E46" s="10">
        <f>'4 pr._savarankiškos f-jos'!F156+'6 pr._mokinio krepšelis'!F34+'9 pr._įstaigų pajamos'!F49+'11 pr._apyvartinės lėšos'!F100</f>
        <v>100915</v>
      </c>
      <c r="F46" s="10">
        <f>'4 pr._savarankiškos f-jos'!G156+'6 pr._mokinio krepšelis'!G34+'9 pr._įstaigų pajamos'!G49+'11 pr._apyvartinės lėšos'!G100</f>
        <v>0</v>
      </c>
    </row>
    <row r="47" spans="1:6" ht="15" customHeight="1" x14ac:dyDescent="0.25">
      <c r="A47" s="7" t="s">
        <v>114</v>
      </c>
      <c r="B47" s="21" t="s">
        <v>44</v>
      </c>
      <c r="C47" s="10">
        <f t="shared" si="1"/>
        <v>329238</v>
      </c>
      <c r="D47" s="10">
        <f>'4 pr._savarankiškos f-jos'!E157+'6 pr._mokinio krepšelis'!E35+'9 pr._įstaigų pajamos'!E50+'11 pr._apyvartinės lėšos'!E102</f>
        <v>329238</v>
      </c>
      <c r="E47" s="10">
        <f>'4 pr._savarankiškos f-jos'!F157+'6 pr._mokinio krepšelis'!F35+'9 pr._įstaigų pajamos'!F50+'11 pr._apyvartinės lėšos'!F102</f>
        <v>202236</v>
      </c>
      <c r="F47" s="10">
        <f>'4 pr._savarankiškos f-jos'!G157+'6 pr._mokinio krepšelis'!G35+'9 pr._įstaigų pajamos'!G50+'11 pr._apyvartinės lėšos'!G102</f>
        <v>0</v>
      </c>
    </row>
    <row r="48" spans="1:6" ht="15" customHeight="1" x14ac:dyDescent="0.25">
      <c r="A48" s="7" t="s">
        <v>115</v>
      </c>
      <c r="B48" s="24" t="s">
        <v>43</v>
      </c>
      <c r="C48" s="10">
        <f t="shared" si="1"/>
        <v>179737</v>
      </c>
      <c r="D48" s="10">
        <f>'4 pr._savarankiškos f-jos'!E158+'6 pr._mokinio krepšelis'!E36+'9 pr._įstaigų pajamos'!E51+'11 pr._apyvartinės lėšos'!E104</f>
        <v>179737</v>
      </c>
      <c r="E48" s="10">
        <f>'4 pr._savarankiškos f-jos'!F158+'6 pr._mokinio krepšelis'!F36+'9 pr._įstaigų pajamos'!F51+'11 pr._apyvartinės lėšos'!F104</f>
        <v>102143</v>
      </c>
      <c r="F48" s="10">
        <f>'4 pr._savarankiškos f-jos'!G158+'6 pr._mokinio krepšelis'!G36+'9 pr._įstaigų pajamos'!G51+'11 pr._apyvartinės lėšos'!G104</f>
        <v>0</v>
      </c>
    </row>
    <row r="49" spans="1:6" ht="15" customHeight="1" x14ac:dyDescent="0.25">
      <c r="A49" s="7" t="s">
        <v>116</v>
      </c>
      <c r="B49" s="21" t="s">
        <v>177</v>
      </c>
      <c r="C49" s="10">
        <f t="shared" si="1"/>
        <v>183098</v>
      </c>
      <c r="D49" s="10">
        <f>'4 pr._savarankiškos f-jos'!E159+'6 pr._mokinio krepšelis'!E37+'9 pr._įstaigų pajamos'!E52+'11 pr._apyvartinės lėšos'!E106</f>
        <v>183098</v>
      </c>
      <c r="E49" s="10">
        <f>'4 pr._savarankiškos f-jos'!F159+'6 pr._mokinio krepšelis'!F37+'9 pr._įstaigų pajamos'!F52+'11 pr._apyvartinės lėšos'!F106</f>
        <v>119998</v>
      </c>
      <c r="F49" s="10">
        <f>'4 pr._savarankiškos f-jos'!G159+'6 pr._mokinio krepšelis'!G37+'9 pr._įstaigų pajamos'!G52+'11 pr._apyvartinės lėšos'!G106</f>
        <v>0</v>
      </c>
    </row>
    <row r="50" spans="1:6" ht="15" customHeight="1" x14ac:dyDescent="0.25">
      <c r="A50" s="7" t="s">
        <v>117</v>
      </c>
      <c r="B50" s="21" t="s">
        <v>168</v>
      </c>
      <c r="C50" s="10">
        <f t="shared" si="1"/>
        <v>435408</v>
      </c>
      <c r="D50" s="10">
        <f>'4 pr._savarankiškos f-jos'!E160+'6 pr._mokinio krepšelis'!E38+'9 pr._įstaigų pajamos'!E53+'11 pr._apyvartinės lėšos'!E108</f>
        <v>435408</v>
      </c>
      <c r="E50" s="10">
        <f>'4 pr._savarankiškos f-jos'!F160+'6 pr._mokinio krepšelis'!F38+'9 pr._įstaigų pajamos'!F53+'11 pr._apyvartinės lėšos'!F108</f>
        <v>247973</v>
      </c>
      <c r="F50" s="10">
        <f>'4 pr._savarankiškos f-jos'!G160+'6 pr._mokinio krepšelis'!G38+'9 pr._įstaigų pajamos'!G53+'11 pr._apyvartinės lėšos'!G108</f>
        <v>0</v>
      </c>
    </row>
    <row r="51" spans="1:6" ht="15" customHeight="1" x14ac:dyDescent="0.25">
      <c r="A51" s="7" t="s">
        <v>170</v>
      </c>
      <c r="B51" s="21" t="s">
        <v>36</v>
      </c>
      <c r="C51" s="10">
        <f t="shared" si="1"/>
        <v>254301</v>
      </c>
      <c r="D51" s="10">
        <f>'4 pr._savarankiškos f-jos'!E161+'6 pr._mokinio krepšelis'!E39+'9 pr._įstaigų pajamos'!E54+'11 pr._apyvartinės lėšos'!E110</f>
        <v>254301</v>
      </c>
      <c r="E51" s="10">
        <f>'4 pr._savarankiškos f-jos'!F161+'6 pr._mokinio krepšelis'!F39+'9 pr._įstaigų pajamos'!F54+'11 pr._apyvartinės lėšos'!F110</f>
        <v>144939</v>
      </c>
      <c r="F51" s="10">
        <f>'4 pr._savarankiškos f-jos'!G161+'6 pr._mokinio krepšelis'!G39+'9 pr._įstaigų pajamos'!G54+'11 pr._apyvartinės lėšos'!G110</f>
        <v>0</v>
      </c>
    </row>
    <row r="52" spans="1:6" ht="15" customHeight="1" x14ac:dyDescent="0.25">
      <c r="A52" s="7" t="s">
        <v>171</v>
      </c>
      <c r="B52" s="21" t="s">
        <v>38</v>
      </c>
      <c r="C52" s="10">
        <f t="shared" si="1"/>
        <v>268004</v>
      </c>
      <c r="D52" s="10">
        <f>'4 pr._savarankiškos f-jos'!E162+'6 pr._mokinio krepšelis'!E40+'9 pr._įstaigų pajamos'!E55+'11 pr._apyvartinės lėšos'!E112</f>
        <v>268004</v>
      </c>
      <c r="E52" s="10">
        <f>'4 pr._savarankiškos f-jos'!F162+'6 pr._mokinio krepšelis'!F40+'9 pr._įstaigų pajamos'!F55+'11 pr._apyvartinės lėšos'!F112</f>
        <v>150579</v>
      </c>
      <c r="F52" s="10">
        <f>'4 pr._savarankiškos f-jos'!G162+'6 pr._mokinio krepšelis'!G40+'9 pr._įstaigų pajamos'!G55+'11 pr._apyvartinės lėšos'!G112</f>
        <v>0</v>
      </c>
    </row>
    <row r="53" spans="1:6" ht="15" customHeight="1" x14ac:dyDescent="0.25">
      <c r="A53" s="7" t="s">
        <v>118</v>
      </c>
      <c r="B53" s="21" t="s">
        <v>40</v>
      </c>
      <c r="C53" s="10">
        <f t="shared" si="1"/>
        <v>497079</v>
      </c>
      <c r="D53" s="10">
        <f>'4 pr._savarankiškos f-jos'!E163+'6 pr._mokinio krepšelis'!E41+'9 pr._įstaigų pajamos'!E56+'11 pr._apyvartinės lėšos'!E114</f>
        <v>497079</v>
      </c>
      <c r="E53" s="10">
        <f>'4 pr._savarankiškos f-jos'!F163+'6 pr._mokinio krepšelis'!F41+'9 pr._įstaigų pajamos'!F56+'11 pr._apyvartinės lėšos'!F114</f>
        <v>277493</v>
      </c>
      <c r="F53" s="10">
        <f>'4 pr._savarankiškos f-jos'!G163+'6 pr._mokinio krepšelis'!G41+'9 pr._įstaigų pajamos'!G56+'11 pr._apyvartinės lėšos'!G114</f>
        <v>0</v>
      </c>
    </row>
    <row r="54" spans="1:6" ht="15" customHeight="1" x14ac:dyDescent="0.25">
      <c r="A54" s="7" t="s">
        <v>172</v>
      </c>
      <c r="B54" s="21" t="s">
        <v>39</v>
      </c>
      <c r="C54" s="10">
        <f t="shared" si="1"/>
        <v>271688</v>
      </c>
      <c r="D54" s="10">
        <f>'4 pr._savarankiškos f-jos'!E164+'6 pr._mokinio krepšelis'!E42+'9 pr._įstaigų pajamos'!E57+'11 pr._apyvartinės lėšos'!E116</f>
        <v>271688</v>
      </c>
      <c r="E54" s="10">
        <f>'4 pr._savarankiškos f-jos'!F164+'6 pr._mokinio krepšelis'!F42+'9 pr._įstaigų pajamos'!F57+'11 pr._apyvartinės lėšos'!F116</f>
        <v>154931</v>
      </c>
      <c r="F54" s="10">
        <f>'4 pr._savarankiškos f-jos'!G164+'6 pr._mokinio krepšelis'!G42+'9 pr._įstaigų pajamos'!G57+'11 pr._apyvartinės lėšos'!G116</f>
        <v>0</v>
      </c>
    </row>
    <row r="55" spans="1:6" ht="15" customHeight="1" x14ac:dyDescent="0.25">
      <c r="A55" s="7" t="s">
        <v>173</v>
      </c>
      <c r="B55" s="18" t="s">
        <v>37</v>
      </c>
      <c r="C55" s="10">
        <f t="shared" si="1"/>
        <v>411179</v>
      </c>
      <c r="D55" s="10">
        <f>'4 pr._savarankiškos f-jos'!E165+'6 pr._mokinio krepšelis'!E43+'9 pr._įstaigų pajamos'!E58+'10 pr._skolintos lėšos'!E31+'11 pr._apyvartinės lėšos'!E118</f>
        <v>411179</v>
      </c>
      <c r="E55" s="10">
        <f>'4 pr._savarankiškos f-jos'!F165+'6 pr._mokinio krepšelis'!F43+'9 pr._įstaigų pajamos'!F58+'10 pr._skolintos lėšos'!F31+'11 pr._apyvartinės lėšos'!F118</f>
        <v>228847</v>
      </c>
      <c r="F55" s="10">
        <f>'4 pr._savarankiškos f-jos'!G165+'6 pr._mokinio krepšelis'!G43+'9 pr._įstaigų pajamos'!G58+'10 pr._skolintos lėšos'!G31+'11 pr._apyvartinės lėšos'!G118</f>
        <v>0</v>
      </c>
    </row>
    <row r="56" spans="1:6" ht="15" customHeight="1" x14ac:dyDescent="0.25">
      <c r="A56" s="7" t="s">
        <v>119</v>
      </c>
      <c r="B56" s="25" t="s">
        <v>41</v>
      </c>
      <c r="C56" s="10">
        <f t="shared" si="1"/>
        <v>96562</v>
      </c>
      <c r="D56" s="10">
        <f>'4 pr._savarankiškos f-jos'!E166+'6 pr._mokinio krepšelis'!E44+'9 pr._įstaigų pajamos'!E59+'11 pr._apyvartinės lėšos'!E120</f>
        <v>96562</v>
      </c>
      <c r="E56" s="10">
        <f>'4 pr._savarankiškos f-jos'!F166+'6 pr._mokinio krepšelis'!F44+'9 pr._įstaigų pajamos'!F59+'11 pr._apyvartinės lėšos'!F120</f>
        <v>57845</v>
      </c>
      <c r="F56" s="10">
        <f>'4 pr._savarankiškos f-jos'!G166+'6 pr._mokinio krepšelis'!G44+'9 pr._įstaigų pajamos'!G59+'11 pr._apyvartinės lėšos'!G120</f>
        <v>0</v>
      </c>
    </row>
    <row r="57" spans="1:6" ht="15" customHeight="1" x14ac:dyDescent="0.25">
      <c r="A57" s="7" t="s">
        <v>120</v>
      </c>
      <c r="B57" s="25" t="s">
        <v>42</v>
      </c>
      <c r="C57" s="10">
        <f t="shared" si="1"/>
        <v>140064</v>
      </c>
      <c r="D57" s="10">
        <f>'4 pr._savarankiškos f-jos'!E167+'6 pr._mokinio krepšelis'!E45+'9 pr._įstaigų pajamos'!E60+'11 pr._apyvartinės lėšos'!E122</f>
        <v>140064</v>
      </c>
      <c r="E57" s="10">
        <f>'4 pr._savarankiškos f-jos'!F167+'6 pr._mokinio krepšelis'!F45+'9 pr._įstaigų pajamos'!F60+'11 pr._apyvartinės lėšos'!F122</f>
        <v>83010</v>
      </c>
      <c r="F57" s="10">
        <f>'4 pr._savarankiškos f-jos'!G167+'6 pr._mokinio krepšelis'!G45+'9 pr._įstaigų pajamos'!G60+'11 pr._apyvartinės lėšos'!G122</f>
        <v>0</v>
      </c>
    </row>
    <row r="58" spans="1:6" ht="15" customHeight="1" x14ac:dyDescent="0.25">
      <c r="A58" s="7" t="s">
        <v>121</v>
      </c>
      <c r="B58" s="18" t="s">
        <v>55</v>
      </c>
      <c r="C58" s="10">
        <f t="shared" si="1"/>
        <v>62203</v>
      </c>
      <c r="D58" s="10">
        <f>'4 pr._savarankiškos f-jos'!E168+'6 pr._mokinio krepšelis'!E46+'9 pr._įstaigų pajamos'!E61+'11 pr._apyvartinės lėšos'!E124</f>
        <v>62203</v>
      </c>
      <c r="E58" s="10">
        <f>'4 pr._savarankiškos f-jos'!F168+'6 pr._mokinio krepšelis'!F46+'9 pr._įstaigų pajamos'!F61+'11 pr._apyvartinės lėšos'!F124</f>
        <v>46915</v>
      </c>
      <c r="F58" s="10">
        <f>'4 pr._savarankiškos f-jos'!G168+'6 pr._mokinio krepšelis'!G46+'9 pr._įstaigų pajamos'!G61+'11 pr._apyvartinės lėšos'!G124</f>
        <v>0</v>
      </c>
    </row>
    <row r="59" spans="1:6" ht="15" customHeight="1" x14ac:dyDescent="0.25">
      <c r="A59" s="7" t="s">
        <v>122</v>
      </c>
      <c r="B59" s="18" t="s">
        <v>54</v>
      </c>
      <c r="C59" s="10">
        <f t="shared" si="1"/>
        <v>544632</v>
      </c>
      <c r="D59" s="10">
        <f>'4 pr._savarankiškos f-jos'!E169+'6 pr._mokinio krepšelis'!E47+'9 pr._įstaigų pajamos'!E62+'11 pr._apyvartinės lėšos'!E126</f>
        <v>544632</v>
      </c>
      <c r="E59" s="10">
        <f>'4 pr._savarankiškos f-jos'!F169+'6 pr._mokinio krepšelis'!F47+'9 pr._įstaigų pajamos'!F62+'11 pr._apyvartinės lėšos'!F126</f>
        <v>402600</v>
      </c>
      <c r="F59" s="10">
        <f>'4 pr._savarankiškos f-jos'!G169+'6 pr._mokinio krepšelis'!G47+'9 pr._įstaigų pajamos'!G62+'11 pr._apyvartinės lėšos'!G126</f>
        <v>0</v>
      </c>
    </row>
    <row r="60" spans="1:6" ht="15" customHeight="1" x14ac:dyDescent="0.25">
      <c r="A60" s="7" t="s">
        <v>123</v>
      </c>
      <c r="B60" s="18" t="s">
        <v>73</v>
      </c>
      <c r="C60" s="10">
        <f t="shared" si="1"/>
        <v>66236</v>
      </c>
      <c r="D60" s="10">
        <f>'4 pr._savarankiškos f-jos'!E170+'6 pr._mokinio krepšelis'!E48+'9 pr._įstaigų pajamos'!E63+'11 pr._apyvartinės lėšos'!E128</f>
        <v>66236</v>
      </c>
      <c r="E60" s="10">
        <f>'4 pr._savarankiškos f-jos'!F170+'6 pr._mokinio krepšelis'!F48+'9 pr._įstaigų pajamos'!F63+'11 pr._apyvartinės lėšos'!F128</f>
        <v>45502</v>
      </c>
      <c r="F60" s="10">
        <f>'4 pr._savarankiškos f-jos'!G170+'6 pr._mokinio krepšelis'!G48+'9 pr._įstaigų pajamos'!G63+'11 pr._apyvartinės lėšos'!G128</f>
        <v>0</v>
      </c>
    </row>
    <row r="61" spans="1:6" ht="15" customHeight="1" x14ac:dyDescent="0.25">
      <c r="A61" s="7" t="s">
        <v>183</v>
      </c>
      <c r="B61" s="18" t="s">
        <v>56</v>
      </c>
      <c r="C61" s="10">
        <f t="shared" si="1"/>
        <v>148316</v>
      </c>
      <c r="D61" s="10">
        <f>'4 pr._savarankiškos f-jos'!E171+'6 pr._mokinio krepšelis'!E49+'9 pr._įstaigų pajamos'!E64+'10 pr._skolintos lėšos'!E32+'11 pr._apyvartinės lėšos'!E130</f>
        <v>148316</v>
      </c>
      <c r="E61" s="10">
        <f>'4 pr._savarankiškos f-jos'!F171+'6 pr._mokinio krepšelis'!F49+'9 pr._įstaigų pajamos'!F64+'10 pr._skolintos lėšos'!F32+'11 pr._apyvartinės lėšos'!F130</f>
        <v>85978</v>
      </c>
      <c r="F61" s="10">
        <f>'4 pr._savarankiškos f-jos'!G171+'6 pr._mokinio krepšelis'!G49+'9 pr._įstaigų pajamos'!G64+'10 pr._skolintos lėšos'!G32+'11 pr._apyvartinės lėšos'!G130</f>
        <v>0</v>
      </c>
    </row>
    <row r="62" spans="1:6" ht="15" customHeight="1" x14ac:dyDescent="0.25">
      <c r="A62" s="7" t="s">
        <v>124</v>
      </c>
      <c r="B62" s="18" t="s">
        <v>185</v>
      </c>
      <c r="C62" s="10">
        <f t="shared" si="1"/>
        <v>599338</v>
      </c>
      <c r="D62" s="10">
        <f>'4 pr._savarankiškos f-jos'!E172+'4 pr._savarankiškos f-jos'!E204+'6 pr._mokinio krepšelis'!E50+'7 pr._kita dotacija'!E12+'9 pr._įstaigų pajamos'!E65+'9 pr._įstaigų pajamos'!E87+'11 pr._apyvartinės lėšos'!E132+'11 pr._apyvartinės lėšos'!E184</f>
        <v>599338</v>
      </c>
      <c r="E62" s="10">
        <f>'4 pr._savarankiškos f-jos'!F172+'4 pr._savarankiškos f-jos'!F204+'6 pr._mokinio krepšelis'!F50+'7 pr._kita dotacija'!F12+'9 pr._įstaigų pajamos'!F65+'9 pr._įstaigų pajamos'!F87+'11 pr._apyvartinės lėšos'!F132+'11 pr._apyvartinės lėšos'!F184</f>
        <v>392215</v>
      </c>
      <c r="F62" s="10">
        <f>'4 pr._savarankiškos f-jos'!G172+'4 pr._savarankiškos f-jos'!G204+'6 pr._mokinio krepšelis'!G50+'7 pr._kita dotacija'!G12+'9 pr._įstaigų pajamos'!G65+'9 pr._įstaigų pajamos'!G87+'11 pr._apyvartinės lėšos'!G132+'11 pr._apyvartinės lėšos'!G184</f>
        <v>0</v>
      </c>
    </row>
    <row r="63" spans="1:6" s="26" customFormat="1" ht="15" customHeight="1" x14ac:dyDescent="0.25">
      <c r="A63" s="7" t="s">
        <v>125</v>
      </c>
      <c r="B63" s="18" t="s">
        <v>186</v>
      </c>
      <c r="C63" s="10">
        <f t="shared" si="1"/>
        <v>426455</v>
      </c>
      <c r="D63" s="10">
        <f>'4 pr._savarankiškos f-jos'!E173+'6 pr._mokinio krepšelis'!E51+'7 pr._kita dotacija'!E14+'9 pr._įstaigų pajamos'!E66</f>
        <v>426455</v>
      </c>
      <c r="E63" s="10">
        <f>'4 pr._savarankiškos f-jos'!F173+'6 pr._mokinio krepšelis'!F51+'7 pr._kita dotacija'!F14+'9 pr._įstaigų pajamos'!F66</f>
        <v>276243</v>
      </c>
      <c r="F63" s="10">
        <f>'4 pr._savarankiškos f-jos'!G173+'6 pr._mokinio krepšelis'!G51+'7 pr._kita dotacija'!G14+'9 pr._įstaigų pajamos'!G66</f>
        <v>0</v>
      </c>
    </row>
    <row r="64" spans="1:6" ht="15" customHeight="1" x14ac:dyDescent="0.25">
      <c r="A64" s="11" t="s">
        <v>126</v>
      </c>
      <c r="B64" s="21" t="s">
        <v>27</v>
      </c>
      <c r="C64" s="10">
        <f t="shared" ref="C64:C74" si="2">D64+F64</f>
        <v>198720</v>
      </c>
      <c r="D64" s="29">
        <f>'4 pr._savarankiškos f-jos'!E186+'9 pr._įstaigų pajamos'!E73+'11 pr._apyvartinės lėšos'!E154</f>
        <v>197996</v>
      </c>
      <c r="E64" s="29">
        <f>'4 pr._savarankiškos f-jos'!F186+'9 pr._įstaigų pajamos'!F73+'11 pr._apyvartinės lėšos'!F154</f>
        <v>121058</v>
      </c>
      <c r="F64" s="29">
        <f>'4 pr._savarankiškos f-jos'!G186+'9 pr._įstaigų pajamos'!G73+'11 pr._apyvartinės lėšos'!G154</f>
        <v>724</v>
      </c>
    </row>
    <row r="65" spans="1:6" ht="15" customHeight="1" x14ac:dyDescent="0.25">
      <c r="A65" s="31" t="s">
        <v>127</v>
      </c>
      <c r="B65" s="21" t="s">
        <v>178</v>
      </c>
      <c r="C65" s="10">
        <f t="shared" si="2"/>
        <v>14906</v>
      </c>
      <c r="D65" s="29">
        <f>'4 pr._savarankiškos f-jos'!E187+'11 pr._apyvartinės lėšos'!E156</f>
        <v>14906</v>
      </c>
      <c r="E65" s="29">
        <f>'4 pr._savarankiškos f-jos'!F187+'11 pr._apyvartinės lėšos'!F156</f>
        <v>11175</v>
      </c>
      <c r="F65" s="29">
        <f>'4 pr._savarankiškos f-jos'!G187+'11 pr._apyvartinės lėšos'!G156</f>
        <v>0</v>
      </c>
    </row>
    <row r="66" spans="1:6" ht="15" customHeight="1" x14ac:dyDescent="0.25">
      <c r="A66" s="27" t="s">
        <v>128</v>
      </c>
      <c r="B66" s="21" t="s">
        <v>64</v>
      </c>
      <c r="C66" s="10">
        <f t="shared" si="2"/>
        <v>53937</v>
      </c>
      <c r="D66" s="29">
        <f>'4 pr._savarankiškos f-jos'!E188+'9 pr._įstaigų pajamos'!E74+'11 pr._apyvartinės lėšos'!E158</f>
        <v>53937</v>
      </c>
      <c r="E66" s="29">
        <f>'4 pr._savarankiškos f-jos'!F188+'9 pr._įstaigų pajamos'!F74+'11 pr._apyvartinės lėšos'!F158</f>
        <v>36569</v>
      </c>
      <c r="F66" s="29">
        <f>'4 pr._savarankiškos f-jos'!G188+'9 pr._įstaigų pajamos'!G74+'11 pr._apyvartinės lėšos'!G158</f>
        <v>0</v>
      </c>
    </row>
    <row r="67" spans="1:6" ht="15" customHeight="1" x14ac:dyDescent="0.25">
      <c r="A67" s="27" t="s">
        <v>179</v>
      </c>
      <c r="B67" s="21" t="s">
        <v>65</v>
      </c>
      <c r="C67" s="10">
        <f t="shared" si="2"/>
        <v>42747</v>
      </c>
      <c r="D67" s="29">
        <f>'4 pr._savarankiškos f-jos'!E189+'9 pr._įstaigų pajamos'!E75+'11 pr._apyvartinės lėšos'!E160</f>
        <v>42747</v>
      </c>
      <c r="E67" s="29">
        <f>'4 pr._savarankiškos f-jos'!F189+'9 pr._įstaigų pajamos'!F75+'11 pr._apyvartinės lėšos'!F160</f>
        <v>26269</v>
      </c>
      <c r="F67" s="29">
        <f>'4 pr._savarankiškos f-jos'!G189+'9 pr._įstaigų pajamos'!G75+'11 pr._apyvartinės lėšos'!G160</f>
        <v>0</v>
      </c>
    </row>
    <row r="68" spans="1:6" ht="15" customHeight="1" x14ac:dyDescent="0.25">
      <c r="A68" s="27" t="s">
        <v>129</v>
      </c>
      <c r="B68" s="21" t="s">
        <v>28</v>
      </c>
      <c r="C68" s="10">
        <f t="shared" si="2"/>
        <v>26746</v>
      </c>
      <c r="D68" s="29">
        <f>'4 pr._savarankiškos f-jos'!E190+'9 pr._įstaigų pajamos'!E76+'11 pr._apyvartinės lėšos'!E162</f>
        <v>26746</v>
      </c>
      <c r="E68" s="29">
        <f>'4 pr._savarankiškos f-jos'!F190+'9 pr._įstaigų pajamos'!F76+'11 pr._apyvartinės lėšos'!F162</f>
        <v>18754</v>
      </c>
      <c r="F68" s="29">
        <f>'4 pr._savarankiškos f-jos'!G190+'9 pr._įstaigų pajamos'!G76+'11 pr._apyvartinės lėšos'!G162</f>
        <v>0</v>
      </c>
    </row>
    <row r="69" spans="1:6" ht="15" customHeight="1" x14ac:dyDescent="0.25">
      <c r="A69" s="27" t="s">
        <v>130</v>
      </c>
      <c r="B69" s="21" t="s">
        <v>29</v>
      </c>
      <c r="C69" s="10">
        <f t="shared" si="2"/>
        <v>63864</v>
      </c>
      <c r="D69" s="29">
        <f>'4 pr._savarankiškos f-jos'!E191+'9 pr._įstaigų pajamos'!E77+'11 pr._apyvartinės lėšos'!E164</f>
        <v>63864</v>
      </c>
      <c r="E69" s="29">
        <f>'4 pr._savarankiškos f-jos'!F191+'9 pr._įstaigų pajamos'!F77+'11 pr._apyvartinės lėšos'!F164</f>
        <v>43318</v>
      </c>
      <c r="F69" s="29">
        <f>'4 pr._savarankiškos f-jos'!G191+'9 pr._įstaigų pajamos'!G77+'11 pr._apyvartinės lėšos'!G164</f>
        <v>0</v>
      </c>
    </row>
    <row r="70" spans="1:6" ht="15" customHeight="1" x14ac:dyDescent="0.25">
      <c r="A70" s="27" t="s">
        <v>131</v>
      </c>
      <c r="B70" s="21" t="s">
        <v>75</v>
      </c>
      <c r="C70" s="10">
        <f t="shared" si="2"/>
        <v>31943</v>
      </c>
      <c r="D70" s="29">
        <f>'4 pr._savarankiškos f-jos'!E192+'9 pr._įstaigų pajamos'!E78+'11 pr._apyvartinės lėšos'!E166</f>
        <v>31943</v>
      </c>
      <c r="E70" s="29">
        <f>'4 pr._savarankiškos f-jos'!F192+'9 pr._įstaigų pajamos'!F78+'11 pr._apyvartinės lėšos'!F166</f>
        <v>21636</v>
      </c>
      <c r="F70" s="29">
        <f>'4 pr._savarankiškos f-jos'!G192+'9 pr._įstaigų pajamos'!G78+'11 pr._apyvartinės lėšos'!G166</f>
        <v>0</v>
      </c>
    </row>
    <row r="71" spans="1:6" ht="15" customHeight="1" x14ac:dyDescent="0.25">
      <c r="A71" s="27" t="s">
        <v>132</v>
      </c>
      <c r="B71" s="21" t="s">
        <v>169</v>
      </c>
      <c r="C71" s="10">
        <f t="shared" si="2"/>
        <v>26456</v>
      </c>
      <c r="D71" s="29">
        <f>'4 pr._savarankiškos f-jos'!E193+'9 pr._įstaigų pajamos'!E79+'11 pr._apyvartinės lėšos'!E168</f>
        <v>26456</v>
      </c>
      <c r="E71" s="29">
        <f>'4 pr._savarankiškos f-jos'!F193+'9 pr._įstaigų pajamos'!F79+'11 pr._apyvartinės lėšos'!F168</f>
        <v>16403</v>
      </c>
      <c r="F71" s="29">
        <f>'4 pr._savarankiškos f-jos'!G193+'9 pr._įstaigų pajamos'!G79+'11 pr._apyvartinės lėšos'!G168</f>
        <v>0</v>
      </c>
    </row>
    <row r="72" spans="1:6" ht="15" customHeight="1" x14ac:dyDescent="0.25">
      <c r="A72" s="27" t="s">
        <v>133</v>
      </c>
      <c r="B72" s="21" t="s">
        <v>30</v>
      </c>
      <c r="C72" s="10">
        <f t="shared" si="2"/>
        <v>360231</v>
      </c>
      <c r="D72" s="29">
        <f>'4 pr._savarankiškos f-jos'!E194+'9 pr._įstaigų pajamos'!E80+'11 pr._apyvartinės lėšos'!E170</f>
        <v>360231</v>
      </c>
      <c r="E72" s="29">
        <f>'4 pr._savarankiškos f-jos'!F194+'9 pr._įstaigų pajamos'!F80+'11 pr._apyvartinės lėšos'!F170</f>
        <v>242879</v>
      </c>
      <c r="F72" s="29">
        <f>'4 pr._savarankiškos f-jos'!G194+'9 pr._įstaigų pajamos'!G80+'11 pr._apyvartinės lėšos'!G170</f>
        <v>0</v>
      </c>
    </row>
    <row r="73" spans="1:6" ht="15" customHeight="1" x14ac:dyDescent="0.25">
      <c r="A73" s="27" t="s">
        <v>134</v>
      </c>
      <c r="B73" s="10" t="s">
        <v>31</v>
      </c>
      <c r="C73" s="10">
        <f t="shared" si="2"/>
        <v>126179</v>
      </c>
      <c r="D73" s="29">
        <f>'4 pr._savarankiškos f-jos'!E195+'9 pr._įstaigų pajamos'!E81+'11 pr._apyvartinės lėšos'!E172</f>
        <v>126179</v>
      </c>
      <c r="E73" s="29">
        <f>'4 pr._savarankiškos f-jos'!F195+'9 pr._įstaigų pajamos'!F81+'11 pr._apyvartinės lėšos'!F172</f>
        <v>73540</v>
      </c>
      <c r="F73" s="29">
        <f>'4 pr._savarankiškos f-jos'!G195+'9 pr._įstaigų pajamos'!G81+'11 pr._apyvartinės lėšos'!G172</f>
        <v>0</v>
      </c>
    </row>
    <row r="74" spans="1:6" ht="15" customHeight="1" x14ac:dyDescent="0.25">
      <c r="A74" s="27" t="s">
        <v>135</v>
      </c>
      <c r="B74" s="29" t="s">
        <v>72</v>
      </c>
      <c r="C74" s="10">
        <f t="shared" si="2"/>
        <v>343284</v>
      </c>
      <c r="D74" s="29">
        <f>'4 pr._savarankiškos f-jos'!E196+'6 pr._mokinio krepšelis'!E52+'9 pr._įstaigų pajamos'!E82+'11 pr._apyvartinės lėšos'!E174</f>
        <v>343284</v>
      </c>
      <c r="E74" s="29">
        <f>'4 pr._savarankiškos f-jos'!F196+'6 pr._mokinio krepšelis'!F52+'9 pr._įstaigų pajamos'!F82+'11 pr._apyvartinės lėšos'!F174</f>
        <v>221290</v>
      </c>
      <c r="F74" s="29">
        <f>'4 pr._savarankiškos f-jos'!G196+'6 pr._mokinio krepšelis'!G52+'9 pr._įstaigų pajamos'!G82+'11 pr._apyvartinės lėšos'!G174</f>
        <v>0</v>
      </c>
    </row>
    <row r="75" spans="1:6" ht="15" customHeight="1" x14ac:dyDescent="0.25">
      <c r="A75" s="30" t="s">
        <v>136</v>
      </c>
      <c r="B75" s="49" t="s">
        <v>58</v>
      </c>
      <c r="C75" s="10">
        <f>D75+F75</f>
        <v>399502</v>
      </c>
      <c r="D75" s="33">
        <f>'4 pr._savarankiškos f-jos'!E202+'9 pr._įstaigų pajamos'!E85+'11 pr._apyvartinės lėšos'!E180</f>
        <v>399502</v>
      </c>
      <c r="E75" s="33">
        <f>'4 pr._savarankiškos f-jos'!F202+'9 pr._įstaigų pajamos'!F85+'11 pr._apyvartinės lėšos'!F180</f>
        <v>205136</v>
      </c>
      <c r="F75" s="33">
        <f>'4 pr._savarankiškos f-jos'!G202+'9 pr._įstaigų pajamos'!G85+'11 pr._apyvartinės lėšos'!G180</f>
        <v>0</v>
      </c>
    </row>
    <row r="76" spans="1:6" ht="15" customHeight="1" x14ac:dyDescent="0.25">
      <c r="A76" s="13" t="s">
        <v>137</v>
      </c>
      <c r="B76" s="21" t="s">
        <v>59</v>
      </c>
      <c r="C76" s="10">
        <f>D76+F76</f>
        <v>451778</v>
      </c>
      <c r="D76" s="10">
        <f>'4 pr._savarankiškos f-jos'!E203+'5 pr._valstybinės f-jos'!E114+'9 pr._įstaigų pajamos'!E86+'11 pr._apyvartinės lėšos'!E182</f>
        <v>451778</v>
      </c>
      <c r="E76" s="10">
        <f>'4 pr._savarankiškos f-jos'!F203+'5 pr._valstybinės f-jos'!F114+'9 pr._įstaigų pajamos'!F86+'11 pr._apyvartinės lėšos'!F182</f>
        <v>318361</v>
      </c>
      <c r="F76" s="10">
        <f>'4 pr._savarankiškos f-jos'!G203+'5 pr._valstybinės f-jos'!G114+'9 pr._įstaigų pajamos'!G86+'11 pr._apyvartinės lėšos'!G182</f>
        <v>0</v>
      </c>
    </row>
    <row r="77" spans="1:6" s="26" customFormat="1" ht="15" customHeight="1" x14ac:dyDescent="0.25">
      <c r="A77" s="50" t="s">
        <v>138</v>
      </c>
      <c r="B77" s="21" t="s">
        <v>77</v>
      </c>
      <c r="C77" s="10">
        <f>D77+F77</f>
        <v>650593</v>
      </c>
      <c r="D77" s="10">
        <f>'4 pr._savarankiškos f-jos'!E205+'7 pr._kita dotacija'!E18+'9 pr._įstaigų pajamos'!E88</f>
        <v>650593</v>
      </c>
      <c r="E77" s="10">
        <f>'4 pr._savarankiškos f-jos'!F205+'7 pr._kita dotacija'!F18+'9 pr._įstaigų pajamos'!F88</f>
        <v>348784</v>
      </c>
      <c r="F77" s="10">
        <f>'4 pr._savarankiškos f-jos'!G205+'7 pr._kita dotacija'!G18+'9 pr._įstaigų pajamos'!G88</f>
        <v>0</v>
      </c>
    </row>
    <row r="78" spans="1:6" ht="15.95" customHeight="1" x14ac:dyDescent="0.25">
      <c r="A78" s="36" t="s">
        <v>139</v>
      </c>
      <c r="B78" s="37" t="s">
        <v>192</v>
      </c>
      <c r="C78" s="39">
        <f>SUM(C11:C77)</f>
        <v>34233841</v>
      </c>
      <c r="D78" s="39">
        <f>SUM(D11:D77)</f>
        <v>30614365</v>
      </c>
      <c r="E78" s="39">
        <f>SUM(E11:E77)</f>
        <v>14345248</v>
      </c>
      <c r="F78" s="39">
        <f>SUM(F11:F77)</f>
        <v>3619476</v>
      </c>
    </row>
    <row r="79" spans="1:6" ht="15" customHeight="1" x14ac:dyDescent="0.25">
      <c r="A79" s="40"/>
      <c r="B79" s="41"/>
      <c r="C79" s="41"/>
      <c r="D79" s="41"/>
      <c r="E79" s="51"/>
      <c r="F79" s="44"/>
    </row>
    <row r="80" spans="1:6" x14ac:dyDescent="0.25">
      <c r="A80" s="40"/>
      <c r="B80" s="14"/>
      <c r="C80" s="14"/>
      <c r="D80" s="14"/>
      <c r="E80" s="44"/>
      <c r="F80" s="14"/>
    </row>
    <row r="81" spans="1:7" x14ac:dyDescent="0.25">
      <c r="A81" s="14"/>
      <c r="B81" s="14"/>
      <c r="C81" s="14"/>
      <c r="D81" s="14"/>
      <c r="E81" s="14"/>
      <c r="F81" s="14"/>
    </row>
    <row r="82" spans="1:7" x14ac:dyDescent="0.25">
      <c r="A82" s="14"/>
      <c r="B82" s="14"/>
      <c r="C82" s="14"/>
      <c r="D82" s="14"/>
      <c r="E82" s="14"/>
      <c r="F82" s="14"/>
    </row>
    <row r="83" spans="1:7" x14ac:dyDescent="0.25">
      <c r="A83" s="14"/>
      <c r="B83" s="14"/>
      <c r="C83" s="14"/>
      <c r="D83" s="14"/>
      <c r="E83" s="14"/>
      <c r="F83" s="14"/>
    </row>
    <row r="84" spans="1:7" x14ac:dyDescent="0.25">
      <c r="A84" s="14"/>
      <c r="B84" s="14"/>
      <c r="C84" s="14"/>
      <c r="D84" s="14"/>
      <c r="E84" s="14"/>
      <c r="F84" s="14" t="s">
        <v>193</v>
      </c>
    </row>
    <row r="85" spans="1:7" x14ac:dyDescent="0.25">
      <c r="A85" s="14"/>
      <c r="B85" s="14"/>
      <c r="C85" s="14"/>
      <c r="D85" s="14"/>
      <c r="E85" s="14"/>
      <c r="F85" s="14"/>
    </row>
    <row r="86" spans="1:7" x14ac:dyDescent="0.25">
      <c r="A86" s="14"/>
      <c r="B86" s="14"/>
      <c r="C86" s="14"/>
      <c r="D86" s="14"/>
      <c r="E86" s="14"/>
      <c r="F86" s="14"/>
    </row>
    <row r="87" spans="1:7" x14ac:dyDescent="0.25">
      <c r="A87" s="14"/>
      <c r="B87" s="14"/>
      <c r="C87" s="14"/>
      <c r="D87" s="14"/>
      <c r="E87" s="14"/>
      <c r="F87" s="14"/>
    </row>
    <row r="88" spans="1:7" x14ac:dyDescent="0.25">
      <c r="A88" s="14"/>
      <c r="B88" s="14"/>
      <c r="C88" s="14"/>
      <c r="D88" s="14"/>
      <c r="E88" s="14"/>
      <c r="F88" s="14"/>
    </row>
    <row r="89" spans="1:7" x14ac:dyDescent="0.25">
      <c r="A89" s="14"/>
      <c r="B89" s="14"/>
      <c r="C89" s="14"/>
      <c r="D89" s="14"/>
      <c r="E89" s="14"/>
      <c r="F89" s="14"/>
    </row>
    <row r="90" spans="1:7" x14ac:dyDescent="0.25">
      <c r="A90" s="14"/>
      <c r="B90" s="14"/>
      <c r="C90" s="14"/>
      <c r="D90" s="14"/>
      <c r="E90" s="14"/>
      <c r="F90" s="14"/>
    </row>
    <row r="91" spans="1:7" x14ac:dyDescent="0.25">
      <c r="A91" s="14"/>
      <c r="B91" s="14"/>
      <c r="C91" s="14"/>
      <c r="D91" s="14"/>
      <c r="E91" s="14"/>
      <c r="F91" s="14"/>
    </row>
    <row r="92" spans="1:7" x14ac:dyDescent="0.25">
      <c r="A92" s="14"/>
      <c r="B92" s="14"/>
      <c r="C92" s="14"/>
      <c r="D92" s="14"/>
      <c r="E92" s="14"/>
      <c r="F92" s="14"/>
    </row>
    <row r="93" spans="1:7" x14ac:dyDescent="0.25">
      <c r="A93" s="14"/>
      <c r="B93" s="14"/>
      <c r="C93" s="14"/>
      <c r="D93" s="14"/>
      <c r="E93" s="14"/>
      <c r="F93" s="14"/>
      <c r="G93" s="2" t="s">
        <v>193</v>
      </c>
    </row>
    <row r="94" spans="1:7" x14ac:dyDescent="0.25">
      <c r="A94" s="14"/>
      <c r="B94" s="14"/>
      <c r="C94" s="14"/>
      <c r="D94" s="14"/>
      <c r="E94" s="14"/>
      <c r="F94" s="14"/>
    </row>
    <row r="95" spans="1:7" x14ac:dyDescent="0.25">
      <c r="A95" s="14"/>
      <c r="B95" s="14"/>
      <c r="C95" s="14"/>
      <c r="D95" s="14"/>
      <c r="E95" s="14"/>
      <c r="F95" s="14"/>
    </row>
    <row r="96" spans="1:7" x14ac:dyDescent="0.25">
      <c r="A96" s="14"/>
      <c r="B96" s="14"/>
      <c r="C96" s="14"/>
      <c r="D96" s="14"/>
      <c r="E96" s="14"/>
      <c r="F96" s="14"/>
    </row>
    <row r="97" spans="1:6" x14ac:dyDescent="0.25">
      <c r="A97" s="14"/>
      <c r="B97" s="14"/>
      <c r="C97" s="14"/>
      <c r="D97" s="14"/>
      <c r="E97" s="14"/>
      <c r="F97" s="14"/>
    </row>
    <row r="98" spans="1:6" x14ac:dyDescent="0.25">
      <c r="A98" s="14"/>
      <c r="B98" s="14"/>
      <c r="C98" s="14"/>
      <c r="D98" s="14"/>
      <c r="E98" s="14"/>
      <c r="F98" s="14"/>
    </row>
    <row r="99" spans="1:6" x14ac:dyDescent="0.25">
      <c r="A99" s="14"/>
      <c r="B99" s="14"/>
      <c r="C99" s="14"/>
      <c r="D99" s="14"/>
      <c r="E99" s="14"/>
      <c r="F99" s="14"/>
    </row>
    <row r="100" spans="1:6" x14ac:dyDescent="0.25">
      <c r="A100" s="14"/>
      <c r="B100" s="14"/>
      <c r="C100" s="14"/>
      <c r="D100" s="14"/>
      <c r="E100" s="14"/>
      <c r="F100" s="14"/>
    </row>
    <row r="101" spans="1:6" x14ac:dyDescent="0.25">
      <c r="A101" s="14"/>
      <c r="B101" s="14"/>
      <c r="C101" s="14"/>
      <c r="D101" s="14"/>
      <c r="E101" s="14"/>
      <c r="F101" s="14"/>
    </row>
    <row r="102" spans="1:6" x14ac:dyDescent="0.25">
      <c r="A102" s="14"/>
      <c r="B102" s="14"/>
      <c r="C102" s="14"/>
      <c r="D102" s="14"/>
      <c r="E102" s="14"/>
      <c r="F102" s="14"/>
    </row>
    <row r="103" spans="1:6" x14ac:dyDescent="0.25">
      <c r="A103" s="14"/>
      <c r="B103" s="14"/>
      <c r="C103" s="14"/>
      <c r="D103" s="14"/>
      <c r="E103" s="14"/>
      <c r="F103" s="14"/>
    </row>
    <row r="104" spans="1:6" x14ac:dyDescent="0.25">
      <c r="A104" s="14"/>
      <c r="B104" s="14"/>
      <c r="C104" s="14"/>
      <c r="D104" s="14"/>
      <c r="E104" s="14"/>
      <c r="F104" s="14"/>
    </row>
    <row r="105" spans="1:6" x14ac:dyDescent="0.25">
      <c r="A105" s="14"/>
      <c r="B105" s="14"/>
      <c r="C105" s="14"/>
      <c r="D105" s="14"/>
      <c r="E105" s="14"/>
      <c r="F105" s="14"/>
    </row>
    <row r="106" spans="1:6" x14ac:dyDescent="0.25">
      <c r="A106" s="14"/>
      <c r="B106" s="14"/>
      <c r="C106" s="14"/>
      <c r="D106" s="14"/>
      <c r="E106" s="14"/>
      <c r="F106" s="14"/>
    </row>
    <row r="107" spans="1:6" x14ac:dyDescent="0.25">
      <c r="A107" s="14"/>
      <c r="B107" s="14"/>
      <c r="C107" s="14"/>
      <c r="D107" s="14"/>
      <c r="E107" s="14"/>
      <c r="F107" s="14"/>
    </row>
    <row r="108" spans="1:6" x14ac:dyDescent="0.25">
      <c r="A108" s="14"/>
      <c r="B108" s="14"/>
      <c r="C108" s="14"/>
      <c r="D108" s="14"/>
      <c r="E108" s="14"/>
      <c r="F108" s="14"/>
    </row>
    <row r="109" spans="1:6" x14ac:dyDescent="0.25">
      <c r="A109" s="14"/>
      <c r="B109" s="14"/>
      <c r="C109" s="14"/>
      <c r="D109" s="14"/>
      <c r="E109" s="14"/>
      <c r="F109" s="14"/>
    </row>
    <row r="110" spans="1:6" x14ac:dyDescent="0.25">
      <c r="A110" s="14"/>
      <c r="B110" s="14"/>
      <c r="C110" s="14"/>
      <c r="D110" s="14"/>
      <c r="E110" s="14"/>
      <c r="F110" s="14"/>
    </row>
    <row r="111" spans="1:6" x14ac:dyDescent="0.25">
      <c r="A111" s="14"/>
      <c r="B111" s="14"/>
      <c r="C111" s="14"/>
      <c r="D111" s="14"/>
      <c r="E111" s="14"/>
      <c r="F111" s="14"/>
    </row>
    <row r="112" spans="1:6" x14ac:dyDescent="0.25">
      <c r="A112" s="14"/>
      <c r="B112" s="14"/>
      <c r="C112" s="14"/>
      <c r="D112" s="14"/>
      <c r="E112" s="14"/>
      <c r="F112" s="14"/>
    </row>
    <row r="113" spans="1:6" x14ac:dyDescent="0.25">
      <c r="A113" s="14"/>
      <c r="B113" s="14"/>
      <c r="C113" s="14"/>
      <c r="D113" s="14"/>
      <c r="E113" s="14"/>
      <c r="F113" s="14"/>
    </row>
    <row r="114" spans="1:6" x14ac:dyDescent="0.25">
      <c r="A114" s="14"/>
      <c r="B114" s="14"/>
      <c r="C114" s="14"/>
      <c r="D114" s="14"/>
      <c r="E114" s="14"/>
      <c r="F114" s="14"/>
    </row>
    <row r="115" spans="1:6" x14ac:dyDescent="0.25">
      <c r="A115" s="14"/>
      <c r="B115" s="14"/>
      <c r="C115" s="14"/>
      <c r="D115" s="14"/>
      <c r="E115" s="14"/>
      <c r="F115" s="14"/>
    </row>
    <row r="116" spans="1:6" x14ac:dyDescent="0.25">
      <c r="A116" s="14"/>
      <c r="B116" s="14"/>
      <c r="C116" s="14"/>
      <c r="D116" s="14"/>
      <c r="E116" s="14"/>
      <c r="F116" s="14"/>
    </row>
    <row r="117" spans="1:6" x14ac:dyDescent="0.25">
      <c r="A117" s="14"/>
      <c r="B117" s="14"/>
      <c r="C117" s="14"/>
      <c r="D117" s="14"/>
      <c r="E117" s="14"/>
      <c r="F117" s="14"/>
    </row>
    <row r="118" spans="1:6" x14ac:dyDescent="0.25">
      <c r="A118" s="14"/>
      <c r="B118" s="14"/>
      <c r="C118" s="14"/>
      <c r="D118" s="14"/>
      <c r="E118" s="14"/>
      <c r="F118" s="14"/>
    </row>
    <row r="119" spans="1:6" x14ac:dyDescent="0.25">
      <c r="A119" s="14"/>
      <c r="B119" s="14"/>
      <c r="C119" s="14"/>
      <c r="D119" s="14"/>
      <c r="E119" s="14"/>
      <c r="F119" s="14"/>
    </row>
    <row r="120" spans="1:6" x14ac:dyDescent="0.25">
      <c r="A120" s="14"/>
      <c r="B120" s="14"/>
      <c r="C120" s="14"/>
      <c r="D120" s="14"/>
      <c r="E120" s="14"/>
      <c r="F120" s="14"/>
    </row>
    <row r="121" spans="1:6" x14ac:dyDescent="0.25">
      <c r="A121" s="14"/>
      <c r="B121" s="14"/>
      <c r="C121" s="14"/>
      <c r="D121" s="14"/>
      <c r="E121" s="14"/>
      <c r="F121" s="14"/>
    </row>
    <row r="122" spans="1:6" x14ac:dyDescent="0.25">
      <c r="A122" s="14"/>
      <c r="B122" s="14"/>
      <c r="C122" s="14"/>
      <c r="D122" s="14"/>
      <c r="E122" s="14"/>
      <c r="F122" s="14"/>
    </row>
    <row r="123" spans="1:6" x14ac:dyDescent="0.25">
      <c r="A123" s="14"/>
      <c r="B123" s="14"/>
      <c r="C123" s="14"/>
      <c r="D123" s="14"/>
      <c r="E123" s="14"/>
      <c r="F123" s="14"/>
    </row>
    <row r="124" spans="1:6" x14ac:dyDescent="0.25">
      <c r="A124" s="14"/>
      <c r="B124" s="14"/>
      <c r="C124" s="14"/>
      <c r="D124" s="14"/>
      <c r="E124" s="14"/>
      <c r="F124" s="14"/>
    </row>
    <row r="125" spans="1:6" x14ac:dyDescent="0.25">
      <c r="A125" s="14"/>
      <c r="B125" s="14"/>
      <c r="C125" s="14"/>
      <c r="D125" s="14"/>
      <c r="E125" s="14"/>
      <c r="F125" s="14"/>
    </row>
    <row r="126" spans="1:6" x14ac:dyDescent="0.25">
      <c r="A126" s="14"/>
      <c r="B126" s="14"/>
      <c r="C126" s="14"/>
      <c r="D126" s="14"/>
      <c r="E126" s="14"/>
      <c r="F126" s="14"/>
    </row>
    <row r="127" spans="1:6" x14ac:dyDescent="0.25">
      <c r="A127" s="14"/>
      <c r="B127" s="14"/>
      <c r="C127" s="14"/>
      <c r="D127" s="14"/>
      <c r="E127" s="14"/>
      <c r="F127" s="14"/>
    </row>
    <row r="128" spans="1:6" x14ac:dyDescent="0.25">
      <c r="A128" s="14"/>
      <c r="B128" s="14"/>
      <c r="C128" s="14"/>
      <c r="D128" s="14"/>
      <c r="E128" s="14"/>
      <c r="F128" s="14"/>
    </row>
    <row r="129" spans="1:6" x14ac:dyDescent="0.25">
      <c r="A129" s="14"/>
      <c r="B129" s="14"/>
      <c r="C129" s="14"/>
      <c r="D129" s="14"/>
      <c r="E129" s="14"/>
      <c r="F129" s="14"/>
    </row>
    <row r="130" spans="1:6" x14ac:dyDescent="0.25">
      <c r="A130" s="14"/>
      <c r="B130" s="14"/>
      <c r="C130" s="14"/>
      <c r="D130" s="14"/>
      <c r="E130" s="14"/>
      <c r="F130" s="14"/>
    </row>
    <row r="131" spans="1:6" x14ac:dyDescent="0.25">
      <c r="A131" s="14"/>
      <c r="B131" s="14"/>
      <c r="C131" s="14"/>
      <c r="D131" s="14"/>
      <c r="E131" s="14"/>
      <c r="F131" s="14"/>
    </row>
    <row r="132" spans="1:6" x14ac:dyDescent="0.25">
      <c r="A132" s="14"/>
      <c r="B132" s="14"/>
      <c r="C132" s="14"/>
      <c r="D132" s="14"/>
      <c r="E132" s="14"/>
      <c r="F132" s="14"/>
    </row>
    <row r="133" spans="1:6" x14ac:dyDescent="0.25">
      <c r="A133" s="14"/>
      <c r="B133" s="14"/>
      <c r="C133" s="14"/>
      <c r="D133" s="14"/>
      <c r="E133" s="14"/>
      <c r="F133" s="14"/>
    </row>
    <row r="134" spans="1:6" x14ac:dyDescent="0.25">
      <c r="A134" s="14"/>
      <c r="B134" s="14"/>
      <c r="C134" s="14"/>
      <c r="D134" s="14"/>
      <c r="E134" s="14"/>
      <c r="F134" s="14"/>
    </row>
    <row r="135" spans="1:6" x14ac:dyDescent="0.25">
      <c r="A135" s="14"/>
      <c r="B135" s="14"/>
      <c r="C135" s="14"/>
      <c r="D135" s="14"/>
      <c r="E135" s="14"/>
      <c r="F135" s="14"/>
    </row>
    <row r="136" spans="1:6" x14ac:dyDescent="0.25">
      <c r="A136" s="14"/>
      <c r="B136" s="14"/>
      <c r="C136" s="14"/>
      <c r="D136" s="14"/>
      <c r="E136" s="14"/>
      <c r="F136" s="14"/>
    </row>
    <row r="137" spans="1:6" x14ac:dyDescent="0.25">
      <c r="A137" s="14"/>
      <c r="B137" s="14"/>
      <c r="C137" s="14"/>
      <c r="D137" s="14"/>
      <c r="E137" s="14"/>
      <c r="F137" s="14"/>
    </row>
    <row r="138" spans="1:6" x14ac:dyDescent="0.25">
      <c r="A138" s="14"/>
      <c r="B138" s="14"/>
      <c r="C138" s="14"/>
      <c r="D138" s="14"/>
      <c r="E138" s="14"/>
      <c r="F138" s="14"/>
    </row>
    <row r="139" spans="1:6" x14ac:dyDescent="0.25">
      <c r="A139" s="14"/>
      <c r="B139" s="14"/>
      <c r="C139" s="14"/>
      <c r="D139" s="14"/>
      <c r="E139" s="14"/>
      <c r="F139" s="14"/>
    </row>
    <row r="140" spans="1:6" x14ac:dyDescent="0.25">
      <c r="A140" s="14"/>
      <c r="B140" s="14"/>
      <c r="C140" s="14"/>
      <c r="D140" s="14"/>
      <c r="E140" s="14"/>
      <c r="F140" s="14"/>
    </row>
    <row r="141" spans="1:6" x14ac:dyDescent="0.25">
      <c r="A141" s="14"/>
      <c r="B141" s="14"/>
      <c r="C141" s="14"/>
      <c r="D141" s="14"/>
      <c r="E141" s="14"/>
      <c r="F141" s="14"/>
    </row>
    <row r="142" spans="1:6" x14ac:dyDescent="0.25">
      <c r="A142" s="14"/>
      <c r="B142" s="14"/>
      <c r="C142" s="14"/>
      <c r="D142" s="14"/>
      <c r="E142" s="14"/>
      <c r="F142" s="14"/>
    </row>
    <row r="143" spans="1:6" x14ac:dyDescent="0.25">
      <c r="A143" s="14"/>
      <c r="B143" s="14"/>
      <c r="C143" s="14"/>
      <c r="D143" s="14"/>
      <c r="E143" s="14"/>
      <c r="F143" s="14"/>
    </row>
    <row r="144" spans="1:6" x14ac:dyDescent="0.25">
      <c r="A144" s="14"/>
      <c r="B144" s="14"/>
      <c r="C144" s="14"/>
      <c r="D144" s="14"/>
      <c r="E144" s="14"/>
      <c r="F144" s="14"/>
    </row>
    <row r="145" spans="1:6" x14ac:dyDescent="0.25">
      <c r="A145" s="14"/>
      <c r="B145" s="14"/>
      <c r="C145" s="14"/>
      <c r="D145" s="14"/>
      <c r="E145" s="14"/>
      <c r="F145" s="14"/>
    </row>
    <row r="146" spans="1:6" x14ac:dyDescent="0.25">
      <c r="A146" s="14"/>
      <c r="B146" s="14"/>
      <c r="C146" s="14"/>
      <c r="D146" s="14"/>
      <c r="E146" s="14"/>
      <c r="F146" s="14"/>
    </row>
    <row r="147" spans="1:6" x14ac:dyDescent="0.25">
      <c r="A147" s="14"/>
      <c r="B147" s="14"/>
      <c r="C147" s="14"/>
      <c r="D147" s="14"/>
      <c r="E147" s="14"/>
      <c r="F147" s="14"/>
    </row>
    <row r="148" spans="1:6" x14ac:dyDescent="0.25">
      <c r="A148" s="14"/>
      <c r="B148" s="14"/>
      <c r="C148" s="14"/>
      <c r="D148" s="14"/>
      <c r="E148" s="14"/>
      <c r="F148" s="14"/>
    </row>
    <row r="149" spans="1:6" x14ac:dyDescent="0.25">
      <c r="A149" s="14"/>
      <c r="B149" s="14"/>
      <c r="C149" s="14"/>
      <c r="D149" s="14"/>
      <c r="E149" s="14"/>
      <c r="F149" s="14"/>
    </row>
    <row r="150" spans="1:6" x14ac:dyDescent="0.25">
      <c r="A150" s="14"/>
      <c r="B150" s="14"/>
      <c r="C150" s="14"/>
      <c r="D150" s="14"/>
      <c r="E150" s="14"/>
      <c r="F150" s="14"/>
    </row>
    <row r="151" spans="1:6" x14ac:dyDescent="0.25">
      <c r="A151" s="14"/>
      <c r="B151" s="14"/>
      <c r="C151" s="14"/>
      <c r="D151" s="14"/>
      <c r="E151" s="14"/>
      <c r="F151" s="14"/>
    </row>
    <row r="152" spans="1:6" x14ac:dyDescent="0.25">
      <c r="A152" s="14"/>
      <c r="B152" s="14"/>
      <c r="C152" s="14"/>
      <c r="D152" s="14"/>
      <c r="E152" s="14"/>
      <c r="F152" s="14"/>
    </row>
    <row r="153" spans="1:6" x14ac:dyDescent="0.25">
      <c r="A153" s="14"/>
      <c r="B153" s="14"/>
      <c r="C153" s="14"/>
      <c r="D153" s="14"/>
      <c r="E153" s="14"/>
      <c r="F153" s="14"/>
    </row>
    <row r="154" spans="1:6" x14ac:dyDescent="0.25">
      <c r="A154" s="14"/>
      <c r="B154" s="14"/>
      <c r="C154" s="14"/>
      <c r="D154" s="14"/>
      <c r="E154" s="14"/>
      <c r="F154" s="14"/>
    </row>
    <row r="155" spans="1:6" x14ac:dyDescent="0.25">
      <c r="A155" s="14"/>
      <c r="B155" s="14"/>
      <c r="C155" s="14"/>
      <c r="D155" s="14"/>
      <c r="E155" s="14"/>
      <c r="F155" s="14"/>
    </row>
    <row r="156" spans="1:6" x14ac:dyDescent="0.25">
      <c r="A156" s="14"/>
      <c r="B156" s="14"/>
      <c r="C156" s="14"/>
      <c r="D156" s="14"/>
      <c r="E156" s="14"/>
      <c r="F156" s="14"/>
    </row>
    <row r="157" spans="1:6" x14ac:dyDescent="0.25">
      <c r="A157" s="14"/>
      <c r="B157" s="14"/>
      <c r="C157" s="14"/>
      <c r="D157" s="14"/>
      <c r="E157" s="14"/>
      <c r="F157" s="14"/>
    </row>
    <row r="158" spans="1:6" x14ac:dyDescent="0.25">
      <c r="A158" s="14"/>
      <c r="B158" s="14"/>
      <c r="C158" s="14"/>
      <c r="D158" s="14"/>
      <c r="E158" s="14"/>
      <c r="F158" s="14"/>
    </row>
    <row r="159" spans="1:6" x14ac:dyDescent="0.25">
      <c r="A159" s="14"/>
      <c r="B159" s="14"/>
      <c r="C159" s="14"/>
      <c r="D159" s="14"/>
      <c r="E159" s="14"/>
      <c r="F159" s="14"/>
    </row>
    <row r="160" spans="1:6" x14ac:dyDescent="0.25">
      <c r="A160" s="14"/>
      <c r="B160" s="14"/>
      <c r="C160" s="14"/>
      <c r="D160" s="14"/>
      <c r="E160" s="14"/>
      <c r="F160" s="14"/>
    </row>
    <row r="161" spans="1:6" x14ac:dyDescent="0.25">
      <c r="A161" s="14"/>
      <c r="B161" s="14"/>
      <c r="C161" s="14"/>
      <c r="D161" s="14"/>
      <c r="E161" s="14"/>
      <c r="F161" s="14"/>
    </row>
    <row r="162" spans="1:6" x14ac:dyDescent="0.25">
      <c r="A162" s="14"/>
      <c r="B162" s="14"/>
      <c r="C162" s="14"/>
      <c r="D162" s="14"/>
      <c r="E162" s="14"/>
      <c r="F162" s="14"/>
    </row>
    <row r="163" spans="1:6" x14ac:dyDescent="0.25">
      <c r="A163" s="14"/>
      <c r="B163" s="14"/>
      <c r="C163" s="14"/>
      <c r="D163" s="14"/>
      <c r="E163" s="14"/>
      <c r="F163" s="14"/>
    </row>
    <row r="164" spans="1:6" x14ac:dyDescent="0.25">
      <c r="A164" s="14"/>
      <c r="B164" s="14"/>
      <c r="C164" s="14"/>
      <c r="D164" s="14"/>
      <c r="E164" s="14"/>
      <c r="F164" s="14"/>
    </row>
    <row r="165" spans="1:6" x14ac:dyDescent="0.25">
      <c r="A165" s="14"/>
      <c r="B165" s="14"/>
      <c r="C165" s="14"/>
      <c r="D165" s="14"/>
      <c r="E165" s="14"/>
      <c r="F165" s="14"/>
    </row>
    <row r="166" spans="1:6" x14ac:dyDescent="0.25">
      <c r="A166" s="14"/>
      <c r="B166" s="14"/>
      <c r="C166" s="14"/>
      <c r="D166" s="14"/>
      <c r="E166" s="14"/>
      <c r="F166" s="14"/>
    </row>
    <row r="167" spans="1:6" x14ac:dyDescent="0.25">
      <c r="A167" s="14"/>
      <c r="B167" s="14"/>
      <c r="C167" s="14"/>
      <c r="D167" s="14"/>
      <c r="E167" s="14"/>
      <c r="F167" s="14"/>
    </row>
    <row r="168" spans="1:6" x14ac:dyDescent="0.25">
      <c r="A168" s="14"/>
      <c r="B168" s="14"/>
      <c r="C168" s="14"/>
      <c r="D168" s="14"/>
      <c r="E168" s="14"/>
      <c r="F168" s="14"/>
    </row>
    <row r="169" spans="1:6" x14ac:dyDescent="0.25">
      <c r="A169" s="14"/>
      <c r="B169" s="14"/>
      <c r="C169" s="14"/>
      <c r="D169" s="14"/>
      <c r="E169" s="14"/>
      <c r="F169" s="14"/>
    </row>
    <row r="170" spans="1:6" x14ac:dyDescent="0.25">
      <c r="A170" s="14"/>
      <c r="B170" s="14"/>
      <c r="C170" s="14"/>
      <c r="D170" s="14"/>
      <c r="E170" s="14"/>
      <c r="F170" s="14"/>
    </row>
    <row r="171" spans="1:6" x14ac:dyDescent="0.25">
      <c r="A171" s="14"/>
      <c r="B171" s="14"/>
      <c r="C171" s="14"/>
      <c r="D171" s="14"/>
      <c r="E171" s="14"/>
      <c r="F171" s="14"/>
    </row>
    <row r="172" spans="1:6" x14ac:dyDescent="0.25">
      <c r="A172" s="14"/>
      <c r="B172" s="14"/>
      <c r="C172" s="14"/>
      <c r="D172" s="14"/>
      <c r="E172" s="14"/>
      <c r="F172" s="14"/>
    </row>
    <row r="173" spans="1:6" x14ac:dyDescent="0.25">
      <c r="A173" s="14"/>
      <c r="B173" s="14"/>
      <c r="C173" s="14"/>
      <c r="D173" s="14"/>
      <c r="E173" s="14"/>
      <c r="F173" s="14"/>
    </row>
    <row r="174" spans="1:6" x14ac:dyDescent="0.25">
      <c r="A174" s="14"/>
      <c r="B174" s="14"/>
      <c r="C174" s="14"/>
      <c r="D174" s="14"/>
      <c r="E174" s="14"/>
      <c r="F174" s="14"/>
    </row>
    <row r="175" spans="1:6" x14ac:dyDescent="0.25">
      <c r="A175" s="14"/>
      <c r="B175" s="14"/>
      <c r="C175" s="14"/>
      <c r="D175" s="14"/>
      <c r="E175" s="14"/>
      <c r="F175" s="14"/>
    </row>
    <row r="176" spans="1:6" x14ac:dyDescent="0.25">
      <c r="A176" s="14"/>
      <c r="B176" s="14"/>
      <c r="C176" s="14"/>
      <c r="D176" s="14"/>
      <c r="E176" s="14"/>
      <c r="F176" s="14"/>
    </row>
    <row r="177" spans="1:6" x14ac:dyDescent="0.25">
      <c r="A177" s="14"/>
      <c r="B177" s="14"/>
      <c r="C177" s="14"/>
      <c r="D177" s="14"/>
      <c r="E177" s="14"/>
      <c r="F177" s="14"/>
    </row>
    <row r="178" spans="1:6" x14ac:dyDescent="0.25">
      <c r="A178" s="14"/>
      <c r="B178" s="14"/>
      <c r="C178" s="14"/>
      <c r="D178" s="14"/>
      <c r="E178" s="14"/>
      <c r="F178" s="14"/>
    </row>
    <row r="179" spans="1:6" x14ac:dyDescent="0.25">
      <c r="A179" s="14"/>
      <c r="B179" s="14"/>
      <c r="C179" s="14"/>
      <c r="D179" s="14"/>
      <c r="E179" s="14"/>
      <c r="F179" s="14"/>
    </row>
    <row r="180" spans="1:6" x14ac:dyDescent="0.25">
      <c r="A180" s="14"/>
      <c r="B180" s="14"/>
      <c r="C180" s="14"/>
      <c r="D180" s="14"/>
      <c r="E180" s="14"/>
      <c r="F180" s="14"/>
    </row>
    <row r="181" spans="1:6" x14ac:dyDescent="0.25">
      <c r="A181" s="14"/>
      <c r="B181" s="14"/>
      <c r="C181" s="14"/>
      <c r="D181" s="14"/>
      <c r="E181" s="14"/>
      <c r="F181" s="14"/>
    </row>
    <row r="182" spans="1:6" x14ac:dyDescent="0.25">
      <c r="A182" s="14"/>
      <c r="B182" s="14"/>
      <c r="C182" s="14"/>
      <c r="D182" s="14"/>
      <c r="E182" s="14"/>
      <c r="F182" s="14"/>
    </row>
    <row r="183" spans="1:6" x14ac:dyDescent="0.25">
      <c r="A183" s="14"/>
      <c r="B183" s="14"/>
      <c r="C183" s="14"/>
      <c r="D183" s="14"/>
      <c r="E183" s="14"/>
      <c r="F183" s="14"/>
    </row>
    <row r="184" spans="1:6" x14ac:dyDescent="0.25">
      <c r="A184" s="14"/>
      <c r="B184" s="14"/>
      <c r="C184" s="14"/>
      <c r="D184" s="14"/>
      <c r="E184" s="14"/>
      <c r="F184" s="14"/>
    </row>
    <row r="185" spans="1:6" x14ac:dyDescent="0.25">
      <c r="A185" s="14"/>
      <c r="B185" s="14"/>
      <c r="C185" s="14"/>
      <c r="D185" s="14"/>
      <c r="E185" s="14"/>
      <c r="F185" s="14"/>
    </row>
    <row r="186" spans="1:6" x14ac:dyDescent="0.25">
      <c r="A186" s="14"/>
      <c r="B186" s="14"/>
      <c r="C186" s="14"/>
      <c r="D186" s="14"/>
      <c r="E186" s="14"/>
      <c r="F186" s="14"/>
    </row>
    <row r="187" spans="1:6" x14ac:dyDescent="0.25">
      <c r="A187" s="14"/>
      <c r="B187" s="14"/>
      <c r="C187" s="14"/>
      <c r="D187" s="14"/>
      <c r="E187" s="14"/>
      <c r="F187" s="14"/>
    </row>
    <row r="188" spans="1:6" x14ac:dyDescent="0.25">
      <c r="A188" s="14"/>
      <c r="B188" s="14"/>
      <c r="C188" s="14"/>
      <c r="D188" s="14"/>
      <c r="E188" s="14"/>
      <c r="F188" s="14"/>
    </row>
    <row r="189" spans="1:6" x14ac:dyDescent="0.25">
      <c r="A189" s="14"/>
      <c r="B189" s="14"/>
      <c r="C189" s="14"/>
      <c r="D189" s="14"/>
      <c r="E189" s="14"/>
      <c r="F189" s="14"/>
    </row>
  </sheetData>
  <mergeCells count="7">
    <mergeCell ref="A6:F6"/>
    <mergeCell ref="A8:A10"/>
    <mergeCell ref="B8:B10"/>
    <mergeCell ref="C8:C10"/>
    <mergeCell ref="D8:F8"/>
    <mergeCell ref="D9:E9"/>
    <mergeCell ref="F9:F10"/>
  </mergeCells>
  <pageMargins left="0.98425196850393704" right="0.19685039370078741" top="0.78740157480314965" bottom="0.78740157480314965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2"/>
  <sheetViews>
    <sheetView showZeros="0" zoomScaleNormal="100" zoomScaleSheetLayoutView="100" workbookViewId="0">
      <selection activeCell="L10" sqref="L10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1.140625" style="2" customWidth="1"/>
    <col min="8" max="16384" width="9.140625" style="2"/>
  </cols>
  <sheetData>
    <row r="1" spans="1:7" ht="12.7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196</v>
      </c>
      <c r="F4" s="3"/>
      <c r="G4" s="3"/>
    </row>
    <row r="5" spans="1:7" x14ac:dyDescent="0.25">
      <c r="E5" s="3"/>
      <c r="F5" s="3"/>
      <c r="G5" s="3"/>
    </row>
    <row r="6" spans="1:7" ht="30.75" customHeight="1" x14ac:dyDescent="0.25">
      <c r="A6" s="242" t="s">
        <v>207</v>
      </c>
      <c r="B6" s="242"/>
      <c r="C6" s="242"/>
      <c r="D6" s="242"/>
      <c r="E6" s="242"/>
      <c r="F6" s="242"/>
      <c r="G6" s="242"/>
    </row>
    <row r="7" spans="1:7" ht="17.25" customHeight="1" x14ac:dyDescent="0.25">
      <c r="G7" s="4" t="s">
        <v>189</v>
      </c>
    </row>
    <row r="8" spans="1:7" x14ac:dyDescent="0.25">
      <c r="A8" s="243" t="s">
        <v>5</v>
      </c>
      <c r="B8" s="244" t="s">
        <v>195</v>
      </c>
      <c r="C8" s="244" t="s">
        <v>60</v>
      </c>
      <c r="D8" s="245" t="s">
        <v>0</v>
      </c>
      <c r="E8" s="246" t="s">
        <v>226</v>
      </c>
      <c r="F8" s="247"/>
      <c r="G8" s="248"/>
    </row>
    <row r="9" spans="1:7" x14ac:dyDescent="0.25">
      <c r="A9" s="243"/>
      <c r="B9" s="244"/>
      <c r="C9" s="244"/>
      <c r="D9" s="245"/>
      <c r="E9" s="245" t="s">
        <v>1</v>
      </c>
      <c r="F9" s="245"/>
      <c r="G9" s="244" t="s">
        <v>2</v>
      </c>
    </row>
    <row r="10" spans="1:7" ht="28.5" customHeight="1" x14ac:dyDescent="0.25">
      <c r="A10" s="243"/>
      <c r="B10" s="244"/>
      <c r="C10" s="244"/>
      <c r="D10" s="245"/>
      <c r="E10" s="6" t="s">
        <v>3</v>
      </c>
      <c r="F10" s="5" t="s">
        <v>4</v>
      </c>
      <c r="G10" s="244"/>
    </row>
    <row r="11" spans="1:7" ht="15.95" customHeight="1" x14ac:dyDescent="0.25">
      <c r="A11" s="7" t="s">
        <v>79</v>
      </c>
      <c r="B11" s="251" t="s">
        <v>6</v>
      </c>
      <c r="C11" s="252"/>
      <c r="D11" s="252"/>
      <c r="E11" s="252"/>
      <c r="F11" s="252"/>
      <c r="G11" s="253"/>
    </row>
    <row r="12" spans="1:7" ht="15" customHeight="1" x14ac:dyDescent="0.25">
      <c r="A12" s="7" t="s">
        <v>206</v>
      </c>
      <c r="B12" s="8" t="s">
        <v>63</v>
      </c>
      <c r="C12" s="9" t="s">
        <v>9</v>
      </c>
      <c r="D12" s="10">
        <f>E12+G12</f>
        <v>65969</v>
      </c>
      <c r="E12" s="10">
        <v>65969</v>
      </c>
      <c r="F12" s="10">
        <v>48950</v>
      </c>
      <c r="G12" s="10"/>
    </row>
    <row r="13" spans="1:7" ht="15" customHeight="1" x14ac:dyDescent="0.25">
      <c r="A13" s="7" t="s">
        <v>80</v>
      </c>
      <c r="B13" s="8" t="s">
        <v>20</v>
      </c>
      <c r="C13" s="9"/>
      <c r="D13" s="10">
        <f>SUM(D14:D16)</f>
        <v>2449387</v>
      </c>
      <c r="E13" s="10">
        <f>SUM(E14:E16)</f>
        <v>2371190</v>
      </c>
      <c r="F13" s="10">
        <f>SUM(F14:F16)</f>
        <v>1210169</v>
      </c>
      <c r="G13" s="10">
        <f>SUM(G14:G16)</f>
        <v>78197</v>
      </c>
    </row>
    <row r="14" spans="1:7" ht="15" customHeight="1" x14ac:dyDescent="0.25">
      <c r="A14" s="13"/>
      <c r="B14" s="14"/>
      <c r="C14" s="9" t="s">
        <v>9</v>
      </c>
      <c r="D14" s="10">
        <f>E14+G14</f>
        <v>1994657</v>
      </c>
      <c r="E14" s="10">
        <v>1959903</v>
      </c>
      <c r="F14" s="10">
        <v>1210169</v>
      </c>
      <c r="G14" s="10">
        <v>34754</v>
      </c>
    </row>
    <row r="15" spans="1:7" ht="15" customHeight="1" x14ac:dyDescent="0.25">
      <c r="A15" s="13"/>
      <c r="B15" s="52"/>
      <c r="C15" s="9" t="s">
        <v>25</v>
      </c>
      <c r="D15" s="10">
        <f>E15+G15</f>
        <v>260685</v>
      </c>
      <c r="E15" s="10">
        <v>260685</v>
      </c>
      <c r="F15" s="10"/>
      <c r="G15" s="10"/>
    </row>
    <row r="16" spans="1:7" ht="15" customHeight="1" x14ac:dyDescent="0.25">
      <c r="A16" s="13"/>
      <c r="B16" s="53"/>
      <c r="C16" s="9" t="s">
        <v>22</v>
      </c>
      <c r="D16" s="10">
        <f>E16+G16</f>
        <v>194045</v>
      </c>
      <c r="E16" s="10">
        <v>150602</v>
      </c>
      <c r="F16" s="10"/>
      <c r="G16" s="10">
        <v>43443</v>
      </c>
    </row>
    <row r="17" spans="1:16" ht="15" customHeight="1" x14ac:dyDescent="0.25">
      <c r="A17" s="7" t="s">
        <v>81</v>
      </c>
      <c r="B17" s="8" t="s">
        <v>7</v>
      </c>
      <c r="C17" s="9"/>
      <c r="D17" s="10">
        <f>SUM(D18:D22)</f>
        <v>69889</v>
      </c>
      <c r="E17" s="10">
        <f>SUM(E18:E22)</f>
        <v>69889</v>
      </c>
      <c r="F17" s="10">
        <f>SUM(F18:F22)</f>
        <v>43808</v>
      </c>
      <c r="G17" s="10">
        <f>SUM(G18:G22)</f>
        <v>0</v>
      </c>
    </row>
    <row r="18" spans="1:16" ht="15" customHeight="1" x14ac:dyDescent="0.25">
      <c r="A18" s="13"/>
      <c r="C18" s="9" t="s">
        <v>9</v>
      </c>
      <c r="D18" s="10">
        <f>E18+G18</f>
        <v>28754</v>
      </c>
      <c r="E18" s="10">
        <v>28754</v>
      </c>
      <c r="F18" s="10">
        <v>16426</v>
      </c>
      <c r="G18" s="10"/>
    </row>
    <row r="19" spans="1:16" ht="15" customHeight="1" x14ac:dyDescent="0.25">
      <c r="A19" s="13"/>
      <c r="C19" s="9" t="s">
        <v>33</v>
      </c>
      <c r="D19" s="10">
        <f>E19+G19</f>
        <v>2255</v>
      </c>
      <c r="E19" s="10">
        <v>2255</v>
      </c>
      <c r="F19" s="10">
        <v>1722</v>
      </c>
      <c r="G19" s="10"/>
    </row>
    <row r="20" spans="1:16" ht="15" customHeight="1" x14ac:dyDescent="0.25">
      <c r="A20" s="13"/>
      <c r="C20" s="9" t="s">
        <v>22</v>
      </c>
      <c r="D20" s="10">
        <f>E20+G20</f>
        <v>18826</v>
      </c>
      <c r="E20" s="10">
        <v>18826</v>
      </c>
      <c r="F20" s="10">
        <v>14373</v>
      </c>
      <c r="G20" s="10"/>
    </row>
    <row r="21" spans="1:16" ht="15" customHeight="1" x14ac:dyDescent="0.25">
      <c r="A21" s="13"/>
      <c r="C21" s="54" t="s">
        <v>32</v>
      </c>
      <c r="D21" s="10">
        <f>E21+G21</f>
        <v>7912</v>
      </c>
      <c r="E21" s="10">
        <v>7912</v>
      </c>
      <c r="F21" s="10">
        <v>2061</v>
      </c>
      <c r="G21" s="10"/>
    </row>
    <row r="22" spans="1:16" ht="15" customHeight="1" x14ac:dyDescent="0.25">
      <c r="A22" s="31"/>
      <c r="B22" s="52"/>
      <c r="C22" s="54" t="s">
        <v>24</v>
      </c>
      <c r="D22" s="10">
        <f>E22+G22</f>
        <v>12142</v>
      </c>
      <c r="E22" s="29">
        <v>12142</v>
      </c>
      <c r="F22" s="29">
        <v>9226</v>
      </c>
      <c r="G22" s="29"/>
    </row>
    <row r="23" spans="1:16" ht="15" customHeight="1" x14ac:dyDescent="0.25">
      <c r="A23" s="7" t="s">
        <v>82</v>
      </c>
      <c r="B23" s="8" t="s">
        <v>10</v>
      </c>
      <c r="C23" s="9"/>
      <c r="D23" s="10">
        <f>SUM(D24:D27)</f>
        <v>57108</v>
      </c>
      <c r="E23" s="10">
        <f>SUM(E24:E27)</f>
        <v>57108</v>
      </c>
      <c r="F23" s="10">
        <f>SUM(F24:F27)</f>
        <v>39620</v>
      </c>
      <c r="G23" s="10">
        <f>SUM(G24:G27)</f>
        <v>0</v>
      </c>
    </row>
    <row r="24" spans="1:16" ht="15" customHeight="1" x14ac:dyDescent="0.25">
      <c r="A24" s="13"/>
      <c r="C24" s="9" t="s">
        <v>9</v>
      </c>
      <c r="D24" s="10">
        <f>E24+G24</f>
        <v>25550</v>
      </c>
      <c r="E24" s="10">
        <v>25550</v>
      </c>
      <c r="F24" s="10">
        <v>15679</v>
      </c>
      <c r="G24" s="10"/>
      <c r="P24" s="2" t="s">
        <v>204</v>
      </c>
    </row>
    <row r="25" spans="1:16" ht="15" customHeight="1" x14ac:dyDescent="0.25">
      <c r="A25" s="13"/>
      <c r="C25" s="9" t="s">
        <v>33</v>
      </c>
      <c r="D25" s="10">
        <f>E25+G25</f>
        <v>2245</v>
      </c>
      <c r="E25" s="10">
        <v>2245</v>
      </c>
      <c r="F25" s="10">
        <v>1714</v>
      </c>
      <c r="G25" s="10"/>
    </row>
    <row r="26" spans="1:16" ht="15" customHeight="1" x14ac:dyDescent="0.25">
      <c r="A26" s="13"/>
      <c r="C26" s="9" t="s">
        <v>22</v>
      </c>
      <c r="D26" s="10">
        <f>E26+G26</f>
        <v>16941</v>
      </c>
      <c r="E26" s="10">
        <v>16941</v>
      </c>
      <c r="F26" s="10">
        <v>12934</v>
      </c>
      <c r="G26" s="10"/>
    </row>
    <row r="27" spans="1:16" ht="15" customHeight="1" x14ac:dyDescent="0.25">
      <c r="A27" s="31"/>
      <c r="B27" s="52"/>
      <c r="C27" s="54" t="s">
        <v>24</v>
      </c>
      <c r="D27" s="10">
        <f>E27+G27</f>
        <v>12372</v>
      </c>
      <c r="E27" s="29">
        <v>12372</v>
      </c>
      <c r="F27" s="29">
        <v>9293</v>
      </c>
      <c r="G27" s="29"/>
    </row>
    <row r="28" spans="1:16" ht="15" customHeight="1" x14ac:dyDescent="0.25">
      <c r="A28" s="7" t="s">
        <v>83</v>
      </c>
      <c r="B28" s="8" t="s">
        <v>11</v>
      </c>
      <c r="C28" s="9"/>
      <c r="D28" s="10">
        <f>SUM(D29:D33)</f>
        <v>115036</v>
      </c>
      <c r="E28" s="10">
        <f>SUM(E29:E33)</f>
        <v>115036</v>
      </c>
      <c r="F28" s="10">
        <f>SUM(F29:F33)</f>
        <v>74766</v>
      </c>
      <c r="G28" s="10">
        <f>SUM(G29:G33)</f>
        <v>0</v>
      </c>
    </row>
    <row r="29" spans="1:16" ht="15" customHeight="1" x14ac:dyDescent="0.25">
      <c r="A29" s="13"/>
      <c r="C29" s="9" t="s">
        <v>9</v>
      </c>
      <c r="D29" s="10">
        <f>E29+G29</f>
        <v>38250</v>
      </c>
      <c r="E29" s="10">
        <v>38250</v>
      </c>
      <c r="F29" s="10">
        <v>24171</v>
      </c>
      <c r="G29" s="10"/>
    </row>
    <row r="30" spans="1:16" ht="15" customHeight="1" x14ac:dyDescent="0.25">
      <c r="A30" s="13"/>
      <c r="C30" s="9" t="s">
        <v>33</v>
      </c>
      <c r="D30" s="10">
        <f>E30+G30</f>
        <v>4510</v>
      </c>
      <c r="E30" s="10">
        <v>4510</v>
      </c>
      <c r="F30" s="10">
        <v>3443</v>
      </c>
      <c r="G30" s="10"/>
    </row>
    <row r="31" spans="1:16" ht="15" customHeight="1" x14ac:dyDescent="0.25">
      <c r="A31" s="13"/>
      <c r="C31" s="9" t="s">
        <v>22</v>
      </c>
      <c r="D31" s="10">
        <f>E31+G31</f>
        <v>57427</v>
      </c>
      <c r="E31" s="10">
        <v>57427</v>
      </c>
      <c r="F31" s="10">
        <v>35884</v>
      </c>
      <c r="G31" s="10"/>
    </row>
    <row r="32" spans="1:16" ht="15" customHeight="1" x14ac:dyDescent="0.25">
      <c r="A32" s="13"/>
      <c r="C32" s="54" t="s">
        <v>32</v>
      </c>
      <c r="D32" s="10">
        <f>E32+G32</f>
        <v>2405</v>
      </c>
      <c r="E32" s="10">
        <v>2405</v>
      </c>
      <c r="F32" s="10">
        <v>1836</v>
      </c>
      <c r="G32" s="10"/>
    </row>
    <row r="33" spans="1:7" ht="15" customHeight="1" x14ac:dyDescent="0.25">
      <c r="A33" s="31"/>
      <c r="B33" s="52"/>
      <c r="C33" s="54" t="s">
        <v>24</v>
      </c>
      <c r="D33" s="10">
        <f>E33+G33</f>
        <v>12444</v>
      </c>
      <c r="E33" s="29">
        <v>12444</v>
      </c>
      <c r="F33" s="29">
        <v>9432</v>
      </c>
      <c r="G33" s="29"/>
    </row>
    <row r="34" spans="1:7" ht="15" customHeight="1" x14ac:dyDescent="0.25">
      <c r="A34" s="7" t="s">
        <v>84</v>
      </c>
      <c r="B34" s="8" t="s">
        <v>12</v>
      </c>
      <c r="C34" s="9"/>
      <c r="D34" s="10">
        <f>SUM(D35:D38)</f>
        <v>109385</v>
      </c>
      <c r="E34" s="10">
        <f>SUM(E35:E38)</f>
        <v>109385</v>
      </c>
      <c r="F34" s="10">
        <f>SUM(F35:F38)</f>
        <v>69139</v>
      </c>
      <c r="G34" s="10">
        <f>SUM(G35:G38)</f>
        <v>0</v>
      </c>
    </row>
    <row r="35" spans="1:7" ht="15" customHeight="1" x14ac:dyDescent="0.25">
      <c r="A35" s="13"/>
      <c r="C35" s="9" t="s">
        <v>9</v>
      </c>
      <c r="D35" s="10">
        <f>E35+G35</f>
        <v>34893</v>
      </c>
      <c r="E35" s="10">
        <v>34893</v>
      </c>
      <c r="F35" s="10">
        <v>22616</v>
      </c>
      <c r="G35" s="10"/>
    </row>
    <row r="36" spans="1:7" ht="15" customHeight="1" x14ac:dyDescent="0.25">
      <c r="A36" s="13"/>
      <c r="C36" s="9" t="s">
        <v>33</v>
      </c>
      <c r="D36" s="10">
        <f>E36+G36</f>
        <v>6768</v>
      </c>
      <c r="E36" s="10">
        <v>6768</v>
      </c>
      <c r="F36" s="10">
        <v>5167</v>
      </c>
      <c r="G36" s="10"/>
    </row>
    <row r="37" spans="1:7" ht="15" customHeight="1" x14ac:dyDescent="0.25">
      <c r="A37" s="13"/>
      <c r="C37" s="9" t="s">
        <v>22</v>
      </c>
      <c r="D37" s="10">
        <f>E37+G37</f>
        <v>55297</v>
      </c>
      <c r="E37" s="10">
        <v>55297</v>
      </c>
      <c r="F37" s="10">
        <v>31914</v>
      </c>
      <c r="G37" s="10"/>
    </row>
    <row r="38" spans="1:7" ht="15" customHeight="1" x14ac:dyDescent="0.25">
      <c r="A38" s="31"/>
      <c r="B38" s="52"/>
      <c r="C38" s="54" t="s">
        <v>24</v>
      </c>
      <c r="D38" s="10">
        <f>E38+G38</f>
        <v>12427</v>
      </c>
      <c r="E38" s="29">
        <v>12427</v>
      </c>
      <c r="F38" s="29">
        <v>9442</v>
      </c>
      <c r="G38" s="29"/>
    </row>
    <row r="39" spans="1:7" ht="15" customHeight="1" x14ac:dyDescent="0.25">
      <c r="A39" s="7" t="s">
        <v>85</v>
      </c>
      <c r="B39" s="8" t="s">
        <v>13</v>
      </c>
      <c r="C39" s="9"/>
      <c r="D39" s="10">
        <f>SUM(D40:D43)</f>
        <v>61594</v>
      </c>
      <c r="E39" s="10">
        <f>SUM(E40:E43)</f>
        <v>57250</v>
      </c>
      <c r="F39" s="10">
        <f>SUM(F40:F43)</f>
        <v>37317</v>
      </c>
      <c r="G39" s="10">
        <f>SUM(G40:G43)</f>
        <v>4344</v>
      </c>
    </row>
    <row r="40" spans="1:7" ht="15" customHeight="1" x14ac:dyDescent="0.25">
      <c r="A40" s="13"/>
      <c r="C40" s="9" t="s">
        <v>9</v>
      </c>
      <c r="D40" s="10">
        <f>E40+G40</f>
        <v>32228</v>
      </c>
      <c r="E40" s="10">
        <v>27884</v>
      </c>
      <c r="F40" s="10">
        <v>15007</v>
      </c>
      <c r="G40" s="10">
        <v>4344</v>
      </c>
    </row>
    <row r="41" spans="1:7" ht="15" customHeight="1" x14ac:dyDescent="0.25">
      <c r="A41" s="13"/>
      <c r="C41" s="9" t="s">
        <v>33</v>
      </c>
      <c r="D41" s="10">
        <f>E41+G41</f>
        <v>4474</v>
      </c>
      <c r="E41" s="10">
        <v>4474</v>
      </c>
      <c r="F41" s="10">
        <v>3416</v>
      </c>
      <c r="G41" s="10"/>
    </row>
    <row r="42" spans="1:7" ht="15" customHeight="1" x14ac:dyDescent="0.25">
      <c r="A42" s="13"/>
      <c r="C42" s="9" t="s">
        <v>22</v>
      </c>
      <c r="D42" s="10">
        <f>E42+G42</f>
        <v>12447</v>
      </c>
      <c r="E42" s="10">
        <v>12447</v>
      </c>
      <c r="F42" s="10">
        <v>9503</v>
      </c>
      <c r="G42" s="10"/>
    </row>
    <row r="43" spans="1:7" ht="15" customHeight="1" x14ac:dyDescent="0.25">
      <c r="A43" s="31"/>
      <c r="B43" s="52"/>
      <c r="C43" s="54" t="s">
        <v>24</v>
      </c>
      <c r="D43" s="10">
        <f>E43+G43</f>
        <v>12445</v>
      </c>
      <c r="E43" s="29">
        <v>12445</v>
      </c>
      <c r="F43" s="29">
        <v>9391</v>
      </c>
      <c r="G43" s="29"/>
    </row>
    <row r="44" spans="1:7" ht="15" customHeight="1" x14ac:dyDescent="0.25">
      <c r="A44" s="7" t="s">
        <v>86</v>
      </c>
      <c r="B44" s="55" t="s">
        <v>14</v>
      </c>
      <c r="C44" s="9"/>
      <c r="D44" s="10">
        <f>SUM(D45:D48)</f>
        <v>69564</v>
      </c>
      <c r="E44" s="10">
        <f>SUM(E45:E48)</f>
        <v>69564</v>
      </c>
      <c r="F44" s="10">
        <f>SUM(F45:F48)</f>
        <v>48177</v>
      </c>
      <c r="G44" s="10">
        <f>SUM(G45:G48)</f>
        <v>0</v>
      </c>
    </row>
    <row r="45" spans="1:7" ht="15" customHeight="1" x14ac:dyDescent="0.25">
      <c r="A45" s="13"/>
      <c r="B45" s="56"/>
      <c r="C45" s="9" t="s">
        <v>9</v>
      </c>
      <c r="D45" s="10">
        <f>E45+G45</f>
        <v>35932</v>
      </c>
      <c r="E45" s="10">
        <v>35932</v>
      </c>
      <c r="F45" s="10">
        <v>22652</v>
      </c>
      <c r="G45" s="10"/>
    </row>
    <row r="46" spans="1:7" ht="15" customHeight="1" x14ac:dyDescent="0.25">
      <c r="A46" s="13"/>
      <c r="B46" s="56"/>
      <c r="C46" s="9" t="s">
        <v>33</v>
      </c>
      <c r="D46" s="10">
        <f>E46+G46</f>
        <v>4514</v>
      </c>
      <c r="E46" s="10">
        <v>4514</v>
      </c>
      <c r="F46" s="10">
        <v>3446</v>
      </c>
      <c r="G46" s="10"/>
    </row>
    <row r="47" spans="1:7" ht="15" customHeight="1" x14ac:dyDescent="0.25">
      <c r="A47" s="13"/>
      <c r="B47" s="56"/>
      <c r="C47" s="9" t="s">
        <v>22</v>
      </c>
      <c r="D47" s="10">
        <f>E47+G47</f>
        <v>16990</v>
      </c>
      <c r="E47" s="10">
        <v>16990</v>
      </c>
      <c r="F47" s="10">
        <v>12972</v>
      </c>
      <c r="G47" s="10"/>
    </row>
    <row r="48" spans="1:7" ht="15" customHeight="1" x14ac:dyDescent="0.25">
      <c r="A48" s="57"/>
      <c r="B48" s="58"/>
      <c r="C48" s="54" t="s">
        <v>24</v>
      </c>
      <c r="D48" s="10">
        <f>E48+G48</f>
        <v>12128</v>
      </c>
      <c r="E48" s="29">
        <v>12128</v>
      </c>
      <c r="F48" s="29">
        <v>9107</v>
      </c>
      <c r="G48" s="29"/>
    </row>
    <row r="49" spans="1:7" ht="15" customHeight="1" x14ac:dyDescent="0.25">
      <c r="A49" s="13" t="s">
        <v>87</v>
      </c>
      <c r="B49" s="14" t="s">
        <v>15</v>
      </c>
      <c r="C49" s="9"/>
      <c r="D49" s="10">
        <f>SUM(D50:D53)</f>
        <v>76808</v>
      </c>
      <c r="E49" s="10">
        <f>SUM(E50:E53)</f>
        <v>76808</v>
      </c>
      <c r="F49" s="10">
        <f>SUM(F50:F53)</f>
        <v>54341</v>
      </c>
      <c r="G49" s="10">
        <f>SUM(G50:G53)</f>
        <v>0</v>
      </c>
    </row>
    <row r="50" spans="1:7" ht="15" customHeight="1" x14ac:dyDescent="0.25">
      <c r="A50" s="13"/>
      <c r="C50" s="9" t="s">
        <v>9</v>
      </c>
      <c r="D50" s="10">
        <f>E50+G50</f>
        <v>32225</v>
      </c>
      <c r="E50" s="10">
        <v>32225</v>
      </c>
      <c r="F50" s="10">
        <v>20525</v>
      </c>
      <c r="G50" s="10"/>
    </row>
    <row r="51" spans="1:7" ht="15" customHeight="1" x14ac:dyDescent="0.25">
      <c r="A51" s="13"/>
      <c r="C51" s="9" t="s">
        <v>33</v>
      </c>
      <c r="D51" s="10">
        <f>E51+G51</f>
        <v>6729</v>
      </c>
      <c r="E51" s="10">
        <v>6729</v>
      </c>
      <c r="F51" s="10">
        <v>5137</v>
      </c>
      <c r="G51" s="10"/>
    </row>
    <row r="52" spans="1:7" ht="15" customHeight="1" x14ac:dyDescent="0.25">
      <c r="A52" s="13"/>
      <c r="C52" s="9" t="s">
        <v>22</v>
      </c>
      <c r="D52" s="10">
        <f>E52+G52</f>
        <v>25443</v>
      </c>
      <c r="E52" s="10">
        <v>25443</v>
      </c>
      <c r="F52" s="10">
        <v>19425</v>
      </c>
      <c r="G52" s="10"/>
    </row>
    <row r="53" spans="1:7" ht="15" customHeight="1" x14ac:dyDescent="0.25">
      <c r="A53" s="31"/>
      <c r="B53" s="52"/>
      <c r="C53" s="54" t="s">
        <v>24</v>
      </c>
      <c r="D53" s="10">
        <f>E53+G53</f>
        <v>12411</v>
      </c>
      <c r="E53" s="29">
        <v>12411</v>
      </c>
      <c r="F53" s="29">
        <v>9254</v>
      </c>
      <c r="G53" s="29"/>
    </row>
    <row r="54" spans="1:7" ht="15" customHeight="1" x14ac:dyDescent="0.25">
      <c r="A54" s="7" t="s">
        <v>88</v>
      </c>
      <c r="B54" s="8" t="s">
        <v>16</v>
      </c>
      <c r="C54" s="9"/>
      <c r="D54" s="10">
        <f>SUM(D55:D58)</f>
        <v>120581</v>
      </c>
      <c r="E54" s="10">
        <f>SUM(E55:E58)</f>
        <v>120581</v>
      </c>
      <c r="F54" s="10">
        <f>SUM(F55:F58)</f>
        <v>83940</v>
      </c>
      <c r="G54" s="10">
        <f>SUM(G55:G58)</f>
        <v>0</v>
      </c>
    </row>
    <row r="55" spans="1:7" ht="15" customHeight="1" x14ac:dyDescent="0.25">
      <c r="A55" s="13"/>
      <c r="C55" s="9" t="s">
        <v>9</v>
      </c>
      <c r="D55" s="10">
        <f>E55+G55</f>
        <v>57077</v>
      </c>
      <c r="E55" s="10">
        <v>57077</v>
      </c>
      <c r="F55" s="10">
        <v>35609</v>
      </c>
      <c r="G55" s="10"/>
    </row>
    <row r="56" spans="1:7" ht="15" customHeight="1" x14ac:dyDescent="0.25">
      <c r="A56" s="13"/>
      <c r="C56" s="9" t="s">
        <v>33</v>
      </c>
      <c r="D56" s="10">
        <f>E56+G56</f>
        <v>11102</v>
      </c>
      <c r="E56" s="10">
        <v>11102</v>
      </c>
      <c r="F56" s="10">
        <v>8476</v>
      </c>
      <c r="G56" s="10"/>
    </row>
    <row r="57" spans="1:7" ht="15" customHeight="1" x14ac:dyDescent="0.25">
      <c r="A57" s="13"/>
      <c r="C57" s="9" t="s">
        <v>22</v>
      </c>
      <c r="D57" s="10">
        <f>E57+G57</f>
        <v>37247</v>
      </c>
      <c r="E57" s="10">
        <v>37247</v>
      </c>
      <c r="F57" s="10">
        <v>28437</v>
      </c>
      <c r="G57" s="10"/>
    </row>
    <row r="58" spans="1:7" ht="15" customHeight="1" x14ac:dyDescent="0.25">
      <c r="A58" s="31"/>
      <c r="B58" s="52"/>
      <c r="C58" s="54" t="s">
        <v>24</v>
      </c>
      <c r="D58" s="10">
        <f>E58+G58</f>
        <v>15155</v>
      </c>
      <c r="E58" s="29">
        <v>15155</v>
      </c>
      <c r="F58" s="29">
        <v>11418</v>
      </c>
      <c r="G58" s="29"/>
    </row>
    <row r="59" spans="1:7" ht="15" customHeight="1" x14ac:dyDescent="0.25">
      <c r="A59" s="7" t="s">
        <v>89</v>
      </c>
      <c r="B59" s="8" t="s">
        <v>17</v>
      </c>
      <c r="C59" s="9"/>
      <c r="D59" s="10">
        <f>SUM(D60:D63)</f>
        <v>70425</v>
      </c>
      <c r="E59" s="10">
        <f>SUM(E60:E63)</f>
        <v>70425</v>
      </c>
      <c r="F59" s="10">
        <f>SUM(F60:F63)</f>
        <v>48785</v>
      </c>
      <c r="G59" s="10">
        <f>SUM(G60:G63)</f>
        <v>0</v>
      </c>
    </row>
    <row r="60" spans="1:7" ht="15" customHeight="1" x14ac:dyDescent="0.25">
      <c r="A60" s="13"/>
      <c r="C60" s="9" t="s">
        <v>9</v>
      </c>
      <c r="D60" s="10">
        <f>E60+G60</f>
        <v>35254</v>
      </c>
      <c r="E60" s="10">
        <v>35254</v>
      </c>
      <c r="F60" s="10">
        <v>22155</v>
      </c>
      <c r="G60" s="10"/>
    </row>
    <row r="61" spans="1:7" ht="15" customHeight="1" x14ac:dyDescent="0.25">
      <c r="A61" s="13"/>
      <c r="C61" s="9" t="s">
        <v>33</v>
      </c>
      <c r="D61" s="10">
        <f>E61+G61</f>
        <v>2148</v>
      </c>
      <c r="E61" s="10">
        <v>2148</v>
      </c>
      <c r="F61" s="10">
        <v>1640</v>
      </c>
      <c r="G61" s="10"/>
    </row>
    <row r="62" spans="1:7" ht="15" customHeight="1" x14ac:dyDescent="0.25">
      <c r="A62" s="13"/>
      <c r="C62" s="9" t="s">
        <v>22</v>
      </c>
      <c r="D62" s="10">
        <f>E62+G62</f>
        <v>20638</v>
      </c>
      <c r="E62" s="10">
        <v>20638</v>
      </c>
      <c r="F62" s="10">
        <v>15756</v>
      </c>
      <c r="G62" s="10"/>
    </row>
    <row r="63" spans="1:7" ht="15" customHeight="1" x14ac:dyDescent="0.25">
      <c r="A63" s="31"/>
      <c r="B63" s="52"/>
      <c r="C63" s="54" t="s">
        <v>24</v>
      </c>
      <c r="D63" s="10">
        <f>E63+G63</f>
        <v>12385</v>
      </c>
      <c r="E63" s="29">
        <v>12385</v>
      </c>
      <c r="F63" s="29">
        <v>9234</v>
      </c>
      <c r="G63" s="29"/>
    </row>
    <row r="64" spans="1:7" ht="15" customHeight="1" x14ac:dyDescent="0.25">
      <c r="A64" s="7" t="s">
        <v>90</v>
      </c>
      <c r="B64" s="8" t="s">
        <v>18</v>
      </c>
      <c r="C64" s="9"/>
      <c r="D64" s="10">
        <f>SUM(D65:D68)</f>
        <v>56975</v>
      </c>
      <c r="E64" s="10">
        <f>SUM(E65:E68)</f>
        <v>56975</v>
      </c>
      <c r="F64" s="10">
        <f>SUM(F65:F68)</f>
        <v>40926</v>
      </c>
      <c r="G64" s="10">
        <f>SUM(G65:G68)</f>
        <v>0</v>
      </c>
    </row>
    <row r="65" spans="1:7" ht="15" customHeight="1" x14ac:dyDescent="0.25">
      <c r="A65" s="13"/>
      <c r="C65" s="9" t="s">
        <v>9</v>
      </c>
      <c r="D65" s="10">
        <f>E65+G65</f>
        <v>24929</v>
      </c>
      <c r="E65" s="10">
        <v>24929</v>
      </c>
      <c r="F65" s="10">
        <v>16505</v>
      </c>
      <c r="G65" s="10"/>
    </row>
    <row r="66" spans="1:7" ht="15" customHeight="1" x14ac:dyDescent="0.25">
      <c r="A66" s="13"/>
      <c r="C66" s="9" t="s">
        <v>33</v>
      </c>
      <c r="D66" s="10">
        <f>E66+G66</f>
        <v>2265</v>
      </c>
      <c r="E66" s="10">
        <v>2265</v>
      </c>
      <c r="F66" s="10">
        <v>1729</v>
      </c>
      <c r="G66" s="10"/>
    </row>
    <row r="67" spans="1:7" ht="15" customHeight="1" x14ac:dyDescent="0.25">
      <c r="A67" s="13"/>
      <c r="C67" s="9" t="s">
        <v>22</v>
      </c>
      <c r="D67" s="10">
        <f>E67+G67</f>
        <v>20629</v>
      </c>
      <c r="E67" s="10">
        <v>20629</v>
      </c>
      <c r="F67" s="10">
        <v>15749</v>
      </c>
      <c r="G67" s="10"/>
    </row>
    <row r="68" spans="1:7" ht="15" customHeight="1" x14ac:dyDescent="0.25">
      <c r="A68" s="31"/>
      <c r="B68" s="52"/>
      <c r="C68" s="54" t="s">
        <v>24</v>
      </c>
      <c r="D68" s="10">
        <f>E68+G68</f>
        <v>9152</v>
      </c>
      <c r="E68" s="29">
        <v>9152</v>
      </c>
      <c r="F68" s="29">
        <v>6943</v>
      </c>
      <c r="G68" s="29"/>
    </row>
    <row r="69" spans="1:7" ht="15" customHeight="1" x14ac:dyDescent="0.25">
      <c r="A69" s="7" t="s">
        <v>91</v>
      </c>
      <c r="B69" s="8" t="s">
        <v>19</v>
      </c>
      <c r="C69" s="9"/>
      <c r="D69" s="10">
        <f>SUM(D70:D72)</f>
        <v>132890</v>
      </c>
      <c r="E69" s="10">
        <f>SUM(E70:E72)</f>
        <v>132890</v>
      </c>
      <c r="F69" s="10">
        <f>SUM(F70:F72)</f>
        <v>85520</v>
      </c>
      <c r="G69" s="10">
        <f>SUM(G70:G72)</f>
        <v>0</v>
      </c>
    </row>
    <row r="70" spans="1:7" ht="15" customHeight="1" x14ac:dyDescent="0.25">
      <c r="A70" s="13"/>
      <c r="C70" s="9" t="s">
        <v>9</v>
      </c>
      <c r="D70" s="10">
        <f>E70+G70</f>
        <v>91957</v>
      </c>
      <c r="E70" s="10">
        <v>91957</v>
      </c>
      <c r="F70" s="10">
        <v>54269</v>
      </c>
      <c r="G70" s="10"/>
    </row>
    <row r="71" spans="1:7" ht="15" customHeight="1" x14ac:dyDescent="0.25">
      <c r="A71" s="13"/>
      <c r="C71" s="9" t="s">
        <v>33</v>
      </c>
      <c r="D71" s="10">
        <f>E71+G71</f>
        <v>13258</v>
      </c>
      <c r="E71" s="10">
        <v>13258</v>
      </c>
      <c r="F71" s="10">
        <v>10122</v>
      </c>
      <c r="G71" s="10"/>
    </row>
    <row r="72" spans="1:7" ht="15" customHeight="1" x14ac:dyDescent="0.25">
      <c r="A72" s="13"/>
      <c r="C72" s="9" t="s">
        <v>22</v>
      </c>
      <c r="D72" s="10">
        <f>E72+G72</f>
        <v>27675</v>
      </c>
      <c r="E72" s="10">
        <v>27675</v>
      </c>
      <c r="F72" s="10">
        <v>21129</v>
      </c>
      <c r="G72" s="10"/>
    </row>
    <row r="73" spans="1:7" ht="15" customHeight="1" x14ac:dyDescent="0.25">
      <c r="A73" s="11" t="s">
        <v>92</v>
      </c>
      <c r="B73" s="8" t="s">
        <v>26</v>
      </c>
      <c r="C73" s="9" t="s">
        <v>9</v>
      </c>
      <c r="D73" s="10">
        <f>E73+G73</f>
        <v>1386212</v>
      </c>
      <c r="E73" s="10">
        <v>522449</v>
      </c>
      <c r="F73" s="10">
        <v>135093</v>
      </c>
      <c r="G73" s="10">
        <v>863763</v>
      </c>
    </row>
    <row r="74" spans="1:7" ht="15" customHeight="1" x14ac:dyDescent="0.25">
      <c r="A74" s="13" t="s">
        <v>93</v>
      </c>
      <c r="B74" s="18" t="s">
        <v>190</v>
      </c>
      <c r="C74" s="54" t="s">
        <v>21</v>
      </c>
      <c r="D74" s="10">
        <f>E74+G74</f>
        <v>11585</v>
      </c>
      <c r="E74" s="10"/>
      <c r="F74" s="10"/>
      <c r="G74" s="10">
        <v>11585</v>
      </c>
    </row>
    <row r="75" spans="1:7" ht="15.95" customHeight="1" x14ac:dyDescent="0.25">
      <c r="A75" s="15" t="s">
        <v>94</v>
      </c>
      <c r="B75" s="1" t="s">
        <v>197</v>
      </c>
      <c r="C75" s="16"/>
      <c r="D75" s="1">
        <f>D12+D13+D17+D23+D28+D34+D39+D44+D49+D54+D59+D64+D69+D73+D74</f>
        <v>4853408</v>
      </c>
      <c r="E75" s="1">
        <f>E12+E13+E17+E23+E28+E34+E39+E44+E49+E54+E59+E64+E69+E73+E74</f>
        <v>3895519</v>
      </c>
      <c r="F75" s="1">
        <f>F12+F13+F17+F23+F28+F34+F39+F44+F49+F54+F59+F64+F69+F73+F74</f>
        <v>2020551</v>
      </c>
      <c r="G75" s="1">
        <f>G12+G13+G17+G23+G28+G34+G39+G44+G49+G54+G59+G64+G69+G73+G74</f>
        <v>957889</v>
      </c>
    </row>
    <row r="76" spans="1:7" ht="15.95" customHeight="1" x14ac:dyDescent="0.25">
      <c r="A76" s="13" t="s">
        <v>95</v>
      </c>
      <c r="B76" s="254" t="s">
        <v>66</v>
      </c>
      <c r="C76" s="255"/>
      <c r="D76" s="255"/>
      <c r="E76" s="255"/>
      <c r="F76" s="255"/>
      <c r="G76" s="256"/>
    </row>
    <row r="77" spans="1:7" ht="15" customHeight="1" x14ac:dyDescent="0.25">
      <c r="A77" s="7" t="s">
        <v>96</v>
      </c>
      <c r="B77" s="21" t="s">
        <v>20</v>
      </c>
      <c r="C77" s="22"/>
      <c r="D77" s="10">
        <f>D78+D79+D82+D83</f>
        <v>1492976</v>
      </c>
      <c r="E77" s="10">
        <f>E78+E79+E82+E83</f>
        <v>1295020</v>
      </c>
      <c r="F77" s="10">
        <f>F78+F79+F82+F83</f>
        <v>0</v>
      </c>
      <c r="G77" s="10">
        <f>G78+G79+G82+G83</f>
        <v>197956</v>
      </c>
    </row>
    <row r="78" spans="1:7" ht="15" customHeight="1" x14ac:dyDescent="0.25">
      <c r="A78" s="13"/>
      <c r="B78" s="49"/>
      <c r="C78" s="22" t="s">
        <v>21</v>
      </c>
      <c r="D78" s="10">
        <f t="shared" ref="D78:D83" si="0">E78+G78</f>
        <v>60820</v>
      </c>
      <c r="E78" s="10">
        <v>60820</v>
      </c>
      <c r="F78" s="10"/>
      <c r="G78" s="10"/>
    </row>
    <row r="79" spans="1:7" ht="15" customHeight="1" x14ac:dyDescent="0.25">
      <c r="A79" s="31"/>
      <c r="B79" s="32"/>
      <c r="C79" s="59" t="s">
        <v>33</v>
      </c>
      <c r="D79" s="10">
        <f>D80+D81</f>
        <v>1276514</v>
      </c>
      <c r="E79" s="10">
        <f>E80+E81</f>
        <v>1122001</v>
      </c>
      <c r="F79" s="10">
        <f>F80+F81</f>
        <v>0</v>
      </c>
      <c r="G79" s="10">
        <f>G80+G81</f>
        <v>154513</v>
      </c>
    </row>
    <row r="80" spans="1:7" ht="15" hidden="1" customHeight="1" x14ac:dyDescent="0.25">
      <c r="A80" s="60"/>
      <c r="B80" s="61" t="s">
        <v>8</v>
      </c>
      <c r="C80" s="62"/>
      <c r="D80" s="63">
        <f t="shared" si="0"/>
        <v>262844</v>
      </c>
      <c r="E80" s="63">
        <v>108331</v>
      </c>
      <c r="F80" s="63"/>
      <c r="G80" s="63">
        <v>154513</v>
      </c>
    </row>
    <row r="81" spans="1:7" ht="27.95" customHeight="1" x14ac:dyDescent="0.25">
      <c r="A81" s="31"/>
      <c r="B81" s="64" t="s">
        <v>187</v>
      </c>
      <c r="C81" s="59" t="s">
        <v>33</v>
      </c>
      <c r="D81" s="10">
        <f t="shared" si="0"/>
        <v>1013670</v>
      </c>
      <c r="E81" s="29">
        <v>1013670</v>
      </c>
      <c r="F81" s="65"/>
      <c r="G81" s="65"/>
    </row>
    <row r="82" spans="1:7" ht="15" customHeight="1" x14ac:dyDescent="0.25">
      <c r="A82" s="31"/>
      <c r="B82" s="32"/>
      <c r="C82" s="59" t="s">
        <v>22</v>
      </c>
      <c r="D82" s="10">
        <f t="shared" si="0"/>
        <v>102485</v>
      </c>
      <c r="E82" s="29">
        <v>59042</v>
      </c>
      <c r="F82" s="29"/>
      <c r="G82" s="29">
        <v>43443</v>
      </c>
    </row>
    <row r="83" spans="1:7" ht="15" customHeight="1" x14ac:dyDescent="0.25">
      <c r="A83" s="31"/>
      <c r="B83" s="32"/>
      <c r="C83" s="59" t="s">
        <v>32</v>
      </c>
      <c r="D83" s="10">
        <f t="shared" si="0"/>
        <v>53157</v>
      </c>
      <c r="E83" s="29">
        <v>53157</v>
      </c>
      <c r="F83" s="29"/>
      <c r="G83" s="29"/>
    </row>
    <row r="84" spans="1:7" ht="15" customHeight="1" x14ac:dyDescent="0.25">
      <c r="A84" s="27" t="s">
        <v>97</v>
      </c>
      <c r="B84" s="55" t="s">
        <v>7</v>
      </c>
      <c r="C84" s="54"/>
      <c r="D84" s="10">
        <f>SUM(D85:D87)</f>
        <v>20111</v>
      </c>
      <c r="E84" s="10">
        <f>SUM(E85:E87)</f>
        <v>15767</v>
      </c>
      <c r="F84" s="10">
        <f>SUM(F85:F87)</f>
        <v>0</v>
      </c>
      <c r="G84" s="10">
        <f>SUM(G85:G87)</f>
        <v>4344</v>
      </c>
    </row>
    <row r="85" spans="1:7" ht="15" customHeight="1" x14ac:dyDescent="0.25">
      <c r="A85" s="31"/>
      <c r="B85" s="66"/>
      <c r="C85" s="54" t="s">
        <v>25</v>
      </c>
      <c r="D85" s="10">
        <f>E85+G85</f>
        <v>7989</v>
      </c>
      <c r="E85" s="29">
        <v>7989</v>
      </c>
      <c r="F85" s="29"/>
      <c r="G85" s="29"/>
    </row>
    <row r="86" spans="1:7" ht="15" customHeight="1" x14ac:dyDescent="0.25">
      <c r="A86" s="31"/>
      <c r="B86" s="56"/>
      <c r="C86" s="54" t="s">
        <v>33</v>
      </c>
      <c r="D86" s="10">
        <f>E86+G86</f>
        <v>1738</v>
      </c>
      <c r="E86" s="29">
        <v>1738</v>
      </c>
      <c r="F86" s="29"/>
      <c r="G86" s="29"/>
    </row>
    <row r="87" spans="1:7" ht="15" customHeight="1" x14ac:dyDescent="0.25">
      <c r="A87" s="31"/>
      <c r="B87" s="56"/>
      <c r="C87" s="54" t="s">
        <v>22</v>
      </c>
      <c r="D87" s="10">
        <f>E87+G87</f>
        <v>10384</v>
      </c>
      <c r="E87" s="29">
        <v>6040</v>
      </c>
      <c r="F87" s="29"/>
      <c r="G87" s="29">
        <v>4344</v>
      </c>
    </row>
    <row r="88" spans="1:7" ht="15" customHeight="1" x14ac:dyDescent="0.25">
      <c r="A88" s="27" t="s">
        <v>98</v>
      </c>
      <c r="B88" s="8" t="s">
        <v>10</v>
      </c>
      <c r="C88" s="54"/>
      <c r="D88" s="10">
        <f>SUM(D89:D91)</f>
        <v>16284</v>
      </c>
      <c r="E88" s="10">
        <f>SUM(E89:E91)</f>
        <v>16284</v>
      </c>
      <c r="F88" s="10">
        <f>SUM(F89:F91)</f>
        <v>0</v>
      </c>
      <c r="G88" s="10">
        <f>SUM(G89:G91)</f>
        <v>0</v>
      </c>
    </row>
    <row r="89" spans="1:7" ht="15" customHeight="1" x14ac:dyDescent="0.25">
      <c r="A89" s="31"/>
      <c r="B89" s="52"/>
      <c r="C89" s="54" t="s">
        <v>25</v>
      </c>
      <c r="D89" s="10">
        <f>E89+G89</f>
        <v>6543</v>
      </c>
      <c r="E89" s="29">
        <v>6543</v>
      </c>
      <c r="F89" s="29"/>
      <c r="G89" s="29"/>
    </row>
    <row r="90" spans="1:7" ht="15" customHeight="1" x14ac:dyDescent="0.25">
      <c r="A90" s="31"/>
      <c r="B90" s="14"/>
      <c r="C90" s="54" t="s">
        <v>33</v>
      </c>
      <c r="D90" s="10">
        <f>E90+G90</f>
        <v>855</v>
      </c>
      <c r="E90" s="29">
        <v>855</v>
      </c>
      <c r="F90" s="29"/>
      <c r="G90" s="29"/>
    </row>
    <row r="91" spans="1:7" ht="15" customHeight="1" x14ac:dyDescent="0.25">
      <c r="A91" s="31"/>
      <c r="B91" s="14"/>
      <c r="C91" s="54" t="s">
        <v>22</v>
      </c>
      <c r="D91" s="10">
        <f>E91+G91</f>
        <v>8886</v>
      </c>
      <c r="E91" s="29">
        <v>8886</v>
      </c>
      <c r="F91" s="29"/>
      <c r="G91" s="29"/>
    </row>
    <row r="92" spans="1:7" ht="15" customHeight="1" x14ac:dyDescent="0.25">
      <c r="A92" s="27" t="s">
        <v>99</v>
      </c>
      <c r="B92" s="18" t="s">
        <v>11</v>
      </c>
      <c r="C92" s="54"/>
      <c r="D92" s="10">
        <f>SUM(D93:D95)</f>
        <v>26200</v>
      </c>
      <c r="E92" s="10">
        <f>SUM(E93:E95)</f>
        <v>26200</v>
      </c>
      <c r="F92" s="10">
        <f>SUM(F93:F95)</f>
        <v>0</v>
      </c>
      <c r="G92" s="10">
        <f>SUM(G93:G95)</f>
        <v>0</v>
      </c>
    </row>
    <row r="93" spans="1:7" ht="15" customHeight="1" x14ac:dyDescent="0.25">
      <c r="A93" s="31"/>
      <c r="B93" s="52"/>
      <c r="C93" s="54" t="s">
        <v>25</v>
      </c>
      <c r="D93" s="10">
        <f>E93+G93</f>
        <v>9638</v>
      </c>
      <c r="E93" s="29">
        <v>9638</v>
      </c>
      <c r="F93" s="29"/>
      <c r="G93" s="29"/>
    </row>
    <row r="94" spans="1:7" ht="15" customHeight="1" x14ac:dyDescent="0.25">
      <c r="A94" s="31"/>
      <c r="B94" s="67"/>
      <c r="C94" s="54" t="s">
        <v>33</v>
      </c>
      <c r="D94" s="10">
        <f>E94+G94</f>
        <v>3494</v>
      </c>
      <c r="E94" s="29">
        <v>3494</v>
      </c>
      <c r="F94" s="29"/>
      <c r="G94" s="29"/>
    </row>
    <row r="95" spans="1:7" ht="15" customHeight="1" x14ac:dyDescent="0.25">
      <c r="A95" s="31"/>
      <c r="B95" s="67"/>
      <c r="C95" s="54" t="s">
        <v>22</v>
      </c>
      <c r="D95" s="10">
        <f>E95+G95</f>
        <v>13068</v>
      </c>
      <c r="E95" s="29">
        <v>13068</v>
      </c>
      <c r="F95" s="29"/>
      <c r="G95" s="29"/>
    </row>
    <row r="96" spans="1:7" ht="15" customHeight="1" x14ac:dyDescent="0.25">
      <c r="A96" s="27" t="s">
        <v>100</v>
      </c>
      <c r="B96" s="18" t="s">
        <v>68</v>
      </c>
      <c r="C96" s="54"/>
      <c r="D96" s="10">
        <f>SUM(D97:D99)</f>
        <v>17939</v>
      </c>
      <c r="E96" s="10">
        <f>SUM(E97:E99)</f>
        <v>17939</v>
      </c>
      <c r="F96" s="10">
        <f>SUM(F97:F99)</f>
        <v>0</v>
      </c>
      <c r="G96" s="10">
        <f>SUM(G97:G99)</f>
        <v>0</v>
      </c>
    </row>
    <row r="97" spans="1:7" ht="15" customHeight="1" x14ac:dyDescent="0.25">
      <c r="A97" s="31"/>
      <c r="B97" s="52"/>
      <c r="C97" s="54" t="s">
        <v>25</v>
      </c>
      <c r="D97" s="10">
        <f>E97+G97</f>
        <v>8095</v>
      </c>
      <c r="E97" s="29">
        <v>8095</v>
      </c>
      <c r="F97" s="29"/>
      <c r="G97" s="29"/>
    </row>
    <row r="98" spans="1:7" ht="15" customHeight="1" x14ac:dyDescent="0.25">
      <c r="A98" s="31"/>
      <c r="B98" s="67"/>
      <c r="C98" s="54" t="s">
        <v>33</v>
      </c>
      <c r="D98" s="10">
        <f>E98+G98</f>
        <v>1867</v>
      </c>
      <c r="E98" s="29">
        <v>1867</v>
      </c>
      <c r="F98" s="29"/>
      <c r="G98" s="29"/>
    </row>
    <row r="99" spans="1:7" ht="15" customHeight="1" x14ac:dyDescent="0.25">
      <c r="A99" s="31"/>
      <c r="B99" s="67"/>
      <c r="C99" s="54" t="s">
        <v>22</v>
      </c>
      <c r="D99" s="10">
        <f>E99+G99</f>
        <v>7977</v>
      </c>
      <c r="E99" s="29">
        <v>7977</v>
      </c>
      <c r="F99" s="29"/>
      <c r="G99" s="29"/>
    </row>
    <row r="100" spans="1:7" ht="15" customHeight="1" x14ac:dyDescent="0.25">
      <c r="A100" s="27" t="s">
        <v>101</v>
      </c>
      <c r="B100" s="18" t="s">
        <v>69</v>
      </c>
      <c r="C100" s="54"/>
      <c r="D100" s="10">
        <f>SUM(D101:D103)</f>
        <v>14777</v>
      </c>
      <c r="E100" s="10">
        <f>SUM(E101:E103)</f>
        <v>14777</v>
      </c>
      <c r="F100" s="10">
        <f>SUM(F101:F103)</f>
        <v>0</v>
      </c>
      <c r="G100" s="10">
        <f>SUM(G101:G103)</f>
        <v>0</v>
      </c>
    </row>
    <row r="101" spans="1:7" ht="15" customHeight="1" x14ac:dyDescent="0.25">
      <c r="A101" s="31"/>
      <c r="B101" s="52"/>
      <c r="C101" s="54" t="s">
        <v>25</v>
      </c>
      <c r="D101" s="10">
        <f>E101+G101</f>
        <v>5636</v>
      </c>
      <c r="E101" s="29">
        <v>5636</v>
      </c>
      <c r="F101" s="29"/>
      <c r="G101" s="29"/>
    </row>
    <row r="102" spans="1:7" ht="15" customHeight="1" x14ac:dyDescent="0.25">
      <c r="A102" s="31"/>
      <c r="B102" s="67"/>
      <c r="C102" s="54" t="s">
        <v>33</v>
      </c>
      <c r="D102" s="10">
        <f>E102+G102</f>
        <v>1810</v>
      </c>
      <c r="E102" s="29">
        <v>1810</v>
      </c>
      <c r="F102" s="29"/>
      <c r="G102" s="29"/>
    </row>
    <row r="103" spans="1:7" ht="15" customHeight="1" x14ac:dyDescent="0.25">
      <c r="A103" s="31"/>
      <c r="B103" s="67"/>
      <c r="C103" s="54" t="s">
        <v>22</v>
      </c>
      <c r="D103" s="10">
        <f>E103+G103</f>
        <v>7331</v>
      </c>
      <c r="E103" s="29">
        <v>7331</v>
      </c>
      <c r="F103" s="29"/>
      <c r="G103" s="29"/>
    </row>
    <row r="104" spans="1:7" ht="15" customHeight="1" x14ac:dyDescent="0.25">
      <c r="A104" s="27" t="s">
        <v>102</v>
      </c>
      <c r="B104" s="18" t="s">
        <v>14</v>
      </c>
      <c r="C104" s="54"/>
      <c r="D104" s="10">
        <f>SUM(D105:D107)</f>
        <v>25490</v>
      </c>
      <c r="E104" s="10">
        <f>SUM(E105:E107)</f>
        <v>25490</v>
      </c>
      <c r="F104" s="10">
        <f>SUM(F105:F107)</f>
        <v>0</v>
      </c>
      <c r="G104" s="10">
        <f>SUM(G105:G107)</f>
        <v>0</v>
      </c>
    </row>
    <row r="105" spans="1:7" ht="15" customHeight="1" x14ac:dyDescent="0.25">
      <c r="A105" s="31"/>
      <c r="B105" s="52"/>
      <c r="C105" s="54" t="s">
        <v>25</v>
      </c>
      <c r="D105" s="10">
        <f>E105+G105</f>
        <v>10763</v>
      </c>
      <c r="E105" s="29">
        <v>10763</v>
      </c>
      <c r="F105" s="29"/>
      <c r="G105" s="29"/>
    </row>
    <row r="106" spans="1:7" ht="15" customHeight="1" x14ac:dyDescent="0.25">
      <c r="A106" s="31"/>
      <c r="B106" s="67"/>
      <c r="C106" s="54" t="s">
        <v>33</v>
      </c>
      <c r="D106" s="10">
        <f>E106+G106</f>
        <v>2409</v>
      </c>
      <c r="E106" s="29">
        <v>2409</v>
      </c>
      <c r="F106" s="29"/>
      <c r="G106" s="29"/>
    </row>
    <row r="107" spans="1:7" ht="15" customHeight="1" x14ac:dyDescent="0.25">
      <c r="A107" s="31"/>
      <c r="B107" s="67"/>
      <c r="C107" s="54" t="s">
        <v>22</v>
      </c>
      <c r="D107" s="10">
        <f>E107+G107</f>
        <v>12318</v>
      </c>
      <c r="E107" s="29">
        <v>12318</v>
      </c>
      <c r="F107" s="29"/>
      <c r="G107" s="29"/>
    </row>
    <row r="108" spans="1:7" ht="15" customHeight="1" x14ac:dyDescent="0.25">
      <c r="A108" s="27" t="s">
        <v>103</v>
      </c>
      <c r="B108" s="18" t="s">
        <v>15</v>
      </c>
      <c r="C108" s="54"/>
      <c r="D108" s="10">
        <f>SUM(D109:D111)</f>
        <v>18235</v>
      </c>
      <c r="E108" s="10">
        <f>SUM(E109:E111)</f>
        <v>18235</v>
      </c>
      <c r="F108" s="10">
        <f>SUM(F109:F111)</f>
        <v>0</v>
      </c>
      <c r="G108" s="10">
        <f>SUM(G109:G111)</f>
        <v>0</v>
      </c>
    </row>
    <row r="109" spans="1:7" ht="15" customHeight="1" x14ac:dyDescent="0.25">
      <c r="A109" s="31"/>
      <c r="B109" s="52"/>
      <c r="C109" s="54" t="s">
        <v>25</v>
      </c>
      <c r="D109" s="10">
        <f>E109+G109</f>
        <v>8859</v>
      </c>
      <c r="E109" s="29">
        <v>8859</v>
      </c>
      <c r="F109" s="29"/>
      <c r="G109" s="29"/>
    </row>
    <row r="110" spans="1:7" ht="15" customHeight="1" x14ac:dyDescent="0.25">
      <c r="A110" s="31"/>
      <c r="B110" s="67"/>
      <c r="C110" s="54" t="s">
        <v>33</v>
      </c>
      <c r="D110" s="10">
        <f>E110+G110</f>
        <v>1338</v>
      </c>
      <c r="E110" s="29">
        <v>1338</v>
      </c>
      <c r="F110" s="29"/>
      <c r="G110" s="29"/>
    </row>
    <row r="111" spans="1:7" ht="15" customHeight="1" x14ac:dyDescent="0.25">
      <c r="A111" s="31"/>
      <c r="B111" s="67"/>
      <c r="C111" s="54" t="s">
        <v>22</v>
      </c>
      <c r="D111" s="10">
        <f>E111+G111</f>
        <v>8038</v>
      </c>
      <c r="E111" s="29">
        <v>8038</v>
      </c>
      <c r="F111" s="29"/>
      <c r="G111" s="29"/>
    </row>
    <row r="112" spans="1:7" ht="15" customHeight="1" x14ac:dyDescent="0.25">
      <c r="A112" s="27" t="s">
        <v>104</v>
      </c>
      <c r="B112" s="55" t="s">
        <v>16</v>
      </c>
      <c r="C112" s="54"/>
      <c r="D112" s="10">
        <f>SUM(D113:D115)</f>
        <v>42339</v>
      </c>
      <c r="E112" s="10">
        <f>SUM(E113:E115)</f>
        <v>42339</v>
      </c>
      <c r="F112" s="10">
        <f>SUM(F113:F115)</f>
        <v>0</v>
      </c>
      <c r="G112" s="10">
        <f>SUM(G113:G115)</f>
        <v>0</v>
      </c>
    </row>
    <row r="113" spans="1:7" ht="15" customHeight="1" x14ac:dyDescent="0.25">
      <c r="A113" s="31"/>
      <c r="B113" s="52"/>
      <c r="C113" s="54" t="s">
        <v>25</v>
      </c>
      <c r="D113" s="10">
        <f>E113+G113</f>
        <v>16232</v>
      </c>
      <c r="E113" s="29">
        <v>16232</v>
      </c>
      <c r="F113" s="29"/>
      <c r="G113" s="29"/>
    </row>
    <row r="114" spans="1:7" ht="15" customHeight="1" x14ac:dyDescent="0.25">
      <c r="A114" s="31"/>
      <c r="B114" s="56"/>
      <c r="C114" s="54" t="s">
        <v>33</v>
      </c>
      <c r="D114" s="10">
        <f>E114+G114</f>
        <v>5432</v>
      </c>
      <c r="E114" s="29">
        <v>5432</v>
      </c>
      <c r="F114" s="29"/>
      <c r="G114" s="29"/>
    </row>
    <row r="115" spans="1:7" ht="15" customHeight="1" x14ac:dyDescent="0.25">
      <c r="A115" s="31"/>
      <c r="B115" s="56"/>
      <c r="C115" s="54" t="s">
        <v>22</v>
      </c>
      <c r="D115" s="10">
        <f>E115+G115</f>
        <v>20675</v>
      </c>
      <c r="E115" s="29">
        <v>20675</v>
      </c>
      <c r="F115" s="29"/>
      <c r="G115" s="29"/>
    </row>
    <row r="116" spans="1:7" ht="15" customHeight="1" x14ac:dyDescent="0.25">
      <c r="A116" s="27" t="s">
        <v>105</v>
      </c>
      <c r="B116" s="18" t="s">
        <v>17</v>
      </c>
      <c r="C116" s="54"/>
      <c r="D116" s="10">
        <f>SUM(D117:D119)</f>
        <v>19240</v>
      </c>
      <c r="E116" s="10">
        <f>SUM(E117:E119)</f>
        <v>19240</v>
      </c>
      <c r="F116" s="10">
        <f>SUM(F117:F119)</f>
        <v>0</v>
      </c>
      <c r="G116" s="10">
        <f>SUM(G117:G119)</f>
        <v>0</v>
      </c>
    </row>
    <row r="117" spans="1:7" ht="15" customHeight="1" x14ac:dyDescent="0.25">
      <c r="A117" s="31"/>
      <c r="B117" s="52"/>
      <c r="C117" s="54" t="s">
        <v>25</v>
      </c>
      <c r="D117" s="10">
        <f>E117+G117</f>
        <v>8176</v>
      </c>
      <c r="E117" s="29">
        <v>8176</v>
      </c>
      <c r="F117" s="29"/>
      <c r="G117" s="29"/>
    </row>
    <row r="118" spans="1:7" ht="15" customHeight="1" x14ac:dyDescent="0.25">
      <c r="A118" s="31"/>
      <c r="B118" s="67"/>
      <c r="C118" s="54" t="s">
        <v>33</v>
      </c>
      <c r="D118" s="10">
        <f>E118+G118</f>
        <v>1461</v>
      </c>
      <c r="E118" s="29">
        <v>1461</v>
      </c>
      <c r="F118" s="29"/>
      <c r="G118" s="29"/>
    </row>
    <row r="119" spans="1:7" ht="15" customHeight="1" x14ac:dyDescent="0.25">
      <c r="A119" s="31"/>
      <c r="B119" s="67"/>
      <c r="C119" s="54" t="s">
        <v>22</v>
      </c>
      <c r="D119" s="10">
        <f>E119+G119</f>
        <v>9603</v>
      </c>
      <c r="E119" s="29">
        <v>9603</v>
      </c>
      <c r="F119" s="29"/>
      <c r="G119" s="29"/>
    </row>
    <row r="120" spans="1:7" ht="15" customHeight="1" x14ac:dyDescent="0.25">
      <c r="A120" s="27" t="s">
        <v>106</v>
      </c>
      <c r="B120" s="18" t="s">
        <v>18</v>
      </c>
      <c r="C120" s="54"/>
      <c r="D120" s="10">
        <f>SUM(D121:D123)</f>
        <v>16352</v>
      </c>
      <c r="E120" s="10">
        <f>SUM(E121:E123)</f>
        <v>12008</v>
      </c>
      <c r="F120" s="10">
        <f>SUM(F121:F123)</f>
        <v>0</v>
      </c>
      <c r="G120" s="10">
        <f>SUM(G121:G123)</f>
        <v>4344</v>
      </c>
    </row>
    <row r="121" spans="1:7" ht="15" customHeight="1" x14ac:dyDescent="0.25">
      <c r="A121" s="31"/>
      <c r="B121" s="52"/>
      <c r="C121" s="54" t="s">
        <v>25</v>
      </c>
      <c r="D121" s="10">
        <f>E121+G121</f>
        <v>5007</v>
      </c>
      <c r="E121" s="29">
        <v>5007</v>
      </c>
      <c r="F121" s="29"/>
      <c r="G121" s="29"/>
    </row>
    <row r="122" spans="1:7" ht="15" customHeight="1" x14ac:dyDescent="0.25">
      <c r="A122" s="31"/>
      <c r="B122" s="67"/>
      <c r="C122" s="54" t="s">
        <v>33</v>
      </c>
      <c r="D122" s="10">
        <f>E122+G122</f>
        <v>1725</v>
      </c>
      <c r="E122" s="29">
        <v>1725</v>
      </c>
      <c r="F122" s="29"/>
      <c r="G122" s="29"/>
    </row>
    <row r="123" spans="1:7" ht="15" customHeight="1" x14ac:dyDescent="0.25">
      <c r="A123" s="31"/>
      <c r="B123" s="67"/>
      <c r="C123" s="54" t="s">
        <v>22</v>
      </c>
      <c r="D123" s="10">
        <f>E123+G123</f>
        <v>9620</v>
      </c>
      <c r="E123" s="29">
        <v>5276</v>
      </c>
      <c r="F123" s="29"/>
      <c r="G123" s="29">
        <v>4344</v>
      </c>
    </row>
    <row r="124" spans="1:7" ht="15" customHeight="1" x14ac:dyDescent="0.25">
      <c r="A124" s="27" t="s">
        <v>107</v>
      </c>
      <c r="B124" s="21" t="s">
        <v>19</v>
      </c>
      <c r="C124" s="59"/>
      <c r="D124" s="10">
        <f>SUM(D125:D126)</f>
        <v>515123</v>
      </c>
      <c r="E124" s="10">
        <f>SUM(E125:E126)</f>
        <v>515123</v>
      </c>
      <c r="F124" s="10">
        <f>SUM(F125:F126)</f>
        <v>0</v>
      </c>
      <c r="G124" s="10">
        <f>SUM(G125:G126)</f>
        <v>0</v>
      </c>
    </row>
    <row r="125" spans="1:7" ht="15" customHeight="1" x14ac:dyDescent="0.25">
      <c r="A125" s="31"/>
      <c r="B125" s="49"/>
      <c r="C125" s="59" t="s">
        <v>33</v>
      </c>
      <c r="D125" s="10">
        <f>E125+G125</f>
        <v>137727</v>
      </c>
      <c r="E125" s="29">
        <v>137727</v>
      </c>
      <c r="F125" s="29"/>
      <c r="G125" s="29"/>
    </row>
    <row r="126" spans="1:7" ht="15" customHeight="1" x14ac:dyDescent="0.25">
      <c r="A126" s="31"/>
      <c r="B126" s="49"/>
      <c r="C126" s="59" t="s">
        <v>22</v>
      </c>
      <c r="D126" s="10">
        <f>E126+G126</f>
        <v>377396</v>
      </c>
      <c r="E126" s="29">
        <v>377396</v>
      </c>
      <c r="F126" s="29"/>
      <c r="G126" s="29"/>
    </row>
    <row r="127" spans="1:7" ht="15.95" customHeight="1" x14ac:dyDescent="0.25">
      <c r="A127" s="68" t="s">
        <v>108</v>
      </c>
      <c r="B127" s="35" t="s">
        <v>198</v>
      </c>
      <c r="C127" s="17"/>
      <c r="D127" s="1">
        <f>D77+D84+D88+D92+D96+D100+D104+D108+D112+D116+D120+D124</f>
        <v>2225066</v>
      </c>
      <c r="E127" s="1">
        <f>E77+E84+E88+E92+E96+E100+E104+E108+E112+E116+E120+E124</f>
        <v>2018422</v>
      </c>
      <c r="F127" s="1">
        <f>F77+F84+F88+F92+F96+F100+F104+F108+F112+F116+F120+F124</f>
        <v>0</v>
      </c>
      <c r="G127" s="1">
        <f>G77+G84+G88+G92+G96+G100+G104+G108+G112+G116+G120+G124</f>
        <v>206644</v>
      </c>
    </row>
    <row r="128" spans="1:7" ht="27.95" customHeight="1" x14ac:dyDescent="0.25">
      <c r="A128" s="69"/>
      <c r="B128" s="70" t="s">
        <v>187</v>
      </c>
      <c r="C128" s="20"/>
      <c r="D128" s="71">
        <f>D81</f>
        <v>1013670</v>
      </c>
      <c r="E128" s="71">
        <f>E81</f>
        <v>1013670</v>
      </c>
      <c r="F128" s="71">
        <f>F81</f>
        <v>0</v>
      </c>
      <c r="G128" s="71">
        <f>G81</f>
        <v>0</v>
      </c>
    </row>
    <row r="129" spans="1:7" ht="15.95" customHeight="1" x14ac:dyDescent="0.25">
      <c r="A129" s="13" t="s">
        <v>109</v>
      </c>
      <c r="B129" s="254" t="s">
        <v>70</v>
      </c>
      <c r="C129" s="252"/>
      <c r="D129" s="252"/>
      <c r="E129" s="252"/>
      <c r="F129" s="252"/>
      <c r="G129" s="253"/>
    </row>
    <row r="130" spans="1:7" ht="15" customHeight="1" x14ac:dyDescent="0.25">
      <c r="A130" s="7" t="s">
        <v>110</v>
      </c>
      <c r="B130" s="18" t="s">
        <v>20</v>
      </c>
      <c r="C130" s="9" t="s">
        <v>34</v>
      </c>
      <c r="D130" s="10">
        <f>E130+G130</f>
        <v>10137</v>
      </c>
      <c r="E130" s="10">
        <v>10137</v>
      </c>
      <c r="F130" s="10"/>
      <c r="G130" s="10"/>
    </row>
    <row r="131" spans="1:7" ht="15" customHeight="1" x14ac:dyDescent="0.25">
      <c r="A131" s="7" t="s">
        <v>111</v>
      </c>
      <c r="B131" s="21" t="s">
        <v>78</v>
      </c>
      <c r="C131" s="22" t="s">
        <v>34</v>
      </c>
      <c r="D131" s="10">
        <f>E131+G131</f>
        <v>29296</v>
      </c>
      <c r="E131" s="10">
        <v>29296</v>
      </c>
      <c r="F131" s="10">
        <v>22367</v>
      </c>
      <c r="G131" s="10"/>
    </row>
    <row r="132" spans="1:7" ht="15.95" customHeight="1" x14ac:dyDescent="0.25">
      <c r="A132" s="15" t="s">
        <v>112</v>
      </c>
      <c r="B132" s="19" t="s">
        <v>199</v>
      </c>
      <c r="C132" s="20"/>
      <c r="D132" s="1">
        <f>D130+D131</f>
        <v>39433</v>
      </c>
      <c r="E132" s="1">
        <f>E130+E131</f>
        <v>39433</v>
      </c>
      <c r="F132" s="1">
        <f>F130+F131</f>
        <v>22367</v>
      </c>
      <c r="G132" s="1">
        <f>G130+G131</f>
        <v>0</v>
      </c>
    </row>
    <row r="133" spans="1:7" ht="15.95" customHeight="1" x14ac:dyDescent="0.25">
      <c r="A133" s="13" t="s">
        <v>113</v>
      </c>
      <c r="B133" s="254" t="s">
        <v>191</v>
      </c>
      <c r="C133" s="255"/>
      <c r="D133" s="255"/>
      <c r="E133" s="255"/>
      <c r="F133" s="255"/>
      <c r="G133" s="256"/>
    </row>
    <row r="134" spans="1:7" ht="15" customHeight="1" x14ac:dyDescent="0.25">
      <c r="A134" s="7" t="s">
        <v>114</v>
      </c>
      <c r="B134" s="48" t="s">
        <v>20</v>
      </c>
      <c r="C134" s="22"/>
      <c r="D134" s="10">
        <f>SUM(D135:D136)</f>
        <v>439773</v>
      </c>
      <c r="E134" s="10">
        <f>SUM(E135:E136)</f>
        <v>358680</v>
      </c>
      <c r="F134" s="10">
        <f>SUM(F135:F136)</f>
        <v>68105</v>
      </c>
      <c r="G134" s="10">
        <f>SUM(G135:G136)</f>
        <v>81093</v>
      </c>
    </row>
    <row r="135" spans="1:7" ht="15" customHeight="1" x14ac:dyDescent="0.25">
      <c r="A135" s="13"/>
      <c r="B135" s="72"/>
      <c r="C135" s="22" t="s">
        <v>32</v>
      </c>
      <c r="D135" s="10">
        <f>E135+G135</f>
        <v>4344</v>
      </c>
      <c r="E135" s="33">
        <v>4344</v>
      </c>
      <c r="F135" s="33"/>
      <c r="G135" s="33"/>
    </row>
    <row r="136" spans="1:7" ht="15" customHeight="1" x14ac:dyDescent="0.25">
      <c r="A136" s="13"/>
      <c r="B136" s="72"/>
      <c r="C136" s="22" t="s">
        <v>57</v>
      </c>
      <c r="D136" s="10">
        <f>E136+G136</f>
        <v>435429</v>
      </c>
      <c r="E136" s="33">
        <v>354336</v>
      </c>
      <c r="F136" s="33">
        <v>68105</v>
      </c>
      <c r="G136" s="33">
        <v>81093</v>
      </c>
    </row>
    <row r="137" spans="1:7" ht="15" customHeight="1" x14ac:dyDescent="0.25">
      <c r="A137" s="7" t="s">
        <v>115</v>
      </c>
      <c r="B137" s="48" t="s">
        <v>62</v>
      </c>
      <c r="C137" s="22" t="s">
        <v>57</v>
      </c>
      <c r="D137" s="10">
        <f>E137+G137</f>
        <v>128823</v>
      </c>
      <c r="E137" s="10">
        <v>128823</v>
      </c>
      <c r="F137" s="10">
        <v>79861</v>
      </c>
      <c r="G137" s="10"/>
    </row>
    <row r="138" spans="1:7" ht="15" customHeight="1" x14ac:dyDescent="0.25">
      <c r="A138" s="7" t="s">
        <v>116</v>
      </c>
      <c r="B138" s="21" t="s">
        <v>35</v>
      </c>
      <c r="C138" s="22" t="s">
        <v>57</v>
      </c>
      <c r="D138" s="10">
        <f t="shared" ref="D138:D173" si="1">E138+G138</f>
        <v>104749</v>
      </c>
      <c r="E138" s="10">
        <v>104749</v>
      </c>
      <c r="F138" s="10">
        <v>57146</v>
      </c>
      <c r="G138" s="10"/>
    </row>
    <row r="139" spans="1:7" ht="15" customHeight="1" x14ac:dyDescent="0.25">
      <c r="A139" s="7" t="s">
        <v>117</v>
      </c>
      <c r="B139" s="21" t="s">
        <v>176</v>
      </c>
      <c r="C139" s="22" t="s">
        <v>57</v>
      </c>
      <c r="D139" s="10">
        <f t="shared" si="1"/>
        <v>149869</v>
      </c>
      <c r="E139" s="10">
        <v>149869</v>
      </c>
      <c r="F139" s="10">
        <v>72371</v>
      </c>
      <c r="G139" s="10"/>
    </row>
    <row r="140" spans="1:7" ht="15" customHeight="1" x14ac:dyDescent="0.25">
      <c r="A140" s="7" t="s">
        <v>170</v>
      </c>
      <c r="B140" s="21" t="s">
        <v>184</v>
      </c>
      <c r="C140" s="22" t="s">
        <v>57</v>
      </c>
      <c r="D140" s="10">
        <f t="shared" si="1"/>
        <v>143368</v>
      </c>
      <c r="E140" s="10">
        <v>143368</v>
      </c>
      <c r="F140" s="10">
        <v>82755</v>
      </c>
      <c r="G140" s="10"/>
    </row>
    <row r="141" spans="1:7" ht="15" customHeight="1" x14ac:dyDescent="0.25">
      <c r="A141" s="11" t="s">
        <v>171</v>
      </c>
      <c r="B141" s="12" t="s">
        <v>163</v>
      </c>
      <c r="C141" s="22" t="s">
        <v>57</v>
      </c>
      <c r="D141" s="10">
        <f t="shared" si="1"/>
        <v>89163</v>
      </c>
      <c r="E141" s="10">
        <v>89163</v>
      </c>
      <c r="F141" s="10">
        <v>46616</v>
      </c>
      <c r="G141" s="10"/>
    </row>
    <row r="142" spans="1:7" ht="15" customHeight="1" x14ac:dyDescent="0.25">
      <c r="A142" s="13" t="s">
        <v>118</v>
      </c>
      <c r="B142" s="23" t="s">
        <v>46</v>
      </c>
      <c r="C142" s="22" t="s">
        <v>57</v>
      </c>
      <c r="D142" s="10">
        <f t="shared" si="1"/>
        <v>137204</v>
      </c>
      <c r="E142" s="10">
        <v>137204</v>
      </c>
      <c r="F142" s="10">
        <v>85359</v>
      </c>
      <c r="G142" s="10"/>
    </row>
    <row r="143" spans="1:7" ht="15" customHeight="1" x14ac:dyDescent="0.25">
      <c r="A143" s="7" t="s">
        <v>172</v>
      </c>
      <c r="B143" s="21" t="s">
        <v>45</v>
      </c>
      <c r="C143" s="22" t="s">
        <v>57</v>
      </c>
      <c r="D143" s="10">
        <f t="shared" si="1"/>
        <v>100628</v>
      </c>
      <c r="E143" s="10">
        <v>100628</v>
      </c>
      <c r="F143" s="10">
        <v>66778</v>
      </c>
      <c r="G143" s="10"/>
    </row>
    <row r="144" spans="1:7" ht="15" customHeight="1" x14ac:dyDescent="0.25">
      <c r="A144" s="7" t="s">
        <v>173</v>
      </c>
      <c r="B144" s="21" t="s">
        <v>167</v>
      </c>
      <c r="C144" s="9" t="s">
        <v>57</v>
      </c>
      <c r="D144" s="10">
        <f t="shared" si="1"/>
        <v>214315</v>
      </c>
      <c r="E144" s="10">
        <v>214315</v>
      </c>
      <c r="F144" s="10">
        <v>94294</v>
      </c>
      <c r="G144" s="10"/>
    </row>
    <row r="145" spans="1:7" ht="15" customHeight="1" x14ac:dyDescent="0.25">
      <c r="A145" s="7" t="s">
        <v>119</v>
      </c>
      <c r="B145" s="21" t="s">
        <v>165</v>
      </c>
      <c r="C145" s="9" t="s">
        <v>57</v>
      </c>
      <c r="D145" s="10">
        <f t="shared" si="1"/>
        <v>145829</v>
      </c>
      <c r="E145" s="10">
        <v>145829</v>
      </c>
      <c r="F145" s="10">
        <v>78922</v>
      </c>
      <c r="G145" s="10"/>
    </row>
    <row r="146" spans="1:7" ht="15" customHeight="1" x14ac:dyDescent="0.25">
      <c r="A146" s="7" t="s">
        <v>120</v>
      </c>
      <c r="B146" s="21" t="s">
        <v>164</v>
      </c>
      <c r="C146" s="9" t="s">
        <v>57</v>
      </c>
      <c r="D146" s="10">
        <f t="shared" si="1"/>
        <v>123882</v>
      </c>
      <c r="E146" s="10">
        <v>123882</v>
      </c>
      <c r="F146" s="10">
        <v>69995</v>
      </c>
      <c r="G146" s="10"/>
    </row>
    <row r="147" spans="1:7" ht="15" customHeight="1" x14ac:dyDescent="0.25">
      <c r="A147" s="7" t="s">
        <v>121</v>
      </c>
      <c r="B147" s="21" t="s">
        <v>166</v>
      </c>
      <c r="C147" s="9" t="s">
        <v>57</v>
      </c>
      <c r="D147" s="10">
        <f t="shared" si="1"/>
        <v>135225</v>
      </c>
      <c r="E147" s="10">
        <v>135225</v>
      </c>
      <c r="F147" s="10">
        <v>74653</v>
      </c>
      <c r="G147" s="10"/>
    </row>
    <row r="148" spans="1:7" ht="15" customHeight="1" x14ac:dyDescent="0.25">
      <c r="A148" s="7" t="s">
        <v>122</v>
      </c>
      <c r="B148" s="24" t="s">
        <v>52</v>
      </c>
      <c r="C148" s="22" t="s">
        <v>57</v>
      </c>
      <c r="D148" s="10">
        <f t="shared" si="1"/>
        <v>164004</v>
      </c>
      <c r="E148" s="10">
        <v>97391</v>
      </c>
      <c r="F148" s="10">
        <v>52528</v>
      </c>
      <c r="G148" s="10">
        <v>66613</v>
      </c>
    </row>
    <row r="149" spans="1:7" ht="15" customHeight="1" x14ac:dyDescent="0.25">
      <c r="A149" s="7" t="s">
        <v>123</v>
      </c>
      <c r="B149" s="24" t="s">
        <v>51</v>
      </c>
      <c r="C149" s="22" t="s">
        <v>57</v>
      </c>
      <c r="D149" s="10">
        <f t="shared" si="1"/>
        <v>86496</v>
      </c>
      <c r="E149" s="10">
        <v>86496</v>
      </c>
      <c r="F149" s="10">
        <v>57413</v>
      </c>
      <c r="G149" s="10"/>
    </row>
    <row r="150" spans="1:7" ht="15" customHeight="1" x14ac:dyDescent="0.25">
      <c r="A150" s="7" t="s">
        <v>183</v>
      </c>
      <c r="B150" s="21" t="s">
        <v>47</v>
      </c>
      <c r="C150" s="22" t="s">
        <v>57</v>
      </c>
      <c r="D150" s="10">
        <f t="shared" si="1"/>
        <v>91530</v>
      </c>
      <c r="E150" s="10">
        <v>91530</v>
      </c>
      <c r="F150" s="10">
        <v>58126</v>
      </c>
      <c r="G150" s="10"/>
    </row>
    <row r="151" spans="1:7" ht="15" customHeight="1" x14ac:dyDescent="0.25">
      <c r="A151" s="7" t="s">
        <v>124</v>
      </c>
      <c r="B151" s="21" t="s">
        <v>50</v>
      </c>
      <c r="C151" s="22" t="s">
        <v>57</v>
      </c>
      <c r="D151" s="10">
        <f t="shared" si="1"/>
        <v>69184</v>
      </c>
      <c r="E151" s="10">
        <v>69184</v>
      </c>
      <c r="F151" s="10">
        <v>45606</v>
      </c>
      <c r="G151" s="10"/>
    </row>
    <row r="152" spans="1:7" ht="15" customHeight="1" x14ac:dyDescent="0.25">
      <c r="A152" s="7" t="s">
        <v>125</v>
      </c>
      <c r="B152" s="21" t="s">
        <v>182</v>
      </c>
      <c r="C152" s="22" t="s">
        <v>57</v>
      </c>
      <c r="D152" s="10">
        <f t="shared" si="1"/>
        <v>139593</v>
      </c>
      <c r="E152" s="10">
        <v>125112</v>
      </c>
      <c r="F152" s="10">
        <v>72147</v>
      </c>
      <c r="G152" s="10">
        <v>14481</v>
      </c>
    </row>
    <row r="153" spans="1:7" ht="15" customHeight="1" x14ac:dyDescent="0.25">
      <c r="A153" s="7" t="s">
        <v>126</v>
      </c>
      <c r="B153" s="21" t="s">
        <v>49</v>
      </c>
      <c r="C153" s="22" t="s">
        <v>57</v>
      </c>
      <c r="D153" s="10">
        <f t="shared" si="1"/>
        <v>72487</v>
      </c>
      <c r="E153" s="10">
        <v>72487</v>
      </c>
      <c r="F153" s="10">
        <v>46160</v>
      </c>
      <c r="G153" s="10"/>
    </row>
    <row r="154" spans="1:7" ht="15" customHeight="1" x14ac:dyDescent="0.25">
      <c r="A154" s="7" t="s">
        <v>127</v>
      </c>
      <c r="B154" s="21" t="s">
        <v>48</v>
      </c>
      <c r="C154" s="22" t="s">
        <v>57</v>
      </c>
      <c r="D154" s="10">
        <f t="shared" si="1"/>
        <v>67794</v>
      </c>
      <c r="E154" s="10">
        <v>67794</v>
      </c>
      <c r="F154" s="10">
        <v>44324</v>
      </c>
      <c r="G154" s="10"/>
    </row>
    <row r="155" spans="1:7" ht="15" customHeight="1" x14ac:dyDescent="0.25">
      <c r="A155" s="7" t="s">
        <v>128</v>
      </c>
      <c r="B155" s="24" t="s">
        <v>53</v>
      </c>
      <c r="C155" s="22" t="s">
        <v>57</v>
      </c>
      <c r="D155" s="10">
        <f t="shared" si="1"/>
        <v>79135</v>
      </c>
      <c r="E155" s="10">
        <v>79135</v>
      </c>
      <c r="F155" s="10">
        <v>48359</v>
      </c>
      <c r="G155" s="10"/>
    </row>
    <row r="156" spans="1:7" ht="15" customHeight="1" x14ac:dyDescent="0.25">
      <c r="A156" s="7" t="s">
        <v>179</v>
      </c>
      <c r="B156" s="21" t="s">
        <v>71</v>
      </c>
      <c r="C156" s="22" t="s">
        <v>57</v>
      </c>
      <c r="D156" s="10">
        <f t="shared" si="1"/>
        <v>89623</v>
      </c>
      <c r="E156" s="10">
        <v>89623</v>
      </c>
      <c r="F156" s="10">
        <v>48193</v>
      </c>
      <c r="G156" s="10"/>
    </row>
    <row r="157" spans="1:7" ht="15" customHeight="1" x14ac:dyDescent="0.25">
      <c r="A157" s="7" t="s">
        <v>129</v>
      </c>
      <c r="B157" s="21" t="s">
        <v>44</v>
      </c>
      <c r="C157" s="22" t="s">
        <v>57</v>
      </c>
      <c r="D157" s="10">
        <f t="shared" si="1"/>
        <v>130979</v>
      </c>
      <c r="E157" s="10">
        <v>130979</v>
      </c>
      <c r="F157" s="10">
        <v>77586</v>
      </c>
      <c r="G157" s="10"/>
    </row>
    <row r="158" spans="1:7" ht="15" customHeight="1" x14ac:dyDescent="0.25">
      <c r="A158" s="7" t="s">
        <v>130</v>
      </c>
      <c r="B158" s="24" t="s">
        <v>43</v>
      </c>
      <c r="C158" s="22" t="s">
        <v>57</v>
      </c>
      <c r="D158" s="10">
        <f t="shared" si="1"/>
        <v>70765</v>
      </c>
      <c r="E158" s="10">
        <v>70765</v>
      </c>
      <c r="F158" s="10">
        <v>39412</v>
      </c>
      <c r="G158" s="10"/>
    </row>
    <row r="159" spans="1:7" ht="15" customHeight="1" x14ac:dyDescent="0.25">
      <c r="A159" s="7" t="s">
        <v>131</v>
      </c>
      <c r="B159" s="21" t="s">
        <v>177</v>
      </c>
      <c r="C159" s="22" t="s">
        <v>57</v>
      </c>
      <c r="D159" s="10">
        <f t="shared" si="1"/>
        <v>94958</v>
      </c>
      <c r="E159" s="10">
        <v>94958</v>
      </c>
      <c r="F159" s="10">
        <v>63132</v>
      </c>
      <c r="G159" s="10"/>
    </row>
    <row r="160" spans="1:7" ht="15" customHeight="1" x14ac:dyDescent="0.25">
      <c r="A160" s="7" t="s">
        <v>132</v>
      </c>
      <c r="B160" s="21" t="s">
        <v>168</v>
      </c>
      <c r="C160" s="22" t="s">
        <v>57</v>
      </c>
      <c r="D160" s="10">
        <f t="shared" si="1"/>
        <v>210769</v>
      </c>
      <c r="E160" s="10">
        <v>210769</v>
      </c>
      <c r="F160" s="10">
        <v>130800</v>
      </c>
      <c r="G160" s="10"/>
    </row>
    <row r="161" spans="1:7" ht="15" customHeight="1" x14ac:dyDescent="0.25">
      <c r="A161" s="7" t="s">
        <v>133</v>
      </c>
      <c r="B161" s="21" t="s">
        <v>36</v>
      </c>
      <c r="C161" s="22" t="s">
        <v>57</v>
      </c>
      <c r="D161" s="10">
        <f t="shared" si="1"/>
        <v>127649</v>
      </c>
      <c r="E161" s="10">
        <v>127649</v>
      </c>
      <c r="F161" s="10">
        <v>81233</v>
      </c>
      <c r="G161" s="10"/>
    </row>
    <row r="162" spans="1:7" ht="15" customHeight="1" x14ac:dyDescent="0.25">
      <c r="A162" s="7" t="s">
        <v>134</v>
      </c>
      <c r="B162" s="21" t="s">
        <v>38</v>
      </c>
      <c r="C162" s="22" t="s">
        <v>57</v>
      </c>
      <c r="D162" s="10">
        <f t="shared" si="1"/>
        <v>144152</v>
      </c>
      <c r="E162" s="10">
        <v>144152</v>
      </c>
      <c r="F162" s="10">
        <v>85160</v>
      </c>
      <c r="G162" s="10"/>
    </row>
    <row r="163" spans="1:7" ht="15" customHeight="1" x14ac:dyDescent="0.25">
      <c r="A163" s="7" t="s">
        <v>135</v>
      </c>
      <c r="B163" s="21" t="s">
        <v>40</v>
      </c>
      <c r="C163" s="22" t="s">
        <v>57</v>
      </c>
      <c r="D163" s="10">
        <f t="shared" si="1"/>
        <v>235971</v>
      </c>
      <c r="E163" s="10">
        <v>235971</v>
      </c>
      <c r="F163" s="10">
        <v>144263</v>
      </c>
      <c r="G163" s="10"/>
    </row>
    <row r="164" spans="1:7" ht="15" customHeight="1" x14ac:dyDescent="0.25">
      <c r="A164" s="7" t="s">
        <v>136</v>
      </c>
      <c r="B164" s="21" t="s">
        <v>39</v>
      </c>
      <c r="C164" s="22" t="s">
        <v>57</v>
      </c>
      <c r="D164" s="10">
        <f t="shared" si="1"/>
        <v>139605</v>
      </c>
      <c r="E164" s="10">
        <v>139605</v>
      </c>
      <c r="F164" s="10">
        <v>86593</v>
      </c>
      <c r="G164" s="10"/>
    </row>
    <row r="165" spans="1:7" ht="15" customHeight="1" x14ac:dyDescent="0.25">
      <c r="A165" s="7" t="s">
        <v>137</v>
      </c>
      <c r="B165" s="18" t="s">
        <v>37</v>
      </c>
      <c r="C165" s="9" t="s">
        <v>57</v>
      </c>
      <c r="D165" s="10">
        <f t="shared" si="1"/>
        <v>199426</v>
      </c>
      <c r="E165" s="10">
        <v>199426</v>
      </c>
      <c r="F165" s="10">
        <v>121119</v>
      </c>
      <c r="G165" s="10"/>
    </row>
    <row r="166" spans="1:7" ht="15" customHeight="1" x14ac:dyDescent="0.25">
      <c r="A166" s="7" t="s">
        <v>138</v>
      </c>
      <c r="B166" s="25" t="s">
        <v>41</v>
      </c>
      <c r="C166" s="9" t="s">
        <v>57</v>
      </c>
      <c r="D166" s="10">
        <f t="shared" si="1"/>
        <v>57407</v>
      </c>
      <c r="E166" s="10">
        <v>57407</v>
      </c>
      <c r="F166" s="10">
        <v>35947</v>
      </c>
      <c r="G166" s="10"/>
    </row>
    <row r="167" spans="1:7" ht="15" customHeight="1" x14ac:dyDescent="0.25">
      <c r="A167" s="7" t="s">
        <v>139</v>
      </c>
      <c r="B167" s="25" t="s">
        <v>42</v>
      </c>
      <c r="C167" s="9" t="s">
        <v>57</v>
      </c>
      <c r="D167" s="10">
        <f t="shared" si="1"/>
        <v>79031</v>
      </c>
      <c r="E167" s="10">
        <v>79031</v>
      </c>
      <c r="F167" s="10">
        <v>50816</v>
      </c>
      <c r="G167" s="10"/>
    </row>
    <row r="168" spans="1:7" ht="15" customHeight="1" x14ac:dyDescent="0.25">
      <c r="A168" s="7" t="s">
        <v>140</v>
      </c>
      <c r="B168" s="18" t="s">
        <v>55</v>
      </c>
      <c r="C168" s="9" t="s">
        <v>57</v>
      </c>
      <c r="D168" s="10">
        <f t="shared" si="1"/>
        <v>58127</v>
      </c>
      <c r="E168" s="10">
        <v>58127</v>
      </c>
      <c r="F168" s="10">
        <v>44343</v>
      </c>
      <c r="G168" s="10"/>
    </row>
    <row r="169" spans="1:7" ht="15" customHeight="1" x14ac:dyDescent="0.25">
      <c r="A169" s="7" t="s">
        <v>180</v>
      </c>
      <c r="B169" s="18" t="s">
        <v>54</v>
      </c>
      <c r="C169" s="9" t="s">
        <v>57</v>
      </c>
      <c r="D169" s="10">
        <f t="shared" si="1"/>
        <v>479222</v>
      </c>
      <c r="E169" s="10">
        <v>479222</v>
      </c>
      <c r="F169" s="10">
        <v>358533</v>
      </c>
      <c r="G169" s="10"/>
    </row>
    <row r="170" spans="1:7" ht="15" customHeight="1" x14ac:dyDescent="0.25">
      <c r="A170" s="7" t="s">
        <v>141</v>
      </c>
      <c r="B170" s="18" t="s">
        <v>73</v>
      </c>
      <c r="C170" s="9" t="s">
        <v>57</v>
      </c>
      <c r="D170" s="10">
        <f t="shared" si="1"/>
        <v>56013</v>
      </c>
      <c r="E170" s="10">
        <v>56013</v>
      </c>
      <c r="F170" s="10">
        <v>40298</v>
      </c>
      <c r="G170" s="10"/>
    </row>
    <row r="171" spans="1:7" ht="15" customHeight="1" x14ac:dyDescent="0.25">
      <c r="A171" s="7" t="s">
        <v>142</v>
      </c>
      <c r="B171" s="18" t="s">
        <v>56</v>
      </c>
      <c r="C171" s="9" t="s">
        <v>57</v>
      </c>
      <c r="D171" s="10">
        <f t="shared" si="1"/>
        <v>55516</v>
      </c>
      <c r="E171" s="10">
        <v>55516</v>
      </c>
      <c r="F171" s="10">
        <v>40173</v>
      </c>
      <c r="G171" s="10"/>
    </row>
    <row r="172" spans="1:7" ht="15" customHeight="1" x14ac:dyDescent="0.25">
      <c r="A172" s="7" t="s">
        <v>143</v>
      </c>
      <c r="B172" s="18" t="s">
        <v>185</v>
      </c>
      <c r="C172" s="9" t="s">
        <v>57</v>
      </c>
      <c r="D172" s="10">
        <f t="shared" si="1"/>
        <v>130397</v>
      </c>
      <c r="E172" s="10">
        <v>130397</v>
      </c>
      <c r="F172" s="10">
        <v>71377</v>
      </c>
      <c r="G172" s="10"/>
    </row>
    <row r="173" spans="1:7" s="26" customFormat="1" ht="15" customHeight="1" x14ac:dyDescent="0.25">
      <c r="A173" s="7" t="s">
        <v>144</v>
      </c>
      <c r="B173" s="18" t="s">
        <v>186</v>
      </c>
      <c r="C173" s="9" t="s">
        <v>57</v>
      </c>
      <c r="D173" s="10">
        <f t="shared" si="1"/>
        <v>12180</v>
      </c>
      <c r="E173" s="10">
        <v>12180</v>
      </c>
      <c r="F173" s="10">
        <v>9299</v>
      </c>
      <c r="G173" s="10"/>
    </row>
    <row r="174" spans="1:7" ht="15.95" customHeight="1" x14ac:dyDescent="0.25">
      <c r="A174" s="15" t="s">
        <v>146</v>
      </c>
      <c r="B174" s="19" t="s">
        <v>200</v>
      </c>
      <c r="C174" s="17"/>
      <c r="D174" s="1">
        <f>D134+SUM(D137:D173)</f>
        <v>5054841</v>
      </c>
      <c r="E174" s="1">
        <f>E134+SUM(E137:E173)</f>
        <v>4892654</v>
      </c>
      <c r="F174" s="1">
        <f>F134+SUM(F137:F173)</f>
        <v>2829795</v>
      </c>
      <c r="G174" s="1">
        <f>G134+SUM(G137:G173)</f>
        <v>162187</v>
      </c>
    </row>
    <row r="175" spans="1:7" ht="15.95" customHeight="1" x14ac:dyDescent="0.25">
      <c r="A175" s="13" t="s">
        <v>147</v>
      </c>
      <c r="B175" s="257" t="s">
        <v>205</v>
      </c>
      <c r="C175" s="259"/>
      <c r="D175" s="259"/>
      <c r="E175" s="259"/>
      <c r="F175" s="259"/>
      <c r="G175" s="259"/>
    </row>
    <row r="176" spans="1:7" ht="15" customHeight="1" x14ac:dyDescent="0.25">
      <c r="A176" s="7" t="s">
        <v>181</v>
      </c>
      <c r="B176" s="55" t="s">
        <v>20</v>
      </c>
      <c r="C176" s="73"/>
      <c r="D176" s="10">
        <f>SUM(D177:D178)</f>
        <v>145924</v>
      </c>
      <c r="E176" s="10">
        <f>SUM(E177:E178)</f>
        <v>141580</v>
      </c>
      <c r="F176" s="10">
        <f>SUM(F177:F178)</f>
        <v>0</v>
      </c>
      <c r="G176" s="10">
        <f>SUM(G177:G178)</f>
        <v>4344</v>
      </c>
    </row>
    <row r="177" spans="1:7" ht="15" customHeight="1" x14ac:dyDescent="0.25">
      <c r="A177" s="13"/>
      <c r="B177" s="74"/>
      <c r="C177" s="22" t="s">
        <v>25</v>
      </c>
      <c r="D177" s="10">
        <f>E177+G177</f>
        <v>133474</v>
      </c>
      <c r="E177" s="33">
        <v>133474</v>
      </c>
      <c r="F177" s="33"/>
      <c r="G177" s="33"/>
    </row>
    <row r="178" spans="1:7" ht="15" customHeight="1" x14ac:dyDescent="0.25">
      <c r="A178" s="13"/>
      <c r="B178" s="75"/>
      <c r="C178" s="22" t="s">
        <v>32</v>
      </c>
      <c r="D178" s="10">
        <f>E178+G178</f>
        <v>12450</v>
      </c>
      <c r="E178" s="33">
        <v>8106</v>
      </c>
      <c r="F178" s="33"/>
      <c r="G178" s="33">
        <v>4344</v>
      </c>
    </row>
    <row r="179" spans="1:7" ht="15.95" customHeight="1" x14ac:dyDescent="0.25">
      <c r="A179" s="15" t="s">
        <v>148</v>
      </c>
      <c r="B179" s="19" t="s">
        <v>201</v>
      </c>
      <c r="C179" s="17"/>
      <c r="D179" s="1">
        <f>D176</f>
        <v>145924</v>
      </c>
      <c r="E179" s="1">
        <f>E176</f>
        <v>141580</v>
      </c>
      <c r="F179" s="1">
        <f>F176</f>
        <v>0</v>
      </c>
      <c r="G179" s="1">
        <f>G176</f>
        <v>4344</v>
      </c>
    </row>
    <row r="180" spans="1:7" ht="15.95" customHeight="1" x14ac:dyDescent="0.25">
      <c r="A180" s="13" t="s">
        <v>208</v>
      </c>
      <c r="B180" s="257" t="s">
        <v>74</v>
      </c>
      <c r="C180" s="258"/>
      <c r="D180" s="258"/>
      <c r="E180" s="258"/>
      <c r="F180" s="258"/>
      <c r="G180" s="258"/>
    </row>
    <row r="181" spans="1:7" ht="15" customHeight="1" x14ac:dyDescent="0.25">
      <c r="A181" s="27" t="s">
        <v>209</v>
      </c>
      <c r="B181" s="55" t="s">
        <v>20</v>
      </c>
      <c r="C181" s="28" t="s">
        <v>32</v>
      </c>
      <c r="D181" s="10">
        <f t="shared" ref="D181:D196" si="2">E181+G181</f>
        <v>337521</v>
      </c>
      <c r="E181" s="29">
        <v>314352</v>
      </c>
      <c r="F181" s="29"/>
      <c r="G181" s="29">
        <v>23169</v>
      </c>
    </row>
    <row r="182" spans="1:7" ht="15" customHeight="1" x14ac:dyDescent="0.25">
      <c r="A182" s="27" t="s">
        <v>210</v>
      </c>
      <c r="B182" s="21" t="s">
        <v>7</v>
      </c>
      <c r="C182" s="28" t="s">
        <v>32</v>
      </c>
      <c r="D182" s="10">
        <f t="shared" si="2"/>
        <v>22393</v>
      </c>
      <c r="E182" s="29">
        <v>22393</v>
      </c>
      <c r="F182" s="29">
        <v>11553</v>
      </c>
      <c r="G182" s="29"/>
    </row>
    <row r="183" spans="1:7" ht="15" customHeight="1" x14ac:dyDescent="0.25">
      <c r="A183" s="27" t="s">
        <v>211</v>
      </c>
      <c r="B183" s="21" t="s">
        <v>10</v>
      </c>
      <c r="C183" s="28" t="s">
        <v>32</v>
      </c>
      <c r="D183" s="10">
        <f t="shared" si="2"/>
        <v>21800</v>
      </c>
      <c r="E183" s="29">
        <v>21800</v>
      </c>
      <c r="F183" s="29">
        <v>12892</v>
      </c>
      <c r="G183" s="29"/>
    </row>
    <row r="184" spans="1:7" ht="15" customHeight="1" x14ac:dyDescent="0.25">
      <c r="A184" s="27" t="s">
        <v>212</v>
      </c>
      <c r="B184" s="21" t="s">
        <v>11</v>
      </c>
      <c r="C184" s="28" t="s">
        <v>32</v>
      </c>
      <c r="D184" s="10">
        <f t="shared" si="2"/>
        <v>60524</v>
      </c>
      <c r="E184" s="29">
        <v>60524</v>
      </c>
      <c r="F184" s="29">
        <v>37040</v>
      </c>
      <c r="G184" s="29"/>
    </row>
    <row r="185" spans="1:7" ht="15" customHeight="1" x14ac:dyDescent="0.25">
      <c r="A185" s="30" t="s">
        <v>213</v>
      </c>
      <c r="B185" s="21" t="s">
        <v>15</v>
      </c>
      <c r="C185" s="28" t="s">
        <v>32</v>
      </c>
      <c r="D185" s="10">
        <f t="shared" si="2"/>
        <v>23791</v>
      </c>
      <c r="E185" s="29">
        <v>23791</v>
      </c>
      <c r="F185" s="29">
        <v>14173</v>
      </c>
      <c r="G185" s="29"/>
    </row>
    <row r="186" spans="1:7" ht="15" customHeight="1" x14ac:dyDescent="0.25">
      <c r="A186" s="31" t="s">
        <v>214</v>
      </c>
      <c r="B186" s="21" t="s">
        <v>27</v>
      </c>
      <c r="C186" s="28" t="s">
        <v>32</v>
      </c>
      <c r="D186" s="10">
        <f t="shared" si="2"/>
        <v>186916</v>
      </c>
      <c r="E186" s="29">
        <v>186916</v>
      </c>
      <c r="F186" s="29">
        <v>121058</v>
      </c>
      <c r="G186" s="29"/>
    </row>
    <row r="187" spans="1:7" ht="15" customHeight="1" x14ac:dyDescent="0.25">
      <c r="A187" s="27" t="s">
        <v>215</v>
      </c>
      <c r="B187" s="21" t="s">
        <v>178</v>
      </c>
      <c r="C187" s="28" t="s">
        <v>32</v>
      </c>
      <c r="D187" s="10">
        <f t="shared" si="2"/>
        <v>14637</v>
      </c>
      <c r="E187" s="29">
        <v>14637</v>
      </c>
      <c r="F187" s="29">
        <v>11175</v>
      </c>
      <c r="G187" s="29"/>
    </row>
    <row r="188" spans="1:7" ht="15" customHeight="1" x14ac:dyDescent="0.25">
      <c r="A188" s="27" t="s">
        <v>216</v>
      </c>
      <c r="B188" s="21" t="s">
        <v>64</v>
      </c>
      <c r="C188" s="28" t="s">
        <v>32</v>
      </c>
      <c r="D188" s="10">
        <f t="shared" si="2"/>
        <v>51547</v>
      </c>
      <c r="E188" s="29">
        <v>51547</v>
      </c>
      <c r="F188" s="29">
        <v>36569</v>
      </c>
      <c r="G188" s="29"/>
    </row>
    <row r="189" spans="1:7" ht="15" customHeight="1" x14ac:dyDescent="0.25">
      <c r="A189" s="27" t="s">
        <v>217</v>
      </c>
      <c r="B189" s="21" t="s">
        <v>65</v>
      </c>
      <c r="C189" s="28" t="s">
        <v>32</v>
      </c>
      <c r="D189" s="10">
        <f t="shared" si="2"/>
        <v>41300</v>
      </c>
      <c r="E189" s="29">
        <v>41300</v>
      </c>
      <c r="F189" s="29">
        <v>26269</v>
      </c>
      <c r="G189" s="29"/>
    </row>
    <row r="190" spans="1:7" ht="15" customHeight="1" x14ac:dyDescent="0.25">
      <c r="A190" s="27" t="s">
        <v>218</v>
      </c>
      <c r="B190" s="21" t="s">
        <v>28</v>
      </c>
      <c r="C190" s="28" t="s">
        <v>32</v>
      </c>
      <c r="D190" s="10">
        <f t="shared" si="2"/>
        <v>25375</v>
      </c>
      <c r="E190" s="29">
        <v>25375</v>
      </c>
      <c r="F190" s="29">
        <v>18754</v>
      </c>
      <c r="G190" s="29"/>
    </row>
    <row r="191" spans="1:7" ht="15" customHeight="1" x14ac:dyDescent="0.25">
      <c r="A191" s="27" t="s">
        <v>149</v>
      </c>
      <c r="B191" s="21" t="s">
        <v>29</v>
      </c>
      <c r="C191" s="28" t="s">
        <v>32</v>
      </c>
      <c r="D191" s="10">
        <f t="shared" si="2"/>
        <v>62937</v>
      </c>
      <c r="E191" s="29">
        <v>62937</v>
      </c>
      <c r="F191" s="29">
        <v>43318</v>
      </c>
      <c r="G191" s="29"/>
    </row>
    <row r="192" spans="1:7" ht="15" customHeight="1" x14ac:dyDescent="0.25">
      <c r="A192" s="27" t="s">
        <v>150</v>
      </c>
      <c r="B192" s="21" t="s">
        <v>75</v>
      </c>
      <c r="C192" s="28" t="s">
        <v>32</v>
      </c>
      <c r="D192" s="10">
        <f t="shared" si="2"/>
        <v>30829</v>
      </c>
      <c r="E192" s="29">
        <v>30829</v>
      </c>
      <c r="F192" s="29">
        <v>21636</v>
      </c>
      <c r="G192" s="29"/>
    </row>
    <row r="193" spans="1:7" ht="15" customHeight="1" x14ac:dyDescent="0.25">
      <c r="A193" s="27" t="s">
        <v>151</v>
      </c>
      <c r="B193" s="21" t="s">
        <v>169</v>
      </c>
      <c r="C193" s="28" t="s">
        <v>32</v>
      </c>
      <c r="D193" s="10">
        <f t="shared" si="2"/>
        <v>25336</v>
      </c>
      <c r="E193" s="29">
        <v>25336</v>
      </c>
      <c r="F193" s="29">
        <v>16403</v>
      </c>
      <c r="G193" s="29"/>
    </row>
    <row r="194" spans="1:7" ht="15" customHeight="1" x14ac:dyDescent="0.25">
      <c r="A194" s="27" t="s">
        <v>152</v>
      </c>
      <c r="B194" s="21" t="s">
        <v>30</v>
      </c>
      <c r="C194" s="28" t="s">
        <v>32</v>
      </c>
      <c r="D194" s="10">
        <f t="shared" si="2"/>
        <v>359220</v>
      </c>
      <c r="E194" s="29">
        <v>359220</v>
      </c>
      <c r="F194" s="29">
        <v>242879</v>
      </c>
      <c r="G194" s="29"/>
    </row>
    <row r="195" spans="1:7" ht="15" customHeight="1" x14ac:dyDescent="0.25">
      <c r="A195" s="27" t="s">
        <v>153</v>
      </c>
      <c r="B195" s="10" t="s">
        <v>31</v>
      </c>
      <c r="C195" s="28" t="s">
        <v>32</v>
      </c>
      <c r="D195" s="10">
        <f t="shared" si="2"/>
        <v>112368</v>
      </c>
      <c r="E195" s="29">
        <v>112368</v>
      </c>
      <c r="F195" s="29">
        <v>73540</v>
      </c>
      <c r="G195" s="29"/>
    </row>
    <row r="196" spans="1:7" ht="15" customHeight="1" x14ac:dyDescent="0.25">
      <c r="A196" s="27" t="s">
        <v>154</v>
      </c>
      <c r="B196" s="32" t="s">
        <v>72</v>
      </c>
      <c r="C196" s="28" t="s">
        <v>32</v>
      </c>
      <c r="D196" s="10">
        <f t="shared" si="2"/>
        <v>323913</v>
      </c>
      <c r="E196" s="29">
        <v>323913</v>
      </c>
      <c r="F196" s="29">
        <v>215326</v>
      </c>
      <c r="G196" s="29"/>
    </row>
    <row r="197" spans="1:7" ht="15.95" customHeight="1" x14ac:dyDescent="0.25">
      <c r="A197" s="15" t="s">
        <v>155</v>
      </c>
      <c r="B197" s="19" t="s">
        <v>202</v>
      </c>
      <c r="C197" s="17"/>
      <c r="D197" s="1">
        <f>SUM(D181:D196)</f>
        <v>1700407</v>
      </c>
      <c r="E197" s="1">
        <f>SUM(E181:E196)</f>
        <v>1677238</v>
      </c>
      <c r="F197" s="1">
        <f>SUM(F181:F196)</f>
        <v>902585</v>
      </c>
      <c r="G197" s="1">
        <f>SUM(G181:G196)</f>
        <v>23169</v>
      </c>
    </row>
    <row r="198" spans="1:7" ht="15.95" customHeight="1" x14ac:dyDescent="0.25">
      <c r="A198" s="13" t="s">
        <v>156</v>
      </c>
      <c r="B198" s="257" t="s">
        <v>76</v>
      </c>
      <c r="C198" s="258"/>
      <c r="D198" s="258"/>
      <c r="E198" s="258"/>
      <c r="F198" s="258"/>
      <c r="G198" s="258"/>
    </row>
    <row r="199" spans="1:7" ht="15" customHeight="1" x14ac:dyDescent="0.25">
      <c r="A199" s="27" t="s">
        <v>157</v>
      </c>
      <c r="B199" s="21" t="s">
        <v>20</v>
      </c>
      <c r="C199" s="28" t="s">
        <v>24</v>
      </c>
      <c r="D199" s="10">
        <f>SUM(D200:D201)</f>
        <v>3518806</v>
      </c>
      <c r="E199" s="10">
        <f>SUM(E200:E201)</f>
        <v>3518806</v>
      </c>
      <c r="F199" s="10">
        <f>SUM(F200:F201)</f>
        <v>35940</v>
      </c>
      <c r="G199" s="10">
        <f>SUM(G200:G201)</f>
        <v>0</v>
      </c>
    </row>
    <row r="200" spans="1:7" ht="15.95" hidden="1" customHeight="1" x14ac:dyDescent="0.25">
      <c r="A200" s="60"/>
      <c r="B200" s="76" t="s">
        <v>8</v>
      </c>
      <c r="C200" s="77"/>
      <c r="D200" s="63">
        <f t="shared" ref="D200:D205" si="3">E200+G200</f>
        <v>1511854</v>
      </c>
      <c r="E200" s="63">
        <v>1511854</v>
      </c>
      <c r="F200" s="63">
        <v>35940</v>
      </c>
      <c r="G200" s="63"/>
    </row>
    <row r="201" spans="1:7" ht="15" customHeight="1" x14ac:dyDescent="0.25">
      <c r="A201" s="57"/>
      <c r="B201" s="78" t="s">
        <v>174</v>
      </c>
      <c r="C201" s="28" t="s">
        <v>24</v>
      </c>
      <c r="D201" s="10">
        <f t="shared" si="3"/>
        <v>2006952</v>
      </c>
      <c r="E201" s="29">
        <v>2006952</v>
      </c>
      <c r="F201" s="29"/>
      <c r="G201" s="29"/>
    </row>
    <row r="202" spans="1:7" ht="15" customHeight="1" x14ac:dyDescent="0.25">
      <c r="A202" s="13" t="s">
        <v>158</v>
      </c>
      <c r="B202" s="49" t="s">
        <v>58</v>
      </c>
      <c r="C202" s="22" t="s">
        <v>24</v>
      </c>
      <c r="D202" s="10">
        <f t="shared" si="3"/>
        <v>206361</v>
      </c>
      <c r="E202" s="33">
        <v>206361</v>
      </c>
      <c r="F202" s="33">
        <v>126639</v>
      </c>
      <c r="G202" s="33"/>
    </row>
    <row r="203" spans="1:7" ht="15" customHeight="1" x14ac:dyDescent="0.25">
      <c r="A203" s="50" t="s">
        <v>159</v>
      </c>
      <c r="B203" s="21" t="s">
        <v>59</v>
      </c>
      <c r="C203" s="22" t="s">
        <v>24</v>
      </c>
      <c r="D203" s="10">
        <f t="shared" si="3"/>
        <v>339237</v>
      </c>
      <c r="E203" s="10">
        <v>339237</v>
      </c>
      <c r="F203" s="10">
        <v>242571</v>
      </c>
      <c r="G203" s="10"/>
    </row>
    <row r="204" spans="1:7" ht="15" customHeight="1" x14ac:dyDescent="0.25">
      <c r="A204" s="80" t="s">
        <v>219</v>
      </c>
      <c r="B204" s="21" t="s">
        <v>185</v>
      </c>
      <c r="C204" s="22" t="s">
        <v>24</v>
      </c>
      <c r="D204" s="10">
        <f t="shared" si="3"/>
        <v>41656</v>
      </c>
      <c r="E204" s="33">
        <v>41656</v>
      </c>
      <c r="F204" s="33">
        <v>31803</v>
      </c>
      <c r="G204" s="33"/>
    </row>
    <row r="205" spans="1:7" s="26" customFormat="1" ht="15" customHeight="1" x14ac:dyDescent="0.25">
      <c r="A205" s="7" t="s">
        <v>160</v>
      </c>
      <c r="B205" s="21" t="s">
        <v>77</v>
      </c>
      <c r="C205" s="22" t="s">
        <v>24</v>
      </c>
      <c r="D205" s="10">
        <f t="shared" si="3"/>
        <v>413055</v>
      </c>
      <c r="E205" s="10">
        <v>413055</v>
      </c>
      <c r="F205" s="10">
        <v>217844</v>
      </c>
      <c r="G205" s="10"/>
    </row>
    <row r="206" spans="1:7" ht="15.95" customHeight="1" x14ac:dyDescent="0.25">
      <c r="A206" s="34" t="s">
        <v>161</v>
      </c>
      <c r="B206" s="35" t="s">
        <v>203</v>
      </c>
      <c r="C206" s="17"/>
      <c r="D206" s="1">
        <f>D199+SUM(D202:D205)</f>
        <v>4519115</v>
      </c>
      <c r="E206" s="1">
        <f>E199+SUM(E202:E205)</f>
        <v>4519115</v>
      </c>
      <c r="F206" s="1">
        <f>F199+SUM(F202:F205)</f>
        <v>654797</v>
      </c>
      <c r="G206" s="1">
        <f>G199+SUM(G202:G205)</f>
        <v>0</v>
      </c>
    </row>
    <row r="207" spans="1:7" s="26" customFormat="1" ht="15.95" customHeight="1" x14ac:dyDescent="0.25">
      <c r="A207" s="81"/>
      <c r="B207" s="82" t="s">
        <v>174</v>
      </c>
      <c r="C207" s="17"/>
      <c r="D207" s="71">
        <f>D201</f>
        <v>2006952</v>
      </c>
      <c r="E207" s="71">
        <f>E201</f>
        <v>2006952</v>
      </c>
      <c r="F207" s="71">
        <f>F201</f>
        <v>0</v>
      </c>
      <c r="G207" s="71">
        <f>G201</f>
        <v>0</v>
      </c>
    </row>
    <row r="208" spans="1:7" ht="15.95" customHeight="1" x14ac:dyDescent="0.25">
      <c r="A208" s="84" t="s">
        <v>162</v>
      </c>
      <c r="B208" s="85" t="s">
        <v>192</v>
      </c>
      <c r="C208" s="38"/>
      <c r="D208" s="39">
        <f>D75+D127+D132+D174+D179+D197+D206</f>
        <v>18538194</v>
      </c>
      <c r="E208" s="39">
        <f>E75+E127+E132+E174+E179+E197+E206</f>
        <v>17183961</v>
      </c>
      <c r="F208" s="39">
        <f>F75+F127+F132+F174+F179+F197+F206</f>
        <v>6430095</v>
      </c>
      <c r="G208" s="39">
        <f>G75+G127+G132+G174+G179+G197+G206</f>
        <v>1354233</v>
      </c>
    </row>
    <row r="209" spans="1:7" s="26" customFormat="1" ht="15.95" customHeight="1" x14ac:dyDescent="0.25">
      <c r="A209" s="81"/>
      <c r="B209" s="82" t="s">
        <v>174</v>
      </c>
      <c r="C209" s="17"/>
      <c r="D209" s="71">
        <f>E209+G209</f>
        <v>2006952</v>
      </c>
      <c r="E209" s="71">
        <f>E201</f>
        <v>2006952</v>
      </c>
      <c r="F209" s="71">
        <f>F201</f>
        <v>0</v>
      </c>
      <c r="G209" s="71">
        <f>G201</f>
        <v>0</v>
      </c>
    </row>
    <row r="210" spans="1:7" s="26" customFormat="1" ht="27.95" customHeight="1" x14ac:dyDescent="0.25">
      <c r="A210" s="69"/>
      <c r="B210" s="86" t="s">
        <v>67</v>
      </c>
      <c r="C210" s="17"/>
      <c r="D210" s="71">
        <f>E210+G210</f>
        <v>1013670</v>
      </c>
      <c r="E210" s="71">
        <f>E81</f>
        <v>1013670</v>
      </c>
      <c r="F210" s="71">
        <f>F81</f>
        <v>0</v>
      </c>
      <c r="G210" s="71">
        <f>G207</f>
        <v>0</v>
      </c>
    </row>
    <row r="211" spans="1:7" ht="15" customHeight="1" x14ac:dyDescent="0.25">
      <c r="A211" s="40"/>
      <c r="B211" s="41"/>
      <c r="C211" s="42"/>
      <c r="D211" s="41"/>
      <c r="E211" s="41"/>
      <c r="F211" s="43"/>
      <c r="G211" s="44"/>
    </row>
    <row r="212" spans="1:7" x14ac:dyDescent="0.25">
      <c r="A212" s="40"/>
      <c r="B212" s="14"/>
      <c r="C212" s="45"/>
      <c r="D212" s="14"/>
      <c r="E212" s="14"/>
      <c r="F212" s="44"/>
      <c r="G212" s="14"/>
    </row>
    <row r="213" spans="1:7" x14ac:dyDescent="0.25">
      <c r="A213" s="14"/>
      <c r="B213" s="14"/>
      <c r="C213" s="46"/>
      <c r="D213" s="14"/>
      <c r="E213" s="14"/>
      <c r="F213" s="14"/>
      <c r="G213" s="14"/>
    </row>
    <row r="214" spans="1:7" x14ac:dyDescent="0.25">
      <c r="A214" s="14"/>
      <c r="B214" s="14"/>
      <c r="C214" s="46"/>
      <c r="D214" s="14"/>
      <c r="E214" s="14"/>
      <c r="F214" s="14"/>
      <c r="G214" s="14"/>
    </row>
    <row r="215" spans="1:7" x14ac:dyDescent="0.25">
      <c r="A215" s="14"/>
      <c r="B215" s="14"/>
      <c r="C215" s="46"/>
      <c r="D215" s="14"/>
      <c r="E215" s="14"/>
      <c r="F215" s="14"/>
      <c r="G215" s="14"/>
    </row>
    <row r="216" spans="1:7" x14ac:dyDescent="0.25">
      <c r="A216" s="14"/>
      <c r="B216" s="14"/>
      <c r="C216" s="46"/>
      <c r="D216" s="14"/>
      <c r="E216" s="14"/>
      <c r="F216" s="14"/>
      <c r="G216" s="14"/>
    </row>
    <row r="217" spans="1:7" x14ac:dyDescent="0.25">
      <c r="A217" s="14"/>
      <c r="B217" s="14"/>
      <c r="C217" s="46"/>
      <c r="D217" s="14"/>
      <c r="E217" s="14"/>
      <c r="F217" s="14"/>
      <c r="G217" s="14"/>
    </row>
    <row r="218" spans="1:7" x14ac:dyDescent="0.25">
      <c r="A218" s="14"/>
      <c r="B218" s="14"/>
      <c r="C218" s="46"/>
      <c r="D218" s="14"/>
      <c r="E218" s="14"/>
      <c r="F218" s="14"/>
      <c r="G218" s="14" t="s">
        <v>193</v>
      </c>
    </row>
    <row r="219" spans="1:7" x14ac:dyDescent="0.25">
      <c r="A219" s="14"/>
      <c r="B219" s="14"/>
      <c r="C219" s="46"/>
      <c r="D219" s="14"/>
      <c r="E219" s="14"/>
      <c r="F219" s="14"/>
      <c r="G219" s="14"/>
    </row>
    <row r="220" spans="1:7" x14ac:dyDescent="0.25">
      <c r="A220" s="14"/>
      <c r="B220" s="14"/>
      <c r="C220" s="46"/>
      <c r="D220" s="14"/>
      <c r="E220" s="14"/>
      <c r="F220" s="14"/>
      <c r="G220" s="14"/>
    </row>
    <row r="221" spans="1:7" x14ac:dyDescent="0.25">
      <c r="A221" s="14"/>
      <c r="B221" s="14"/>
      <c r="C221" s="46"/>
      <c r="D221" s="14"/>
      <c r="E221" s="14"/>
      <c r="F221" s="14"/>
      <c r="G221" s="14"/>
    </row>
    <row r="222" spans="1:7" x14ac:dyDescent="0.25">
      <c r="A222" s="14"/>
      <c r="B222" s="14"/>
      <c r="C222" s="46"/>
      <c r="D222" s="14"/>
      <c r="E222" s="14"/>
      <c r="F222" s="14"/>
      <c r="G222" s="14"/>
    </row>
    <row r="223" spans="1:7" x14ac:dyDescent="0.25">
      <c r="A223" s="14"/>
      <c r="B223" s="14"/>
      <c r="C223" s="46"/>
      <c r="D223" s="14"/>
      <c r="E223" s="14"/>
      <c r="F223" s="14"/>
      <c r="G223" s="14"/>
    </row>
    <row r="224" spans="1:7" x14ac:dyDescent="0.25">
      <c r="A224" s="14"/>
      <c r="B224" s="14"/>
      <c r="C224" s="46"/>
      <c r="D224" s="14"/>
      <c r="E224" s="14"/>
      <c r="F224" s="14"/>
      <c r="G224" s="14"/>
    </row>
    <row r="225" spans="1:7" x14ac:dyDescent="0.25">
      <c r="A225" s="14"/>
      <c r="B225" s="14"/>
      <c r="C225" s="46"/>
      <c r="D225" s="14"/>
      <c r="E225" s="14"/>
      <c r="F225" s="14"/>
      <c r="G225" s="14"/>
    </row>
    <row r="226" spans="1:7" x14ac:dyDescent="0.25">
      <c r="A226" s="14"/>
      <c r="B226" s="14"/>
      <c r="C226" s="46"/>
      <c r="D226" s="14"/>
      <c r="E226" s="14"/>
      <c r="F226" s="14"/>
      <c r="G226" s="14"/>
    </row>
    <row r="227" spans="1:7" x14ac:dyDescent="0.25">
      <c r="A227" s="14"/>
      <c r="B227" s="14"/>
      <c r="C227" s="46"/>
      <c r="D227" s="14"/>
      <c r="E227" s="14"/>
      <c r="F227" s="14"/>
      <c r="G227" s="14"/>
    </row>
    <row r="228" spans="1:7" x14ac:dyDescent="0.25">
      <c r="A228" s="14"/>
      <c r="B228" s="14"/>
      <c r="C228" s="46"/>
      <c r="D228" s="14"/>
      <c r="E228" s="14"/>
      <c r="F228" s="14"/>
      <c r="G228" s="14"/>
    </row>
    <row r="229" spans="1:7" x14ac:dyDescent="0.25">
      <c r="A229" s="14"/>
      <c r="B229" s="14"/>
      <c r="C229" s="46"/>
      <c r="D229" s="14"/>
      <c r="E229" s="14"/>
      <c r="F229" s="14"/>
      <c r="G229" s="14"/>
    </row>
    <row r="230" spans="1:7" x14ac:dyDescent="0.25">
      <c r="A230" s="14"/>
      <c r="B230" s="14"/>
      <c r="C230" s="46"/>
      <c r="D230" s="14"/>
      <c r="E230" s="14"/>
      <c r="F230" s="14"/>
      <c r="G230" s="14"/>
    </row>
    <row r="231" spans="1:7" x14ac:dyDescent="0.25">
      <c r="A231" s="14"/>
      <c r="B231" s="14"/>
      <c r="C231" s="46"/>
      <c r="D231" s="14"/>
      <c r="E231" s="14"/>
      <c r="F231" s="14"/>
      <c r="G231" s="14"/>
    </row>
    <row r="232" spans="1:7" x14ac:dyDescent="0.25">
      <c r="A232" s="14"/>
      <c r="B232" s="14"/>
      <c r="C232" s="46"/>
      <c r="D232" s="14"/>
      <c r="E232" s="14"/>
      <c r="F232" s="14"/>
      <c r="G232" s="14"/>
    </row>
    <row r="233" spans="1:7" x14ac:dyDescent="0.25">
      <c r="A233" s="14"/>
      <c r="B233" s="14"/>
      <c r="C233" s="46"/>
      <c r="D233" s="14"/>
      <c r="E233" s="14"/>
      <c r="F233" s="14"/>
      <c r="G233" s="14"/>
    </row>
    <row r="234" spans="1:7" x14ac:dyDescent="0.25">
      <c r="A234" s="14"/>
      <c r="B234" s="14"/>
      <c r="C234" s="46"/>
      <c r="D234" s="14"/>
      <c r="E234" s="14"/>
      <c r="F234" s="14"/>
      <c r="G234" s="14"/>
    </row>
    <row r="235" spans="1:7" x14ac:dyDescent="0.25">
      <c r="A235" s="14"/>
      <c r="B235" s="14"/>
      <c r="C235" s="46"/>
      <c r="D235" s="14"/>
      <c r="E235" s="14"/>
      <c r="F235" s="14"/>
      <c r="G235" s="14"/>
    </row>
    <row r="236" spans="1:7" x14ac:dyDescent="0.25">
      <c r="A236" s="14"/>
      <c r="B236" s="14"/>
      <c r="C236" s="46"/>
      <c r="D236" s="14"/>
      <c r="E236" s="14"/>
      <c r="F236" s="14"/>
      <c r="G236" s="14"/>
    </row>
    <row r="237" spans="1:7" x14ac:dyDescent="0.25">
      <c r="A237" s="14"/>
      <c r="B237" s="14"/>
      <c r="C237" s="46"/>
      <c r="D237" s="14"/>
      <c r="E237" s="14"/>
      <c r="F237" s="14"/>
      <c r="G237" s="14"/>
    </row>
    <row r="238" spans="1:7" x14ac:dyDescent="0.25">
      <c r="A238" s="14"/>
      <c r="B238" s="14"/>
      <c r="C238" s="46"/>
      <c r="D238" s="14"/>
      <c r="E238" s="14"/>
      <c r="F238" s="14"/>
      <c r="G238" s="14"/>
    </row>
    <row r="239" spans="1:7" x14ac:dyDescent="0.25">
      <c r="A239" s="14"/>
      <c r="B239" s="14"/>
      <c r="C239" s="46"/>
      <c r="D239" s="14"/>
      <c r="E239" s="14"/>
      <c r="F239" s="14"/>
      <c r="G239" s="14"/>
    </row>
    <row r="240" spans="1:7" x14ac:dyDescent="0.25">
      <c r="A240" s="14"/>
      <c r="B240" s="14"/>
      <c r="C240" s="46"/>
      <c r="D240" s="14"/>
      <c r="E240" s="14"/>
      <c r="F240" s="14"/>
      <c r="G240" s="14"/>
    </row>
    <row r="241" spans="1:7" x14ac:dyDescent="0.25">
      <c r="A241" s="14"/>
      <c r="B241" s="14"/>
      <c r="C241" s="46"/>
      <c r="D241" s="14"/>
      <c r="E241" s="14"/>
      <c r="F241" s="14"/>
      <c r="G241" s="14"/>
    </row>
    <row r="242" spans="1:7" x14ac:dyDescent="0.25">
      <c r="A242" s="14"/>
      <c r="B242" s="14"/>
      <c r="C242" s="46"/>
      <c r="D242" s="14"/>
      <c r="E242" s="14"/>
      <c r="F242" s="14"/>
      <c r="G242" s="14"/>
    </row>
    <row r="243" spans="1:7" x14ac:dyDescent="0.25">
      <c r="A243" s="14"/>
      <c r="B243" s="14"/>
      <c r="C243" s="46"/>
      <c r="D243" s="14"/>
      <c r="E243" s="14"/>
      <c r="F243" s="14"/>
      <c r="G243" s="14"/>
    </row>
    <row r="244" spans="1:7" x14ac:dyDescent="0.25">
      <c r="A244" s="14"/>
      <c r="B244" s="14"/>
      <c r="C244" s="46"/>
      <c r="D244" s="14"/>
      <c r="E244" s="14"/>
      <c r="F244" s="14"/>
      <c r="G244" s="14"/>
    </row>
    <row r="245" spans="1:7" x14ac:dyDescent="0.25">
      <c r="A245" s="14"/>
      <c r="B245" s="14"/>
      <c r="C245" s="46"/>
      <c r="D245" s="14"/>
      <c r="E245" s="14"/>
      <c r="F245" s="14"/>
      <c r="G245" s="14"/>
    </row>
    <row r="246" spans="1:7" x14ac:dyDescent="0.25">
      <c r="A246" s="14"/>
      <c r="B246" s="14"/>
      <c r="C246" s="46"/>
      <c r="D246" s="14"/>
      <c r="E246" s="14"/>
      <c r="F246" s="14"/>
      <c r="G246" s="14"/>
    </row>
    <row r="247" spans="1:7" x14ac:dyDescent="0.25">
      <c r="A247" s="14"/>
      <c r="B247" s="14"/>
      <c r="C247" s="46"/>
      <c r="D247" s="14"/>
      <c r="E247" s="14"/>
      <c r="F247" s="14"/>
      <c r="G247" s="14"/>
    </row>
    <row r="248" spans="1:7" x14ac:dyDescent="0.25">
      <c r="A248" s="14"/>
      <c r="B248" s="14"/>
      <c r="C248" s="46"/>
      <c r="D248" s="14"/>
      <c r="E248" s="14"/>
      <c r="F248" s="14"/>
      <c r="G248" s="14"/>
    </row>
    <row r="249" spans="1:7" x14ac:dyDescent="0.25">
      <c r="A249" s="14"/>
      <c r="B249" s="14"/>
      <c r="C249" s="46"/>
      <c r="D249" s="14"/>
      <c r="E249" s="14"/>
      <c r="F249" s="14"/>
      <c r="G249" s="14"/>
    </row>
    <row r="250" spans="1:7" x14ac:dyDescent="0.25">
      <c r="A250" s="14"/>
      <c r="B250" s="14"/>
      <c r="C250" s="46"/>
      <c r="D250" s="14"/>
      <c r="E250" s="14"/>
      <c r="F250" s="14"/>
      <c r="G250" s="14"/>
    </row>
    <row r="251" spans="1:7" x14ac:dyDescent="0.25">
      <c r="A251" s="14"/>
      <c r="B251" s="14"/>
      <c r="C251" s="46"/>
      <c r="D251" s="14"/>
      <c r="E251" s="14"/>
      <c r="F251" s="14"/>
      <c r="G251" s="14"/>
    </row>
    <row r="252" spans="1:7" x14ac:dyDescent="0.25">
      <c r="A252" s="14"/>
      <c r="B252" s="14"/>
      <c r="C252" s="46"/>
      <c r="D252" s="14"/>
      <c r="E252" s="14"/>
      <c r="F252" s="14"/>
      <c r="G252" s="14"/>
    </row>
    <row r="253" spans="1:7" x14ac:dyDescent="0.25">
      <c r="A253" s="14"/>
      <c r="B253" s="14"/>
      <c r="C253" s="46"/>
      <c r="D253" s="14"/>
      <c r="E253" s="14"/>
      <c r="F253" s="14"/>
      <c r="G253" s="14"/>
    </row>
    <row r="254" spans="1:7" x14ac:dyDescent="0.25">
      <c r="A254" s="14"/>
      <c r="B254" s="14"/>
      <c r="C254" s="46"/>
      <c r="D254" s="14"/>
      <c r="E254" s="14"/>
      <c r="F254" s="14"/>
      <c r="G254" s="14"/>
    </row>
    <row r="255" spans="1:7" x14ac:dyDescent="0.25">
      <c r="A255" s="14"/>
      <c r="B255" s="14"/>
      <c r="C255" s="46"/>
      <c r="D255" s="14"/>
      <c r="E255" s="14"/>
      <c r="F255" s="14"/>
      <c r="G255" s="14"/>
    </row>
    <row r="256" spans="1:7" x14ac:dyDescent="0.25">
      <c r="A256" s="14"/>
      <c r="B256" s="14"/>
      <c r="C256" s="46"/>
      <c r="D256" s="14"/>
      <c r="E256" s="14"/>
      <c r="F256" s="14"/>
      <c r="G256" s="14"/>
    </row>
    <row r="257" spans="1:7" x14ac:dyDescent="0.25">
      <c r="A257" s="14"/>
      <c r="B257" s="14"/>
      <c r="C257" s="46"/>
      <c r="D257" s="14"/>
      <c r="E257" s="14"/>
      <c r="F257" s="14"/>
      <c r="G257" s="14"/>
    </row>
    <row r="258" spans="1:7" x14ac:dyDescent="0.25">
      <c r="A258" s="14"/>
      <c r="B258" s="14"/>
      <c r="C258" s="46"/>
      <c r="D258" s="14"/>
      <c r="E258" s="14"/>
      <c r="F258" s="14"/>
      <c r="G258" s="14"/>
    </row>
    <row r="259" spans="1:7" x14ac:dyDescent="0.25">
      <c r="A259" s="14"/>
      <c r="B259" s="14"/>
      <c r="C259" s="46"/>
      <c r="D259" s="14"/>
      <c r="E259" s="14"/>
      <c r="F259" s="14"/>
      <c r="G259" s="14"/>
    </row>
    <row r="260" spans="1:7" x14ac:dyDescent="0.25">
      <c r="A260" s="14"/>
      <c r="B260" s="14"/>
      <c r="C260" s="46"/>
      <c r="D260" s="14"/>
      <c r="E260" s="14"/>
      <c r="F260" s="14"/>
      <c r="G260" s="14"/>
    </row>
    <row r="261" spans="1:7" x14ac:dyDescent="0.25">
      <c r="A261" s="14"/>
      <c r="B261" s="14"/>
      <c r="C261" s="46"/>
      <c r="D261" s="14"/>
      <c r="E261" s="14"/>
      <c r="F261" s="14"/>
      <c r="G261" s="14"/>
    </row>
    <row r="262" spans="1:7" x14ac:dyDescent="0.25">
      <c r="A262" s="14"/>
      <c r="B262" s="14"/>
      <c r="C262" s="46"/>
      <c r="D262" s="14"/>
      <c r="E262" s="14"/>
      <c r="F262" s="14"/>
      <c r="G262" s="14"/>
    </row>
    <row r="263" spans="1:7" x14ac:dyDescent="0.25">
      <c r="A263" s="14"/>
      <c r="B263" s="14"/>
      <c r="C263" s="46"/>
      <c r="D263" s="14"/>
      <c r="E263" s="14"/>
      <c r="F263" s="14"/>
      <c r="G263" s="14"/>
    </row>
    <row r="264" spans="1:7" x14ac:dyDescent="0.25">
      <c r="A264" s="14"/>
      <c r="B264" s="14"/>
      <c r="C264" s="46"/>
      <c r="D264" s="14"/>
      <c r="E264" s="14"/>
      <c r="F264" s="14"/>
      <c r="G264" s="14"/>
    </row>
    <row r="265" spans="1:7" x14ac:dyDescent="0.25">
      <c r="A265" s="14"/>
      <c r="B265" s="14"/>
      <c r="C265" s="46"/>
      <c r="D265" s="14"/>
      <c r="E265" s="14"/>
      <c r="F265" s="14"/>
      <c r="G265" s="14"/>
    </row>
    <row r="266" spans="1:7" x14ac:dyDescent="0.25">
      <c r="A266" s="14"/>
      <c r="B266" s="14"/>
      <c r="C266" s="46"/>
      <c r="D266" s="14"/>
      <c r="E266" s="14"/>
      <c r="F266" s="14"/>
      <c r="G266" s="14"/>
    </row>
    <row r="267" spans="1:7" x14ac:dyDescent="0.25">
      <c r="A267" s="14"/>
      <c r="B267" s="14"/>
      <c r="C267" s="46"/>
      <c r="D267" s="14"/>
      <c r="E267" s="14"/>
      <c r="F267" s="14"/>
      <c r="G267" s="14"/>
    </row>
    <row r="268" spans="1:7" x14ac:dyDescent="0.25">
      <c r="A268" s="14"/>
      <c r="B268" s="14"/>
      <c r="C268" s="46"/>
      <c r="D268" s="14"/>
      <c r="E268" s="14"/>
      <c r="F268" s="14"/>
      <c r="G268" s="14"/>
    </row>
    <row r="269" spans="1:7" x14ac:dyDescent="0.25">
      <c r="A269" s="14"/>
      <c r="B269" s="14"/>
      <c r="C269" s="46"/>
      <c r="D269" s="14"/>
      <c r="E269" s="14"/>
      <c r="F269" s="14"/>
      <c r="G269" s="14"/>
    </row>
    <row r="270" spans="1:7" x14ac:dyDescent="0.25">
      <c r="A270" s="14"/>
      <c r="B270" s="14"/>
      <c r="C270" s="46"/>
      <c r="D270" s="14"/>
      <c r="E270" s="14"/>
      <c r="F270" s="14"/>
      <c r="G270" s="14"/>
    </row>
    <row r="271" spans="1:7" x14ac:dyDescent="0.25">
      <c r="A271" s="14"/>
      <c r="B271" s="14"/>
      <c r="C271" s="46"/>
      <c r="D271" s="14"/>
      <c r="E271" s="14"/>
      <c r="F271" s="14"/>
      <c r="G271" s="14"/>
    </row>
    <row r="272" spans="1:7" x14ac:dyDescent="0.25">
      <c r="A272" s="14"/>
      <c r="B272" s="14"/>
      <c r="C272" s="46"/>
      <c r="D272" s="14"/>
      <c r="E272" s="14"/>
      <c r="F272" s="14"/>
      <c r="G272" s="14"/>
    </row>
    <row r="273" spans="1:7" x14ac:dyDescent="0.25">
      <c r="A273" s="14"/>
      <c r="B273" s="14"/>
      <c r="C273" s="46"/>
      <c r="D273" s="14"/>
      <c r="E273" s="14"/>
      <c r="F273" s="14"/>
      <c r="G273" s="14"/>
    </row>
    <row r="274" spans="1:7" x14ac:dyDescent="0.25">
      <c r="A274" s="14"/>
      <c r="B274" s="14"/>
      <c r="C274" s="46"/>
      <c r="D274" s="14"/>
      <c r="E274" s="14"/>
      <c r="F274" s="14"/>
      <c r="G274" s="14"/>
    </row>
    <row r="275" spans="1:7" x14ac:dyDescent="0.25">
      <c r="A275" s="14"/>
      <c r="B275" s="14"/>
      <c r="C275" s="46"/>
      <c r="D275" s="14"/>
      <c r="E275" s="14"/>
      <c r="F275" s="14"/>
      <c r="G275" s="14"/>
    </row>
    <row r="276" spans="1:7" x14ac:dyDescent="0.25">
      <c r="A276" s="14"/>
      <c r="B276" s="14"/>
      <c r="C276" s="46"/>
      <c r="D276" s="14"/>
      <c r="E276" s="14"/>
      <c r="F276" s="14"/>
      <c r="G276" s="14"/>
    </row>
    <row r="277" spans="1:7" x14ac:dyDescent="0.25">
      <c r="A277" s="14"/>
      <c r="B277" s="14"/>
      <c r="C277" s="46"/>
      <c r="D277" s="14"/>
      <c r="E277" s="14"/>
      <c r="F277" s="14"/>
      <c r="G277" s="14"/>
    </row>
    <row r="278" spans="1:7" x14ac:dyDescent="0.25">
      <c r="A278" s="14"/>
      <c r="B278" s="14"/>
      <c r="C278" s="46"/>
      <c r="D278" s="14"/>
      <c r="E278" s="14"/>
      <c r="F278" s="14"/>
      <c r="G278" s="14"/>
    </row>
    <row r="279" spans="1:7" x14ac:dyDescent="0.25">
      <c r="A279" s="14"/>
      <c r="B279" s="14"/>
      <c r="C279" s="46"/>
      <c r="D279" s="14"/>
      <c r="E279" s="14"/>
      <c r="F279" s="14"/>
      <c r="G279" s="14"/>
    </row>
    <row r="280" spans="1:7" x14ac:dyDescent="0.25">
      <c r="A280" s="14"/>
      <c r="B280" s="14"/>
      <c r="C280" s="46"/>
      <c r="D280" s="14"/>
      <c r="E280" s="14"/>
      <c r="F280" s="14"/>
      <c r="G280" s="14"/>
    </row>
    <row r="281" spans="1:7" x14ac:dyDescent="0.25">
      <c r="A281" s="14"/>
      <c r="B281" s="14"/>
      <c r="C281" s="46"/>
      <c r="D281" s="14"/>
      <c r="E281" s="14"/>
      <c r="F281" s="14"/>
      <c r="G281" s="14"/>
    </row>
    <row r="282" spans="1:7" x14ac:dyDescent="0.25">
      <c r="A282" s="14"/>
      <c r="B282" s="14"/>
      <c r="C282" s="46"/>
      <c r="D282" s="14"/>
      <c r="E282" s="14"/>
      <c r="F282" s="14"/>
      <c r="G282" s="14"/>
    </row>
    <row r="283" spans="1:7" x14ac:dyDescent="0.25">
      <c r="A283" s="14"/>
      <c r="B283" s="14"/>
      <c r="C283" s="46"/>
      <c r="D283" s="14"/>
      <c r="E283" s="14"/>
      <c r="F283" s="14"/>
      <c r="G283" s="14"/>
    </row>
    <row r="284" spans="1:7" x14ac:dyDescent="0.25">
      <c r="A284" s="14"/>
      <c r="B284" s="14"/>
      <c r="C284" s="46"/>
      <c r="D284" s="14"/>
      <c r="E284" s="14"/>
      <c r="F284" s="14"/>
      <c r="G284" s="14"/>
    </row>
    <row r="285" spans="1:7" x14ac:dyDescent="0.25">
      <c r="A285" s="14"/>
      <c r="B285" s="14"/>
      <c r="C285" s="46"/>
      <c r="D285" s="14"/>
      <c r="E285" s="14"/>
      <c r="F285" s="14"/>
      <c r="G285" s="14"/>
    </row>
    <row r="286" spans="1:7" x14ac:dyDescent="0.25">
      <c r="A286" s="14"/>
      <c r="B286" s="14"/>
      <c r="C286" s="46"/>
      <c r="D286" s="14"/>
      <c r="E286" s="14"/>
      <c r="F286" s="14"/>
      <c r="G286" s="14"/>
    </row>
    <row r="287" spans="1:7" x14ac:dyDescent="0.25">
      <c r="A287" s="14"/>
      <c r="B287" s="14"/>
      <c r="C287" s="46"/>
      <c r="D287" s="14"/>
      <c r="E287" s="14"/>
      <c r="F287" s="14"/>
      <c r="G287" s="14"/>
    </row>
    <row r="288" spans="1:7" x14ac:dyDescent="0.25">
      <c r="A288" s="14"/>
      <c r="B288" s="14"/>
      <c r="C288" s="46"/>
      <c r="D288" s="14"/>
      <c r="E288" s="14"/>
      <c r="F288" s="14"/>
      <c r="G288" s="14"/>
    </row>
    <row r="289" spans="1:7" x14ac:dyDescent="0.25">
      <c r="A289" s="14"/>
      <c r="B289" s="14"/>
      <c r="C289" s="46"/>
      <c r="D289" s="14"/>
      <c r="E289" s="14"/>
      <c r="F289" s="14"/>
      <c r="G289" s="14"/>
    </row>
    <row r="290" spans="1:7" x14ac:dyDescent="0.25">
      <c r="A290" s="14"/>
      <c r="B290" s="14"/>
      <c r="C290" s="46"/>
      <c r="D290" s="14"/>
      <c r="E290" s="14"/>
      <c r="F290" s="14"/>
      <c r="G290" s="14"/>
    </row>
    <row r="291" spans="1:7" x14ac:dyDescent="0.25">
      <c r="A291" s="14"/>
      <c r="B291" s="14"/>
      <c r="C291" s="46"/>
      <c r="D291" s="14"/>
      <c r="E291" s="14"/>
      <c r="F291" s="14"/>
      <c r="G291" s="14"/>
    </row>
    <row r="292" spans="1:7" x14ac:dyDescent="0.25">
      <c r="A292" s="14"/>
      <c r="B292" s="14"/>
      <c r="C292" s="46"/>
      <c r="D292" s="14"/>
      <c r="E292" s="14"/>
      <c r="F292" s="14"/>
      <c r="G292" s="14"/>
    </row>
    <row r="293" spans="1:7" x14ac:dyDescent="0.25">
      <c r="A293" s="14"/>
      <c r="B293" s="14"/>
      <c r="C293" s="46"/>
      <c r="D293" s="14"/>
      <c r="E293" s="14"/>
      <c r="F293" s="14"/>
      <c r="G293" s="14"/>
    </row>
    <row r="294" spans="1:7" x14ac:dyDescent="0.25">
      <c r="A294" s="14"/>
      <c r="B294" s="14"/>
      <c r="C294" s="46"/>
      <c r="D294" s="14"/>
      <c r="E294" s="14"/>
      <c r="F294" s="14"/>
      <c r="G294" s="14"/>
    </row>
    <row r="295" spans="1:7" x14ac:dyDescent="0.25">
      <c r="A295" s="14"/>
      <c r="B295" s="14"/>
      <c r="C295" s="46"/>
      <c r="D295" s="14"/>
      <c r="E295" s="14"/>
      <c r="F295" s="14"/>
      <c r="G295" s="14"/>
    </row>
    <row r="296" spans="1:7" x14ac:dyDescent="0.25">
      <c r="A296" s="14"/>
      <c r="B296" s="14"/>
      <c r="C296" s="46"/>
      <c r="D296" s="14"/>
      <c r="E296" s="14"/>
      <c r="F296" s="14"/>
      <c r="G296" s="14"/>
    </row>
    <row r="297" spans="1:7" x14ac:dyDescent="0.25">
      <c r="A297" s="14"/>
      <c r="B297" s="14"/>
      <c r="C297" s="46"/>
      <c r="D297" s="14"/>
      <c r="E297" s="14"/>
      <c r="F297" s="14"/>
      <c r="G297" s="14"/>
    </row>
    <row r="298" spans="1:7" x14ac:dyDescent="0.25">
      <c r="A298" s="14"/>
      <c r="B298" s="14"/>
      <c r="C298" s="46"/>
      <c r="D298" s="14"/>
      <c r="E298" s="14"/>
      <c r="F298" s="14"/>
      <c r="G298" s="14"/>
    </row>
    <row r="299" spans="1:7" x14ac:dyDescent="0.25">
      <c r="A299" s="14"/>
      <c r="B299" s="14"/>
      <c r="C299" s="46"/>
      <c r="D299" s="14"/>
      <c r="E299" s="14"/>
      <c r="F299" s="14"/>
      <c r="G299" s="14"/>
    </row>
    <row r="300" spans="1:7" x14ac:dyDescent="0.25">
      <c r="A300" s="14"/>
      <c r="B300" s="14"/>
      <c r="C300" s="46"/>
      <c r="D300" s="14"/>
      <c r="E300" s="14"/>
      <c r="F300" s="14"/>
      <c r="G300" s="14"/>
    </row>
    <row r="301" spans="1:7" x14ac:dyDescent="0.25">
      <c r="A301" s="14"/>
      <c r="B301" s="14"/>
      <c r="C301" s="46"/>
      <c r="D301" s="14"/>
      <c r="E301" s="14"/>
      <c r="F301" s="14"/>
      <c r="G301" s="14"/>
    </row>
    <row r="302" spans="1:7" x14ac:dyDescent="0.25">
      <c r="A302" s="14"/>
      <c r="B302" s="14"/>
      <c r="C302" s="46"/>
      <c r="D302" s="14"/>
      <c r="E302" s="14"/>
      <c r="F302" s="14"/>
      <c r="G302" s="14"/>
    </row>
    <row r="303" spans="1:7" x14ac:dyDescent="0.25">
      <c r="A303" s="14"/>
      <c r="B303" s="14"/>
      <c r="C303" s="46"/>
      <c r="D303" s="14"/>
      <c r="E303" s="14"/>
      <c r="F303" s="14"/>
      <c r="G303" s="14"/>
    </row>
    <row r="304" spans="1:7" x14ac:dyDescent="0.25">
      <c r="A304" s="14"/>
      <c r="B304" s="14"/>
      <c r="C304" s="46"/>
      <c r="D304" s="14"/>
      <c r="E304" s="14"/>
      <c r="F304" s="14"/>
      <c r="G304" s="14"/>
    </row>
    <row r="305" spans="1:7" x14ac:dyDescent="0.25">
      <c r="A305" s="14"/>
      <c r="B305" s="14"/>
      <c r="C305" s="46"/>
      <c r="D305" s="14"/>
      <c r="E305" s="14"/>
      <c r="F305" s="14"/>
      <c r="G305" s="14"/>
    </row>
    <row r="306" spans="1:7" x14ac:dyDescent="0.25">
      <c r="A306" s="14"/>
      <c r="B306" s="14"/>
      <c r="C306" s="46"/>
      <c r="D306" s="14"/>
      <c r="E306" s="14"/>
      <c r="F306" s="14"/>
      <c r="G306" s="14"/>
    </row>
    <row r="307" spans="1:7" x14ac:dyDescent="0.25">
      <c r="A307" s="14"/>
      <c r="B307" s="14"/>
      <c r="C307" s="46"/>
      <c r="D307" s="14"/>
      <c r="E307" s="14"/>
      <c r="F307" s="14"/>
      <c r="G307" s="14"/>
    </row>
    <row r="308" spans="1:7" x14ac:dyDescent="0.25">
      <c r="A308" s="14"/>
      <c r="B308" s="14"/>
      <c r="C308" s="46"/>
      <c r="D308" s="14"/>
      <c r="E308" s="14"/>
      <c r="F308" s="14"/>
      <c r="G308" s="14"/>
    </row>
    <row r="309" spans="1:7" x14ac:dyDescent="0.25">
      <c r="A309" s="14"/>
      <c r="B309" s="14"/>
      <c r="C309" s="46"/>
      <c r="D309" s="14"/>
      <c r="E309" s="14"/>
      <c r="F309" s="14"/>
      <c r="G309" s="14"/>
    </row>
    <row r="310" spans="1:7" x14ac:dyDescent="0.25">
      <c r="A310" s="14"/>
      <c r="B310" s="14"/>
      <c r="C310" s="46"/>
      <c r="D310" s="14"/>
      <c r="E310" s="14"/>
      <c r="F310" s="14"/>
      <c r="G310" s="14"/>
    </row>
    <row r="311" spans="1:7" x14ac:dyDescent="0.25">
      <c r="A311" s="14"/>
      <c r="B311" s="14"/>
      <c r="C311" s="46"/>
      <c r="D311" s="14"/>
      <c r="E311" s="14"/>
      <c r="F311" s="14"/>
      <c r="G311" s="14"/>
    </row>
    <row r="312" spans="1:7" x14ac:dyDescent="0.25">
      <c r="A312" s="14"/>
      <c r="B312" s="14"/>
      <c r="C312" s="46"/>
      <c r="D312" s="14"/>
      <c r="E312" s="14"/>
      <c r="F312" s="14"/>
      <c r="G312" s="14"/>
    </row>
    <row r="313" spans="1:7" x14ac:dyDescent="0.25">
      <c r="A313" s="14"/>
      <c r="B313" s="14"/>
      <c r="C313" s="46"/>
      <c r="D313" s="14"/>
      <c r="E313" s="14"/>
      <c r="F313" s="14"/>
      <c r="G313" s="14"/>
    </row>
    <row r="314" spans="1:7" x14ac:dyDescent="0.25">
      <c r="A314" s="14"/>
      <c r="B314" s="14"/>
      <c r="C314" s="46"/>
      <c r="D314" s="14"/>
      <c r="E314" s="14"/>
      <c r="F314" s="14"/>
      <c r="G314" s="14"/>
    </row>
    <row r="315" spans="1:7" x14ac:dyDescent="0.25">
      <c r="A315" s="14"/>
      <c r="B315" s="14"/>
      <c r="C315" s="46"/>
      <c r="D315" s="14"/>
      <c r="E315" s="14"/>
      <c r="F315" s="14"/>
      <c r="G315" s="14"/>
    </row>
    <row r="316" spans="1:7" x14ac:dyDescent="0.25">
      <c r="A316" s="14"/>
      <c r="B316" s="14"/>
      <c r="C316" s="46"/>
      <c r="D316" s="14"/>
      <c r="E316" s="14"/>
      <c r="F316" s="14"/>
      <c r="G316" s="14"/>
    </row>
    <row r="317" spans="1:7" x14ac:dyDescent="0.25">
      <c r="A317" s="14"/>
      <c r="B317" s="14"/>
      <c r="C317" s="46"/>
      <c r="D317" s="14"/>
      <c r="E317" s="14"/>
      <c r="F317" s="14"/>
      <c r="G317" s="14"/>
    </row>
    <row r="318" spans="1:7" x14ac:dyDescent="0.25">
      <c r="A318" s="14"/>
      <c r="B318" s="14"/>
      <c r="C318" s="46"/>
      <c r="D318" s="14"/>
      <c r="E318" s="14"/>
      <c r="F318" s="14"/>
      <c r="G318" s="14"/>
    </row>
    <row r="319" spans="1:7" x14ac:dyDescent="0.25">
      <c r="A319" s="14"/>
      <c r="B319" s="14"/>
      <c r="C319" s="46"/>
      <c r="D319" s="14"/>
      <c r="E319" s="14"/>
      <c r="F319" s="14"/>
      <c r="G319" s="14"/>
    </row>
    <row r="320" spans="1:7" x14ac:dyDescent="0.25">
      <c r="A320" s="14"/>
      <c r="B320" s="14"/>
      <c r="C320" s="46"/>
      <c r="D320" s="14"/>
      <c r="E320" s="14"/>
      <c r="F320" s="14"/>
      <c r="G320" s="14"/>
    </row>
    <row r="321" spans="1:7" x14ac:dyDescent="0.25">
      <c r="A321" s="14"/>
      <c r="B321" s="14"/>
      <c r="C321" s="46"/>
      <c r="D321" s="14"/>
      <c r="E321" s="14"/>
      <c r="F321" s="14"/>
      <c r="G321" s="14"/>
    </row>
    <row r="322" spans="1:7" x14ac:dyDescent="0.25">
      <c r="A322" s="14"/>
      <c r="B322" s="14"/>
      <c r="C322" s="46"/>
      <c r="D322" s="14"/>
      <c r="E322" s="14"/>
      <c r="F322" s="14"/>
      <c r="G322" s="14"/>
    </row>
    <row r="323" spans="1:7" x14ac:dyDescent="0.25">
      <c r="A323" s="14"/>
      <c r="B323" s="14"/>
      <c r="C323" s="46"/>
      <c r="D323" s="14"/>
      <c r="E323" s="14"/>
      <c r="F323" s="14"/>
      <c r="G323" s="14"/>
    </row>
    <row r="324" spans="1:7" x14ac:dyDescent="0.25">
      <c r="C324" s="47"/>
    </row>
    <row r="325" spans="1:7" x14ac:dyDescent="0.25">
      <c r="C325" s="47"/>
    </row>
    <row r="326" spans="1:7" x14ac:dyDescent="0.25">
      <c r="C326" s="47"/>
    </row>
    <row r="327" spans="1:7" x14ac:dyDescent="0.25">
      <c r="C327" s="47"/>
    </row>
    <row r="328" spans="1:7" x14ac:dyDescent="0.25">
      <c r="C328" s="47"/>
    </row>
    <row r="329" spans="1:7" x14ac:dyDescent="0.25">
      <c r="C329" s="47"/>
    </row>
    <row r="330" spans="1:7" x14ac:dyDescent="0.25">
      <c r="C330" s="47"/>
    </row>
    <row r="331" spans="1:7" x14ac:dyDescent="0.25">
      <c r="C331" s="47"/>
    </row>
    <row r="332" spans="1:7" x14ac:dyDescent="0.25">
      <c r="C332" s="47"/>
    </row>
    <row r="333" spans="1:7" x14ac:dyDescent="0.25">
      <c r="C333" s="47"/>
    </row>
    <row r="334" spans="1:7" x14ac:dyDescent="0.25">
      <c r="C334" s="47"/>
    </row>
    <row r="335" spans="1:7" x14ac:dyDescent="0.25">
      <c r="C335" s="47"/>
    </row>
    <row r="336" spans="1:7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  <row r="486" spans="3:3" x14ac:dyDescent="0.25">
      <c r="C486" s="47"/>
    </row>
    <row r="487" spans="3:3" x14ac:dyDescent="0.25">
      <c r="C487" s="47"/>
    </row>
    <row r="488" spans="3:3" x14ac:dyDescent="0.25">
      <c r="C488" s="47"/>
    </row>
    <row r="489" spans="3:3" x14ac:dyDescent="0.25">
      <c r="C489" s="47"/>
    </row>
    <row r="490" spans="3:3" x14ac:dyDescent="0.25">
      <c r="C490" s="47"/>
    </row>
    <row r="491" spans="3:3" x14ac:dyDescent="0.25">
      <c r="C491" s="47"/>
    </row>
    <row r="492" spans="3:3" x14ac:dyDescent="0.25">
      <c r="C492" s="47"/>
    </row>
    <row r="493" spans="3:3" x14ac:dyDescent="0.25">
      <c r="C493" s="47"/>
    </row>
    <row r="494" spans="3:3" x14ac:dyDescent="0.25">
      <c r="C494" s="47"/>
    </row>
    <row r="495" spans="3:3" x14ac:dyDescent="0.25">
      <c r="C495" s="47"/>
    </row>
    <row r="496" spans="3:3" x14ac:dyDescent="0.25">
      <c r="C496" s="47"/>
    </row>
    <row r="497" spans="3:3" x14ac:dyDescent="0.25">
      <c r="C497" s="47"/>
    </row>
    <row r="498" spans="3:3" x14ac:dyDescent="0.25">
      <c r="C498" s="47"/>
    </row>
    <row r="499" spans="3:3" x14ac:dyDescent="0.25">
      <c r="C499" s="47"/>
    </row>
    <row r="500" spans="3:3" x14ac:dyDescent="0.25">
      <c r="C500" s="47"/>
    </row>
    <row r="501" spans="3:3" x14ac:dyDescent="0.25">
      <c r="C501" s="47"/>
    </row>
    <row r="502" spans="3:3" x14ac:dyDescent="0.25">
      <c r="C502" s="47"/>
    </row>
    <row r="503" spans="3:3" x14ac:dyDescent="0.25">
      <c r="C503" s="47"/>
    </row>
    <row r="504" spans="3:3" x14ac:dyDescent="0.25">
      <c r="C504" s="47"/>
    </row>
    <row r="505" spans="3:3" x14ac:dyDescent="0.25">
      <c r="C505" s="47"/>
    </row>
    <row r="506" spans="3:3" x14ac:dyDescent="0.25">
      <c r="C506" s="47"/>
    </row>
    <row r="507" spans="3:3" x14ac:dyDescent="0.25">
      <c r="C507" s="47"/>
    </row>
    <row r="508" spans="3:3" x14ac:dyDescent="0.25">
      <c r="C508" s="47"/>
    </row>
    <row r="509" spans="3:3" x14ac:dyDescent="0.25">
      <c r="C509" s="47"/>
    </row>
    <row r="510" spans="3:3" x14ac:dyDescent="0.25">
      <c r="C510" s="47"/>
    </row>
    <row r="511" spans="3:3" x14ac:dyDescent="0.25">
      <c r="C511" s="47"/>
    </row>
    <row r="512" spans="3:3" x14ac:dyDescent="0.25">
      <c r="C512" s="47"/>
    </row>
    <row r="513" spans="3:3" x14ac:dyDescent="0.25">
      <c r="C513" s="47"/>
    </row>
    <row r="514" spans="3:3" x14ac:dyDescent="0.25">
      <c r="C514" s="47"/>
    </row>
    <row r="515" spans="3:3" x14ac:dyDescent="0.25">
      <c r="C515" s="47"/>
    </row>
    <row r="516" spans="3:3" x14ac:dyDescent="0.25">
      <c r="C516" s="47"/>
    </row>
    <row r="517" spans="3:3" x14ac:dyDescent="0.25">
      <c r="C517" s="47"/>
    </row>
    <row r="518" spans="3:3" x14ac:dyDescent="0.25">
      <c r="C518" s="47"/>
    </row>
    <row r="519" spans="3:3" x14ac:dyDescent="0.25">
      <c r="C519" s="47"/>
    </row>
    <row r="520" spans="3:3" x14ac:dyDescent="0.25">
      <c r="C520" s="47"/>
    </row>
    <row r="521" spans="3:3" x14ac:dyDescent="0.25">
      <c r="C521" s="47"/>
    </row>
    <row r="522" spans="3:3" x14ac:dyDescent="0.25">
      <c r="C522" s="47"/>
    </row>
    <row r="523" spans="3:3" x14ac:dyDescent="0.25">
      <c r="C523" s="47"/>
    </row>
    <row r="524" spans="3:3" x14ac:dyDescent="0.25">
      <c r="C524" s="47"/>
    </row>
    <row r="525" spans="3:3" x14ac:dyDescent="0.25">
      <c r="C525" s="47"/>
    </row>
    <row r="526" spans="3:3" x14ac:dyDescent="0.25">
      <c r="C526" s="47"/>
    </row>
    <row r="527" spans="3:3" x14ac:dyDescent="0.25">
      <c r="C527" s="47"/>
    </row>
    <row r="528" spans="3:3" x14ac:dyDescent="0.25">
      <c r="C528" s="47"/>
    </row>
    <row r="529" spans="3:3" x14ac:dyDescent="0.25">
      <c r="C529" s="47"/>
    </row>
    <row r="530" spans="3:3" x14ac:dyDescent="0.25">
      <c r="C530" s="47"/>
    </row>
    <row r="531" spans="3:3" x14ac:dyDescent="0.25">
      <c r="C531" s="47"/>
    </row>
    <row r="532" spans="3:3" x14ac:dyDescent="0.25">
      <c r="C532" s="47"/>
    </row>
    <row r="533" spans="3:3" x14ac:dyDescent="0.25">
      <c r="C533" s="47"/>
    </row>
    <row r="534" spans="3:3" x14ac:dyDescent="0.25">
      <c r="C534" s="47"/>
    </row>
    <row r="535" spans="3:3" x14ac:dyDescent="0.25">
      <c r="C535" s="47"/>
    </row>
    <row r="536" spans="3:3" x14ac:dyDescent="0.25">
      <c r="C536" s="47"/>
    </row>
    <row r="537" spans="3:3" x14ac:dyDescent="0.25">
      <c r="C537" s="47"/>
    </row>
    <row r="538" spans="3:3" x14ac:dyDescent="0.25">
      <c r="C538" s="47"/>
    </row>
    <row r="539" spans="3:3" x14ac:dyDescent="0.25">
      <c r="C539" s="47"/>
    </row>
    <row r="540" spans="3:3" x14ac:dyDescent="0.25">
      <c r="C540" s="47"/>
    </row>
    <row r="541" spans="3:3" x14ac:dyDescent="0.25">
      <c r="C541" s="47"/>
    </row>
    <row r="542" spans="3:3" x14ac:dyDescent="0.25">
      <c r="C542" s="47"/>
    </row>
    <row r="543" spans="3:3" x14ac:dyDescent="0.25">
      <c r="C543" s="47"/>
    </row>
    <row r="544" spans="3:3" x14ac:dyDescent="0.25">
      <c r="C544" s="47"/>
    </row>
    <row r="545" spans="3:3" x14ac:dyDescent="0.25">
      <c r="C545" s="47"/>
    </row>
    <row r="546" spans="3:3" x14ac:dyDescent="0.25">
      <c r="C546" s="47"/>
    </row>
    <row r="547" spans="3:3" x14ac:dyDescent="0.25">
      <c r="C547" s="47"/>
    </row>
    <row r="548" spans="3:3" x14ac:dyDescent="0.25">
      <c r="C548" s="47"/>
    </row>
    <row r="549" spans="3:3" x14ac:dyDescent="0.25">
      <c r="C549" s="47"/>
    </row>
    <row r="550" spans="3:3" x14ac:dyDescent="0.25">
      <c r="C550" s="47"/>
    </row>
    <row r="551" spans="3:3" x14ac:dyDescent="0.25">
      <c r="C551" s="47"/>
    </row>
    <row r="552" spans="3:3" x14ac:dyDescent="0.25">
      <c r="C552" s="47"/>
    </row>
    <row r="553" spans="3:3" x14ac:dyDescent="0.25">
      <c r="C553" s="47"/>
    </row>
    <row r="554" spans="3:3" x14ac:dyDescent="0.25">
      <c r="C554" s="47"/>
    </row>
    <row r="555" spans="3:3" x14ac:dyDescent="0.25">
      <c r="C555" s="47"/>
    </row>
    <row r="556" spans="3:3" x14ac:dyDescent="0.25">
      <c r="C556" s="47"/>
    </row>
    <row r="557" spans="3:3" x14ac:dyDescent="0.25">
      <c r="C557" s="47"/>
    </row>
    <row r="558" spans="3:3" x14ac:dyDescent="0.25">
      <c r="C558" s="47"/>
    </row>
    <row r="559" spans="3:3" x14ac:dyDescent="0.25">
      <c r="C559" s="47"/>
    </row>
    <row r="560" spans="3:3" x14ac:dyDescent="0.25">
      <c r="C560" s="47"/>
    </row>
    <row r="561" spans="3:3" x14ac:dyDescent="0.25">
      <c r="C561" s="47"/>
    </row>
    <row r="562" spans="3:3" x14ac:dyDescent="0.25">
      <c r="C562" s="47"/>
    </row>
    <row r="563" spans="3:3" x14ac:dyDescent="0.25">
      <c r="C563" s="47"/>
    </row>
    <row r="564" spans="3:3" x14ac:dyDescent="0.25">
      <c r="C564" s="47"/>
    </row>
    <row r="565" spans="3:3" x14ac:dyDescent="0.25">
      <c r="C565" s="47"/>
    </row>
    <row r="566" spans="3:3" x14ac:dyDescent="0.25">
      <c r="C566" s="47"/>
    </row>
    <row r="567" spans="3:3" x14ac:dyDescent="0.25">
      <c r="C567" s="47"/>
    </row>
    <row r="568" spans="3:3" x14ac:dyDescent="0.25">
      <c r="C568" s="47"/>
    </row>
    <row r="569" spans="3:3" x14ac:dyDescent="0.25">
      <c r="C569" s="47"/>
    </row>
    <row r="570" spans="3:3" x14ac:dyDescent="0.25">
      <c r="C570" s="47"/>
    </row>
    <row r="571" spans="3:3" x14ac:dyDescent="0.25">
      <c r="C571" s="47"/>
    </row>
    <row r="572" spans="3:3" x14ac:dyDescent="0.25">
      <c r="C572" s="47"/>
    </row>
    <row r="573" spans="3:3" x14ac:dyDescent="0.25">
      <c r="C573" s="47"/>
    </row>
    <row r="574" spans="3:3" x14ac:dyDescent="0.25">
      <c r="C574" s="47"/>
    </row>
    <row r="575" spans="3:3" x14ac:dyDescent="0.25">
      <c r="C575" s="47"/>
    </row>
    <row r="576" spans="3:3" x14ac:dyDescent="0.25">
      <c r="C576" s="47"/>
    </row>
    <row r="577" spans="3:3" x14ac:dyDescent="0.25">
      <c r="C577" s="47"/>
    </row>
    <row r="578" spans="3:3" x14ac:dyDescent="0.25">
      <c r="C578" s="47"/>
    </row>
    <row r="579" spans="3:3" x14ac:dyDescent="0.25">
      <c r="C579" s="47"/>
    </row>
    <row r="580" spans="3:3" x14ac:dyDescent="0.25">
      <c r="C580" s="47"/>
    </row>
    <row r="581" spans="3:3" x14ac:dyDescent="0.25">
      <c r="C581" s="47"/>
    </row>
    <row r="582" spans="3:3" x14ac:dyDescent="0.25">
      <c r="C582" s="47"/>
    </row>
    <row r="583" spans="3:3" x14ac:dyDescent="0.25">
      <c r="C583" s="47"/>
    </row>
    <row r="584" spans="3:3" x14ac:dyDescent="0.25">
      <c r="C584" s="47"/>
    </row>
    <row r="585" spans="3:3" x14ac:dyDescent="0.25">
      <c r="C585" s="47"/>
    </row>
    <row r="586" spans="3:3" x14ac:dyDescent="0.25">
      <c r="C586" s="47"/>
    </row>
    <row r="587" spans="3:3" x14ac:dyDescent="0.25">
      <c r="C587" s="47"/>
    </row>
    <row r="588" spans="3:3" x14ac:dyDescent="0.25">
      <c r="C588" s="47"/>
    </row>
    <row r="589" spans="3:3" x14ac:dyDescent="0.25">
      <c r="C589" s="47"/>
    </row>
    <row r="590" spans="3:3" x14ac:dyDescent="0.25">
      <c r="C590" s="47"/>
    </row>
    <row r="591" spans="3:3" x14ac:dyDescent="0.25">
      <c r="C591" s="47"/>
    </row>
    <row r="592" spans="3:3" x14ac:dyDescent="0.25">
      <c r="C592" s="47"/>
    </row>
    <row r="593" spans="3:3" x14ac:dyDescent="0.25">
      <c r="C593" s="47"/>
    </row>
    <row r="594" spans="3:3" x14ac:dyDescent="0.25">
      <c r="C594" s="47"/>
    </row>
    <row r="595" spans="3:3" x14ac:dyDescent="0.25">
      <c r="C595" s="47"/>
    </row>
    <row r="596" spans="3:3" x14ac:dyDescent="0.25">
      <c r="C596" s="47"/>
    </row>
    <row r="597" spans="3:3" x14ac:dyDescent="0.25">
      <c r="C597" s="47"/>
    </row>
    <row r="598" spans="3:3" x14ac:dyDescent="0.25">
      <c r="C598" s="47"/>
    </row>
    <row r="599" spans="3:3" x14ac:dyDescent="0.25">
      <c r="C599" s="47"/>
    </row>
    <row r="600" spans="3:3" x14ac:dyDescent="0.25">
      <c r="C600" s="47"/>
    </row>
    <row r="601" spans="3:3" x14ac:dyDescent="0.25">
      <c r="C601" s="47"/>
    </row>
    <row r="602" spans="3:3" x14ac:dyDescent="0.25">
      <c r="C602" s="47"/>
    </row>
    <row r="603" spans="3:3" x14ac:dyDescent="0.25">
      <c r="C603" s="47"/>
    </row>
    <row r="604" spans="3:3" x14ac:dyDescent="0.25">
      <c r="C604" s="47"/>
    </row>
    <row r="605" spans="3:3" x14ac:dyDescent="0.25">
      <c r="C605" s="47"/>
    </row>
    <row r="606" spans="3:3" x14ac:dyDescent="0.25">
      <c r="C606" s="47"/>
    </row>
    <row r="607" spans="3:3" x14ac:dyDescent="0.25">
      <c r="C607" s="47"/>
    </row>
    <row r="608" spans="3:3" x14ac:dyDescent="0.25">
      <c r="C608" s="47"/>
    </row>
    <row r="609" spans="3:3" x14ac:dyDescent="0.25">
      <c r="C609" s="47"/>
    </row>
    <row r="610" spans="3:3" x14ac:dyDescent="0.25">
      <c r="C610" s="47"/>
    </row>
    <row r="611" spans="3:3" x14ac:dyDescent="0.25">
      <c r="C611" s="47"/>
    </row>
    <row r="612" spans="3:3" x14ac:dyDescent="0.25">
      <c r="C612" s="47"/>
    </row>
    <row r="613" spans="3:3" x14ac:dyDescent="0.25">
      <c r="C613" s="47"/>
    </row>
    <row r="614" spans="3:3" x14ac:dyDescent="0.25">
      <c r="C614" s="47"/>
    </row>
    <row r="615" spans="3:3" x14ac:dyDescent="0.25">
      <c r="C615" s="47"/>
    </row>
    <row r="616" spans="3:3" x14ac:dyDescent="0.25">
      <c r="C616" s="47"/>
    </row>
    <row r="617" spans="3:3" x14ac:dyDescent="0.25">
      <c r="C617" s="47"/>
    </row>
    <row r="618" spans="3:3" x14ac:dyDescent="0.25">
      <c r="C618" s="47"/>
    </row>
    <row r="619" spans="3:3" x14ac:dyDescent="0.25">
      <c r="C619" s="47"/>
    </row>
    <row r="620" spans="3:3" x14ac:dyDescent="0.25">
      <c r="C620" s="47"/>
    </row>
    <row r="621" spans="3:3" x14ac:dyDescent="0.25">
      <c r="C621" s="47"/>
    </row>
    <row r="622" spans="3:3" x14ac:dyDescent="0.25">
      <c r="C622" s="47"/>
    </row>
    <row r="623" spans="3:3" x14ac:dyDescent="0.25">
      <c r="C623" s="47"/>
    </row>
    <row r="624" spans="3:3" x14ac:dyDescent="0.25">
      <c r="C624" s="47"/>
    </row>
    <row r="625" spans="3:3" x14ac:dyDescent="0.25">
      <c r="C625" s="47"/>
    </row>
    <row r="626" spans="3:3" x14ac:dyDescent="0.25">
      <c r="C626" s="47"/>
    </row>
    <row r="627" spans="3:3" x14ac:dyDescent="0.25">
      <c r="C627" s="47"/>
    </row>
    <row r="628" spans="3:3" x14ac:dyDescent="0.25">
      <c r="C628" s="47"/>
    </row>
    <row r="629" spans="3:3" x14ac:dyDescent="0.25">
      <c r="C629" s="47"/>
    </row>
    <row r="630" spans="3:3" x14ac:dyDescent="0.25">
      <c r="C630" s="47"/>
    </row>
    <row r="631" spans="3:3" x14ac:dyDescent="0.25">
      <c r="C631" s="47"/>
    </row>
    <row r="632" spans="3:3" x14ac:dyDescent="0.25">
      <c r="C632" s="47"/>
    </row>
    <row r="633" spans="3:3" x14ac:dyDescent="0.25">
      <c r="C633" s="47"/>
    </row>
    <row r="634" spans="3:3" x14ac:dyDescent="0.25">
      <c r="C634" s="47"/>
    </row>
    <row r="635" spans="3:3" x14ac:dyDescent="0.25">
      <c r="C635" s="47"/>
    </row>
    <row r="636" spans="3:3" x14ac:dyDescent="0.25">
      <c r="C636" s="47"/>
    </row>
    <row r="637" spans="3:3" x14ac:dyDescent="0.25">
      <c r="C637" s="47"/>
    </row>
    <row r="638" spans="3:3" x14ac:dyDescent="0.25">
      <c r="C638" s="47"/>
    </row>
    <row r="639" spans="3:3" x14ac:dyDescent="0.25">
      <c r="C639" s="47"/>
    </row>
    <row r="640" spans="3:3" x14ac:dyDescent="0.25">
      <c r="C640" s="47"/>
    </row>
    <row r="641" spans="3:3" x14ac:dyDescent="0.25">
      <c r="C641" s="47"/>
    </row>
    <row r="642" spans="3:3" x14ac:dyDescent="0.25">
      <c r="C642" s="47"/>
    </row>
    <row r="643" spans="3:3" x14ac:dyDescent="0.25">
      <c r="C643" s="47"/>
    </row>
    <row r="644" spans="3:3" x14ac:dyDescent="0.25">
      <c r="C644" s="47"/>
    </row>
    <row r="645" spans="3:3" x14ac:dyDescent="0.25">
      <c r="C645" s="47"/>
    </row>
    <row r="646" spans="3:3" x14ac:dyDescent="0.25">
      <c r="C646" s="47"/>
    </row>
    <row r="647" spans="3:3" x14ac:dyDescent="0.25">
      <c r="C647" s="47"/>
    </row>
    <row r="648" spans="3:3" x14ac:dyDescent="0.25">
      <c r="C648" s="47"/>
    </row>
    <row r="649" spans="3:3" x14ac:dyDescent="0.25">
      <c r="C649" s="47"/>
    </row>
    <row r="650" spans="3:3" x14ac:dyDescent="0.25">
      <c r="C650" s="47"/>
    </row>
    <row r="651" spans="3:3" x14ac:dyDescent="0.25">
      <c r="C651" s="47"/>
    </row>
    <row r="652" spans="3:3" x14ac:dyDescent="0.25">
      <c r="C652" s="47"/>
    </row>
  </sheetData>
  <mergeCells count="15">
    <mergeCell ref="A6:G6"/>
    <mergeCell ref="E8:G8"/>
    <mergeCell ref="E9:F9"/>
    <mergeCell ref="G9:G10"/>
    <mergeCell ref="D8:D10"/>
    <mergeCell ref="C8:C10"/>
    <mergeCell ref="B8:B10"/>
    <mergeCell ref="A8:A10"/>
    <mergeCell ref="B11:G11"/>
    <mergeCell ref="B76:G76"/>
    <mergeCell ref="B129:G129"/>
    <mergeCell ref="B180:G180"/>
    <mergeCell ref="B198:G198"/>
    <mergeCell ref="B133:G133"/>
    <mergeCell ref="B175:G175"/>
  </mergeCells>
  <phoneticPr fontId="2" type="noConversion"/>
  <pageMargins left="0.98425196850393704" right="0.19685039370078741" top="0.78740157480314965" bottom="0.78740157480314965" header="0" footer="0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2"/>
  <sheetViews>
    <sheetView showZeros="0" workbookViewId="0">
      <selection activeCell="M9" sqref="M9"/>
    </sheetView>
  </sheetViews>
  <sheetFormatPr defaultRowHeight="15" x14ac:dyDescent="0.25"/>
  <cols>
    <col min="1" max="1" width="4.42578125" style="2" customWidth="1"/>
    <col min="2" max="2" width="41.7109375" style="2" customWidth="1"/>
    <col min="3" max="3" width="6.7109375" style="3" customWidth="1"/>
    <col min="4" max="7" width="10" style="2" customWidth="1"/>
    <col min="8" max="16384" width="9.140625" style="2"/>
  </cols>
  <sheetData>
    <row r="1" spans="1:7" ht="11.2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220</v>
      </c>
      <c r="F4" s="3"/>
      <c r="G4" s="3"/>
    </row>
    <row r="5" spans="1:7" x14ac:dyDescent="0.25">
      <c r="E5" s="3"/>
      <c r="F5" s="3"/>
      <c r="G5" s="3"/>
    </row>
    <row r="6" spans="1:7" ht="30.75" customHeight="1" x14ac:dyDescent="0.25">
      <c r="A6" s="242" t="s">
        <v>241</v>
      </c>
      <c r="B6" s="242"/>
      <c r="C6" s="242"/>
      <c r="D6" s="242"/>
      <c r="E6" s="242"/>
      <c r="F6" s="242"/>
      <c r="G6" s="242"/>
    </row>
    <row r="7" spans="1:7" ht="17.25" customHeight="1" x14ac:dyDescent="0.25">
      <c r="G7" s="4" t="s">
        <v>189</v>
      </c>
    </row>
    <row r="8" spans="1:7" x14ac:dyDescent="0.25">
      <c r="A8" s="243" t="s">
        <v>5</v>
      </c>
      <c r="B8" s="244" t="s">
        <v>295</v>
      </c>
      <c r="C8" s="244" t="s">
        <v>60</v>
      </c>
      <c r="D8" s="245" t="s">
        <v>0</v>
      </c>
      <c r="E8" s="246" t="s">
        <v>226</v>
      </c>
      <c r="F8" s="247"/>
      <c r="G8" s="248"/>
    </row>
    <row r="9" spans="1:7" x14ac:dyDescent="0.25">
      <c r="A9" s="243"/>
      <c r="B9" s="244"/>
      <c r="C9" s="244"/>
      <c r="D9" s="245"/>
      <c r="E9" s="245" t="s">
        <v>1</v>
      </c>
      <c r="F9" s="245"/>
      <c r="G9" s="244" t="s">
        <v>2</v>
      </c>
    </row>
    <row r="10" spans="1:7" ht="28.5" customHeight="1" x14ac:dyDescent="0.25">
      <c r="A10" s="243"/>
      <c r="B10" s="244"/>
      <c r="C10" s="244"/>
      <c r="D10" s="245"/>
      <c r="E10" s="6" t="s">
        <v>3</v>
      </c>
      <c r="F10" s="5" t="s">
        <v>4</v>
      </c>
      <c r="G10" s="244"/>
    </row>
    <row r="11" spans="1:7" ht="15.95" customHeight="1" x14ac:dyDescent="0.25">
      <c r="A11" s="7" t="s">
        <v>79</v>
      </c>
      <c r="B11" s="251" t="s">
        <v>6</v>
      </c>
      <c r="C11" s="252"/>
      <c r="D11" s="252"/>
      <c r="E11" s="252"/>
      <c r="F11" s="252"/>
      <c r="G11" s="253"/>
    </row>
    <row r="12" spans="1:7" ht="15" customHeight="1" x14ac:dyDescent="0.25">
      <c r="A12" s="50" t="s">
        <v>206</v>
      </c>
      <c r="B12" s="21" t="s">
        <v>20</v>
      </c>
      <c r="C12" s="87"/>
      <c r="D12" s="21">
        <f>SUM(D14:D29)</f>
        <v>408156</v>
      </c>
      <c r="E12" s="21">
        <f>SUM(E14:E29)</f>
        <v>408156</v>
      </c>
      <c r="F12" s="21">
        <f>SUM(F14:F29)</f>
        <v>235913</v>
      </c>
      <c r="G12" s="21">
        <f>SUM(G14:G29)</f>
        <v>0</v>
      </c>
    </row>
    <row r="13" spans="1:7" ht="15" customHeight="1" x14ac:dyDescent="0.25">
      <c r="A13" s="80"/>
      <c r="B13" s="88" t="s">
        <v>226</v>
      </c>
      <c r="C13" s="89"/>
      <c r="D13" s="21"/>
      <c r="E13" s="21"/>
      <c r="F13" s="21"/>
      <c r="G13" s="21"/>
    </row>
    <row r="14" spans="1:7" ht="26.25" x14ac:dyDescent="0.25">
      <c r="A14" s="80"/>
      <c r="B14" s="90" t="s">
        <v>242</v>
      </c>
      <c r="C14" s="91" t="s">
        <v>9</v>
      </c>
      <c r="D14" s="92">
        <f>E14+G14</f>
        <v>782</v>
      </c>
      <c r="E14" s="92">
        <v>782</v>
      </c>
      <c r="F14" s="92">
        <v>597</v>
      </c>
      <c r="G14" s="92"/>
    </row>
    <row r="15" spans="1:7" ht="15" customHeight="1" x14ac:dyDescent="0.25">
      <c r="A15" s="80"/>
      <c r="B15" s="93" t="s">
        <v>233</v>
      </c>
      <c r="C15" s="22" t="s">
        <v>9</v>
      </c>
      <c r="D15" s="10">
        <f>E15+G15</f>
        <v>62761</v>
      </c>
      <c r="E15" s="10">
        <v>62761</v>
      </c>
      <c r="F15" s="10">
        <v>23594</v>
      </c>
      <c r="G15" s="10"/>
    </row>
    <row r="16" spans="1:7" ht="26.25" x14ac:dyDescent="0.25">
      <c r="A16" s="80"/>
      <c r="B16" s="93" t="s">
        <v>244</v>
      </c>
      <c r="C16" s="22" t="s">
        <v>9</v>
      </c>
      <c r="D16" s="10">
        <f t="shared" ref="D16:D29" si="0">E16+G16</f>
        <v>8000</v>
      </c>
      <c r="E16" s="10">
        <v>8000</v>
      </c>
      <c r="F16" s="10">
        <v>6100</v>
      </c>
      <c r="G16" s="10"/>
    </row>
    <row r="17" spans="1:7" ht="26.25" x14ac:dyDescent="0.25">
      <c r="A17" s="80"/>
      <c r="B17" s="93" t="s">
        <v>235</v>
      </c>
      <c r="C17" s="22" t="s">
        <v>9</v>
      </c>
      <c r="D17" s="10">
        <f t="shared" si="0"/>
        <v>25933</v>
      </c>
      <c r="E17" s="10">
        <v>25933</v>
      </c>
      <c r="F17" s="10">
        <v>16000</v>
      </c>
      <c r="G17" s="10"/>
    </row>
    <row r="18" spans="1:7" ht="15" customHeight="1" x14ac:dyDescent="0.25">
      <c r="A18" s="80"/>
      <c r="B18" s="94" t="s">
        <v>245</v>
      </c>
      <c r="C18" s="22" t="s">
        <v>9</v>
      </c>
      <c r="D18" s="10">
        <f t="shared" si="0"/>
        <v>92215</v>
      </c>
      <c r="E18" s="10">
        <v>92215</v>
      </c>
      <c r="F18" s="10">
        <v>66468</v>
      </c>
      <c r="G18" s="10"/>
    </row>
    <row r="19" spans="1:7" ht="15" customHeight="1" x14ac:dyDescent="0.25">
      <c r="A19" s="80"/>
      <c r="B19" s="94" t="s">
        <v>246</v>
      </c>
      <c r="C19" s="22" t="s">
        <v>9</v>
      </c>
      <c r="D19" s="10">
        <f t="shared" si="0"/>
        <v>13718</v>
      </c>
      <c r="E19" s="10">
        <v>13718</v>
      </c>
      <c r="F19" s="10">
        <v>9917</v>
      </c>
      <c r="G19" s="10"/>
    </row>
    <row r="20" spans="1:7" ht="26.25" x14ac:dyDescent="0.25">
      <c r="A20" s="80"/>
      <c r="B20" s="93" t="s">
        <v>234</v>
      </c>
      <c r="C20" s="22" t="s">
        <v>9</v>
      </c>
      <c r="D20" s="10">
        <f t="shared" si="0"/>
        <v>8689</v>
      </c>
      <c r="E20" s="10">
        <v>8689</v>
      </c>
      <c r="F20" s="10">
        <v>6634</v>
      </c>
      <c r="G20" s="10"/>
    </row>
    <row r="21" spans="1:7" ht="15" customHeight="1" x14ac:dyDescent="0.25">
      <c r="A21" s="80"/>
      <c r="B21" s="93" t="s">
        <v>247</v>
      </c>
      <c r="C21" s="22" t="s">
        <v>9</v>
      </c>
      <c r="D21" s="10">
        <f t="shared" si="0"/>
        <v>12483</v>
      </c>
      <c r="E21" s="10">
        <v>12483</v>
      </c>
      <c r="F21" s="10">
        <v>3215</v>
      </c>
      <c r="G21" s="10"/>
    </row>
    <row r="22" spans="1:7" ht="26.25" x14ac:dyDescent="0.25">
      <c r="A22" s="80"/>
      <c r="B22" s="93" t="s">
        <v>262</v>
      </c>
      <c r="C22" s="22" t="s">
        <v>9</v>
      </c>
      <c r="D22" s="10">
        <f t="shared" si="0"/>
        <v>579</v>
      </c>
      <c r="E22" s="10">
        <v>579</v>
      </c>
      <c r="F22" s="10">
        <v>442</v>
      </c>
      <c r="G22" s="10"/>
    </row>
    <row r="23" spans="1:7" ht="15" customHeight="1" x14ac:dyDescent="0.25">
      <c r="A23" s="80"/>
      <c r="B23" s="93" t="s">
        <v>243</v>
      </c>
      <c r="C23" s="22" t="s">
        <v>23</v>
      </c>
      <c r="D23" s="10">
        <f t="shared" si="0"/>
        <v>16855</v>
      </c>
      <c r="E23" s="10">
        <v>16855</v>
      </c>
      <c r="F23" s="10">
        <v>11448</v>
      </c>
      <c r="G23" s="10"/>
    </row>
    <row r="24" spans="1:7" ht="15" customHeight="1" x14ac:dyDescent="0.25">
      <c r="A24" s="80"/>
      <c r="B24" s="94" t="s">
        <v>230</v>
      </c>
      <c r="C24" s="22" t="s">
        <v>23</v>
      </c>
      <c r="D24" s="10">
        <f t="shared" si="0"/>
        <v>7501</v>
      </c>
      <c r="E24" s="10">
        <v>7501</v>
      </c>
      <c r="F24" s="10">
        <v>5097</v>
      </c>
      <c r="G24" s="10"/>
    </row>
    <row r="25" spans="1:7" ht="15" customHeight="1" x14ac:dyDescent="0.25">
      <c r="A25" s="80"/>
      <c r="B25" s="93" t="s">
        <v>250</v>
      </c>
      <c r="C25" s="22" t="s">
        <v>25</v>
      </c>
      <c r="D25" s="10">
        <f t="shared" si="0"/>
        <v>122029</v>
      </c>
      <c r="E25" s="10">
        <v>122029</v>
      </c>
      <c r="F25" s="10">
        <v>66304</v>
      </c>
      <c r="G25" s="10"/>
    </row>
    <row r="26" spans="1:7" ht="26.25" x14ac:dyDescent="0.25">
      <c r="A26" s="80"/>
      <c r="B26" s="93" t="s">
        <v>252</v>
      </c>
      <c r="C26" s="22" t="s">
        <v>24</v>
      </c>
      <c r="D26" s="10">
        <f t="shared" si="0"/>
        <v>1152</v>
      </c>
      <c r="E26" s="10">
        <v>1152</v>
      </c>
      <c r="F26" s="10">
        <v>880</v>
      </c>
      <c r="G26" s="10"/>
    </row>
    <row r="27" spans="1:7" ht="27.75" customHeight="1" x14ac:dyDescent="0.25">
      <c r="A27" s="80"/>
      <c r="B27" s="94" t="s">
        <v>248</v>
      </c>
      <c r="C27" s="22" t="s">
        <v>24</v>
      </c>
      <c r="D27" s="10">
        <f t="shared" si="0"/>
        <v>5279</v>
      </c>
      <c r="E27" s="10">
        <v>5279</v>
      </c>
      <c r="F27" s="10"/>
      <c r="G27" s="10"/>
    </row>
    <row r="28" spans="1:7" x14ac:dyDescent="0.25">
      <c r="A28" s="80"/>
      <c r="B28" s="94" t="s">
        <v>249</v>
      </c>
      <c r="C28" s="22" t="s">
        <v>24</v>
      </c>
      <c r="D28" s="10">
        <f t="shared" si="0"/>
        <v>20031</v>
      </c>
      <c r="E28" s="10">
        <v>20031</v>
      </c>
      <c r="F28" s="10">
        <v>12225</v>
      </c>
      <c r="G28" s="10"/>
    </row>
    <row r="29" spans="1:7" ht="15" customHeight="1" x14ac:dyDescent="0.25">
      <c r="A29" s="80"/>
      <c r="B29" s="94" t="s">
        <v>251</v>
      </c>
      <c r="C29" s="22" t="s">
        <v>24</v>
      </c>
      <c r="D29" s="10">
        <f t="shared" si="0"/>
        <v>10149</v>
      </c>
      <c r="E29" s="10">
        <v>10149</v>
      </c>
      <c r="F29" s="10">
        <v>6992</v>
      </c>
      <c r="G29" s="10"/>
    </row>
    <row r="30" spans="1:7" ht="15" customHeight="1" x14ac:dyDescent="0.25">
      <c r="A30" s="50" t="s">
        <v>80</v>
      </c>
      <c r="B30" s="21" t="s">
        <v>7</v>
      </c>
      <c r="C30" s="87"/>
      <c r="D30" s="21">
        <f>SUM(D32:D33)</f>
        <v>11567</v>
      </c>
      <c r="E30" s="21">
        <f>SUM(E32:E33)</f>
        <v>11567</v>
      </c>
      <c r="F30" s="21">
        <f>SUM(F32:F33)</f>
        <v>8074</v>
      </c>
      <c r="G30" s="21">
        <f>SUM(G32:G33)</f>
        <v>0</v>
      </c>
    </row>
    <row r="31" spans="1:7" ht="15" customHeight="1" x14ac:dyDescent="0.25">
      <c r="A31" s="80"/>
      <c r="B31" s="88" t="s">
        <v>226</v>
      </c>
      <c r="C31" s="89"/>
      <c r="D31" s="21">
        <f>E31+G31</f>
        <v>0</v>
      </c>
      <c r="E31" s="21"/>
      <c r="F31" s="21"/>
      <c r="G31" s="21"/>
    </row>
    <row r="32" spans="1:7" ht="15" customHeight="1" x14ac:dyDescent="0.25">
      <c r="A32" s="80"/>
      <c r="B32" s="90" t="s">
        <v>250</v>
      </c>
      <c r="C32" s="91" t="s">
        <v>25</v>
      </c>
      <c r="D32" s="92">
        <f>E32+G32</f>
        <v>11036</v>
      </c>
      <c r="E32" s="92">
        <v>11036</v>
      </c>
      <c r="F32" s="92">
        <v>7705</v>
      </c>
      <c r="G32" s="92"/>
    </row>
    <row r="33" spans="1:7" ht="39" x14ac:dyDescent="0.25">
      <c r="A33" s="80"/>
      <c r="B33" s="93" t="s">
        <v>253</v>
      </c>
      <c r="C33" s="22" t="s">
        <v>25</v>
      </c>
      <c r="D33" s="10">
        <f>E33+G33</f>
        <v>531</v>
      </c>
      <c r="E33" s="10">
        <v>531</v>
      </c>
      <c r="F33" s="10">
        <v>369</v>
      </c>
      <c r="G33" s="10"/>
    </row>
    <row r="34" spans="1:7" ht="15" customHeight="1" x14ac:dyDescent="0.25">
      <c r="A34" s="50" t="s">
        <v>81</v>
      </c>
      <c r="B34" s="21" t="s">
        <v>10</v>
      </c>
      <c r="C34" s="87"/>
      <c r="D34" s="21">
        <f>SUM(D36:D37)</f>
        <v>11241</v>
      </c>
      <c r="E34" s="21">
        <f>SUM(E36:E37)</f>
        <v>11241</v>
      </c>
      <c r="F34" s="21">
        <f>SUM(F36:F37)</f>
        <v>7997</v>
      </c>
      <c r="G34" s="21">
        <f>SUM(G36:G37)</f>
        <v>0</v>
      </c>
    </row>
    <row r="35" spans="1:7" ht="15" customHeight="1" x14ac:dyDescent="0.25">
      <c r="A35" s="80"/>
      <c r="B35" s="88" t="s">
        <v>226</v>
      </c>
      <c r="C35" s="89"/>
      <c r="D35" s="21">
        <f>E35+G35</f>
        <v>0</v>
      </c>
      <c r="E35" s="21"/>
      <c r="F35" s="21"/>
      <c r="G35" s="21"/>
    </row>
    <row r="36" spans="1:7" ht="15" customHeight="1" x14ac:dyDescent="0.25">
      <c r="A36" s="80"/>
      <c r="B36" s="90" t="s">
        <v>250</v>
      </c>
      <c r="C36" s="91" t="s">
        <v>25</v>
      </c>
      <c r="D36" s="92">
        <f>E36+G36</f>
        <v>10710</v>
      </c>
      <c r="E36" s="92">
        <v>10710</v>
      </c>
      <c r="F36" s="92">
        <v>7592</v>
      </c>
      <c r="G36" s="92"/>
    </row>
    <row r="37" spans="1:7" ht="39" x14ac:dyDescent="0.25">
      <c r="A37" s="80"/>
      <c r="B37" s="93" t="s">
        <v>253</v>
      </c>
      <c r="C37" s="22" t="s">
        <v>25</v>
      </c>
      <c r="D37" s="10">
        <f>E37+G37</f>
        <v>531</v>
      </c>
      <c r="E37" s="10">
        <v>531</v>
      </c>
      <c r="F37" s="10">
        <v>405</v>
      </c>
      <c r="G37" s="10"/>
    </row>
    <row r="38" spans="1:7" ht="15" customHeight="1" x14ac:dyDescent="0.25">
      <c r="A38" s="50" t="s">
        <v>82</v>
      </c>
      <c r="B38" s="21" t="s">
        <v>11</v>
      </c>
      <c r="C38" s="87"/>
      <c r="D38" s="21">
        <f>SUM(D40:D41)</f>
        <v>12909</v>
      </c>
      <c r="E38" s="21">
        <f>SUM(E40:E41)</f>
        <v>12909</v>
      </c>
      <c r="F38" s="21">
        <f>SUM(F40:F41)</f>
        <v>8987</v>
      </c>
      <c r="G38" s="21">
        <f>SUM(G40:G41)</f>
        <v>0</v>
      </c>
    </row>
    <row r="39" spans="1:7" ht="15" customHeight="1" x14ac:dyDescent="0.25">
      <c r="A39" s="80"/>
      <c r="B39" s="88" t="s">
        <v>226</v>
      </c>
      <c r="C39" s="89"/>
      <c r="D39" s="21">
        <f>E39+G39</f>
        <v>0</v>
      </c>
      <c r="E39" s="21"/>
      <c r="F39" s="21"/>
      <c r="G39" s="21"/>
    </row>
    <row r="40" spans="1:7" ht="15" customHeight="1" x14ac:dyDescent="0.25">
      <c r="A40" s="80"/>
      <c r="B40" s="90" t="s">
        <v>250</v>
      </c>
      <c r="C40" s="91" t="s">
        <v>25</v>
      </c>
      <c r="D40" s="92">
        <f>E40+G40</f>
        <v>12024</v>
      </c>
      <c r="E40" s="92">
        <v>12024</v>
      </c>
      <c r="F40" s="92">
        <v>8385</v>
      </c>
      <c r="G40" s="92"/>
    </row>
    <row r="41" spans="1:7" ht="39" x14ac:dyDescent="0.25">
      <c r="A41" s="95"/>
      <c r="B41" s="96" t="s">
        <v>253</v>
      </c>
      <c r="C41" s="22" t="s">
        <v>25</v>
      </c>
      <c r="D41" s="10">
        <f>E41+G41</f>
        <v>885</v>
      </c>
      <c r="E41" s="10">
        <v>885</v>
      </c>
      <c r="F41" s="10">
        <v>602</v>
      </c>
      <c r="G41" s="10"/>
    </row>
    <row r="42" spans="1:7" ht="15" customHeight="1" x14ac:dyDescent="0.25">
      <c r="A42" s="50" t="s">
        <v>83</v>
      </c>
      <c r="B42" s="21" t="s">
        <v>12</v>
      </c>
      <c r="C42" s="87"/>
      <c r="D42" s="21">
        <f>SUM(D44:D45)</f>
        <v>9006</v>
      </c>
      <c r="E42" s="21">
        <f>SUM(E44:E45)</f>
        <v>9006</v>
      </c>
      <c r="F42" s="21">
        <f>SUM(F44:F45)</f>
        <v>6145</v>
      </c>
      <c r="G42" s="21">
        <f>SUM(G44:G45)</f>
        <v>0</v>
      </c>
    </row>
    <row r="43" spans="1:7" ht="15" customHeight="1" x14ac:dyDescent="0.25">
      <c r="A43" s="80"/>
      <c r="B43" s="88" t="s">
        <v>226</v>
      </c>
      <c r="C43" s="89"/>
      <c r="D43" s="21">
        <f>E43+G43</f>
        <v>0</v>
      </c>
      <c r="E43" s="21"/>
      <c r="F43" s="21"/>
      <c r="G43" s="21"/>
    </row>
    <row r="44" spans="1:7" ht="15" customHeight="1" x14ac:dyDescent="0.25">
      <c r="A44" s="80"/>
      <c r="B44" s="90" t="s">
        <v>250</v>
      </c>
      <c r="C44" s="91" t="s">
        <v>25</v>
      </c>
      <c r="D44" s="92">
        <f>E44+G44</f>
        <v>8379</v>
      </c>
      <c r="E44" s="92">
        <v>8379</v>
      </c>
      <c r="F44" s="92">
        <v>5666</v>
      </c>
      <c r="G44" s="92"/>
    </row>
    <row r="45" spans="1:7" ht="39" x14ac:dyDescent="0.25">
      <c r="A45" s="80"/>
      <c r="B45" s="93" t="s">
        <v>253</v>
      </c>
      <c r="C45" s="22" t="s">
        <v>25</v>
      </c>
      <c r="D45" s="10">
        <f>E45+G45</f>
        <v>627</v>
      </c>
      <c r="E45" s="10">
        <v>627</v>
      </c>
      <c r="F45" s="10">
        <v>479</v>
      </c>
      <c r="G45" s="10"/>
    </row>
    <row r="46" spans="1:7" ht="15" customHeight="1" x14ac:dyDescent="0.25">
      <c r="A46" s="50" t="s">
        <v>84</v>
      </c>
      <c r="B46" s="21" t="s">
        <v>13</v>
      </c>
      <c r="C46" s="87"/>
      <c r="D46" s="21">
        <f>SUM(D48:D49)</f>
        <v>11991</v>
      </c>
      <c r="E46" s="21">
        <f>SUM(E48:E49)</f>
        <v>11991</v>
      </c>
      <c r="F46" s="21">
        <f>SUM(F48:F49)</f>
        <v>8464</v>
      </c>
      <c r="G46" s="21">
        <f>SUM(G48:G49)</f>
        <v>0</v>
      </c>
    </row>
    <row r="47" spans="1:7" ht="15" customHeight="1" x14ac:dyDescent="0.25">
      <c r="A47" s="80"/>
      <c r="B47" s="88" t="s">
        <v>226</v>
      </c>
      <c r="C47" s="89"/>
      <c r="D47" s="21">
        <f>E47+G47</f>
        <v>0</v>
      </c>
      <c r="E47" s="21"/>
      <c r="F47" s="21"/>
      <c r="G47" s="21"/>
    </row>
    <row r="48" spans="1:7" ht="15" customHeight="1" x14ac:dyDescent="0.25">
      <c r="A48" s="80"/>
      <c r="B48" s="90" t="s">
        <v>250</v>
      </c>
      <c r="C48" s="91" t="s">
        <v>25</v>
      </c>
      <c r="D48" s="92">
        <f>E48+G48</f>
        <v>11123</v>
      </c>
      <c r="E48" s="92">
        <v>11123</v>
      </c>
      <c r="F48" s="92">
        <v>7875</v>
      </c>
      <c r="G48" s="92"/>
    </row>
    <row r="49" spans="1:7" ht="39" x14ac:dyDescent="0.25">
      <c r="A49" s="80"/>
      <c r="B49" s="93" t="s">
        <v>253</v>
      </c>
      <c r="C49" s="22" t="s">
        <v>25</v>
      </c>
      <c r="D49" s="10">
        <f>E49+G49</f>
        <v>868</v>
      </c>
      <c r="E49" s="10">
        <v>868</v>
      </c>
      <c r="F49" s="10">
        <v>589</v>
      </c>
      <c r="G49" s="10"/>
    </row>
    <row r="50" spans="1:7" ht="15" customHeight="1" x14ac:dyDescent="0.25">
      <c r="A50" s="50" t="s">
        <v>85</v>
      </c>
      <c r="B50" s="21" t="s">
        <v>14</v>
      </c>
      <c r="C50" s="87"/>
      <c r="D50" s="21">
        <f>SUM(D52:D53)</f>
        <v>9438</v>
      </c>
      <c r="E50" s="21">
        <f>SUM(E52:E53)</f>
        <v>9438</v>
      </c>
      <c r="F50" s="21">
        <f>SUM(F52:F53)</f>
        <v>6465</v>
      </c>
      <c r="G50" s="21">
        <f>SUM(G52:G53)</f>
        <v>0</v>
      </c>
    </row>
    <row r="51" spans="1:7" ht="15" customHeight="1" x14ac:dyDescent="0.25">
      <c r="A51" s="80"/>
      <c r="B51" s="88" t="s">
        <v>226</v>
      </c>
      <c r="C51" s="89"/>
      <c r="D51" s="21">
        <f>E51+G51</f>
        <v>0</v>
      </c>
      <c r="E51" s="21"/>
      <c r="F51" s="21"/>
      <c r="G51" s="21"/>
    </row>
    <row r="52" spans="1:7" ht="15" customHeight="1" x14ac:dyDescent="0.25">
      <c r="A52" s="80"/>
      <c r="B52" s="90" t="s">
        <v>250</v>
      </c>
      <c r="C52" s="91" t="s">
        <v>25</v>
      </c>
      <c r="D52" s="92">
        <f>E52+G52</f>
        <v>8835</v>
      </c>
      <c r="E52" s="92">
        <v>8835</v>
      </c>
      <c r="F52" s="92">
        <v>6005</v>
      </c>
      <c r="G52" s="92"/>
    </row>
    <row r="53" spans="1:7" ht="39" x14ac:dyDescent="0.25">
      <c r="A53" s="80"/>
      <c r="B53" s="93" t="s">
        <v>253</v>
      </c>
      <c r="C53" s="22" t="s">
        <v>25</v>
      </c>
      <c r="D53" s="10">
        <f>E53+G53</f>
        <v>603</v>
      </c>
      <c r="E53" s="10">
        <v>603</v>
      </c>
      <c r="F53" s="10">
        <v>460</v>
      </c>
      <c r="G53" s="10"/>
    </row>
    <row r="54" spans="1:7" ht="15" customHeight="1" x14ac:dyDescent="0.25">
      <c r="A54" s="50" t="s">
        <v>86</v>
      </c>
      <c r="B54" s="21" t="s">
        <v>15</v>
      </c>
      <c r="C54" s="87"/>
      <c r="D54" s="21">
        <f>SUM(D56:D57)</f>
        <v>11407</v>
      </c>
      <c r="E54" s="21">
        <f>SUM(E56:E57)</f>
        <v>11407</v>
      </c>
      <c r="F54" s="21">
        <f>SUM(F56:F57)</f>
        <v>8051</v>
      </c>
      <c r="G54" s="21">
        <f>SUM(G56:G57)</f>
        <v>0</v>
      </c>
    </row>
    <row r="55" spans="1:7" ht="15" customHeight="1" x14ac:dyDescent="0.25">
      <c r="A55" s="80"/>
      <c r="B55" s="88" t="s">
        <v>226</v>
      </c>
      <c r="C55" s="89"/>
      <c r="D55" s="21">
        <f>E55+G55</f>
        <v>0</v>
      </c>
      <c r="E55" s="21"/>
      <c r="F55" s="21"/>
      <c r="G55" s="21"/>
    </row>
    <row r="56" spans="1:7" ht="15" customHeight="1" x14ac:dyDescent="0.25">
      <c r="A56" s="80"/>
      <c r="B56" s="90" t="s">
        <v>250</v>
      </c>
      <c r="C56" s="91" t="s">
        <v>25</v>
      </c>
      <c r="D56" s="92">
        <f>E56+G56</f>
        <v>10731</v>
      </c>
      <c r="E56" s="92">
        <v>10731</v>
      </c>
      <c r="F56" s="92">
        <v>7535</v>
      </c>
      <c r="G56" s="92"/>
    </row>
    <row r="57" spans="1:7" ht="39" x14ac:dyDescent="0.25">
      <c r="A57" s="95"/>
      <c r="B57" s="93" t="s">
        <v>253</v>
      </c>
      <c r="C57" s="22" t="s">
        <v>25</v>
      </c>
      <c r="D57" s="10">
        <f>E57+G57</f>
        <v>676</v>
      </c>
      <c r="E57" s="10">
        <v>676</v>
      </c>
      <c r="F57" s="10">
        <v>516</v>
      </c>
      <c r="G57" s="10"/>
    </row>
    <row r="58" spans="1:7" ht="15" customHeight="1" x14ac:dyDescent="0.25">
      <c r="A58" s="50" t="s">
        <v>87</v>
      </c>
      <c r="B58" s="21" t="s">
        <v>16</v>
      </c>
      <c r="C58" s="87"/>
      <c r="D58" s="21">
        <f>SUM(D60:D61)</f>
        <v>19620</v>
      </c>
      <c r="E58" s="21">
        <f>SUM(E60:E61)</f>
        <v>19620</v>
      </c>
      <c r="F58" s="21">
        <f>SUM(F60:F61)</f>
        <v>13164</v>
      </c>
      <c r="G58" s="21">
        <f>SUM(G60:G61)</f>
        <v>0</v>
      </c>
    </row>
    <row r="59" spans="1:7" ht="15" customHeight="1" x14ac:dyDescent="0.25">
      <c r="A59" s="80"/>
      <c r="B59" s="88" t="s">
        <v>226</v>
      </c>
      <c r="C59" s="89"/>
      <c r="D59" s="21">
        <f>E59+G59</f>
        <v>0</v>
      </c>
      <c r="E59" s="21"/>
      <c r="F59" s="21"/>
      <c r="G59" s="21"/>
    </row>
    <row r="60" spans="1:7" ht="15" customHeight="1" x14ac:dyDescent="0.25">
      <c r="A60" s="80"/>
      <c r="B60" s="90" t="s">
        <v>250</v>
      </c>
      <c r="C60" s="91" t="s">
        <v>25</v>
      </c>
      <c r="D60" s="92">
        <f>E60+G60</f>
        <v>17716</v>
      </c>
      <c r="E60" s="92">
        <v>17716</v>
      </c>
      <c r="F60" s="92">
        <v>12059</v>
      </c>
      <c r="G60" s="92"/>
    </row>
    <row r="61" spans="1:7" ht="39" x14ac:dyDescent="0.25">
      <c r="A61" s="80"/>
      <c r="B61" s="93" t="s">
        <v>253</v>
      </c>
      <c r="C61" s="22" t="s">
        <v>25</v>
      </c>
      <c r="D61" s="10">
        <f>E61+G61</f>
        <v>1904</v>
      </c>
      <c r="E61" s="10">
        <v>1904</v>
      </c>
      <c r="F61" s="10">
        <v>1105</v>
      </c>
      <c r="G61" s="10"/>
    </row>
    <row r="62" spans="1:7" ht="15" customHeight="1" x14ac:dyDescent="0.25">
      <c r="A62" s="50" t="s">
        <v>88</v>
      </c>
      <c r="B62" s="21" t="s">
        <v>17</v>
      </c>
      <c r="C62" s="87"/>
      <c r="D62" s="21">
        <f>SUM(D64:D65)</f>
        <v>10595</v>
      </c>
      <c r="E62" s="21">
        <f>SUM(E64:E65)</f>
        <v>10595</v>
      </c>
      <c r="F62" s="21">
        <f>SUM(F64:F65)</f>
        <v>7449</v>
      </c>
      <c r="G62" s="21">
        <f>SUM(G64:G65)</f>
        <v>0</v>
      </c>
    </row>
    <row r="63" spans="1:7" ht="15" customHeight="1" x14ac:dyDescent="0.25">
      <c r="A63" s="80"/>
      <c r="B63" s="88" t="s">
        <v>226</v>
      </c>
      <c r="C63" s="89"/>
      <c r="D63" s="21">
        <f>E63+G63</f>
        <v>0</v>
      </c>
      <c r="E63" s="21"/>
      <c r="F63" s="21"/>
      <c r="G63" s="21"/>
    </row>
    <row r="64" spans="1:7" ht="15" customHeight="1" x14ac:dyDescent="0.25">
      <c r="A64" s="80"/>
      <c r="B64" s="90" t="s">
        <v>250</v>
      </c>
      <c r="C64" s="91" t="s">
        <v>25</v>
      </c>
      <c r="D64" s="92">
        <f>E64+G64</f>
        <v>10040</v>
      </c>
      <c r="E64" s="92">
        <v>10040</v>
      </c>
      <c r="F64" s="92">
        <v>7025</v>
      </c>
      <c r="G64" s="92"/>
    </row>
    <row r="65" spans="1:7" ht="39" x14ac:dyDescent="0.25">
      <c r="A65" s="80"/>
      <c r="B65" s="93" t="s">
        <v>253</v>
      </c>
      <c r="C65" s="22" t="s">
        <v>25</v>
      </c>
      <c r="D65" s="10">
        <f>E65+G65</f>
        <v>555</v>
      </c>
      <c r="E65" s="10">
        <v>555</v>
      </c>
      <c r="F65" s="10">
        <v>424</v>
      </c>
      <c r="G65" s="10"/>
    </row>
    <row r="66" spans="1:7" ht="15" customHeight="1" x14ac:dyDescent="0.25">
      <c r="A66" s="50" t="s">
        <v>89</v>
      </c>
      <c r="B66" s="21" t="s">
        <v>18</v>
      </c>
      <c r="C66" s="87"/>
      <c r="D66" s="21">
        <f>SUM(D68:D69)</f>
        <v>10376</v>
      </c>
      <c r="E66" s="21">
        <f>SUM(E68:E69)</f>
        <v>10376</v>
      </c>
      <c r="F66" s="21">
        <f>SUM(F68:F69)</f>
        <v>7356</v>
      </c>
      <c r="G66" s="21">
        <f>SUM(G68:G69)</f>
        <v>0</v>
      </c>
    </row>
    <row r="67" spans="1:7" ht="15" customHeight="1" x14ac:dyDescent="0.25">
      <c r="A67" s="80"/>
      <c r="B67" s="88" t="s">
        <v>226</v>
      </c>
      <c r="C67" s="89"/>
      <c r="D67" s="21">
        <f>E67+G67</f>
        <v>0</v>
      </c>
      <c r="E67" s="21"/>
      <c r="F67" s="21"/>
      <c r="G67" s="21"/>
    </row>
    <row r="68" spans="1:7" ht="15" customHeight="1" x14ac:dyDescent="0.25">
      <c r="A68" s="80"/>
      <c r="B68" s="90" t="s">
        <v>250</v>
      </c>
      <c r="C68" s="91" t="s">
        <v>25</v>
      </c>
      <c r="D68" s="92">
        <f>E68+G68</f>
        <v>9942</v>
      </c>
      <c r="E68" s="92">
        <v>9942</v>
      </c>
      <c r="F68" s="92">
        <v>7025</v>
      </c>
      <c r="G68" s="92"/>
    </row>
    <row r="69" spans="1:7" ht="39" x14ac:dyDescent="0.25">
      <c r="A69" s="80"/>
      <c r="B69" s="93" t="s">
        <v>253</v>
      </c>
      <c r="C69" s="22" t="s">
        <v>25</v>
      </c>
      <c r="D69" s="10">
        <f>E69+G69</f>
        <v>434</v>
      </c>
      <c r="E69" s="10">
        <v>434</v>
      </c>
      <c r="F69" s="10">
        <v>331</v>
      </c>
      <c r="G69" s="10"/>
    </row>
    <row r="70" spans="1:7" ht="15" customHeight="1" x14ac:dyDescent="0.25">
      <c r="A70" s="50" t="s">
        <v>90</v>
      </c>
      <c r="B70" s="21" t="s">
        <v>19</v>
      </c>
      <c r="C70" s="262" t="s">
        <v>25</v>
      </c>
      <c r="D70" s="97">
        <f>E70+G70</f>
        <v>4919</v>
      </c>
      <c r="E70" s="97">
        <v>4919</v>
      </c>
      <c r="F70" s="97">
        <v>2836</v>
      </c>
      <c r="G70" s="97">
        <f>SUM(G71:G71)</f>
        <v>0</v>
      </c>
    </row>
    <row r="71" spans="1:7" ht="39" x14ac:dyDescent="0.25">
      <c r="A71" s="80"/>
      <c r="B71" s="96" t="s">
        <v>253</v>
      </c>
      <c r="C71" s="263"/>
      <c r="D71" s="98"/>
      <c r="E71" s="98"/>
      <c r="F71" s="98"/>
      <c r="G71" s="98"/>
    </row>
    <row r="72" spans="1:7" ht="15" customHeight="1" x14ac:dyDescent="0.25">
      <c r="A72" s="7" t="s">
        <v>91</v>
      </c>
      <c r="B72" s="49" t="s">
        <v>190</v>
      </c>
      <c r="C72" s="264" t="s">
        <v>21</v>
      </c>
      <c r="D72" s="97">
        <f>E72+G72</f>
        <v>316976</v>
      </c>
      <c r="E72" s="97">
        <v>316976</v>
      </c>
      <c r="F72" s="97">
        <v>219892</v>
      </c>
      <c r="G72" s="97"/>
    </row>
    <row r="73" spans="1:7" ht="15" customHeight="1" x14ac:dyDescent="0.25">
      <c r="A73" s="99"/>
      <c r="B73" s="96" t="s">
        <v>255</v>
      </c>
      <c r="C73" s="265"/>
      <c r="D73" s="98"/>
      <c r="E73" s="98"/>
      <c r="F73" s="98"/>
      <c r="G73" s="98"/>
    </row>
    <row r="74" spans="1:7" ht="15.95" customHeight="1" x14ac:dyDescent="0.25">
      <c r="A74" s="15" t="s">
        <v>92</v>
      </c>
      <c r="B74" s="100" t="s">
        <v>197</v>
      </c>
      <c r="C74" s="16"/>
      <c r="D74" s="1">
        <f>D12+D30+D34+D38+D42+D46+D50+D54+D58+D62+D66+D70+D72</f>
        <v>848201</v>
      </c>
      <c r="E74" s="1">
        <f>E12+E30+E34+E38+E42+E46+E50+E54+E58+E62+E66+E70+E72</f>
        <v>848201</v>
      </c>
      <c r="F74" s="1">
        <f>F12+F30+F34+F38+F42+F46+F50+F54+F58+F62+F66+F70+F72</f>
        <v>540793</v>
      </c>
      <c r="G74" s="1">
        <f>G12+G30+G34+G38+G42+G46+G50+G54+G58+G62+G66+G70+G72</f>
        <v>0</v>
      </c>
    </row>
    <row r="75" spans="1:7" ht="15.95" customHeight="1" x14ac:dyDescent="0.25">
      <c r="A75" s="13" t="s">
        <v>93</v>
      </c>
      <c r="B75" s="254" t="s">
        <v>70</v>
      </c>
      <c r="C75" s="252"/>
      <c r="D75" s="252"/>
      <c r="E75" s="252"/>
      <c r="F75" s="252"/>
      <c r="G75" s="253"/>
    </row>
    <row r="76" spans="1:7" ht="15" customHeight="1" x14ac:dyDescent="0.25">
      <c r="A76" s="266" t="s">
        <v>94</v>
      </c>
      <c r="B76" s="21" t="s">
        <v>78</v>
      </c>
      <c r="C76" s="87"/>
      <c r="D76" s="21">
        <f>SUM(D78:D79)</f>
        <v>148302</v>
      </c>
      <c r="E76" s="21">
        <f>SUM(E78:E79)</f>
        <v>148302</v>
      </c>
      <c r="F76" s="21">
        <f>SUM(F78:F79)</f>
        <v>80621</v>
      </c>
      <c r="G76" s="21">
        <f>SUM(G78:G79)</f>
        <v>0</v>
      </c>
    </row>
    <row r="77" spans="1:7" ht="15" customHeight="1" x14ac:dyDescent="0.25">
      <c r="A77" s="267"/>
      <c r="B77" s="88" t="s">
        <v>226</v>
      </c>
      <c r="C77" s="89"/>
      <c r="D77" s="21">
        <f>E77+G77</f>
        <v>0</v>
      </c>
      <c r="E77" s="21"/>
      <c r="F77" s="21"/>
      <c r="G77" s="21"/>
    </row>
    <row r="78" spans="1:7" ht="15" customHeight="1" x14ac:dyDescent="0.25">
      <c r="A78" s="267"/>
      <c r="B78" s="90" t="s">
        <v>254</v>
      </c>
      <c r="C78" s="91" t="s">
        <v>34</v>
      </c>
      <c r="D78" s="92">
        <f>E78+G78</f>
        <v>77005</v>
      </c>
      <c r="E78" s="92">
        <v>77005</v>
      </c>
      <c r="F78" s="92">
        <v>47033</v>
      </c>
      <c r="G78" s="92"/>
    </row>
    <row r="79" spans="1:7" ht="26.25" x14ac:dyDescent="0.25">
      <c r="A79" s="268"/>
      <c r="B79" s="96" t="s">
        <v>264</v>
      </c>
      <c r="C79" s="22" t="s">
        <v>34</v>
      </c>
      <c r="D79" s="10">
        <f>E79+G79</f>
        <v>71297</v>
      </c>
      <c r="E79" s="10">
        <v>71297</v>
      </c>
      <c r="F79" s="10">
        <v>33588</v>
      </c>
      <c r="G79" s="10"/>
    </row>
    <row r="80" spans="1:7" ht="15.75" customHeight="1" x14ac:dyDescent="0.25">
      <c r="A80" s="15" t="s">
        <v>95</v>
      </c>
      <c r="B80" s="101" t="s">
        <v>199</v>
      </c>
      <c r="C80" s="20"/>
      <c r="D80" s="1">
        <f>D76</f>
        <v>148302</v>
      </c>
      <c r="E80" s="1">
        <f>E76</f>
        <v>148302</v>
      </c>
      <c r="F80" s="1">
        <f>F76</f>
        <v>80621</v>
      </c>
      <c r="G80" s="1">
        <f>G76</f>
        <v>0</v>
      </c>
    </row>
    <row r="81" spans="1:7" ht="15.95" customHeight="1" x14ac:dyDescent="0.25">
      <c r="A81" s="13" t="s">
        <v>96</v>
      </c>
      <c r="B81" s="257" t="s">
        <v>205</v>
      </c>
      <c r="C81" s="259"/>
      <c r="D81" s="259"/>
      <c r="E81" s="259"/>
      <c r="F81" s="259"/>
      <c r="G81" s="259"/>
    </row>
    <row r="82" spans="1:7" ht="15" customHeight="1" x14ac:dyDescent="0.25">
      <c r="A82" s="7" t="s">
        <v>97</v>
      </c>
      <c r="B82" s="8" t="s">
        <v>20</v>
      </c>
      <c r="C82" s="260" t="s">
        <v>25</v>
      </c>
      <c r="D82" s="97">
        <f>E82+G82</f>
        <v>201865</v>
      </c>
      <c r="E82" s="97">
        <v>201865</v>
      </c>
      <c r="F82" s="97">
        <f>SUM(F83:F83)</f>
        <v>0</v>
      </c>
      <c r="G82" s="97">
        <f>SUM(G83:G83)</f>
        <v>0</v>
      </c>
    </row>
    <row r="83" spans="1:7" ht="39" customHeight="1" x14ac:dyDescent="0.25">
      <c r="A83" s="99"/>
      <c r="B83" s="102" t="s">
        <v>257</v>
      </c>
      <c r="C83" s="261"/>
      <c r="D83" s="98"/>
      <c r="E83" s="98"/>
      <c r="F83" s="98"/>
      <c r="G83" s="98"/>
    </row>
    <row r="84" spans="1:7" ht="15" customHeight="1" x14ac:dyDescent="0.25">
      <c r="A84" s="50" t="s">
        <v>98</v>
      </c>
      <c r="B84" s="21" t="s">
        <v>7</v>
      </c>
      <c r="C84" s="260" t="s">
        <v>25</v>
      </c>
      <c r="D84" s="97">
        <f>E84+G84</f>
        <v>8110</v>
      </c>
      <c r="E84" s="97">
        <v>8110</v>
      </c>
      <c r="F84" s="97">
        <v>5786</v>
      </c>
      <c r="G84" s="97">
        <f>SUM(G85:G85)</f>
        <v>0</v>
      </c>
    </row>
    <row r="85" spans="1:7" ht="39" x14ac:dyDescent="0.25">
      <c r="A85" s="80"/>
      <c r="B85" s="93" t="s">
        <v>256</v>
      </c>
      <c r="C85" s="261"/>
      <c r="D85" s="98"/>
      <c r="E85" s="98"/>
      <c r="F85" s="98"/>
      <c r="G85" s="98"/>
    </row>
    <row r="86" spans="1:7" ht="15" customHeight="1" x14ac:dyDescent="0.25">
      <c r="A86" s="50" t="s">
        <v>99</v>
      </c>
      <c r="B86" s="21" t="s">
        <v>10</v>
      </c>
      <c r="C86" s="260" t="s">
        <v>25</v>
      </c>
      <c r="D86" s="97">
        <f>E86+G86</f>
        <v>8110</v>
      </c>
      <c r="E86" s="97">
        <v>8110</v>
      </c>
      <c r="F86" s="97">
        <v>5786</v>
      </c>
      <c r="G86" s="97">
        <f>SUM(G87:G87)</f>
        <v>0</v>
      </c>
    </row>
    <row r="87" spans="1:7" ht="39" x14ac:dyDescent="0.25">
      <c r="A87" s="80"/>
      <c r="B87" s="93" t="s">
        <v>256</v>
      </c>
      <c r="C87" s="261"/>
      <c r="D87" s="98"/>
      <c r="E87" s="98"/>
      <c r="F87" s="98"/>
      <c r="G87" s="98"/>
    </row>
    <row r="88" spans="1:7" ht="15" customHeight="1" x14ac:dyDescent="0.25">
      <c r="A88" s="50" t="s">
        <v>100</v>
      </c>
      <c r="B88" s="21" t="s">
        <v>11</v>
      </c>
      <c r="C88" s="260" t="s">
        <v>25</v>
      </c>
      <c r="D88" s="97">
        <f>E88+G88</f>
        <v>13529</v>
      </c>
      <c r="E88" s="97">
        <v>13529</v>
      </c>
      <c r="F88" s="97">
        <v>9653</v>
      </c>
      <c r="G88" s="97">
        <f>SUM(G89:G89)</f>
        <v>0</v>
      </c>
    </row>
    <row r="89" spans="1:7" ht="39" x14ac:dyDescent="0.25">
      <c r="A89" s="80"/>
      <c r="B89" s="93" t="s">
        <v>256</v>
      </c>
      <c r="C89" s="261"/>
      <c r="D89" s="98"/>
      <c r="E89" s="98"/>
      <c r="F89" s="98"/>
      <c r="G89" s="98"/>
    </row>
    <row r="90" spans="1:7" ht="15" customHeight="1" x14ac:dyDescent="0.25">
      <c r="A90" s="50" t="s">
        <v>101</v>
      </c>
      <c r="B90" s="21" t="s">
        <v>12</v>
      </c>
      <c r="C90" s="260" t="s">
        <v>25</v>
      </c>
      <c r="D90" s="97">
        <f>E90+G90</f>
        <v>9584</v>
      </c>
      <c r="E90" s="97">
        <v>9584</v>
      </c>
      <c r="F90" s="97">
        <v>6838</v>
      </c>
      <c r="G90" s="97">
        <f>SUM(G91:G91)</f>
        <v>0</v>
      </c>
    </row>
    <row r="91" spans="1:7" ht="39" x14ac:dyDescent="0.25">
      <c r="A91" s="80"/>
      <c r="B91" s="93" t="s">
        <v>256</v>
      </c>
      <c r="C91" s="261"/>
      <c r="D91" s="98"/>
      <c r="E91" s="98"/>
      <c r="F91" s="98"/>
      <c r="G91" s="98"/>
    </row>
    <row r="92" spans="1:7" ht="15" customHeight="1" x14ac:dyDescent="0.25">
      <c r="A92" s="50" t="s">
        <v>102</v>
      </c>
      <c r="B92" s="21" t="s">
        <v>69</v>
      </c>
      <c r="C92" s="260" t="s">
        <v>25</v>
      </c>
      <c r="D92" s="97">
        <f>E92+G92</f>
        <v>13270</v>
      </c>
      <c r="E92" s="97">
        <v>13270</v>
      </c>
      <c r="F92" s="97">
        <v>8417</v>
      </c>
      <c r="G92" s="97">
        <f>SUM(G93:G93)</f>
        <v>0</v>
      </c>
    </row>
    <row r="93" spans="1:7" ht="39" x14ac:dyDescent="0.25">
      <c r="A93" s="80"/>
      <c r="B93" s="93" t="s">
        <v>256</v>
      </c>
      <c r="C93" s="261"/>
      <c r="D93" s="98"/>
      <c r="E93" s="98"/>
      <c r="F93" s="98"/>
      <c r="G93" s="98"/>
    </row>
    <row r="94" spans="1:7" ht="15" customHeight="1" x14ac:dyDescent="0.25">
      <c r="A94" s="50" t="s">
        <v>103</v>
      </c>
      <c r="B94" s="21" t="s">
        <v>14</v>
      </c>
      <c r="C94" s="260" t="s">
        <v>25</v>
      </c>
      <c r="D94" s="97">
        <f>E94+G94</f>
        <v>9215</v>
      </c>
      <c r="E94" s="97">
        <v>9215</v>
      </c>
      <c r="F94" s="97">
        <v>6575</v>
      </c>
      <c r="G94" s="97">
        <f>SUM(G95:G95)</f>
        <v>0</v>
      </c>
    </row>
    <row r="95" spans="1:7" ht="39" x14ac:dyDescent="0.25">
      <c r="A95" s="80"/>
      <c r="B95" s="93" t="s">
        <v>256</v>
      </c>
      <c r="C95" s="261"/>
      <c r="D95" s="98"/>
      <c r="E95" s="98"/>
      <c r="F95" s="98"/>
      <c r="G95" s="98"/>
    </row>
    <row r="96" spans="1:7" ht="15" customHeight="1" x14ac:dyDescent="0.25">
      <c r="A96" s="50" t="s">
        <v>104</v>
      </c>
      <c r="B96" s="21" t="s">
        <v>15</v>
      </c>
      <c r="C96" s="260" t="s">
        <v>25</v>
      </c>
      <c r="D96" s="97">
        <f>E96+G96</f>
        <v>10327</v>
      </c>
      <c r="E96" s="97">
        <v>10327</v>
      </c>
      <c r="F96" s="97">
        <v>7368</v>
      </c>
      <c r="G96" s="97">
        <f>SUM(G97:G97)</f>
        <v>0</v>
      </c>
    </row>
    <row r="97" spans="1:7" ht="39" x14ac:dyDescent="0.25">
      <c r="A97" s="80"/>
      <c r="B97" s="93" t="s">
        <v>256</v>
      </c>
      <c r="C97" s="261"/>
      <c r="D97" s="98"/>
      <c r="E97" s="98"/>
      <c r="F97" s="98"/>
      <c r="G97" s="98"/>
    </row>
    <row r="98" spans="1:7" ht="15" customHeight="1" x14ac:dyDescent="0.25">
      <c r="A98" s="50" t="s">
        <v>105</v>
      </c>
      <c r="B98" s="21" t="s">
        <v>16</v>
      </c>
      <c r="C98" s="260" t="s">
        <v>25</v>
      </c>
      <c r="D98" s="97">
        <f>E98+G98</f>
        <v>29119</v>
      </c>
      <c r="E98" s="97">
        <v>29119</v>
      </c>
      <c r="F98" s="97">
        <v>20778</v>
      </c>
      <c r="G98" s="97">
        <f>SUM(G99:G99)</f>
        <v>0</v>
      </c>
    </row>
    <row r="99" spans="1:7" ht="39" x14ac:dyDescent="0.25">
      <c r="A99" s="80"/>
      <c r="B99" s="93" t="s">
        <v>256</v>
      </c>
      <c r="C99" s="261"/>
      <c r="D99" s="98"/>
      <c r="E99" s="98"/>
      <c r="F99" s="98"/>
      <c r="G99" s="98"/>
    </row>
    <row r="100" spans="1:7" ht="15" customHeight="1" x14ac:dyDescent="0.25">
      <c r="A100" s="50" t="s">
        <v>106</v>
      </c>
      <c r="B100" s="21" t="s">
        <v>17</v>
      </c>
      <c r="C100" s="260" t="s">
        <v>25</v>
      </c>
      <c r="D100" s="97">
        <f>E100+G100</f>
        <v>8478</v>
      </c>
      <c r="E100" s="97">
        <v>8478</v>
      </c>
      <c r="F100" s="97">
        <v>6049</v>
      </c>
      <c r="G100" s="97">
        <f>SUM(G101:G101)</f>
        <v>0</v>
      </c>
    </row>
    <row r="101" spans="1:7" ht="39" x14ac:dyDescent="0.25">
      <c r="A101" s="80"/>
      <c r="B101" s="93" t="s">
        <v>256</v>
      </c>
      <c r="C101" s="261"/>
      <c r="D101" s="98"/>
      <c r="E101" s="98"/>
      <c r="F101" s="98"/>
      <c r="G101" s="98"/>
    </row>
    <row r="102" spans="1:7" ht="15" customHeight="1" x14ac:dyDescent="0.25">
      <c r="A102" s="50" t="s">
        <v>107</v>
      </c>
      <c r="B102" s="21" t="s">
        <v>18</v>
      </c>
      <c r="C102" s="260" t="s">
        <v>25</v>
      </c>
      <c r="D102" s="97">
        <f>E102+G102</f>
        <v>6635</v>
      </c>
      <c r="E102" s="97">
        <v>6635</v>
      </c>
      <c r="F102" s="97">
        <v>4734</v>
      </c>
      <c r="G102" s="97">
        <f>SUM(G103:G103)</f>
        <v>0</v>
      </c>
    </row>
    <row r="103" spans="1:7" ht="39" x14ac:dyDescent="0.25">
      <c r="A103" s="80"/>
      <c r="B103" s="93" t="s">
        <v>256</v>
      </c>
      <c r="C103" s="261"/>
      <c r="D103" s="98"/>
      <c r="E103" s="98"/>
      <c r="F103" s="98"/>
      <c r="G103" s="98"/>
    </row>
    <row r="104" spans="1:7" ht="15" customHeight="1" x14ac:dyDescent="0.25">
      <c r="A104" s="50" t="s">
        <v>108</v>
      </c>
      <c r="B104" s="21" t="s">
        <v>19</v>
      </c>
      <c r="C104" s="260" t="s">
        <v>25</v>
      </c>
      <c r="D104" s="97">
        <f>E104+G104</f>
        <v>75195</v>
      </c>
      <c r="E104" s="97">
        <v>75195</v>
      </c>
      <c r="F104" s="97">
        <v>46027</v>
      </c>
      <c r="G104" s="97">
        <f>SUM(G105:G105)</f>
        <v>0</v>
      </c>
    </row>
    <row r="105" spans="1:7" ht="39" x14ac:dyDescent="0.25">
      <c r="A105" s="80"/>
      <c r="B105" s="93" t="s">
        <v>256</v>
      </c>
      <c r="C105" s="261"/>
      <c r="D105" s="98"/>
      <c r="E105" s="98"/>
      <c r="F105" s="98"/>
      <c r="G105" s="98"/>
    </row>
    <row r="106" spans="1:7" ht="15.95" customHeight="1" x14ac:dyDescent="0.25">
      <c r="A106" s="15" t="s">
        <v>109</v>
      </c>
      <c r="B106" s="19" t="s">
        <v>201</v>
      </c>
      <c r="C106" s="17"/>
      <c r="D106" s="1">
        <f>SUM(D82:D105)</f>
        <v>393437</v>
      </c>
      <c r="E106" s="1">
        <f>SUM(E82:E105)</f>
        <v>393437</v>
      </c>
      <c r="F106" s="1">
        <f>SUM(F82:F105)</f>
        <v>128011</v>
      </c>
      <c r="G106" s="1">
        <f>SUM(G82:G105)</f>
        <v>0</v>
      </c>
    </row>
    <row r="107" spans="1:7" ht="15.95" customHeight="1" x14ac:dyDescent="0.25">
      <c r="A107" s="13" t="s">
        <v>110</v>
      </c>
      <c r="B107" s="257" t="s">
        <v>76</v>
      </c>
      <c r="C107" s="258"/>
      <c r="D107" s="258"/>
      <c r="E107" s="258"/>
      <c r="F107" s="258"/>
      <c r="G107" s="258"/>
    </row>
    <row r="108" spans="1:7" ht="15" customHeight="1" x14ac:dyDescent="0.25">
      <c r="A108" s="271" t="s">
        <v>111</v>
      </c>
      <c r="B108" s="21" t="s">
        <v>20</v>
      </c>
      <c r="C108" s="103"/>
      <c r="D108" s="21">
        <f>SUM(D110:D113)</f>
        <v>1079053</v>
      </c>
      <c r="E108" s="21">
        <f>SUM(E110:E113)</f>
        <v>1079053</v>
      </c>
      <c r="F108" s="21">
        <f>SUM(F110:F113)</f>
        <v>0</v>
      </c>
      <c r="G108" s="21">
        <f>SUM(G110:G113)</f>
        <v>0</v>
      </c>
    </row>
    <row r="109" spans="1:7" ht="15" customHeight="1" x14ac:dyDescent="0.25">
      <c r="A109" s="272"/>
      <c r="B109" s="88" t="s">
        <v>226</v>
      </c>
      <c r="C109" s="104"/>
      <c r="D109" s="21"/>
      <c r="E109" s="21"/>
      <c r="F109" s="21"/>
      <c r="G109" s="21"/>
    </row>
    <row r="110" spans="1:7" ht="26.25" x14ac:dyDescent="0.25">
      <c r="A110" s="272"/>
      <c r="B110" s="90" t="s">
        <v>258</v>
      </c>
      <c r="C110" s="105">
        <v>10</v>
      </c>
      <c r="D110" s="106">
        <f>E110+G110</f>
        <v>28806</v>
      </c>
      <c r="E110" s="106">
        <v>28806</v>
      </c>
      <c r="F110" s="106"/>
      <c r="G110" s="106"/>
    </row>
    <row r="111" spans="1:7" ht="26.25" x14ac:dyDescent="0.25">
      <c r="A111" s="272"/>
      <c r="B111" s="94" t="s">
        <v>231</v>
      </c>
      <c r="C111" s="28" t="s">
        <v>24</v>
      </c>
      <c r="D111" s="10">
        <f>E111+G111</f>
        <v>211160</v>
      </c>
      <c r="E111" s="29">
        <v>211160</v>
      </c>
      <c r="F111" s="29"/>
      <c r="G111" s="29"/>
    </row>
    <row r="112" spans="1:7" x14ac:dyDescent="0.25">
      <c r="A112" s="272"/>
      <c r="B112" s="94" t="s">
        <v>259</v>
      </c>
      <c r="C112" s="22" t="s">
        <v>24</v>
      </c>
      <c r="D112" s="10">
        <f>E112+G112</f>
        <v>500773</v>
      </c>
      <c r="E112" s="33">
        <v>500773</v>
      </c>
      <c r="F112" s="33"/>
      <c r="G112" s="33"/>
    </row>
    <row r="113" spans="1:7" ht="13.5" customHeight="1" x14ac:dyDescent="0.25">
      <c r="A113" s="272"/>
      <c r="B113" s="107" t="s">
        <v>260</v>
      </c>
      <c r="C113" s="22" t="s">
        <v>24</v>
      </c>
      <c r="D113" s="10">
        <f>E113+G113</f>
        <v>338314</v>
      </c>
      <c r="E113" s="10">
        <v>338314</v>
      </c>
      <c r="F113" s="10"/>
      <c r="G113" s="10"/>
    </row>
    <row r="114" spans="1:7" ht="15" customHeight="1" x14ac:dyDescent="0.25">
      <c r="A114" s="269" t="s">
        <v>112</v>
      </c>
      <c r="B114" s="49" t="s">
        <v>59</v>
      </c>
      <c r="C114" s="260" t="s">
        <v>24</v>
      </c>
      <c r="D114" s="97">
        <f>E114+G114</f>
        <v>99270</v>
      </c>
      <c r="E114" s="97">
        <v>99270</v>
      </c>
      <c r="F114" s="97">
        <v>75790</v>
      </c>
      <c r="G114" s="97"/>
    </row>
    <row r="115" spans="1:7" s="26" customFormat="1" ht="12.75" customHeight="1" x14ac:dyDescent="0.2">
      <c r="A115" s="270"/>
      <c r="B115" s="108" t="s">
        <v>261</v>
      </c>
      <c r="C115" s="261"/>
      <c r="D115" s="98"/>
      <c r="E115" s="98"/>
      <c r="F115" s="98"/>
      <c r="G115" s="98"/>
    </row>
    <row r="116" spans="1:7" ht="15.95" customHeight="1" x14ac:dyDescent="0.25">
      <c r="A116" s="68" t="s">
        <v>113</v>
      </c>
      <c r="B116" s="35" t="s">
        <v>203</v>
      </c>
      <c r="C116" s="20"/>
      <c r="D116" s="1">
        <f>D108+D114</f>
        <v>1178323</v>
      </c>
      <c r="E116" s="1">
        <f>E108+E114</f>
        <v>1178323</v>
      </c>
      <c r="F116" s="1">
        <f>F108+F114</f>
        <v>75790</v>
      </c>
      <c r="G116" s="1">
        <f>G108+G114</f>
        <v>0</v>
      </c>
    </row>
    <row r="117" spans="1:7" ht="15.95" customHeight="1" x14ac:dyDescent="0.25">
      <c r="A117" s="84" t="s">
        <v>114</v>
      </c>
      <c r="B117" s="85" t="s">
        <v>192</v>
      </c>
      <c r="C117" s="109"/>
      <c r="D117" s="110">
        <f>SUM(D119:D138)</f>
        <v>2568263</v>
      </c>
      <c r="E117" s="110">
        <f>SUM(E119:E138)</f>
        <v>2568263</v>
      </c>
      <c r="F117" s="110">
        <f>SUM(F119:F138)</f>
        <v>825215</v>
      </c>
      <c r="G117" s="110">
        <f>SUM(G119:G138)</f>
        <v>0</v>
      </c>
    </row>
    <row r="118" spans="1:7" ht="15" customHeight="1" x14ac:dyDescent="0.25">
      <c r="A118" s="81"/>
      <c r="B118" s="111" t="s">
        <v>226</v>
      </c>
      <c r="C118" s="112"/>
      <c r="D118" s="113"/>
      <c r="E118" s="113"/>
      <c r="F118" s="114"/>
      <c r="G118" s="114"/>
    </row>
    <row r="119" spans="1:7" ht="26.25" x14ac:dyDescent="0.25">
      <c r="A119" s="81"/>
      <c r="B119" s="115" t="s">
        <v>242</v>
      </c>
      <c r="C119" s="116"/>
      <c r="D119" s="117">
        <f>E119+G119</f>
        <v>782</v>
      </c>
      <c r="E119" s="117">
        <f t="shared" ref="E119:G129" si="1">E14</f>
        <v>782</v>
      </c>
      <c r="F119" s="117">
        <f t="shared" si="1"/>
        <v>597</v>
      </c>
      <c r="G119" s="117">
        <f t="shared" si="1"/>
        <v>0</v>
      </c>
    </row>
    <row r="120" spans="1:7" x14ac:dyDescent="0.25">
      <c r="A120" s="118"/>
      <c r="B120" s="119" t="s">
        <v>233</v>
      </c>
      <c r="C120" s="120"/>
      <c r="D120" s="71">
        <f t="shared" ref="D120:D138" si="2">E120+G120</f>
        <v>62761</v>
      </c>
      <c r="E120" s="71">
        <f t="shared" si="1"/>
        <v>62761</v>
      </c>
      <c r="F120" s="71">
        <f t="shared" si="1"/>
        <v>23594</v>
      </c>
      <c r="G120" s="71">
        <f t="shared" si="1"/>
        <v>0</v>
      </c>
    </row>
    <row r="121" spans="1:7" ht="26.25" x14ac:dyDescent="0.25">
      <c r="A121" s="118"/>
      <c r="B121" s="119" t="s">
        <v>244</v>
      </c>
      <c r="C121" s="120"/>
      <c r="D121" s="71">
        <f t="shared" si="2"/>
        <v>8000</v>
      </c>
      <c r="E121" s="71">
        <f t="shared" si="1"/>
        <v>8000</v>
      </c>
      <c r="F121" s="71">
        <f t="shared" si="1"/>
        <v>6100</v>
      </c>
      <c r="G121" s="71">
        <f t="shared" si="1"/>
        <v>0</v>
      </c>
    </row>
    <row r="122" spans="1:7" ht="26.25" x14ac:dyDescent="0.25">
      <c r="A122" s="118"/>
      <c r="B122" s="119" t="s">
        <v>235</v>
      </c>
      <c r="C122" s="120"/>
      <c r="D122" s="71">
        <f t="shared" si="2"/>
        <v>25933</v>
      </c>
      <c r="E122" s="71">
        <f t="shared" si="1"/>
        <v>25933</v>
      </c>
      <c r="F122" s="71">
        <f t="shared" si="1"/>
        <v>16000</v>
      </c>
      <c r="G122" s="71">
        <f t="shared" si="1"/>
        <v>0</v>
      </c>
    </row>
    <row r="123" spans="1:7" x14ac:dyDescent="0.25">
      <c r="A123" s="118"/>
      <c r="B123" s="119" t="s">
        <v>245</v>
      </c>
      <c r="C123" s="120"/>
      <c r="D123" s="71">
        <f t="shared" si="2"/>
        <v>92215</v>
      </c>
      <c r="E123" s="71">
        <f t="shared" si="1"/>
        <v>92215</v>
      </c>
      <c r="F123" s="71">
        <f t="shared" si="1"/>
        <v>66468</v>
      </c>
      <c r="G123" s="71">
        <f t="shared" si="1"/>
        <v>0</v>
      </c>
    </row>
    <row r="124" spans="1:7" x14ac:dyDescent="0.25">
      <c r="A124" s="118"/>
      <c r="B124" s="119" t="s">
        <v>246</v>
      </c>
      <c r="C124" s="120"/>
      <c r="D124" s="71">
        <f t="shared" si="2"/>
        <v>13718</v>
      </c>
      <c r="E124" s="71">
        <f t="shared" si="1"/>
        <v>13718</v>
      </c>
      <c r="F124" s="71">
        <f t="shared" si="1"/>
        <v>9917</v>
      </c>
      <c r="G124" s="71">
        <f t="shared" si="1"/>
        <v>0</v>
      </c>
    </row>
    <row r="125" spans="1:7" ht="26.25" x14ac:dyDescent="0.25">
      <c r="A125" s="118"/>
      <c r="B125" s="119" t="s">
        <v>234</v>
      </c>
      <c r="C125" s="120"/>
      <c r="D125" s="71">
        <f t="shared" si="2"/>
        <v>8689</v>
      </c>
      <c r="E125" s="71">
        <f t="shared" si="1"/>
        <v>8689</v>
      </c>
      <c r="F125" s="71">
        <f t="shared" si="1"/>
        <v>6634</v>
      </c>
      <c r="G125" s="71">
        <f t="shared" si="1"/>
        <v>0</v>
      </c>
    </row>
    <row r="126" spans="1:7" x14ac:dyDescent="0.25">
      <c r="A126" s="118"/>
      <c r="B126" s="119" t="s">
        <v>247</v>
      </c>
      <c r="C126" s="120"/>
      <c r="D126" s="71">
        <f t="shared" si="2"/>
        <v>12483</v>
      </c>
      <c r="E126" s="71">
        <f t="shared" si="1"/>
        <v>12483</v>
      </c>
      <c r="F126" s="71">
        <f t="shared" si="1"/>
        <v>3215</v>
      </c>
      <c r="G126" s="71">
        <f t="shared" si="1"/>
        <v>0</v>
      </c>
    </row>
    <row r="127" spans="1:7" ht="26.25" x14ac:dyDescent="0.25">
      <c r="A127" s="118"/>
      <c r="B127" s="119" t="s">
        <v>262</v>
      </c>
      <c r="C127" s="120"/>
      <c r="D127" s="71">
        <f t="shared" si="2"/>
        <v>579</v>
      </c>
      <c r="E127" s="71">
        <f t="shared" si="1"/>
        <v>579</v>
      </c>
      <c r="F127" s="71">
        <f t="shared" si="1"/>
        <v>442</v>
      </c>
      <c r="G127" s="71">
        <f t="shared" si="1"/>
        <v>0</v>
      </c>
    </row>
    <row r="128" spans="1:7" x14ac:dyDescent="0.25">
      <c r="A128" s="118"/>
      <c r="B128" s="119" t="s">
        <v>243</v>
      </c>
      <c r="C128" s="120"/>
      <c r="D128" s="71">
        <f t="shared" si="2"/>
        <v>16855</v>
      </c>
      <c r="E128" s="71">
        <f t="shared" si="1"/>
        <v>16855</v>
      </c>
      <c r="F128" s="71">
        <f t="shared" si="1"/>
        <v>11448</v>
      </c>
      <c r="G128" s="71">
        <f t="shared" si="1"/>
        <v>0</v>
      </c>
    </row>
    <row r="129" spans="1:7" x14ac:dyDescent="0.25">
      <c r="A129" s="118"/>
      <c r="B129" s="119" t="s">
        <v>230</v>
      </c>
      <c r="C129" s="120"/>
      <c r="D129" s="71">
        <f t="shared" si="2"/>
        <v>7501</v>
      </c>
      <c r="E129" s="71">
        <f t="shared" si="1"/>
        <v>7501</v>
      </c>
      <c r="F129" s="71">
        <f t="shared" si="1"/>
        <v>5097</v>
      </c>
      <c r="G129" s="71">
        <f t="shared" si="1"/>
        <v>0</v>
      </c>
    </row>
    <row r="130" spans="1:7" x14ac:dyDescent="0.25">
      <c r="A130" s="118"/>
      <c r="B130" s="119" t="s">
        <v>250</v>
      </c>
      <c r="C130" s="120"/>
      <c r="D130" s="71">
        <f t="shared" si="2"/>
        <v>232565</v>
      </c>
      <c r="E130" s="71">
        <f>E25+E32+E36+E40+E44+E48+E52+E56+E60+E64+E68</f>
        <v>232565</v>
      </c>
      <c r="F130" s="71">
        <f>F25+F32+F36+F40+F44+F48+F52+F56+F60+F64+F68</f>
        <v>143176</v>
      </c>
      <c r="G130" s="71">
        <f>G25+G32+G36+G40+G44+G48+G52+G56+G60+G64+G68</f>
        <v>0</v>
      </c>
    </row>
    <row r="131" spans="1:7" ht="40.5" customHeight="1" x14ac:dyDescent="0.25">
      <c r="A131" s="118"/>
      <c r="B131" s="119" t="s">
        <v>257</v>
      </c>
      <c r="C131" s="120"/>
      <c r="D131" s="71">
        <f t="shared" si="2"/>
        <v>201865</v>
      </c>
      <c r="E131" s="71">
        <f>E82</f>
        <v>201865</v>
      </c>
      <c r="F131" s="71">
        <f>F82</f>
        <v>0</v>
      </c>
      <c r="G131" s="71">
        <f>G82</f>
        <v>0</v>
      </c>
    </row>
    <row r="132" spans="1:7" x14ac:dyDescent="0.25">
      <c r="A132" s="118"/>
      <c r="B132" s="119" t="s">
        <v>255</v>
      </c>
      <c r="C132" s="120"/>
      <c r="D132" s="71">
        <f t="shared" si="2"/>
        <v>316976</v>
      </c>
      <c r="E132" s="71">
        <f>E72</f>
        <v>316976</v>
      </c>
      <c r="F132" s="71">
        <f>F72</f>
        <v>219892</v>
      </c>
      <c r="G132" s="71">
        <f>G72</f>
        <v>0</v>
      </c>
    </row>
    <row r="133" spans="1:7" ht="15.75" customHeight="1" x14ac:dyDescent="0.25">
      <c r="A133" s="118"/>
      <c r="B133" s="121" t="s">
        <v>232</v>
      </c>
      <c r="C133" s="120"/>
      <c r="D133" s="71">
        <f t="shared" si="2"/>
        <v>148302</v>
      </c>
      <c r="E133" s="71">
        <f>E78+E79</f>
        <v>148302</v>
      </c>
      <c r="F133" s="71">
        <f>F78+F79</f>
        <v>80621</v>
      </c>
      <c r="G133" s="71">
        <f>G78+G79</f>
        <v>0</v>
      </c>
    </row>
    <row r="134" spans="1:7" ht="26.25" x14ac:dyDescent="0.25">
      <c r="A134" s="118"/>
      <c r="B134" s="119" t="s">
        <v>258</v>
      </c>
      <c r="C134" s="120"/>
      <c r="D134" s="71">
        <f t="shared" si="2"/>
        <v>29958</v>
      </c>
      <c r="E134" s="71">
        <f t="shared" ref="E134:G136" si="3">E26+E110</f>
        <v>29958</v>
      </c>
      <c r="F134" s="71">
        <f t="shared" si="3"/>
        <v>880</v>
      </c>
      <c r="G134" s="71">
        <f t="shared" si="3"/>
        <v>0</v>
      </c>
    </row>
    <row r="135" spans="1:7" ht="26.25" x14ac:dyDescent="0.25">
      <c r="A135" s="118"/>
      <c r="B135" s="119" t="s">
        <v>231</v>
      </c>
      <c r="C135" s="120"/>
      <c r="D135" s="71">
        <f t="shared" si="2"/>
        <v>216439</v>
      </c>
      <c r="E135" s="71">
        <f t="shared" si="3"/>
        <v>216439</v>
      </c>
      <c r="F135" s="71">
        <f t="shared" si="3"/>
        <v>0</v>
      </c>
      <c r="G135" s="71">
        <f t="shared" si="3"/>
        <v>0</v>
      </c>
    </row>
    <row r="136" spans="1:7" x14ac:dyDescent="0.25">
      <c r="A136" s="118"/>
      <c r="B136" s="119" t="s">
        <v>259</v>
      </c>
      <c r="C136" s="120"/>
      <c r="D136" s="71">
        <f t="shared" si="2"/>
        <v>520804</v>
      </c>
      <c r="E136" s="71">
        <f t="shared" si="3"/>
        <v>520804</v>
      </c>
      <c r="F136" s="71">
        <f t="shared" si="3"/>
        <v>12225</v>
      </c>
      <c r="G136" s="71">
        <f t="shared" si="3"/>
        <v>0</v>
      </c>
    </row>
    <row r="137" spans="1:7" x14ac:dyDescent="0.25">
      <c r="A137" s="118"/>
      <c r="B137" s="119" t="s">
        <v>263</v>
      </c>
      <c r="C137" s="120"/>
      <c r="D137" s="71">
        <f t="shared" si="2"/>
        <v>447733</v>
      </c>
      <c r="E137" s="71">
        <f>E29+E113+E114</f>
        <v>447733</v>
      </c>
      <c r="F137" s="71">
        <f>F29+F113+F114</f>
        <v>82782</v>
      </c>
      <c r="G137" s="71">
        <f>G29+G113+G114</f>
        <v>0</v>
      </c>
    </row>
    <row r="138" spans="1:7" ht="39" x14ac:dyDescent="0.25">
      <c r="A138" s="117"/>
      <c r="B138" s="122" t="s">
        <v>256</v>
      </c>
      <c r="C138" s="120"/>
      <c r="D138" s="71">
        <f t="shared" si="2"/>
        <v>204105</v>
      </c>
      <c r="E138" s="71">
        <f>E33+E37+E41+E45+E49+E53+E57+E61+E65+E69+E70+E84+E86+E88+E90+E92+E94+E96+E98+E100+E102+E104</f>
        <v>204105</v>
      </c>
      <c r="F138" s="71">
        <f>F33+F37+F41+F45+F49+F53+F57+F61+F65+F69+F70+F84+F86+F88+F90+F92+F94+F96+F98+F100+F102+F104</f>
        <v>136127</v>
      </c>
      <c r="G138" s="71">
        <f>G33+G37+G41+G45+G49+G53+G57+G61+G65+G69+G70+G84+G86+G88+G90+G92+G94+G96+G98+G100+G102+G104</f>
        <v>0</v>
      </c>
    </row>
    <row r="139" spans="1:7" x14ac:dyDescent="0.25">
      <c r="A139" s="14"/>
      <c r="B139" s="14"/>
      <c r="C139" s="46"/>
      <c r="D139" s="14"/>
      <c r="E139" s="14"/>
      <c r="F139" s="14"/>
      <c r="G139" s="14"/>
    </row>
    <row r="140" spans="1:7" x14ac:dyDescent="0.25">
      <c r="A140" s="14"/>
      <c r="B140" s="14"/>
      <c r="C140" s="46"/>
      <c r="D140" s="14"/>
      <c r="E140" s="14"/>
      <c r="F140" s="14"/>
      <c r="G140" s="14"/>
    </row>
    <row r="141" spans="1:7" x14ac:dyDescent="0.25">
      <c r="A141" s="14"/>
      <c r="B141" s="14"/>
      <c r="C141" s="46"/>
      <c r="D141" s="14"/>
      <c r="E141" s="14"/>
      <c r="F141" s="14"/>
      <c r="G141" s="14"/>
    </row>
    <row r="142" spans="1:7" x14ac:dyDescent="0.25">
      <c r="A142" s="14"/>
      <c r="B142" s="14"/>
      <c r="C142" s="46"/>
      <c r="D142" s="14"/>
      <c r="E142" s="14"/>
      <c r="F142" s="14"/>
      <c r="G142" s="14"/>
    </row>
    <row r="143" spans="1:7" x14ac:dyDescent="0.25">
      <c r="A143" s="14"/>
      <c r="B143" s="14"/>
      <c r="C143" s="46"/>
      <c r="D143" s="14"/>
      <c r="E143" s="14"/>
      <c r="F143" s="14"/>
      <c r="G143" s="14"/>
    </row>
    <row r="144" spans="1:7" x14ac:dyDescent="0.25">
      <c r="A144" s="14"/>
      <c r="B144" s="14"/>
      <c r="C144" s="46"/>
      <c r="D144" s="14"/>
      <c r="E144" s="14"/>
      <c r="F144" s="14"/>
      <c r="G144" s="14"/>
    </row>
    <row r="145" spans="1:7" x14ac:dyDescent="0.25">
      <c r="A145" s="14"/>
      <c r="B145" s="14"/>
      <c r="C145" s="46"/>
      <c r="D145" s="14"/>
      <c r="E145" s="14"/>
      <c r="F145" s="14"/>
      <c r="G145" s="14"/>
    </row>
    <row r="146" spans="1:7" x14ac:dyDescent="0.25">
      <c r="A146" s="14"/>
      <c r="B146" s="14"/>
      <c r="C146" s="46"/>
      <c r="D146" s="14"/>
      <c r="E146" s="14"/>
      <c r="F146" s="14"/>
      <c r="G146" s="14"/>
    </row>
    <row r="147" spans="1:7" x14ac:dyDescent="0.25">
      <c r="A147" s="14"/>
      <c r="B147" s="14"/>
      <c r="C147" s="46"/>
      <c r="D147" s="14"/>
      <c r="E147" s="14"/>
      <c r="F147" s="14"/>
      <c r="G147" s="14"/>
    </row>
    <row r="148" spans="1:7" x14ac:dyDescent="0.25">
      <c r="A148" s="14"/>
      <c r="B148" s="14"/>
      <c r="C148" s="46"/>
      <c r="D148" s="14"/>
      <c r="E148" s="14"/>
      <c r="F148" s="14"/>
      <c r="G148" s="14"/>
    </row>
    <row r="149" spans="1:7" x14ac:dyDescent="0.25">
      <c r="A149" s="14"/>
      <c r="B149" s="14"/>
      <c r="C149" s="46"/>
      <c r="D149" s="14"/>
      <c r="E149" s="14"/>
      <c r="F149" s="14"/>
      <c r="G149" s="14"/>
    </row>
    <row r="150" spans="1:7" x14ac:dyDescent="0.25">
      <c r="A150" s="14"/>
      <c r="B150" s="14"/>
      <c r="C150" s="46"/>
      <c r="D150" s="14"/>
      <c r="E150" s="14"/>
      <c r="F150" s="14"/>
      <c r="G150" s="14"/>
    </row>
    <row r="151" spans="1:7" x14ac:dyDescent="0.25">
      <c r="A151" s="14"/>
      <c r="B151" s="14"/>
      <c r="C151" s="46"/>
      <c r="D151" s="14"/>
      <c r="E151" s="14"/>
      <c r="F151" s="14"/>
      <c r="G151" s="14"/>
    </row>
    <row r="152" spans="1:7" x14ac:dyDescent="0.25">
      <c r="A152" s="14"/>
      <c r="B152" s="14"/>
      <c r="C152" s="46"/>
      <c r="D152" s="14"/>
      <c r="E152" s="14"/>
      <c r="F152" s="14"/>
      <c r="G152" s="14"/>
    </row>
    <row r="153" spans="1:7" x14ac:dyDescent="0.25">
      <c r="A153" s="14"/>
      <c r="B153" s="14"/>
      <c r="C153" s="46"/>
      <c r="D153" s="14"/>
      <c r="E153" s="14"/>
      <c r="F153" s="14"/>
      <c r="G153" s="14"/>
    </row>
    <row r="154" spans="1:7" x14ac:dyDescent="0.25">
      <c r="A154" s="14"/>
      <c r="B154" s="14"/>
      <c r="C154" s="46"/>
      <c r="D154" s="14"/>
      <c r="E154" s="14"/>
      <c r="F154" s="14"/>
      <c r="G154" s="14"/>
    </row>
    <row r="155" spans="1:7" x14ac:dyDescent="0.25">
      <c r="A155" s="14"/>
      <c r="B155" s="14"/>
      <c r="C155" s="46"/>
      <c r="D155" s="14"/>
      <c r="E155" s="14"/>
      <c r="F155" s="14"/>
      <c r="G155" s="14"/>
    </row>
    <row r="156" spans="1:7" x14ac:dyDescent="0.25">
      <c r="A156" s="14"/>
      <c r="B156" s="14"/>
      <c r="C156" s="46"/>
      <c r="D156" s="14"/>
      <c r="E156" s="14"/>
      <c r="F156" s="14"/>
      <c r="G156" s="14"/>
    </row>
    <row r="157" spans="1:7" x14ac:dyDescent="0.25">
      <c r="A157" s="14"/>
      <c r="B157" s="14"/>
      <c r="C157" s="46"/>
      <c r="D157" s="14"/>
      <c r="E157" s="14"/>
      <c r="F157" s="14"/>
      <c r="G157" s="14"/>
    </row>
    <row r="158" spans="1:7" x14ac:dyDescent="0.25">
      <c r="A158" s="14"/>
      <c r="B158" s="14"/>
      <c r="C158" s="46"/>
      <c r="D158" s="14"/>
      <c r="E158" s="14"/>
      <c r="F158" s="14"/>
      <c r="G158" s="14"/>
    </row>
    <row r="159" spans="1:7" x14ac:dyDescent="0.25">
      <c r="A159" s="14"/>
      <c r="B159" s="14"/>
      <c r="C159" s="46"/>
      <c r="D159" s="14"/>
      <c r="E159" s="14"/>
      <c r="F159" s="14"/>
      <c r="G159" s="14"/>
    </row>
    <row r="160" spans="1:7" x14ac:dyDescent="0.25">
      <c r="A160" s="14"/>
      <c r="B160" s="14"/>
      <c r="C160" s="46"/>
      <c r="D160" s="14"/>
      <c r="E160" s="14"/>
      <c r="F160" s="14"/>
      <c r="G160" s="14"/>
    </row>
    <row r="161" spans="1:7" x14ac:dyDescent="0.25">
      <c r="A161" s="14"/>
      <c r="B161" s="14"/>
      <c r="C161" s="46"/>
      <c r="D161" s="14"/>
      <c r="E161" s="14"/>
      <c r="F161" s="14"/>
      <c r="G161" s="14"/>
    </row>
    <row r="162" spans="1:7" x14ac:dyDescent="0.25">
      <c r="A162" s="14"/>
      <c r="B162" s="14"/>
      <c r="C162" s="46"/>
      <c r="D162" s="14"/>
      <c r="E162" s="14"/>
      <c r="F162" s="14"/>
      <c r="G162" s="14"/>
    </row>
    <row r="163" spans="1:7" x14ac:dyDescent="0.25">
      <c r="A163" s="14"/>
      <c r="B163" s="14"/>
      <c r="C163" s="46"/>
      <c r="D163" s="14"/>
      <c r="E163" s="14"/>
      <c r="F163" s="14"/>
      <c r="G163" s="14"/>
    </row>
    <row r="164" spans="1:7" x14ac:dyDescent="0.25">
      <c r="A164" s="14"/>
      <c r="B164" s="14"/>
      <c r="C164" s="46"/>
      <c r="D164" s="14"/>
      <c r="E164" s="14"/>
      <c r="F164" s="14"/>
      <c r="G164" s="14"/>
    </row>
    <row r="165" spans="1:7" x14ac:dyDescent="0.25">
      <c r="A165" s="14"/>
      <c r="B165" s="14"/>
      <c r="C165" s="46"/>
      <c r="D165" s="14"/>
      <c r="E165" s="14"/>
      <c r="F165" s="14"/>
      <c r="G165" s="14"/>
    </row>
    <row r="166" spans="1:7" x14ac:dyDescent="0.25">
      <c r="A166" s="14"/>
      <c r="B166" s="14"/>
      <c r="C166" s="46"/>
      <c r="D166" s="14"/>
      <c r="E166" s="14"/>
      <c r="F166" s="14"/>
      <c r="G166" s="14"/>
    </row>
    <row r="167" spans="1:7" x14ac:dyDescent="0.25">
      <c r="A167" s="14"/>
      <c r="B167" s="14"/>
      <c r="C167" s="46"/>
      <c r="D167" s="14"/>
      <c r="E167" s="14"/>
      <c r="F167" s="14"/>
      <c r="G167" s="14"/>
    </row>
    <row r="168" spans="1:7" x14ac:dyDescent="0.25">
      <c r="A168" s="14"/>
      <c r="B168" s="14"/>
      <c r="C168" s="46"/>
      <c r="D168" s="14"/>
      <c r="E168" s="14"/>
      <c r="F168" s="14"/>
      <c r="G168" s="14"/>
    </row>
    <row r="169" spans="1:7" x14ac:dyDescent="0.25">
      <c r="A169" s="14"/>
      <c r="B169" s="14"/>
      <c r="C169" s="46"/>
      <c r="D169" s="14"/>
      <c r="E169" s="14"/>
      <c r="F169" s="14"/>
      <c r="G169" s="14"/>
    </row>
    <row r="170" spans="1:7" x14ac:dyDescent="0.25">
      <c r="A170" s="14"/>
      <c r="B170" s="14"/>
      <c r="C170" s="46"/>
      <c r="D170" s="14"/>
      <c r="E170" s="14"/>
      <c r="F170" s="14"/>
      <c r="G170" s="14"/>
    </row>
    <row r="171" spans="1:7" x14ac:dyDescent="0.25">
      <c r="A171" s="14"/>
      <c r="B171" s="14"/>
      <c r="C171" s="46"/>
      <c r="D171" s="14"/>
      <c r="E171" s="14"/>
      <c r="F171" s="14"/>
      <c r="G171" s="14"/>
    </row>
    <row r="172" spans="1:7" x14ac:dyDescent="0.25">
      <c r="A172" s="14"/>
      <c r="B172" s="14"/>
      <c r="C172" s="46"/>
      <c r="D172" s="14"/>
      <c r="E172" s="14"/>
      <c r="F172" s="14"/>
      <c r="G172" s="14"/>
    </row>
    <row r="173" spans="1:7" x14ac:dyDescent="0.25">
      <c r="A173" s="14"/>
      <c r="B173" s="14"/>
      <c r="C173" s="46"/>
      <c r="D173" s="14"/>
      <c r="E173" s="14"/>
      <c r="F173" s="14"/>
      <c r="G173" s="14"/>
    </row>
    <row r="174" spans="1:7" x14ac:dyDescent="0.25">
      <c r="A174" s="14"/>
      <c r="B174" s="14"/>
      <c r="C174" s="46"/>
      <c r="D174" s="14"/>
      <c r="E174" s="14"/>
      <c r="F174" s="14"/>
      <c r="G174" s="14"/>
    </row>
    <row r="175" spans="1:7" x14ac:dyDescent="0.25">
      <c r="A175" s="14"/>
      <c r="B175" s="14"/>
      <c r="C175" s="46"/>
      <c r="D175" s="14"/>
      <c r="E175" s="14"/>
      <c r="F175" s="14"/>
      <c r="G175" s="14"/>
    </row>
    <row r="176" spans="1:7" x14ac:dyDescent="0.25">
      <c r="A176" s="14"/>
      <c r="B176" s="14"/>
      <c r="C176" s="46"/>
      <c r="D176" s="14"/>
      <c r="E176" s="14"/>
      <c r="F176" s="14"/>
      <c r="G176" s="14"/>
    </row>
    <row r="177" spans="1:7" x14ac:dyDescent="0.25">
      <c r="A177" s="14"/>
      <c r="B177" s="14"/>
      <c r="C177" s="46"/>
      <c r="D177" s="14"/>
      <c r="E177" s="14"/>
      <c r="F177" s="14"/>
      <c r="G177" s="14"/>
    </row>
    <row r="178" spans="1:7" x14ac:dyDescent="0.25">
      <c r="A178" s="14"/>
      <c r="B178" s="14"/>
      <c r="C178" s="46"/>
      <c r="D178" s="14"/>
      <c r="E178" s="14"/>
      <c r="F178" s="14"/>
      <c r="G178" s="14"/>
    </row>
    <row r="179" spans="1:7" x14ac:dyDescent="0.25">
      <c r="A179" s="14"/>
      <c r="B179" s="14"/>
      <c r="C179" s="46"/>
      <c r="D179" s="14"/>
      <c r="E179" s="14"/>
      <c r="F179" s="14"/>
      <c r="G179" s="14"/>
    </row>
    <row r="180" spans="1:7" x14ac:dyDescent="0.25">
      <c r="A180" s="14"/>
      <c r="B180" s="14"/>
      <c r="C180" s="46"/>
      <c r="D180" s="14"/>
      <c r="E180" s="14"/>
      <c r="F180" s="14"/>
      <c r="G180" s="14"/>
    </row>
    <row r="181" spans="1:7" x14ac:dyDescent="0.25">
      <c r="A181" s="14"/>
      <c r="B181" s="14"/>
      <c r="C181" s="46"/>
      <c r="D181" s="14"/>
      <c r="E181" s="14"/>
      <c r="F181" s="14"/>
      <c r="G181" s="14"/>
    </row>
    <row r="182" spans="1:7" x14ac:dyDescent="0.25">
      <c r="A182" s="14"/>
      <c r="B182" s="14"/>
      <c r="C182" s="46"/>
      <c r="D182" s="14"/>
      <c r="E182" s="14"/>
      <c r="F182" s="14"/>
      <c r="G182" s="14"/>
    </row>
    <row r="183" spans="1:7" x14ac:dyDescent="0.25">
      <c r="A183" s="14"/>
      <c r="B183" s="14"/>
      <c r="C183" s="46"/>
      <c r="D183" s="14"/>
      <c r="E183" s="14"/>
      <c r="F183" s="14"/>
      <c r="G183" s="14"/>
    </row>
    <row r="184" spans="1:7" x14ac:dyDescent="0.25">
      <c r="A184" s="14"/>
      <c r="B184" s="14"/>
      <c r="C184" s="46"/>
      <c r="D184" s="14"/>
      <c r="E184" s="14"/>
      <c r="F184" s="14"/>
      <c r="G184" s="14"/>
    </row>
    <row r="185" spans="1:7" x14ac:dyDescent="0.25">
      <c r="A185" s="14"/>
      <c r="B185" s="14"/>
      <c r="C185" s="46"/>
      <c r="D185" s="14"/>
      <c r="E185" s="14"/>
      <c r="F185" s="14"/>
      <c r="G185" s="14"/>
    </row>
    <row r="186" spans="1:7" x14ac:dyDescent="0.25">
      <c r="A186" s="14"/>
      <c r="B186" s="14"/>
      <c r="C186" s="46"/>
      <c r="D186" s="14"/>
      <c r="E186" s="14"/>
      <c r="F186" s="14"/>
      <c r="G186" s="14"/>
    </row>
    <row r="187" spans="1:7" x14ac:dyDescent="0.25">
      <c r="A187" s="14"/>
      <c r="B187" s="14"/>
      <c r="C187" s="46"/>
      <c r="D187" s="14"/>
      <c r="E187" s="14"/>
      <c r="F187" s="14"/>
      <c r="G187" s="14"/>
    </row>
    <row r="188" spans="1:7" x14ac:dyDescent="0.25">
      <c r="A188" s="14"/>
      <c r="B188" s="14"/>
      <c r="C188" s="46"/>
      <c r="D188" s="14"/>
      <c r="E188" s="14"/>
      <c r="F188" s="14"/>
      <c r="G188" s="14"/>
    </row>
    <row r="189" spans="1:7" x14ac:dyDescent="0.25">
      <c r="A189" s="14"/>
      <c r="B189" s="14"/>
      <c r="C189" s="46"/>
      <c r="D189" s="14"/>
      <c r="E189" s="14"/>
      <c r="F189" s="14"/>
      <c r="G189" s="14"/>
    </row>
    <row r="190" spans="1:7" x14ac:dyDescent="0.25">
      <c r="A190" s="14"/>
      <c r="B190" s="14"/>
      <c r="C190" s="46"/>
      <c r="D190" s="14"/>
      <c r="E190" s="14"/>
      <c r="F190" s="14"/>
      <c r="G190" s="14"/>
    </row>
    <row r="191" spans="1:7" x14ac:dyDescent="0.25">
      <c r="A191" s="14"/>
      <c r="B191" s="14"/>
      <c r="C191" s="46"/>
      <c r="D191" s="14"/>
      <c r="E191" s="14"/>
      <c r="F191" s="14"/>
      <c r="G191" s="14"/>
    </row>
    <row r="192" spans="1:7" x14ac:dyDescent="0.25">
      <c r="A192" s="14"/>
      <c r="B192" s="14"/>
      <c r="C192" s="46"/>
      <c r="D192" s="14"/>
      <c r="E192" s="14"/>
      <c r="F192" s="14"/>
      <c r="G192" s="14"/>
    </row>
    <row r="193" spans="1:7" x14ac:dyDescent="0.25">
      <c r="A193" s="14"/>
      <c r="B193" s="14"/>
      <c r="C193" s="46"/>
      <c r="D193" s="14"/>
      <c r="E193" s="14"/>
      <c r="F193" s="14"/>
      <c r="G193" s="14"/>
    </row>
    <row r="194" spans="1:7" x14ac:dyDescent="0.25">
      <c r="A194" s="14"/>
      <c r="B194" s="14"/>
      <c r="C194" s="46"/>
      <c r="D194" s="14"/>
      <c r="E194" s="14"/>
      <c r="F194" s="14"/>
      <c r="G194" s="14"/>
    </row>
    <row r="195" spans="1:7" x14ac:dyDescent="0.25">
      <c r="A195" s="14"/>
      <c r="B195" s="14"/>
      <c r="C195" s="46"/>
      <c r="D195" s="14"/>
      <c r="E195" s="14"/>
      <c r="F195" s="14"/>
      <c r="G195" s="14"/>
    </row>
    <row r="196" spans="1:7" x14ac:dyDescent="0.25">
      <c r="A196" s="14"/>
      <c r="B196" s="14"/>
      <c r="C196" s="46"/>
      <c r="D196" s="14"/>
      <c r="E196" s="14"/>
      <c r="F196" s="14"/>
      <c r="G196" s="14"/>
    </row>
    <row r="197" spans="1:7" x14ac:dyDescent="0.25">
      <c r="A197" s="14"/>
      <c r="B197" s="14"/>
      <c r="C197" s="46"/>
      <c r="D197" s="14"/>
      <c r="E197" s="14"/>
      <c r="F197" s="14"/>
      <c r="G197" s="14"/>
    </row>
    <row r="198" spans="1:7" x14ac:dyDescent="0.25">
      <c r="A198" s="14"/>
      <c r="B198" s="14"/>
      <c r="C198" s="46"/>
      <c r="D198" s="14"/>
      <c r="E198" s="14"/>
      <c r="F198" s="14"/>
      <c r="G198" s="14"/>
    </row>
    <row r="199" spans="1:7" x14ac:dyDescent="0.25">
      <c r="A199" s="14"/>
      <c r="B199" s="14"/>
      <c r="C199" s="46"/>
      <c r="D199" s="14"/>
      <c r="E199" s="14"/>
      <c r="F199" s="14"/>
      <c r="G199" s="14"/>
    </row>
    <row r="200" spans="1:7" x14ac:dyDescent="0.25">
      <c r="A200" s="14"/>
      <c r="B200" s="14"/>
      <c r="C200" s="46"/>
      <c r="D200" s="14"/>
      <c r="E200" s="14"/>
      <c r="F200" s="14"/>
      <c r="G200" s="14"/>
    </row>
    <row r="201" spans="1:7" x14ac:dyDescent="0.25">
      <c r="A201" s="14"/>
      <c r="B201" s="14"/>
      <c r="C201" s="46"/>
      <c r="D201" s="14"/>
      <c r="E201" s="14"/>
      <c r="F201" s="14"/>
      <c r="G201" s="14"/>
    </row>
    <row r="202" spans="1:7" x14ac:dyDescent="0.25">
      <c r="A202" s="14"/>
      <c r="B202" s="14"/>
      <c r="C202" s="46"/>
      <c r="D202" s="14"/>
      <c r="E202" s="14"/>
      <c r="F202" s="14"/>
      <c r="G202" s="14"/>
    </row>
    <row r="203" spans="1:7" x14ac:dyDescent="0.25">
      <c r="A203" s="14"/>
      <c r="B203" s="14"/>
      <c r="C203" s="46"/>
      <c r="D203" s="14"/>
      <c r="E203" s="14"/>
      <c r="F203" s="14"/>
      <c r="G203" s="14"/>
    </row>
    <row r="204" spans="1:7" x14ac:dyDescent="0.25">
      <c r="A204" s="14"/>
      <c r="B204" s="14"/>
      <c r="C204" s="46"/>
      <c r="D204" s="14"/>
      <c r="E204" s="14"/>
      <c r="F204" s="14"/>
      <c r="G204" s="14"/>
    </row>
    <row r="205" spans="1:7" x14ac:dyDescent="0.25">
      <c r="A205" s="14"/>
      <c r="B205" s="14"/>
      <c r="C205" s="46"/>
      <c r="D205" s="14"/>
      <c r="E205" s="14"/>
      <c r="F205" s="14"/>
      <c r="G205" s="14"/>
    </row>
    <row r="206" spans="1:7" x14ac:dyDescent="0.25">
      <c r="A206" s="14"/>
      <c r="B206" s="14"/>
      <c r="C206" s="46"/>
      <c r="D206" s="14"/>
      <c r="E206" s="14"/>
      <c r="F206" s="14"/>
      <c r="G206" s="14"/>
    </row>
    <row r="207" spans="1:7" x14ac:dyDescent="0.25">
      <c r="A207" s="14"/>
      <c r="B207" s="14"/>
      <c r="C207" s="46"/>
      <c r="D207" s="14"/>
      <c r="E207" s="14"/>
      <c r="F207" s="14"/>
      <c r="G207" s="14"/>
    </row>
    <row r="208" spans="1:7" x14ac:dyDescent="0.25">
      <c r="A208" s="14"/>
      <c r="B208" s="14"/>
      <c r="C208" s="46"/>
      <c r="D208" s="14"/>
      <c r="E208" s="14"/>
      <c r="F208" s="14"/>
      <c r="G208" s="14"/>
    </row>
    <row r="209" spans="1:7" x14ac:dyDescent="0.25">
      <c r="A209" s="14"/>
      <c r="B209" s="14"/>
      <c r="C209" s="46"/>
      <c r="D209" s="14"/>
      <c r="E209" s="14"/>
      <c r="F209" s="14"/>
      <c r="G209" s="14"/>
    </row>
    <row r="210" spans="1:7" x14ac:dyDescent="0.25">
      <c r="A210" s="14"/>
      <c r="B210" s="14"/>
      <c r="C210" s="46"/>
      <c r="D210" s="14"/>
      <c r="E210" s="14"/>
      <c r="F210" s="14"/>
      <c r="G210" s="14"/>
    </row>
    <row r="211" spans="1:7" x14ac:dyDescent="0.25">
      <c r="A211" s="14"/>
      <c r="B211" s="14"/>
      <c r="C211" s="46"/>
      <c r="D211" s="14"/>
      <c r="E211" s="14"/>
      <c r="F211" s="14"/>
      <c r="G211" s="14"/>
    </row>
    <row r="212" spans="1:7" x14ac:dyDescent="0.25">
      <c r="A212" s="14"/>
      <c r="B212" s="14"/>
      <c r="C212" s="46"/>
      <c r="D212" s="14"/>
      <c r="E212" s="14"/>
      <c r="F212" s="14"/>
      <c r="G212" s="14"/>
    </row>
    <row r="213" spans="1:7" x14ac:dyDescent="0.25">
      <c r="A213" s="14"/>
      <c r="B213" s="14"/>
      <c r="C213" s="46"/>
      <c r="D213" s="14"/>
      <c r="E213" s="14"/>
      <c r="F213" s="14"/>
      <c r="G213" s="14"/>
    </row>
    <row r="214" spans="1:7" x14ac:dyDescent="0.25">
      <c r="A214" s="14"/>
      <c r="B214" s="14"/>
      <c r="C214" s="46"/>
      <c r="D214" s="14"/>
      <c r="E214" s="14"/>
      <c r="F214" s="14"/>
      <c r="G214" s="14"/>
    </row>
    <row r="215" spans="1:7" x14ac:dyDescent="0.25">
      <c r="A215" s="14"/>
      <c r="B215" s="14"/>
      <c r="C215" s="46"/>
      <c r="D215" s="14"/>
      <c r="E215" s="14"/>
      <c r="F215" s="14"/>
      <c r="G215" s="14"/>
    </row>
    <row r="216" spans="1:7" x14ac:dyDescent="0.25">
      <c r="A216" s="14"/>
      <c r="B216" s="14"/>
      <c r="C216" s="46"/>
      <c r="D216" s="14"/>
      <c r="E216" s="14"/>
      <c r="F216" s="14"/>
      <c r="G216" s="14"/>
    </row>
    <row r="217" spans="1:7" x14ac:dyDescent="0.25">
      <c r="A217" s="14"/>
      <c r="B217" s="14"/>
      <c r="C217" s="46"/>
      <c r="D217" s="14"/>
      <c r="E217" s="14"/>
      <c r="F217" s="14"/>
      <c r="G217" s="14"/>
    </row>
    <row r="218" spans="1:7" x14ac:dyDescent="0.25">
      <c r="A218" s="14"/>
      <c r="B218" s="14"/>
      <c r="C218" s="46"/>
      <c r="D218" s="14"/>
      <c r="E218" s="14"/>
      <c r="F218" s="14"/>
      <c r="G218" s="14"/>
    </row>
    <row r="219" spans="1:7" x14ac:dyDescent="0.25">
      <c r="A219" s="14"/>
      <c r="B219" s="14"/>
      <c r="C219" s="46"/>
      <c r="D219" s="14"/>
      <c r="E219" s="14"/>
      <c r="F219" s="14"/>
      <c r="G219" s="14"/>
    </row>
    <row r="220" spans="1:7" x14ac:dyDescent="0.25">
      <c r="A220" s="14"/>
      <c r="B220" s="14"/>
      <c r="C220" s="46"/>
      <c r="D220" s="14"/>
      <c r="E220" s="14"/>
      <c r="F220" s="14"/>
      <c r="G220" s="14"/>
    </row>
    <row r="221" spans="1:7" x14ac:dyDescent="0.25">
      <c r="A221" s="14"/>
      <c r="B221" s="14"/>
      <c r="C221" s="46"/>
      <c r="D221" s="14"/>
      <c r="E221" s="14"/>
      <c r="F221" s="14"/>
      <c r="G221" s="14"/>
    </row>
    <row r="222" spans="1:7" x14ac:dyDescent="0.25">
      <c r="A222" s="14"/>
      <c r="B222" s="14"/>
      <c r="C222" s="46"/>
      <c r="D222" s="14"/>
      <c r="E222" s="14"/>
      <c r="F222" s="14"/>
      <c r="G222" s="14"/>
    </row>
    <row r="223" spans="1:7" x14ac:dyDescent="0.25">
      <c r="A223" s="14"/>
      <c r="B223" s="14"/>
      <c r="C223" s="46"/>
      <c r="D223" s="14"/>
      <c r="E223" s="14"/>
      <c r="F223" s="14"/>
      <c r="G223" s="14"/>
    </row>
    <row r="224" spans="1:7" x14ac:dyDescent="0.25">
      <c r="A224" s="14"/>
      <c r="B224" s="14"/>
      <c r="C224" s="46"/>
      <c r="D224" s="14"/>
      <c r="E224" s="14"/>
      <c r="F224" s="14"/>
      <c r="G224" s="14"/>
    </row>
    <row r="225" spans="1:7" x14ac:dyDescent="0.25">
      <c r="A225" s="14"/>
      <c r="B225" s="14"/>
      <c r="C225" s="46"/>
      <c r="D225" s="14"/>
      <c r="E225" s="14"/>
      <c r="F225" s="14"/>
      <c r="G225" s="14"/>
    </row>
    <row r="226" spans="1:7" x14ac:dyDescent="0.25">
      <c r="A226" s="14"/>
      <c r="B226" s="14"/>
      <c r="C226" s="46"/>
      <c r="D226" s="14"/>
      <c r="E226" s="14"/>
      <c r="F226" s="14"/>
      <c r="G226" s="14"/>
    </row>
    <row r="227" spans="1:7" x14ac:dyDescent="0.25">
      <c r="A227" s="14"/>
      <c r="B227" s="14"/>
      <c r="C227" s="46"/>
      <c r="D227" s="14"/>
      <c r="E227" s="14"/>
      <c r="F227" s="14"/>
      <c r="G227" s="14"/>
    </row>
    <row r="228" spans="1:7" x14ac:dyDescent="0.25">
      <c r="A228" s="14"/>
      <c r="B228" s="14"/>
      <c r="C228" s="46"/>
      <c r="D228" s="14"/>
      <c r="E228" s="14"/>
      <c r="F228" s="14"/>
      <c r="G228" s="14"/>
    </row>
    <row r="229" spans="1:7" x14ac:dyDescent="0.25">
      <c r="A229" s="14"/>
      <c r="B229" s="14"/>
      <c r="C229" s="46"/>
      <c r="D229" s="14"/>
      <c r="E229" s="14"/>
      <c r="F229" s="14"/>
      <c r="G229" s="14"/>
    </row>
    <row r="230" spans="1:7" x14ac:dyDescent="0.25">
      <c r="A230" s="14"/>
      <c r="B230" s="14"/>
      <c r="C230" s="46"/>
      <c r="D230" s="14"/>
      <c r="E230" s="14"/>
      <c r="F230" s="14"/>
      <c r="G230" s="14"/>
    </row>
    <row r="231" spans="1:7" x14ac:dyDescent="0.25">
      <c r="A231" s="14"/>
      <c r="B231" s="14"/>
      <c r="C231" s="46"/>
      <c r="D231" s="14"/>
      <c r="E231" s="14"/>
      <c r="F231" s="14"/>
      <c r="G231" s="14"/>
    </row>
    <row r="232" spans="1:7" x14ac:dyDescent="0.25">
      <c r="A232" s="14"/>
      <c r="B232" s="14"/>
      <c r="C232" s="46"/>
      <c r="D232" s="14"/>
      <c r="E232" s="14"/>
      <c r="F232" s="14"/>
      <c r="G232" s="14"/>
    </row>
    <row r="233" spans="1:7" x14ac:dyDescent="0.25">
      <c r="A233" s="14"/>
      <c r="B233" s="14"/>
      <c r="C233" s="46"/>
      <c r="D233" s="14"/>
      <c r="E233" s="14"/>
      <c r="F233" s="14"/>
      <c r="G233" s="14"/>
    </row>
    <row r="234" spans="1:7" x14ac:dyDescent="0.25">
      <c r="C234" s="47"/>
    </row>
    <row r="235" spans="1:7" x14ac:dyDescent="0.25">
      <c r="C235" s="47"/>
    </row>
    <row r="236" spans="1:7" x14ac:dyDescent="0.25">
      <c r="C236" s="47"/>
    </row>
    <row r="237" spans="1:7" x14ac:dyDescent="0.25">
      <c r="C237" s="47"/>
    </row>
    <row r="238" spans="1:7" x14ac:dyDescent="0.25">
      <c r="C238" s="47"/>
    </row>
    <row r="239" spans="1:7" x14ac:dyDescent="0.25">
      <c r="C239" s="47"/>
    </row>
    <row r="240" spans="1:7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  <row r="486" spans="3:3" x14ac:dyDescent="0.25">
      <c r="C486" s="47"/>
    </row>
    <row r="487" spans="3:3" x14ac:dyDescent="0.25">
      <c r="C487" s="47"/>
    </row>
    <row r="488" spans="3:3" x14ac:dyDescent="0.25">
      <c r="C488" s="47"/>
    </row>
    <row r="489" spans="3:3" x14ac:dyDescent="0.25">
      <c r="C489" s="47"/>
    </row>
    <row r="490" spans="3:3" x14ac:dyDescent="0.25">
      <c r="C490" s="47"/>
    </row>
    <row r="491" spans="3:3" x14ac:dyDescent="0.25">
      <c r="C491" s="47"/>
    </row>
    <row r="492" spans="3:3" x14ac:dyDescent="0.25">
      <c r="C492" s="47"/>
    </row>
    <row r="493" spans="3:3" x14ac:dyDescent="0.25">
      <c r="C493" s="47"/>
    </row>
    <row r="494" spans="3:3" x14ac:dyDescent="0.25">
      <c r="C494" s="47"/>
    </row>
    <row r="495" spans="3:3" x14ac:dyDescent="0.25">
      <c r="C495" s="47"/>
    </row>
    <row r="496" spans="3:3" x14ac:dyDescent="0.25">
      <c r="C496" s="47"/>
    </row>
    <row r="497" spans="3:3" x14ac:dyDescent="0.25">
      <c r="C497" s="47"/>
    </row>
    <row r="498" spans="3:3" x14ac:dyDescent="0.25">
      <c r="C498" s="47"/>
    </row>
    <row r="499" spans="3:3" x14ac:dyDescent="0.25">
      <c r="C499" s="47"/>
    </row>
    <row r="500" spans="3:3" x14ac:dyDescent="0.25">
      <c r="C500" s="47"/>
    </row>
    <row r="501" spans="3:3" x14ac:dyDescent="0.25">
      <c r="C501" s="47"/>
    </row>
    <row r="502" spans="3:3" x14ac:dyDescent="0.25">
      <c r="C502" s="47"/>
    </row>
    <row r="503" spans="3:3" x14ac:dyDescent="0.25">
      <c r="C503" s="47"/>
    </row>
    <row r="504" spans="3:3" x14ac:dyDescent="0.25">
      <c r="C504" s="47"/>
    </row>
    <row r="505" spans="3:3" x14ac:dyDescent="0.25">
      <c r="C505" s="47"/>
    </row>
    <row r="506" spans="3:3" x14ac:dyDescent="0.25">
      <c r="C506" s="47"/>
    </row>
    <row r="507" spans="3:3" x14ac:dyDescent="0.25">
      <c r="C507" s="47"/>
    </row>
    <row r="508" spans="3:3" x14ac:dyDescent="0.25">
      <c r="C508" s="47"/>
    </row>
    <row r="509" spans="3:3" x14ac:dyDescent="0.25">
      <c r="C509" s="47"/>
    </row>
    <row r="510" spans="3:3" x14ac:dyDescent="0.25">
      <c r="C510" s="47"/>
    </row>
    <row r="511" spans="3:3" x14ac:dyDescent="0.25">
      <c r="C511" s="47"/>
    </row>
    <row r="512" spans="3:3" x14ac:dyDescent="0.25">
      <c r="C512" s="47"/>
    </row>
    <row r="513" spans="3:3" x14ac:dyDescent="0.25">
      <c r="C513" s="47"/>
    </row>
    <row r="514" spans="3:3" x14ac:dyDescent="0.25">
      <c r="C514" s="47"/>
    </row>
    <row r="515" spans="3:3" x14ac:dyDescent="0.25">
      <c r="C515" s="47"/>
    </row>
    <row r="516" spans="3:3" x14ac:dyDescent="0.25">
      <c r="C516" s="47"/>
    </row>
    <row r="517" spans="3:3" x14ac:dyDescent="0.25">
      <c r="C517" s="47"/>
    </row>
    <row r="518" spans="3:3" x14ac:dyDescent="0.25">
      <c r="C518" s="47"/>
    </row>
    <row r="519" spans="3:3" x14ac:dyDescent="0.25">
      <c r="C519" s="47"/>
    </row>
    <row r="520" spans="3:3" x14ac:dyDescent="0.25">
      <c r="C520" s="47"/>
    </row>
    <row r="521" spans="3:3" x14ac:dyDescent="0.25">
      <c r="C521" s="47"/>
    </row>
    <row r="522" spans="3:3" x14ac:dyDescent="0.25">
      <c r="C522" s="47"/>
    </row>
    <row r="523" spans="3:3" x14ac:dyDescent="0.25">
      <c r="C523" s="47"/>
    </row>
    <row r="524" spans="3:3" x14ac:dyDescent="0.25">
      <c r="C524" s="47"/>
    </row>
    <row r="525" spans="3:3" x14ac:dyDescent="0.25">
      <c r="C525" s="47"/>
    </row>
    <row r="526" spans="3:3" x14ac:dyDescent="0.25">
      <c r="C526" s="47"/>
    </row>
    <row r="527" spans="3:3" x14ac:dyDescent="0.25">
      <c r="C527" s="47"/>
    </row>
    <row r="528" spans="3:3" x14ac:dyDescent="0.25">
      <c r="C528" s="47"/>
    </row>
    <row r="529" spans="3:3" x14ac:dyDescent="0.25">
      <c r="C529" s="47"/>
    </row>
    <row r="530" spans="3:3" x14ac:dyDescent="0.25">
      <c r="C530" s="47"/>
    </row>
    <row r="531" spans="3:3" x14ac:dyDescent="0.25">
      <c r="C531" s="47"/>
    </row>
    <row r="532" spans="3:3" x14ac:dyDescent="0.25">
      <c r="C532" s="47"/>
    </row>
    <row r="533" spans="3:3" x14ac:dyDescent="0.25">
      <c r="C533" s="47"/>
    </row>
    <row r="534" spans="3:3" x14ac:dyDescent="0.25">
      <c r="C534" s="47"/>
    </row>
    <row r="535" spans="3:3" x14ac:dyDescent="0.25">
      <c r="C535" s="47"/>
    </row>
    <row r="536" spans="3:3" x14ac:dyDescent="0.25">
      <c r="C536" s="47"/>
    </row>
    <row r="537" spans="3:3" x14ac:dyDescent="0.25">
      <c r="C537" s="47"/>
    </row>
    <row r="538" spans="3:3" x14ac:dyDescent="0.25">
      <c r="C538" s="47"/>
    </row>
    <row r="539" spans="3:3" x14ac:dyDescent="0.25">
      <c r="C539" s="47"/>
    </row>
    <row r="540" spans="3:3" x14ac:dyDescent="0.25">
      <c r="C540" s="47"/>
    </row>
    <row r="541" spans="3:3" x14ac:dyDescent="0.25">
      <c r="C541" s="47"/>
    </row>
    <row r="542" spans="3:3" x14ac:dyDescent="0.25">
      <c r="C542" s="47"/>
    </row>
    <row r="543" spans="3:3" x14ac:dyDescent="0.25">
      <c r="C543" s="47"/>
    </row>
    <row r="544" spans="3:3" x14ac:dyDescent="0.25">
      <c r="C544" s="47"/>
    </row>
    <row r="545" spans="3:3" x14ac:dyDescent="0.25">
      <c r="C545" s="47"/>
    </row>
    <row r="546" spans="3:3" x14ac:dyDescent="0.25">
      <c r="C546" s="47"/>
    </row>
    <row r="547" spans="3:3" x14ac:dyDescent="0.25">
      <c r="C547" s="47"/>
    </row>
    <row r="548" spans="3:3" x14ac:dyDescent="0.25">
      <c r="C548" s="47"/>
    </row>
    <row r="549" spans="3:3" x14ac:dyDescent="0.25">
      <c r="C549" s="47"/>
    </row>
    <row r="550" spans="3:3" x14ac:dyDescent="0.25">
      <c r="C550" s="47"/>
    </row>
    <row r="551" spans="3:3" x14ac:dyDescent="0.25">
      <c r="C551" s="47"/>
    </row>
    <row r="552" spans="3:3" x14ac:dyDescent="0.25">
      <c r="C552" s="47"/>
    </row>
    <row r="553" spans="3:3" x14ac:dyDescent="0.25">
      <c r="C553" s="47"/>
    </row>
    <row r="554" spans="3:3" x14ac:dyDescent="0.25">
      <c r="C554" s="47"/>
    </row>
    <row r="555" spans="3:3" x14ac:dyDescent="0.25">
      <c r="C555" s="47"/>
    </row>
    <row r="556" spans="3:3" x14ac:dyDescent="0.25">
      <c r="C556" s="47"/>
    </row>
    <row r="557" spans="3:3" x14ac:dyDescent="0.25">
      <c r="C557" s="47"/>
    </row>
    <row r="558" spans="3:3" x14ac:dyDescent="0.25">
      <c r="C558" s="47"/>
    </row>
    <row r="559" spans="3:3" x14ac:dyDescent="0.25">
      <c r="C559" s="47"/>
    </row>
    <row r="560" spans="3:3" x14ac:dyDescent="0.25">
      <c r="C560" s="47"/>
    </row>
    <row r="561" spans="3:3" x14ac:dyDescent="0.25">
      <c r="C561" s="47"/>
    </row>
    <row r="562" spans="3:3" x14ac:dyDescent="0.25">
      <c r="C562" s="47"/>
    </row>
  </sheetData>
  <mergeCells count="30">
    <mergeCell ref="A6:G6"/>
    <mergeCell ref="A8:A10"/>
    <mergeCell ref="B8:B10"/>
    <mergeCell ref="C8:C10"/>
    <mergeCell ref="D8:D10"/>
    <mergeCell ref="E8:G8"/>
    <mergeCell ref="E9:F9"/>
    <mergeCell ref="G9:G10"/>
    <mergeCell ref="B11:G11"/>
    <mergeCell ref="B75:G75"/>
    <mergeCell ref="B81:G81"/>
    <mergeCell ref="A114:A115"/>
    <mergeCell ref="A108:A113"/>
    <mergeCell ref="C114:C115"/>
    <mergeCell ref="C88:C89"/>
    <mergeCell ref="C90:C91"/>
    <mergeCell ref="C84:C85"/>
    <mergeCell ref="C86:C87"/>
    <mergeCell ref="A76:A79"/>
    <mergeCell ref="C104:C105"/>
    <mergeCell ref="C82:C83"/>
    <mergeCell ref="C98:C99"/>
    <mergeCell ref="C92:C93"/>
    <mergeCell ref="C102:C103"/>
    <mergeCell ref="C96:C97"/>
    <mergeCell ref="C100:C101"/>
    <mergeCell ref="C94:C95"/>
    <mergeCell ref="B107:G107"/>
    <mergeCell ref="C70:C71"/>
    <mergeCell ref="C72:C73"/>
  </mergeCells>
  <phoneticPr fontId="2" type="noConversion"/>
  <pageMargins left="0.98425196850393704" right="0.39370078740157483" top="0.78740157480314965" bottom="0.62992125984251968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5"/>
  <sheetViews>
    <sheetView showZeros="0" workbookViewId="0">
      <selection activeCell="E3" sqref="E3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customWidth="1"/>
    <col min="8" max="16384" width="9.140625" style="2"/>
  </cols>
  <sheetData>
    <row r="1" spans="1:7" ht="11.2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290</v>
      </c>
      <c r="F4" s="3"/>
      <c r="G4" s="3"/>
    </row>
    <row r="5" spans="1:7" x14ac:dyDescent="0.25">
      <c r="E5" s="3"/>
      <c r="F5" s="3"/>
      <c r="G5" s="3"/>
    </row>
    <row r="6" spans="1:7" ht="29.25" customHeight="1" x14ac:dyDescent="0.25">
      <c r="A6" s="242" t="s">
        <v>221</v>
      </c>
      <c r="B6" s="242"/>
      <c r="C6" s="242"/>
      <c r="D6" s="242"/>
      <c r="E6" s="242"/>
      <c r="F6" s="242"/>
      <c r="G6" s="242"/>
    </row>
    <row r="7" spans="1:7" ht="17.25" customHeight="1" x14ac:dyDescent="0.25">
      <c r="G7" s="4" t="s">
        <v>189</v>
      </c>
    </row>
    <row r="8" spans="1:7" ht="15" customHeight="1" x14ac:dyDescent="0.25">
      <c r="A8" s="273" t="s">
        <v>5</v>
      </c>
      <c r="B8" s="276" t="s">
        <v>194</v>
      </c>
      <c r="C8" s="276" t="s">
        <v>60</v>
      </c>
      <c r="D8" s="279" t="s">
        <v>0</v>
      </c>
      <c r="E8" s="246" t="s">
        <v>226</v>
      </c>
      <c r="F8" s="247"/>
      <c r="G8" s="248"/>
    </row>
    <row r="9" spans="1:7" x14ac:dyDescent="0.25">
      <c r="A9" s="274"/>
      <c r="B9" s="277"/>
      <c r="C9" s="277"/>
      <c r="D9" s="280"/>
      <c r="E9" s="246" t="s">
        <v>1</v>
      </c>
      <c r="F9" s="248"/>
      <c r="G9" s="276" t="s">
        <v>2</v>
      </c>
    </row>
    <row r="10" spans="1:7" ht="28.5" customHeight="1" x14ac:dyDescent="0.25">
      <c r="A10" s="275"/>
      <c r="B10" s="278"/>
      <c r="C10" s="278"/>
      <c r="D10" s="281"/>
      <c r="E10" s="6" t="s">
        <v>3</v>
      </c>
      <c r="F10" s="5" t="s">
        <v>4</v>
      </c>
      <c r="G10" s="278"/>
    </row>
    <row r="11" spans="1:7" ht="15.95" customHeight="1" x14ac:dyDescent="0.25">
      <c r="A11" s="13" t="s">
        <v>79</v>
      </c>
      <c r="B11" s="251" t="s">
        <v>191</v>
      </c>
      <c r="C11" s="252"/>
      <c r="D11" s="252"/>
      <c r="E11" s="252"/>
      <c r="F11" s="252"/>
      <c r="G11" s="253"/>
    </row>
    <row r="12" spans="1:7" ht="15" customHeight="1" x14ac:dyDescent="0.25">
      <c r="A12" s="7" t="s">
        <v>206</v>
      </c>
      <c r="B12" s="48" t="s">
        <v>20</v>
      </c>
      <c r="C12" s="22"/>
      <c r="D12" s="10">
        <f>E12+G12</f>
        <v>959182</v>
      </c>
      <c r="E12" s="10">
        <f>E13+E14</f>
        <v>959182</v>
      </c>
      <c r="F12" s="10">
        <f>F13+F14</f>
        <v>712848</v>
      </c>
      <c r="G12" s="10">
        <f>G13+G14</f>
        <v>0</v>
      </c>
    </row>
    <row r="13" spans="1:7" ht="15" customHeight="1" x14ac:dyDescent="0.25">
      <c r="A13" s="13"/>
      <c r="B13" s="72"/>
      <c r="C13" s="22" t="s">
        <v>32</v>
      </c>
      <c r="D13" s="10">
        <f>E13+G13</f>
        <v>3084</v>
      </c>
      <c r="E13" s="10">
        <v>3084</v>
      </c>
      <c r="F13" s="10"/>
      <c r="G13" s="10"/>
    </row>
    <row r="14" spans="1:7" ht="15" customHeight="1" x14ac:dyDescent="0.25">
      <c r="A14" s="99"/>
      <c r="B14" s="123"/>
      <c r="C14" s="22" t="s">
        <v>57</v>
      </c>
      <c r="D14" s="10">
        <f>E14+G14</f>
        <v>956098</v>
      </c>
      <c r="E14" s="10">
        <v>956098</v>
      </c>
      <c r="F14" s="10">
        <v>712848</v>
      </c>
      <c r="G14" s="10"/>
    </row>
    <row r="15" spans="1:7" ht="15" customHeight="1" x14ac:dyDescent="0.25">
      <c r="A15" s="13" t="s">
        <v>80</v>
      </c>
      <c r="B15" s="72" t="s">
        <v>62</v>
      </c>
      <c r="C15" s="22" t="s">
        <v>57</v>
      </c>
      <c r="D15" s="10">
        <f>E15+G15</f>
        <v>436859</v>
      </c>
      <c r="E15" s="10">
        <v>436859</v>
      </c>
      <c r="F15" s="10">
        <v>324881</v>
      </c>
      <c r="G15" s="10"/>
    </row>
    <row r="16" spans="1:7" ht="15" customHeight="1" x14ac:dyDescent="0.25">
      <c r="A16" s="7" t="s">
        <v>81</v>
      </c>
      <c r="B16" s="21" t="s">
        <v>35</v>
      </c>
      <c r="C16" s="22" t="s">
        <v>57</v>
      </c>
      <c r="D16" s="10">
        <f t="shared" ref="D16:D52" si="0">E16+G16</f>
        <v>489362</v>
      </c>
      <c r="E16" s="10">
        <v>489362</v>
      </c>
      <c r="F16" s="10">
        <v>362916</v>
      </c>
      <c r="G16" s="10"/>
    </row>
    <row r="17" spans="1:7" ht="15" customHeight="1" x14ac:dyDescent="0.25">
      <c r="A17" s="7" t="s">
        <v>82</v>
      </c>
      <c r="B17" s="21" t="s">
        <v>176</v>
      </c>
      <c r="C17" s="22" t="s">
        <v>57</v>
      </c>
      <c r="D17" s="10">
        <f t="shared" si="0"/>
        <v>672450</v>
      </c>
      <c r="E17" s="10">
        <v>672450</v>
      </c>
      <c r="F17" s="10">
        <v>498727</v>
      </c>
      <c r="G17" s="10"/>
    </row>
    <row r="18" spans="1:7" ht="15" customHeight="1" x14ac:dyDescent="0.25">
      <c r="A18" s="7" t="s">
        <v>83</v>
      </c>
      <c r="B18" s="21" t="s">
        <v>184</v>
      </c>
      <c r="C18" s="22" t="s">
        <v>57</v>
      </c>
      <c r="D18" s="10">
        <f t="shared" si="0"/>
        <v>393865</v>
      </c>
      <c r="E18" s="10">
        <v>393865</v>
      </c>
      <c r="F18" s="10">
        <v>292545</v>
      </c>
      <c r="G18" s="10"/>
    </row>
    <row r="19" spans="1:7" ht="15" customHeight="1" x14ac:dyDescent="0.25">
      <c r="A19" s="11" t="s">
        <v>84</v>
      </c>
      <c r="B19" s="12" t="s">
        <v>163</v>
      </c>
      <c r="C19" s="22" t="s">
        <v>57</v>
      </c>
      <c r="D19" s="10">
        <f t="shared" si="0"/>
        <v>244143</v>
      </c>
      <c r="E19" s="10">
        <v>244143</v>
      </c>
      <c r="F19" s="10">
        <v>180634</v>
      </c>
      <c r="G19" s="10"/>
    </row>
    <row r="20" spans="1:7" ht="15" customHeight="1" x14ac:dyDescent="0.25">
      <c r="A20" s="13" t="s">
        <v>85</v>
      </c>
      <c r="B20" s="23" t="s">
        <v>46</v>
      </c>
      <c r="C20" s="22" t="s">
        <v>57</v>
      </c>
      <c r="D20" s="10">
        <f t="shared" si="0"/>
        <v>373011</v>
      </c>
      <c r="E20" s="10">
        <v>373011</v>
      </c>
      <c r="F20" s="10">
        <v>277168</v>
      </c>
      <c r="G20" s="10"/>
    </row>
    <row r="21" spans="1:7" ht="15" customHeight="1" x14ac:dyDescent="0.25">
      <c r="A21" s="7" t="s">
        <v>86</v>
      </c>
      <c r="B21" s="21" t="s">
        <v>45</v>
      </c>
      <c r="C21" s="22" t="s">
        <v>57</v>
      </c>
      <c r="D21" s="10">
        <f t="shared" si="0"/>
        <v>178910</v>
      </c>
      <c r="E21" s="10">
        <v>178910</v>
      </c>
      <c r="F21" s="10">
        <v>133730</v>
      </c>
      <c r="G21" s="10"/>
    </row>
    <row r="22" spans="1:7" ht="15" customHeight="1" x14ac:dyDescent="0.25">
      <c r="A22" s="7" t="s">
        <v>87</v>
      </c>
      <c r="B22" s="21" t="s">
        <v>167</v>
      </c>
      <c r="C22" s="9" t="s">
        <v>57</v>
      </c>
      <c r="D22" s="10">
        <f t="shared" si="0"/>
        <v>413198</v>
      </c>
      <c r="E22" s="10">
        <v>413198</v>
      </c>
      <c r="F22" s="10">
        <v>305318</v>
      </c>
      <c r="G22" s="10"/>
    </row>
    <row r="23" spans="1:7" ht="15" customHeight="1" x14ac:dyDescent="0.25">
      <c r="A23" s="7" t="s">
        <v>88</v>
      </c>
      <c r="B23" s="21" t="s">
        <v>165</v>
      </c>
      <c r="C23" s="9" t="s">
        <v>57</v>
      </c>
      <c r="D23" s="10">
        <f t="shared" si="0"/>
        <v>513527</v>
      </c>
      <c r="E23" s="10">
        <v>513527</v>
      </c>
      <c r="F23" s="10">
        <v>379276</v>
      </c>
      <c r="G23" s="10"/>
    </row>
    <row r="24" spans="1:7" ht="15" customHeight="1" x14ac:dyDescent="0.25">
      <c r="A24" s="7" t="s">
        <v>89</v>
      </c>
      <c r="B24" s="21" t="s">
        <v>164</v>
      </c>
      <c r="C24" s="9" t="s">
        <v>57</v>
      </c>
      <c r="D24" s="10">
        <f t="shared" si="0"/>
        <v>545874</v>
      </c>
      <c r="E24" s="10">
        <v>545874</v>
      </c>
      <c r="F24" s="10">
        <v>402542</v>
      </c>
      <c r="G24" s="10"/>
    </row>
    <row r="25" spans="1:7" ht="15" customHeight="1" x14ac:dyDescent="0.25">
      <c r="A25" s="7" t="s">
        <v>90</v>
      </c>
      <c r="B25" s="21" t="s">
        <v>166</v>
      </c>
      <c r="C25" s="9" t="s">
        <v>57</v>
      </c>
      <c r="D25" s="10">
        <f t="shared" si="0"/>
        <v>597122</v>
      </c>
      <c r="E25" s="10">
        <v>597122</v>
      </c>
      <c r="F25" s="10">
        <v>440295</v>
      </c>
      <c r="G25" s="10"/>
    </row>
    <row r="26" spans="1:7" ht="15" customHeight="1" x14ac:dyDescent="0.25">
      <c r="A26" s="7" t="s">
        <v>91</v>
      </c>
      <c r="B26" s="24" t="s">
        <v>52</v>
      </c>
      <c r="C26" s="22" t="s">
        <v>57</v>
      </c>
      <c r="D26" s="10">
        <f t="shared" si="0"/>
        <v>119356</v>
      </c>
      <c r="E26" s="10">
        <v>119356</v>
      </c>
      <c r="F26" s="10">
        <v>88827</v>
      </c>
      <c r="G26" s="10"/>
    </row>
    <row r="27" spans="1:7" ht="15" customHeight="1" x14ac:dyDescent="0.25">
      <c r="A27" s="7" t="s">
        <v>92</v>
      </c>
      <c r="B27" s="24" t="s">
        <v>51</v>
      </c>
      <c r="C27" s="22" t="s">
        <v>57</v>
      </c>
      <c r="D27" s="10">
        <f t="shared" si="0"/>
        <v>151694</v>
      </c>
      <c r="E27" s="10">
        <v>151694</v>
      </c>
      <c r="F27" s="10">
        <v>113328</v>
      </c>
      <c r="G27" s="10"/>
    </row>
    <row r="28" spans="1:7" ht="15" customHeight="1" x14ac:dyDescent="0.25">
      <c r="A28" s="7" t="s">
        <v>93</v>
      </c>
      <c r="B28" s="21" t="s">
        <v>47</v>
      </c>
      <c r="C28" s="22" t="s">
        <v>57</v>
      </c>
      <c r="D28" s="10">
        <f t="shared" si="0"/>
        <v>183415</v>
      </c>
      <c r="E28" s="10">
        <v>183415</v>
      </c>
      <c r="F28" s="10">
        <v>137154</v>
      </c>
      <c r="G28" s="10"/>
    </row>
    <row r="29" spans="1:7" ht="15" customHeight="1" x14ac:dyDescent="0.25">
      <c r="A29" s="7" t="s">
        <v>94</v>
      </c>
      <c r="B29" s="21" t="s">
        <v>50</v>
      </c>
      <c r="C29" s="22" t="s">
        <v>57</v>
      </c>
      <c r="D29" s="10">
        <f t="shared" si="0"/>
        <v>169025</v>
      </c>
      <c r="E29" s="10">
        <v>169025</v>
      </c>
      <c r="F29" s="10">
        <v>126345</v>
      </c>
      <c r="G29" s="10"/>
    </row>
    <row r="30" spans="1:7" ht="15" customHeight="1" x14ac:dyDescent="0.25">
      <c r="A30" s="7" t="s">
        <v>95</v>
      </c>
      <c r="B30" s="21" t="s">
        <v>182</v>
      </c>
      <c r="C30" s="22" t="s">
        <v>57</v>
      </c>
      <c r="D30" s="10">
        <f t="shared" si="0"/>
        <v>265147</v>
      </c>
      <c r="E30" s="10">
        <v>265147</v>
      </c>
      <c r="F30" s="10">
        <v>197374</v>
      </c>
      <c r="G30" s="10"/>
    </row>
    <row r="31" spans="1:7" ht="15" customHeight="1" x14ac:dyDescent="0.25">
      <c r="A31" s="7" t="s">
        <v>96</v>
      </c>
      <c r="B31" s="21" t="s">
        <v>49</v>
      </c>
      <c r="C31" s="22" t="s">
        <v>57</v>
      </c>
      <c r="D31" s="10">
        <f t="shared" si="0"/>
        <v>83109</v>
      </c>
      <c r="E31" s="10">
        <v>83109</v>
      </c>
      <c r="F31" s="10">
        <v>62309</v>
      </c>
      <c r="G31" s="10"/>
    </row>
    <row r="32" spans="1:7" ht="15" customHeight="1" x14ac:dyDescent="0.25">
      <c r="A32" s="7" t="s">
        <v>97</v>
      </c>
      <c r="B32" s="21" t="s">
        <v>48</v>
      </c>
      <c r="C32" s="22" t="s">
        <v>57</v>
      </c>
      <c r="D32" s="10">
        <f t="shared" si="0"/>
        <v>117728</v>
      </c>
      <c r="E32" s="10">
        <v>117728</v>
      </c>
      <c r="F32" s="10">
        <v>88088</v>
      </c>
      <c r="G32" s="10"/>
    </row>
    <row r="33" spans="1:7" ht="15" customHeight="1" x14ac:dyDescent="0.25">
      <c r="A33" s="7" t="s">
        <v>98</v>
      </c>
      <c r="B33" s="24" t="s">
        <v>53</v>
      </c>
      <c r="C33" s="22" t="s">
        <v>57</v>
      </c>
      <c r="D33" s="10">
        <f t="shared" si="0"/>
        <v>221061</v>
      </c>
      <c r="E33" s="10">
        <v>221061</v>
      </c>
      <c r="F33" s="10">
        <v>164753</v>
      </c>
      <c r="G33" s="10"/>
    </row>
    <row r="34" spans="1:7" ht="15" customHeight="1" x14ac:dyDescent="0.25">
      <c r="A34" s="7" t="s">
        <v>99</v>
      </c>
      <c r="B34" s="21" t="s">
        <v>71</v>
      </c>
      <c r="C34" s="22" t="s">
        <v>57</v>
      </c>
      <c r="D34" s="10">
        <f t="shared" si="0"/>
        <v>71068</v>
      </c>
      <c r="E34" s="10">
        <v>71068</v>
      </c>
      <c r="F34" s="10">
        <v>52722</v>
      </c>
      <c r="G34" s="10"/>
    </row>
    <row r="35" spans="1:7" ht="15" customHeight="1" x14ac:dyDescent="0.25">
      <c r="A35" s="7" t="s">
        <v>100</v>
      </c>
      <c r="B35" s="21" t="s">
        <v>44</v>
      </c>
      <c r="C35" s="22" t="s">
        <v>57</v>
      </c>
      <c r="D35" s="10">
        <f t="shared" si="0"/>
        <v>170171</v>
      </c>
      <c r="E35" s="10">
        <v>170171</v>
      </c>
      <c r="F35" s="10">
        <v>124650</v>
      </c>
      <c r="G35" s="10"/>
    </row>
    <row r="36" spans="1:7" ht="15" customHeight="1" x14ac:dyDescent="0.25">
      <c r="A36" s="7" t="s">
        <v>101</v>
      </c>
      <c r="B36" s="24" t="s">
        <v>43</v>
      </c>
      <c r="C36" s="22" t="s">
        <v>57</v>
      </c>
      <c r="D36" s="10">
        <f t="shared" si="0"/>
        <v>85106</v>
      </c>
      <c r="E36" s="10">
        <v>85106</v>
      </c>
      <c r="F36" s="10">
        <v>62731</v>
      </c>
      <c r="G36" s="10"/>
    </row>
    <row r="37" spans="1:7" ht="15" customHeight="1" x14ac:dyDescent="0.25">
      <c r="A37" s="7" t="s">
        <v>102</v>
      </c>
      <c r="B37" s="21" t="s">
        <v>177</v>
      </c>
      <c r="C37" s="22" t="s">
        <v>57</v>
      </c>
      <c r="D37" s="10">
        <f t="shared" si="0"/>
        <v>76373</v>
      </c>
      <c r="E37" s="10">
        <v>76373</v>
      </c>
      <c r="F37" s="10">
        <v>56866</v>
      </c>
      <c r="G37" s="10"/>
    </row>
    <row r="38" spans="1:7" ht="15" customHeight="1" x14ac:dyDescent="0.25">
      <c r="A38" s="7" t="s">
        <v>103</v>
      </c>
      <c r="B38" s="21" t="s">
        <v>168</v>
      </c>
      <c r="C38" s="22" t="s">
        <v>57</v>
      </c>
      <c r="D38" s="10">
        <f t="shared" si="0"/>
        <v>160642</v>
      </c>
      <c r="E38" s="10">
        <v>160642</v>
      </c>
      <c r="F38" s="10">
        <v>117173</v>
      </c>
      <c r="G38" s="10"/>
    </row>
    <row r="39" spans="1:7" ht="15" customHeight="1" x14ac:dyDescent="0.25">
      <c r="A39" s="7" t="s">
        <v>104</v>
      </c>
      <c r="B39" s="21" t="s">
        <v>36</v>
      </c>
      <c r="C39" s="22" t="s">
        <v>57</v>
      </c>
      <c r="D39" s="10">
        <f t="shared" si="0"/>
        <v>87332</v>
      </c>
      <c r="E39" s="10">
        <v>87332</v>
      </c>
      <c r="F39" s="10">
        <v>63706</v>
      </c>
      <c r="G39" s="10"/>
    </row>
    <row r="40" spans="1:7" ht="15" customHeight="1" x14ac:dyDescent="0.25">
      <c r="A40" s="7" t="s">
        <v>105</v>
      </c>
      <c r="B40" s="21" t="s">
        <v>38</v>
      </c>
      <c r="C40" s="22" t="s">
        <v>57</v>
      </c>
      <c r="D40" s="10">
        <f t="shared" si="0"/>
        <v>89708</v>
      </c>
      <c r="E40" s="10">
        <v>89708</v>
      </c>
      <c r="F40" s="10">
        <v>65419</v>
      </c>
      <c r="G40" s="10"/>
    </row>
    <row r="41" spans="1:7" ht="15" customHeight="1" x14ac:dyDescent="0.25">
      <c r="A41" s="7" t="s">
        <v>106</v>
      </c>
      <c r="B41" s="21" t="s">
        <v>40</v>
      </c>
      <c r="C41" s="22" t="s">
        <v>57</v>
      </c>
      <c r="D41" s="10">
        <f t="shared" si="0"/>
        <v>182714</v>
      </c>
      <c r="E41" s="10">
        <v>182714</v>
      </c>
      <c r="F41" s="10">
        <v>133230</v>
      </c>
      <c r="G41" s="10"/>
    </row>
    <row r="42" spans="1:7" ht="15" customHeight="1" x14ac:dyDescent="0.25">
      <c r="A42" s="7" t="s">
        <v>107</v>
      </c>
      <c r="B42" s="21" t="s">
        <v>39</v>
      </c>
      <c r="C42" s="22" t="s">
        <v>57</v>
      </c>
      <c r="D42" s="10">
        <f t="shared" si="0"/>
        <v>93424</v>
      </c>
      <c r="E42" s="10">
        <v>93424</v>
      </c>
      <c r="F42" s="10">
        <v>68338</v>
      </c>
      <c r="G42" s="10"/>
    </row>
    <row r="43" spans="1:7" ht="15" customHeight="1" x14ac:dyDescent="0.25">
      <c r="A43" s="7" t="s">
        <v>108</v>
      </c>
      <c r="B43" s="18" t="s">
        <v>37</v>
      </c>
      <c r="C43" s="9" t="s">
        <v>57</v>
      </c>
      <c r="D43" s="10">
        <f t="shared" si="0"/>
        <v>147696</v>
      </c>
      <c r="E43" s="10">
        <v>147696</v>
      </c>
      <c r="F43" s="10">
        <v>107728</v>
      </c>
      <c r="G43" s="10"/>
    </row>
    <row r="44" spans="1:7" ht="15" customHeight="1" x14ac:dyDescent="0.25">
      <c r="A44" s="7" t="s">
        <v>109</v>
      </c>
      <c r="B44" s="25" t="s">
        <v>41</v>
      </c>
      <c r="C44" s="9" t="s">
        <v>57</v>
      </c>
      <c r="D44" s="10">
        <f t="shared" si="0"/>
        <v>29635</v>
      </c>
      <c r="E44" s="10">
        <v>29635</v>
      </c>
      <c r="F44" s="10">
        <v>21898</v>
      </c>
      <c r="G44" s="10"/>
    </row>
    <row r="45" spans="1:7" ht="15" customHeight="1" x14ac:dyDescent="0.25">
      <c r="A45" s="7" t="s">
        <v>110</v>
      </c>
      <c r="B45" s="25" t="s">
        <v>42</v>
      </c>
      <c r="C45" s="9" t="s">
        <v>57</v>
      </c>
      <c r="D45" s="10">
        <f t="shared" si="0"/>
        <v>44013</v>
      </c>
      <c r="E45" s="10">
        <v>44013</v>
      </c>
      <c r="F45" s="10">
        <v>32194</v>
      </c>
      <c r="G45" s="10"/>
    </row>
    <row r="46" spans="1:7" ht="15" customHeight="1" x14ac:dyDescent="0.25">
      <c r="A46" s="7" t="s">
        <v>111</v>
      </c>
      <c r="B46" s="18" t="s">
        <v>55</v>
      </c>
      <c r="C46" s="9" t="s">
        <v>57</v>
      </c>
      <c r="D46" s="10">
        <f t="shared" si="0"/>
        <v>732</v>
      </c>
      <c r="E46" s="10">
        <v>732</v>
      </c>
      <c r="F46" s="10">
        <v>559</v>
      </c>
      <c r="G46" s="10"/>
    </row>
    <row r="47" spans="1:7" ht="15" customHeight="1" x14ac:dyDescent="0.25">
      <c r="A47" s="7" t="s">
        <v>112</v>
      </c>
      <c r="B47" s="18" t="s">
        <v>54</v>
      </c>
      <c r="C47" s="9" t="s">
        <v>57</v>
      </c>
      <c r="D47" s="10">
        <f t="shared" si="0"/>
        <v>7188</v>
      </c>
      <c r="E47" s="10">
        <v>7188</v>
      </c>
      <c r="F47" s="10">
        <v>5488</v>
      </c>
      <c r="G47" s="10"/>
    </row>
    <row r="48" spans="1:7" ht="15" customHeight="1" x14ac:dyDescent="0.25">
      <c r="A48" s="7" t="s">
        <v>113</v>
      </c>
      <c r="B48" s="18" t="s">
        <v>73</v>
      </c>
      <c r="C48" s="9" t="s">
        <v>57</v>
      </c>
      <c r="D48" s="10">
        <f t="shared" si="0"/>
        <v>1572</v>
      </c>
      <c r="E48" s="10">
        <v>1572</v>
      </c>
      <c r="F48" s="10">
        <v>1200</v>
      </c>
      <c r="G48" s="10"/>
    </row>
    <row r="49" spans="1:7" ht="15" customHeight="1" x14ac:dyDescent="0.25">
      <c r="A49" s="7" t="s">
        <v>114</v>
      </c>
      <c r="B49" s="18" t="s">
        <v>56</v>
      </c>
      <c r="C49" s="9" t="s">
        <v>57</v>
      </c>
      <c r="D49" s="10">
        <f t="shared" si="0"/>
        <v>59995</v>
      </c>
      <c r="E49" s="10">
        <v>59995</v>
      </c>
      <c r="F49" s="10">
        <v>45805</v>
      </c>
      <c r="G49" s="10"/>
    </row>
    <row r="50" spans="1:7" ht="15" customHeight="1" x14ac:dyDescent="0.25">
      <c r="A50" s="7" t="s">
        <v>115</v>
      </c>
      <c r="B50" s="18" t="s">
        <v>185</v>
      </c>
      <c r="C50" s="9" t="s">
        <v>57</v>
      </c>
      <c r="D50" s="10">
        <f t="shared" si="0"/>
        <v>245952</v>
      </c>
      <c r="E50" s="10">
        <v>245952</v>
      </c>
      <c r="F50" s="10">
        <v>184798</v>
      </c>
      <c r="G50" s="10"/>
    </row>
    <row r="51" spans="1:7" s="26" customFormat="1" ht="15" customHeight="1" x14ac:dyDescent="0.25">
      <c r="A51" s="7" t="s">
        <v>116</v>
      </c>
      <c r="B51" s="18" t="s">
        <v>186</v>
      </c>
      <c r="C51" s="9" t="s">
        <v>57</v>
      </c>
      <c r="D51" s="10">
        <f t="shared" si="0"/>
        <v>165476</v>
      </c>
      <c r="E51" s="10">
        <v>165476</v>
      </c>
      <c r="F51" s="10">
        <v>124248</v>
      </c>
      <c r="G51" s="10"/>
    </row>
    <row r="52" spans="1:7" s="26" customFormat="1" ht="15" customHeight="1" x14ac:dyDescent="0.25">
      <c r="A52" s="7" t="s">
        <v>117</v>
      </c>
      <c r="B52" s="18" t="s">
        <v>72</v>
      </c>
      <c r="C52" s="9" t="s">
        <v>32</v>
      </c>
      <c r="D52" s="10">
        <f t="shared" si="0"/>
        <v>7812</v>
      </c>
      <c r="E52" s="10">
        <v>7812</v>
      </c>
      <c r="F52" s="10">
        <v>5964</v>
      </c>
      <c r="G52" s="10"/>
    </row>
    <row r="53" spans="1:7" ht="15.95" customHeight="1" x14ac:dyDescent="0.25">
      <c r="A53" s="15" t="s">
        <v>170</v>
      </c>
      <c r="B53" s="19" t="s">
        <v>192</v>
      </c>
      <c r="C53" s="17"/>
      <c r="D53" s="1">
        <f>D12+SUM(D15:D52)</f>
        <v>8854647</v>
      </c>
      <c r="E53" s="1">
        <f>E12+SUM(E15:E52)</f>
        <v>8854647</v>
      </c>
      <c r="F53" s="1">
        <f>F12+SUM(F15:F52)</f>
        <v>6563775</v>
      </c>
      <c r="G53" s="1">
        <f>G12+SUM(G15:G52)</f>
        <v>0</v>
      </c>
    </row>
    <row r="54" spans="1:7" ht="15" customHeight="1" x14ac:dyDescent="0.25">
      <c r="A54" s="40"/>
      <c r="B54" s="41"/>
      <c r="C54" s="42"/>
      <c r="D54" s="41"/>
      <c r="E54" s="41"/>
      <c r="F54" s="43"/>
      <c r="G54" s="44"/>
    </row>
    <row r="55" spans="1:7" x14ac:dyDescent="0.25">
      <c r="A55" s="40"/>
      <c r="B55" s="14"/>
      <c r="C55" s="45"/>
      <c r="D55" s="14"/>
      <c r="E55" s="14"/>
      <c r="F55" s="44"/>
      <c r="G55" s="14"/>
    </row>
    <row r="56" spans="1:7" x14ac:dyDescent="0.25">
      <c r="A56" s="14"/>
      <c r="B56" s="14"/>
      <c r="C56" s="46"/>
      <c r="D56" s="14"/>
      <c r="E56" s="14"/>
      <c r="F56" s="14"/>
      <c r="G56" s="14"/>
    </row>
    <row r="57" spans="1:7" x14ac:dyDescent="0.25">
      <c r="A57" s="14"/>
      <c r="B57" s="14"/>
      <c r="C57" s="46"/>
      <c r="D57" s="14"/>
      <c r="E57" s="14"/>
      <c r="F57" s="14"/>
      <c r="G57" s="14"/>
    </row>
    <row r="58" spans="1:7" x14ac:dyDescent="0.25">
      <c r="A58" s="14"/>
      <c r="B58" s="14"/>
      <c r="C58" s="46"/>
      <c r="D58" s="14"/>
      <c r="E58" s="14"/>
      <c r="F58" s="14"/>
      <c r="G58" s="14"/>
    </row>
    <row r="59" spans="1:7" x14ac:dyDescent="0.25">
      <c r="A59" s="14"/>
      <c r="B59" s="14"/>
      <c r="C59" s="46"/>
      <c r="D59" s="14"/>
      <c r="E59" s="14"/>
      <c r="F59" s="14"/>
      <c r="G59" s="14"/>
    </row>
    <row r="60" spans="1:7" x14ac:dyDescent="0.25">
      <c r="A60" s="14"/>
      <c r="B60" s="14"/>
      <c r="C60" s="46"/>
      <c r="D60" s="14"/>
      <c r="E60" s="14"/>
      <c r="F60" s="14"/>
      <c r="G60" s="14"/>
    </row>
    <row r="61" spans="1:7" x14ac:dyDescent="0.25">
      <c r="A61" s="14"/>
      <c r="B61" s="14"/>
      <c r="C61" s="46"/>
      <c r="D61" s="14"/>
      <c r="E61" s="14"/>
      <c r="F61" s="14"/>
      <c r="G61" s="14"/>
    </row>
    <row r="62" spans="1:7" x14ac:dyDescent="0.25">
      <c r="A62" s="14"/>
      <c r="B62" s="14"/>
      <c r="C62" s="46"/>
      <c r="D62" s="14"/>
      <c r="E62" s="14"/>
      <c r="F62" s="14"/>
      <c r="G62" s="14"/>
    </row>
    <row r="63" spans="1:7" x14ac:dyDescent="0.25">
      <c r="A63" s="14"/>
      <c r="B63" s="14"/>
      <c r="C63" s="46"/>
      <c r="D63" s="14"/>
      <c r="E63" s="14"/>
      <c r="F63" s="14"/>
      <c r="G63" s="14"/>
    </row>
    <row r="64" spans="1:7" x14ac:dyDescent="0.25">
      <c r="A64" s="14"/>
      <c r="B64" s="14"/>
      <c r="C64" s="46"/>
      <c r="D64" s="14"/>
      <c r="E64" s="14"/>
      <c r="F64" s="14"/>
      <c r="G64" s="14"/>
    </row>
    <row r="65" spans="1:7" x14ac:dyDescent="0.25">
      <c r="A65" s="14"/>
      <c r="B65" s="14"/>
      <c r="C65" s="46"/>
      <c r="D65" s="14"/>
      <c r="E65" s="14"/>
      <c r="F65" s="14"/>
      <c r="G65" s="14"/>
    </row>
    <row r="66" spans="1:7" x14ac:dyDescent="0.25">
      <c r="A66" s="14"/>
      <c r="B66" s="14"/>
      <c r="C66" s="46"/>
      <c r="D66" s="14"/>
      <c r="E66" s="14"/>
      <c r="F66" s="14"/>
      <c r="G66" s="14"/>
    </row>
    <row r="67" spans="1:7" x14ac:dyDescent="0.25">
      <c r="A67" s="14"/>
      <c r="B67" s="14"/>
      <c r="C67" s="46"/>
      <c r="D67" s="14"/>
      <c r="E67" s="14"/>
      <c r="F67" s="14"/>
      <c r="G67" s="14"/>
    </row>
    <row r="68" spans="1:7" x14ac:dyDescent="0.25">
      <c r="A68" s="14"/>
      <c r="B68" s="14"/>
      <c r="C68" s="46"/>
      <c r="D68" s="14"/>
      <c r="E68" s="14"/>
      <c r="F68" s="14"/>
      <c r="G68" s="14"/>
    </row>
    <row r="69" spans="1:7" x14ac:dyDescent="0.25">
      <c r="A69" s="14"/>
      <c r="B69" s="14"/>
      <c r="C69" s="46"/>
      <c r="D69" s="14"/>
      <c r="E69" s="14"/>
      <c r="F69" s="14"/>
      <c r="G69" s="14"/>
    </row>
    <row r="70" spans="1:7" x14ac:dyDescent="0.25">
      <c r="A70" s="14"/>
      <c r="B70" s="14"/>
      <c r="C70" s="46"/>
      <c r="D70" s="14"/>
      <c r="E70" s="14"/>
      <c r="F70" s="14"/>
      <c r="G70" s="14"/>
    </row>
    <row r="71" spans="1:7" x14ac:dyDescent="0.25">
      <c r="A71" s="14"/>
      <c r="B71" s="14"/>
      <c r="C71" s="46"/>
      <c r="D71" s="14"/>
      <c r="E71" s="14"/>
      <c r="F71" s="14"/>
      <c r="G71" s="14"/>
    </row>
    <row r="72" spans="1:7" x14ac:dyDescent="0.25">
      <c r="A72" s="14"/>
      <c r="B72" s="14"/>
      <c r="C72" s="46"/>
      <c r="D72" s="14"/>
      <c r="E72" s="14"/>
      <c r="F72" s="14"/>
      <c r="G72" s="14"/>
    </row>
    <row r="73" spans="1:7" x14ac:dyDescent="0.25">
      <c r="A73" s="14"/>
      <c r="B73" s="14"/>
      <c r="C73" s="46"/>
      <c r="D73" s="14"/>
      <c r="E73" s="14"/>
      <c r="F73" s="14"/>
      <c r="G73" s="14"/>
    </row>
    <row r="74" spans="1:7" x14ac:dyDescent="0.25">
      <c r="A74" s="14"/>
      <c r="B74" s="14"/>
      <c r="C74" s="46"/>
      <c r="D74" s="14"/>
      <c r="E74" s="14"/>
      <c r="F74" s="14"/>
      <c r="G74" s="14"/>
    </row>
    <row r="75" spans="1:7" x14ac:dyDescent="0.25">
      <c r="A75" s="14"/>
      <c r="B75" s="14"/>
      <c r="C75" s="46"/>
      <c r="D75" s="14"/>
      <c r="E75" s="14"/>
      <c r="F75" s="14"/>
      <c r="G75" s="14"/>
    </row>
    <row r="76" spans="1:7" x14ac:dyDescent="0.25">
      <c r="A76" s="14"/>
      <c r="B76" s="14"/>
      <c r="C76" s="46"/>
      <c r="D76" s="14"/>
      <c r="E76" s="14"/>
      <c r="F76" s="14"/>
      <c r="G76" s="14"/>
    </row>
    <row r="77" spans="1:7" x14ac:dyDescent="0.25">
      <c r="A77" s="14"/>
      <c r="B77" s="14"/>
      <c r="C77" s="46"/>
      <c r="D77" s="14"/>
      <c r="E77" s="14"/>
      <c r="F77" s="14"/>
      <c r="G77" s="14"/>
    </row>
    <row r="78" spans="1:7" x14ac:dyDescent="0.25">
      <c r="A78" s="14"/>
      <c r="B78" s="14"/>
      <c r="C78" s="46"/>
      <c r="D78" s="14"/>
      <c r="E78" s="14"/>
      <c r="F78" s="14"/>
      <c r="G78" s="14"/>
    </row>
    <row r="79" spans="1:7" x14ac:dyDescent="0.25">
      <c r="A79" s="14"/>
      <c r="B79" s="14"/>
      <c r="C79" s="46"/>
      <c r="D79" s="14"/>
      <c r="E79" s="14"/>
      <c r="F79" s="14"/>
      <c r="G79" s="14"/>
    </row>
    <row r="80" spans="1:7" x14ac:dyDescent="0.25">
      <c r="A80" s="14"/>
      <c r="B80" s="14"/>
      <c r="C80" s="46"/>
      <c r="D80" s="14"/>
      <c r="E80" s="14"/>
      <c r="F80" s="14"/>
      <c r="G80" s="14"/>
    </row>
    <row r="81" spans="1:7" x14ac:dyDescent="0.25">
      <c r="A81" s="14"/>
      <c r="B81" s="14"/>
      <c r="C81" s="46"/>
      <c r="D81" s="14"/>
      <c r="E81" s="14"/>
      <c r="F81" s="14"/>
      <c r="G81" s="14"/>
    </row>
    <row r="82" spans="1:7" x14ac:dyDescent="0.25">
      <c r="A82" s="14"/>
      <c r="B82" s="14"/>
      <c r="C82" s="46"/>
      <c r="D82" s="14"/>
      <c r="E82" s="14"/>
      <c r="F82" s="14"/>
      <c r="G82" s="14"/>
    </row>
    <row r="83" spans="1:7" x14ac:dyDescent="0.25">
      <c r="A83" s="14"/>
      <c r="B83" s="14"/>
      <c r="C83" s="46"/>
      <c r="D83" s="14"/>
      <c r="E83" s="14"/>
      <c r="F83" s="14"/>
      <c r="G83" s="14"/>
    </row>
    <row r="84" spans="1:7" x14ac:dyDescent="0.25">
      <c r="A84" s="14"/>
      <c r="B84" s="14"/>
      <c r="C84" s="46"/>
      <c r="D84" s="14"/>
      <c r="E84" s="14"/>
      <c r="F84" s="14"/>
      <c r="G84" s="14"/>
    </row>
    <row r="85" spans="1:7" x14ac:dyDescent="0.25">
      <c r="A85" s="14"/>
      <c r="B85" s="14"/>
      <c r="C85" s="46"/>
      <c r="D85" s="14"/>
      <c r="E85" s="14"/>
      <c r="F85" s="14"/>
      <c r="G85" s="14"/>
    </row>
    <row r="86" spans="1:7" x14ac:dyDescent="0.25">
      <c r="A86" s="14"/>
      <c r="B86" s="14"/>
      <c r="C86" s="46"/>
      <c r="D86" s="14"/>
      <c r="E86" s="14"/>
      <c r="F86" s="14"/>
      <c r="G86" s="14"/>
    </row>
    <row r="87" spans="1:7" x14ac:dyDescent="0.25">
      <c r="A87" s="14"/>
      <c r="B87" s="14"/>
      <c r="C87" s="46"/>
      <c r="D87" s="14"/>
      <c r="E87" s="14"/>
      <c r="F87" s="14"/>
      <c r="G87" s="14"/>
    </row>
    <row r="88" spans="1:7" x14ac:dyDescent="0.25">
      <c r="A88" s="14"/>
      <c r="B88" s="14"/>
      <c r="C88" s="46"/>
      <c r="D88" s="14"/>
      <c r="E88" s="14"/>
      <c r="F88" s="14"/>
      <c r="G88" s="14"/>
    </row>
    <row r="89" spans="1:7" x14ac:dyDescent="0.25">
      <c r="A89" s="14"/>
      <c r="B89" s="14"/>
      <c r="C89" s="46"/>
      <c r="D89" s="14"/>
      <c r="E89" s="14"/>
      <c r="F89" s="14"/>
      <c r="G89" s="14"/>
    </row>
    <row r="90" spans="1:7" x14ac:dyDescent="0.25">
      <c r="A90" s="14"/>
      <c r="B90" s="14"/>
      <c r="C90" s="46"/>
      <c r="D90" s="14"/>
      <c r="E90" s="14"/>
      <c r="F90" s="14"/>
      <c r="G90" s="14"/>
    </row>
    <row r="91" spans="1:7" x14ac:dyDescent="0.25">
      <c r="A91" s="14"/>
      <c r="B91" s="14"/>
      <c r="C91" s="46"/>
      <c r="D91" s="14"/>
      <c r="E91" s="14"/>
      <c r="F91" s="14"/>
      <c r="G91" s="14"/>
    </row>
    <row r="92" spans="1:7" x14ac:dyDescent="0.25">
      <c r="A92" s="14"/>
      <c r="B92" s="14"/>
      <c r="C92" s="46"/>
      <c r="D92" s="14"/>
      <c r="E92" s="14"/>
      <c r="F92" s="14"/>
      <c r="G92" s="14"/>
    </row>
    <row r="93" spans="1:7" x14ac:dyDescent="0.25">
      <c r="A93" s="14"/>
      <c r="B93" s="14"/>
      <c r="C93" s="46"/>
      <c r="D93" s="14"/>
      <c r="E93" s="14"/>
      <c r="F93" s="14"/>
      <c r="G93" s="14"/>
    </row>
    <row r="94" spans="1:7" x14ac:dyDescent="0.25">
      <c r="A94" s="14"/>
      <c r="B94" s="14"/>
      <c r="C94" s="46"/>
      <c r="D94" s="14"/>
      <c r="E94" s="14"/>
      <c r="F94" s="14"/>
      <c r="G94" s="14"/>
    </row>
    <row r="95" spans="1:7" x14ac:dyDescent="0.25">
      <c r="A95" s="14"/>
      <c r="B95" s="14"/>
      <c r="C95" s="46"/>
      <c r="D95" s="14"/>
      <c r="E95" s="14"/>
      <c r="F95" s="14"/>
      <c r="G95" s="14"/>
    </row>
    <row r="96" spans="1:7" x14ac:dyDescent="0.25">
      <c r="A96" s="14"/>
      <c r="B96" s="14"/>
      <c r="C96" s="46"/>
      <c r="D96" s="14"/>
      <c r="E96" s="14"/>
      <c r="F96" s="14"/>
      <c r="G96" s="14"/>
    </row>
    <row r="97" spans="1:7" x14ac:dyDescent="0.25">
      <c r="A97" s="14"/>
      <c r="B97" s="14"/>
      <c r="C97" s="46"/>
      <c r="D97" s="14"/>
      <c r="E97" s="14"/>
      <c r="F97" s="14"/>
      <c r="G97" s="14"/>
    </row>
    <row r="98" spans="1:7" x14ac:dyDescent="0.25">
      <c r="A98" s="14"/>
      <c r="B98" s="14"/>
      <c r="C98" s="46"/>
      <c r="D98" s="14"/>
      <c r="E98" s="14"/>
      <c r="F98" s="14"/>
      <c r="G98" s="14"/>
    </row>
    <row r="99" spans="1:7" x14ac:dyDescent="0.25">
      <c r="A99" s="14"/>
      <c r="B99" s="14"/>
      <c r="C99" s="46"/>
      <c r="D99" s="14"/>
      <c r="E99" s="14"/>
      <c r="F99" s="14"/>
      <c r="G99" s="14"/>
    </row>
    <row r="100" spans="1:7" x14ac:dyDescent="0.25">
      <c r="A100" s="14"/>
      <c r="B100" s="14"/>
      <c r="C100" s="46"/>
      <c r="D100" s="14"/>
      <c r="E100" s="14"/>
      <c r="F100" s="14"/>
      <c r="G100" s="14"/>
    </row>
    <row r="101" spans="1:7" x14ac:dyDescent="0.25">
      <c r="A101" s="14"/>
      <c r="B101" s="14"/>
      <c r="C101" s="46"/>
      <c r="D101" s="14"/>
      <c r="E101" s="14"/>
      <c r="F101" s="14"/>
      <c r="G101" s="14"/>
    </row>
    <row r="102" spans="1:7" x14ac:dyDescent="0.25">
      <c r="A102" s="14"/>
      <c r="B102" s="14"/>
      <c r="C102" s="46"/>
      <c r="D102" s="14"/>
      <c r="E102" s="14"/>
      <c r="F102" s="14"/>
      <c r="G102" s="14"/>
    </row>
    <row r="103" spans="1:7" x14ac:dyDescent="0.25">
      <c r="A103" s="14"/>
      <c r="B103" s="14"/>
      <c r="C103" s="46"/>
      <c r="D103" s="14"/>
      <c r="E103" s="14"/>
      <c r="F103" s="14"/>
      <c r="G103" s="14"/>
    </row>
    <row r="104" spans="1:7" x14ac:dyDescent="0.25">
      <c r="A104" s="14"/>
      <c r="B104" s="14"/>
      <c r="C104" s="46"/>
      <c r="D104" s="14"/>
      <c r="E104" s="14"/>
      <c r="F104" s="14"/>
      <c r="G104" s="14"/>
    </row>
    <row r="105" spans="1:7" x14ac:dyDescent="0.25">
      <c r="A105" s="14"/>
      <c r="B105" s="14"/>
      <c r="C105" s="46"/>
      <c r="D105" s="14"/>
      <c r="E105" s="14"/>
      <c r="F105" s="14"/>
      <c r="G105" s="14"/>
    </row>
    <row r="106" spans="1:7" x14ac:dyDescent="0.25">
      <c r="A106" s="14"/>
      <c r="B106" s="14"/>
      <c r="C106" s="46"/>
      <c r="D106" s="14"/>
      <c r="E106" s="14"/>
      <c r="F106" s="14"/>
      <c r="G106" s="14"/>
    </row>
    <row r="107" spans="1:7" x14ac:dyDescent="0.25">
      <c r="A107" s="14"/>
      <c r="B107" s="14"/>
      <c r="C107" s="46"/>
      <c r="D107" s="14"/>
      <c r="E107" s="14"/>
      <c r="F107" s="14"/>
      <c r="G107" s="14"/>
    </row>
    <row r="108" spans="1:7" x14ac:dyDescent="0.25">
      <c r="A108" s="14"/>
      <c r="B108" s="14"/>
      <c r="C108" s="46"/>
      <c r="D108" s="14"/>
      <c r="E108" s="14"/>
      <c r="F108" s="14"/>
      <c r="G108" s="14"/>
    </row>
    <row r="109" spans="1:7" x14ac:dyDescent="0.25">
      <c r="A109" s="14"/>
      <c r="B109" s="14"/>
      <c r="C109" s="46"/>
      <c r="D109" s="14"/>
      <c r="E109" s="14"/>
      <c r="F109" s="14"/>
      <c r="G109" s="14"/>
    </row>
    <row r="110" spans="1:7" x14ac:dyDescent="0.25">
      <c r="A110" s="14"/>
      <c r="B110" s="14"/>
      <c r="C110" s="46"/>
      <c r="D110" s="14"/>
      <c r="E110" s="14"/>
      <c r="F110" s="14"/>
      <c r="G110" s="14"/>
    </row>
    <row r="111" spans="1:7" x14ac:dyDescent="0.25">
      <c r="A111" s="14"/>
      <c r="B111" s="14"/>
      <c r="C111" s="46"/>
      <c r="D111" s="14"/>
      <c r="E111" s="14"/>
      <c r="F111" s="14"/>
      <c r="G111" s="14"/>
    </row>
    <row r="112" spans="1:7" x14ac:dyDescent="0.25">
      <c r="A112" s="14"/>
      <c r="B112" s="14"/>
      <c r="C112" s="46"/>
      <c r="D112" s="14"/>
      <c r="E112" s="14"/>
      <c r="F112" s="14"/>
      <c r="G112" s="14"/>
    </row>
    <row r="113" spans="1:7" x14ac:dyDescent="0.25">
      <c r="A113" s="14"/>
      <c r="B113" s="14"/>
      <c r="C113" s="46"/>
      <c r="D113" s="14"/>
      <c r="E113" s="14"/>
      <c r="F113" s="14"/>
      <c r="G113" s="14"/>
    </row>
    <row r="114" spans="1:7" x14ac:dyDescent="0.25">
      <c r="A114" s="14"/>
      <c r="B114" s="14"/>
      <c r="C114" s="46"/>
      <c r="D114" s="14"/>
      <c r="E114" s="14"/>
      <c r="F114" s="14"/>
      <c r="G114" s="14"/>
    </row>
    <row r="115" spans="1:7" x14ac:dyDescent="0.25">
      <c r="A115" s="14"/>
      <c r="B115" s="14"/>
      <c r="C115" s="46"/>
      <c r="D115" s="14"/>
      <c r="E115" s="14"/>
      <c r="F115" s="14"/>
      <c r="G115" s="14"/>
    </row>
    <row r="116" spans="1:7" x14ac:dyDescent="0.25">
      <c r="A116" s="14"/>
      <c r="B116" s="14"/>
      <c r="C116" s="46"/>
      <c r="D116" s="14"/>
      <c r="E116" s="14"/>
      <c r="F116" s="14"/>
      <c r="G116" s="14"/>
    </row>
    <row r="117" spans="1:7" x14ac:dyDescent="0.25">
      <c r="A117" s="14"/>
      <c r="B117" s="14"/>
      <c r="C117" s="46"/>
      <c r="D117" s="14"/>
      <c r="E117" s="14"/>
      <c r="F117" s="14"/>
      <c r="G117" s="14"/>
    </row>
    <row r="118" spans="1:7" x14ac:dyDescent="0.25">
      <c r="A118" s="14"/>
      <c r="B118" s="14"/>
      <c r="C118" s="46"/>
      <c r="D118" s="14"/>
      <c r="E118" s="14"/>
      <c r="F118" s="14"/>
      <c r="G118" s="14"/>
    </row>
    <row r="119" spans="1:7" x14ac:dyDescent="0.25">
      <c r="A119" s="14"/>
      <c r="B119" s="14"/>
      <c r="C119" s="46"/>
      <c r="D119" s="14"/>
      <c r="E119" s="14"/>
      <c r="F119" s="14"/>
      <c r="G119" s="14"/>
    </row>
    <row r="120" spans="1:7" x14ac:dyDescent="0.25">
      <c r="A120" s="14"/>
      <c r="B120" s="14"/>
      <c r="C120" s="46"/>
      <c r="D120" s="14"/>
      <c r="E120" s="14"/>
      <c r="F120" s="14"/>
      <c r="G120" s="14"/>
    </row>
    <row r="121" spans="1:7" x14ac:dyDescent="0.25">
      <c r="A121" s="14"/>
      <c r="B121" s="14"/>
      <c r="C121" s="46"/>
      <c r="D121" s="14"/>
      <c r="E121" s="14"/>
      <c r="F121" s="14"/>
      <c r="G121" s="14"/>
    </row>
    <row r="122" spans="1:7" x14ac:dyDescent="0.25">
      <c r="A122" s="14"/>
      <c r="B122" s="14"/>
      <c r="C122" s="46"/>
      <c r="D122" s="14"/>
      <c r="E122" s="14"/>
      <c r="F122" s="14"/>
      <c r="G122" s="14"/>
    </row>
    <row r="123" spans="1:7" x14ac:dyDescent="0.25">
      <c r="A123" s="14"/>
      <c r="B123" s="14"/>
      <c r="C123" s="46"/>
      <c r="D123" s="14"/>
      <c r="E123" s="14"/>
      <c r="F123" s="14"/>
      <c r="G123" s="14"/>
    </row>
    <row r="124" spans="1:7" x14ac:dyDescent="0.25">
      <c r="A124" s="14"/>
      <c r="B124" s="14"/>
      <c r="C124" s="46"/>
      <c r="D124" s="14"/>
      <c r="E124" s="14"/>
      <c r="F124" s="14"/>
      <c r="G124" s="14"/>
    </row>
    <row r="125" spans="1:7" x14ac:dyDescent="0.25">
      <c r="A125" s="14"/>
      <c r="B125" s="14"/>
      <c r="C125" s="46"/>
      <c r="D125" s="14"/>
      <c r="E125" s="14"/>
      <c r="F125" s="14"/>
      <c r="G125" s="14"/>
    </row>
    <row r="126" spans="1:7" x14ac:dyDescent="0.25">
      <c r="A126" s="14"/>
      <c r="B126" s="14"/>
      <c r="C126" s="46"/>
      <c r="D126" s="14"/>
      <c r="E126" s="14"/>
      <c r="F126" s="14"/>
      <c r="G126" s="14"/>
    </row>
    <row r="127" spans="1:7" x14ac:dyDescent="0.25">
      <c r="A127" s="14"/>
      <c r="B127" s="14"/>
      <c r="C127" s="46"/>
      <c r="D127" s="14"/>
      <c r="E127" s="14"/>
      <c r="F127" s="14"/>
      <c r="G127" s="14"/>
    </row>
    <row r="128" spans="1:7" x14ac:dyDescent="0.25">
      <c r="A128" s="14"/>
      <c r="B128" s="14"/>
      <c r="C128" s="46"/>
      <c r="D128" s="14"/>
      <c r="E128" s="14"/>
      <c r="F128" s="14"/>
      <c r="G128" s="14"/>
    </row>
    <row r="129" spans="1:7" x14ac:dyDescent="0.25">
      <c r="A129" s="14"/>
      <c r="B129" s="14"/>
      <c r="C129" s="46"/>
      <c r="D129" s="14"/>
      <c r="E129" s="14"/>
      <c r="F129" s="14"/>
      <c r="G129" s="14"/>
    </row>
    <row r="130" spans="1:7" x14ac:dyDescent="0.25">
      <c r="A130" s="14"/>
      <c r="B130" s="14"/>
      <c r="C130" s="46"/>
      <c r="D130" s="14"/>
      <c r="E130" s="14"/>
      <c r="F130" s="14"/>
      <c r="G130" s="14"/>
    </row>
    <row r="131" spans="1:7" x14ac:dyDescent="0.25">
      <c r="A131" s="14"/>
      <c r="B131" s="14"/>
      <c r="C131" s="46"/>
      <c r="D131" s="14"/>
      <c r="E131" s="14"/>
      <c r="F131" s="14"/>
      <c r="G131" s="14"/>
    </row>
    <row r="132" spans="1:7" x14ac:dyDescent="0.25">
      <c r="A132" s="14"/>
      <c r="B132" s="14"/>
      <c r="C132" s="46"/>
      <c r="D132" s="14"/>
      <c r="E132" s="14"/>
      <c r="F132" s="14"/>
      <c r="G132" s="14"/>
    </row>
    <row r="133" spans="1:7" x14ac:dyDescent="0.25">
      <c r="A133" s="14"/>
      <c r="B133" s="14"/>
      <c r="C133" s="46"/>
      <c r="D133" s="14"/>
      <c r="E133" s="14"/>
      <c r="F133" s="14"/>
      <c r="G133" s="14"/>
    </row>
    <row r="134" spans="1:7" x14ac:dyDescent="0.25">
      <c r="A134" s="14"/>
      <c r="B134" s="14"/>
      <c r="C134" s="46"/>
      <c r="D134" s="14"/>
      <c r="E134" s="14"/>
      <c r="F134" s="14"/>
      <c r="G134" s="14"/>
    </row>
    <row r="135" spans="1:7" x14ac:dyDescent="0.25">
      <c r="A135" s="14"/>
      <c r="B135" s="14"/>
      <c r="C135" s="46"/>
      <c r="D135" s="14"/>
      <c r="E135" s="14"/>
      <c r="F135" s="14"/>
      <c r="G135" s="14"/>
    </row>
    <row r="136" spans="1:7" x14ac:dyDescent="0.25">
      <c r="A136" s="14"/>
      <c r="B136" s="14"/>
      <c r="C136" s="46"/>
      <c r="D136" s="14"/>
      <c r="E136" s="14"/>
      <c r="F136" s="14"/>
      <c r="G136" s="14"/>
    </row>
    <row r="137" spans="1:7" x14ac:dyDescent="0.25">
      <c r="A137" s="14"/>
      <c r="B137" s="14"/>
      <c r="C137" s="46"/>
      <c r="D137" s="14"/>
      <c r="E137" s="14"/>
      <c r="F137" s="14"/>
      <c r="G137" s="14"/>
    </row>
    <row r="138" spans="1:7" x14ac:dyDescent="0.25">
      <c r="A138" s="14"/>
      <c r="B138" s="14"/>
      <c r="C138" s="46"/>
      <c r="D138" s="14"/>
      <c r="E138" s="14"/>
      <c r="F138" s="14"/>
      <c r="G138" s="14"/>
    </row>
    <row r="139" spans="1:7" x14ac:dyDescent="0.25">
      <c r="A139" s="14"/>
      <c r="B139" s="14"/>
      <c r="C139" s="46"/>
      <c r="D139" s="14"/>
      <c r="E139" s="14"/>
      <c r="F139" s="14"/>
      <c r="G139" s="14"/>
    </row>
    <row r="140" spans="1:7" x14ac:dyDescent="0.25">
      <c r="A140" s="14"/>
      <c r="B140" s="14"/>
      <c r="C140" s="46"/>
      <c r="D140" s="14"/>
      <c r="E140" s="14"/>
      <c r="F140" s="14"/>
      <c r="G140" s="14"/>
    </row>
    <row r="141" spans="1:7" x14ac:dyDescent="0.25">
      <c r="A141" s="14"/>
      <c r="B141" s="14"/>
      <c r="C141" s="46"/>
      <c r="D141" s="14"/>
      <c r="E141" s="14"/>
      <c r="F141" s="14"/>
      <c r="G141" s="14"/>
    </row>
    <row r="142" spans="1:7" x14ac:dyDescent="0.25">
      <c r="A142" s="14"/>
      <c r="B142" s="14"/>
      <c r="C142" s="46"/>
      <c r="D142" s="14"/>
      <c r="E142" s="14"/>
      <c r="F142" s="14"/>
      <c r="G142" s="14"/>
    </row>
    <row r="143" spans="1:7" x14ac:dyDescent="0.25">
      <c r="A143" s="14"/>
      <c r="B143" s="14"/>
      <c r="C143" s="46"/>
      <c r="D143" s="14"/>
      <c r="E143" s="14"/>
      <c r="F143" s="14"/>
      <c r="G143" s="14"/>
    </row>
    <row r="144" spans="1:7" x14ac:dyDescent="0.25">
      <c r="A144" s="14"/>
      <c r="B144" s="14"/>
      <c r="C144" s="46"/>
      <c r="D144" s="14"/>
      <c r="E144" s="14"/>
      <c r="F144" s="14"/>
      <c r="G144" s="14"/>
    </row>
    <row r="145" spans="1:7" x14ac:dyDescent="0.25">
      <c r="A145" s="14"/>
      <c r="B145" s="14"/>
      <c r="C145" s="46"/>
      <c r="D145" s="14"/>
      <c r="E145" s="14"/>
      <c r="F145" s="14"/>
      <c r="G145" s="14"/>
    </row>
    <row r="146" spans="1:7" x14ac:dyDescent="0.25">
      <c r="A146" s="14"/>
      <c r="B146" s="14"/>
      <c r="C146" s="46"/>
      <c r="D146" s="14"/>
      <c r="E146" s="14"/>
      <c r="F146" s="14"/>
      <c r="G146" s="14"/>
    </row>
    <row r="147" spans="1:7" x14ac:dyDescent="0.25">
      <c r="A147" s="14"/>
      <c r="B147" s="14"/>
      <c r="C147" s="46"/>
      <c r="D147" s="14"/>
      <c r="E147" s="14"/>
      <c r="F147" s="14"/>
      <c r="G147" s="14"/>
    </row>
    <row r="148" spans="1:7" x14ac:dyDescent="0.25">
      <c r="A148" s="14"/>
      <c r="B148" s="14"/>
      <c r="C148" s="46"/>
      <c r="D148" s="14"/>
      <c r="E148" s="14"/>
      <c r="F148" s="14"/>
      <c r="G148" s="14"/>
    </row>
    <row r="149" spans="1:7" x14ac:dyDescent="0.25">
      <c r="A149" s="14"/>
      <c r="B149" s="14"/>
      <c r="C149" s="46"/>
      <c r="D149" s="14"/>
      <c r="E149" s="14"/>
      <c r="F149" s="14"/>
      <c r="G149" s="14"/>
    </row>
    <row r="150" spans="1:7" x14ac:dyDescent="0.25">
      <c r="A150" s="14"/>
      <c r="B150" s="14"/>
      <c r="C150" s="46"/>
      <c r="D150" s="14"/>
      <c r="E150" s="14"/>
      <c r="F150" s="14"/>
      <c r="G150" s="14"/>
    </row>
    <row r="151" spans="1:7" x14ac:dyDescent="0.25">
      <c r="A151" s="14"/>
      <c r="B151" s="14"/>
      <c r="C151" s="46"/>
      <c r="D151" s="14"/>
      <c r="E151" s="14"/>
      <c r="F151" s="14"/>
      <c r="G151" s="14"/>
    </row>
    <row r="152" spans="1:7" x14ac:dyDescent="0.25">
      <c r="A152" s="14"/>
      <c r="B152" s="14"/>
      <c r="C152" s="46"/>
      <c r="D152" s="14"/>
      <c r="E152" s="14"/>
      <c r="F152" s="14"/>
      <c r="G152" s="14"/>
    </row>
    <row r="153" spans="1:7" x14ac:dyDescent="0.25">
      <c r="A153" s="14"/>
      <c r="B153" s="14"/>
      <c r="C153" s="46"/>
      <c r="D153" s="14"/>
      <c r="E153" s="14"/>
      <c r="F153" s="14"/>
      <c r="G153" s="14"/>
    </row>
    <row r="154" spans="1:7" x14ac:dyDescent="0.25">
      <c r="A154" s="14"/>
      <c r="B154" s="14"/>
      <c r="C154" s="46"/>
      <c r="D154" s="14"/>
      <c r="E154" s="14"/>
      <c r="F154" s="14"/>
      <c r="G154" s="14"/>
    </row>
    <row r="155" spans="1:7" x14ac:dyDescent="0.25">
      <c r="A155" s="14"/>
      <c r="B155" s="14"/>
      <c r="C155" s="46"/>
      <c r="D155" s="14"/>
      <c r="E155" s="14"/>
      <c r="F155" s="14"/>
      <c r="G155" s="14"/>
    </row>
    <row r="156" spans="1:7" x14ac:dyDescent="0.25">
      <c r="A156" s="14"/>
      <c r="B156" s="14"/>
      <c r="C156" s="46"/>
      <c r="D156" s="14"/>
      <c r="E156" s="14"/>
      <c r="F156" s="14"/>
      <c r="G156" s="14"/>
    </row>
    <row r="157" spans="1:7" x14ac:dyDescent="0.25">
      <c r="A157" s="14"/>
      <c r="B157" s="14"/>
      <c r="C157" s="46"/>
      <c r="D157" s="14"/>
      <c r="E157" s="14"/>
      <c r="F157" s="14"/>
      <c r="G157" s="14"/>
    </row>
    <row r="158" spans="1:7" x14ac:dyDescent="0.25">
      <c r="A158" s="14"/>
      <c r="B158" s="14"/>
      <c r="C158" s="46"/>
      <c r="D158" s="14"/>
      <c r="E158" s="14"/>
      <c r="F158" s="14"/>
      <c r="G158" s="14"/>
    </row>
    <row r="159" spans="1:7" x14ac:dyDescent="0.25">
      <c r="A159" s="14"/>
      <c r="B159" s="14"/>
      <c r="C159" s="46"/>
      <c r="D159" s="14"/>
      <c r="E159" s="14"/>
      <c r="F159" s="14"/>
      <c r="G159" s="14"/>
    </row>
    <row r="160" spans="1:7" x14ac:dyDescent="0.25">
      <c r="A160" s="14"/>
      <c r="B160" s="14"/>
      <c r="C160" s="46"/>
      <c r="D160" s="14"/>
      <c r="E160" s="14"/>
      <c r="F160" s="14"/>
      <c r="G160" s="14"/>
    </row>
    <row r="161" spans="1:7" x14ac:dyDescent="0.25">
      <c r="A161" s="14"/>
      <c r="B161" s="14"/>
      <c r="C161" s="46"/>
      <c r="D161" s="14"/>
      <c r="E161" s="14"/>
      <c r="F161" s="14"/>
      <c r="G161" s="14"/>
    </row>
    <row r="162" spans="1:7" x14ac:dyDescent="0.25">
      <c r="A162" s="14"/>
      <c r="B162" s="14"/>
      <c r="C162" s="46"/>
      <c r="D162" s="14"/>
      <c r="E162" s="14"/>
      <c r="F162" s="14"/>
      <c r="G162" s="14"/>
    </row>
    <row r="163" spans="1:7" x14ac:dyDescent="0.25">
      <c r="A163" s="14"/>
      <c r="B163" s="14"/>
      <c r="C163" s="46"/>
      <c r="D163" s="14"/>
      <c r="E163" s="14"/>
      <c r="F163" s="14"/>
      <c r="G163" s="14"/>
    </row>
    <row r="164" spans="1:7" x14ac:dyDescent="0.25">
      <c r="A164" s="14"/>
      <c r="B164" s="14"/>
      <c r="C164" s="46"/>
      <c r="D164" s="14"/>
      <c r="E164" s="14"/>
      <c r="F164" s="14"/>
      <c r="G164" s="14"/>
    </row>
    <row r="165" spans="1:7" x14ac:dyDescent="0.25">
      <c r="A165" s="14"/>
      <c r="B165" s="14"/>
      <c r="C165" s="46"/>
      <c r="D165" s="14"/>
      <c r="E165" s="14"/>
      <c r="F165" s="14"/>
      <c r="G165" s="14"/>
    </row>
    <row r="166" spans="1:7" x14ac:dyDescent="0.25">
      <c r="A166" s="14"/>
      <c r="B166" s="14"/>
      <c r="C166" s="46"/>
      <c r="D166" s="14"/>
      <c r="E166" s="14"/>
      <c r="F166" s="14"/>
      <c r="G166" s="14"/>
    </row>
    <row r="167" spans="1:7" x14ac:dyDescent="0.25">
      <c r="C167" s="47"/>
    </row>
    <row r="168" spans="1:7" x14ac:dyDescent="0.25">
      <c r="C168" s="47"/>
    </row>
    <row r="169" spans="1:7" x14ac:dyDescent="0.25">
      <c r="C169" s="47"/>
    </row>
    <row r="170" spans="1:7" x14ac:dyDescent="0.25">
      <c r="C170" s="47"/>
    </row>
    <row r="171" spans="1:7" x14ac:dyDescent="0.25">
      <c r="C171" s="47"/>
    </row>
    <row r="172" spans="1:7" x14ac:dyDescent="0.25">
      <c r="C172" s="47"/>
    </row>
    <row r="173" spans="1:7" x14ac:dyDescent="0.25">
      <c r="C173" s="47"/>
    </row>
    <row r="174" spans="1:7" x14ac:dyDescent="0.25">
      <c r="C174" s="47"/>
    </row>
    <row r="175" spans="1:7" x14ac:dyDescent="0.25">
      <c r="C175" s="47"/>
    </row>
    <row r="176" spans="1:7" x14ac:dyDescent="0.25">
      <c r="C176" s="47"/>
    </row>
    <row r="177" spans="3:3" x14ac:dyDescent="0.25">
      <c r="C177" s="47"/>
    </row>
    <row r="178" spans="3:3" x14ac:dyDescent="0.25">
      <c r="C178" s="47"/>
    </row>
    <row r="179" spans="3:3" x14ac:dyDescent="0.25">
      <c r="C179" s="47"/>
    </row>
    <row r="180" spans="3:3" x14ac:dyDescent="0.25">
      <c r="C180" s="47"/>
    </row>
    <row r="181" spans="3:3" x14ac:dyDescent="0.25">
      <c r="C181" s="47"/>
    </row>
    <row r="182" spans="3:3" x14ac:dyDescent="0.25">
      <c r="C182" s="47"/>
    </row>
    <row r="183" spans="3:3" x14ac:dyDescent="0.25">
      <c r="C183" s="47"/>
    </row>
    <row r="184" spans="3:3" x14ac:dyDescent="0.25">
      <c r="C184" s="47"/>
    </row>
    <row r="185" spans="3:3" x14ac:dyDescent="0.25">
      <c r="C185" s="47"/>
    </row>
    <row r="186" spans="3:3" x14ac:dyDescent="0.25">
      <c r="C186" s="47"/>
    </row>
    <row r="187" spans="3:3" x14ac:dyDescent="0.25">
      <c r="C187" s="47"/>
    </row>
    <row r="188" spans="3:3" x14ac:dyDescent="0.25">
      <c r="C188" s="47"/>
    </row>
    <row r="189" spans="3:3" x14ac:dyDescent="0.25">
      <c r="C189" s="47"/>
    </row>
    <row r="190" spans="3:3" x14ac:dyDescent="0.25">
      <c r="C190" s="47"/>
    </row>
    <row r="191" spans="3:3" x14ac:dyDescent="0.25">
      <c r="C191" s="47"/>
    </row>
    <row r="192" spans="3:3" x14ac:dyDescent="0.25">
      <c r="C192" s="47"/>
    </row>
    <row r="193" spans="3:3" x14ac:dyDescent="0.25">
      <c r="C193" s="47"/>
    </row>
    <row r="194" spans="3:3" x14ac:dyDescent="0.25">
      <c r="C194" s="47"/>
    </row>
    <row r="195" spans="3:3" x14ac:dyDescent="0.25">
      <c r="C195" s="47"/>
    </row>
    <row r="196" spans="3:3" x14ac:dyDescent="0.25">
      <c r="C196" s="47"/>
    </row>
    <row r="197" spans="3:3" x14ac:dyDescent="0.25">
      <c r="C197" s="47"/>
    </row>
    <row r="198" spans="3:3" x14ac:dyDescent="0.25">
      <c r="C198" s="47"/>
    </row>
    <row r="199" spans="3:3" x14ac:dyDescent="0.25">
      <c r="C199" s="47"/>
    </row>
    <row r="200" spans="3:3" x14ac:dyDescent="0.25">
      <c r="C200" s="47"/>
    </row>
    <row r="201" spans="3:3" x14ac:dyDescent="0.25">
      <c r="C201" s="47"/>
    </row>
    <row r="202" spans="3:3" x14ac:dyDescent="0.25">
      <c r="C202" s="47"/>
    </row>
    <row r="203" spans="3:3" x14ac:dyDescent="0.25">
      <c r="C203" s="47"/>
    </row>
    <row r="204" spans="3:3" x14ac:dyDescent="0.25">
      <c r="C204" s="47"/>
    </row>
    <row r="205" spans="3:3" x14ac:dyDescent="0.25">
      <c r="C205" s="47"/>
    </row>
    <row r="206" spans="3:3" x14ac:dyDescent="0.25">
      <c r="C206" s="47"/>
    </row>
    <row r="207" spans="3:3" x14ac:dyDescent="0.25">
      <c r="C207" s="47"/>
    </row>
    <row r="208" spans="3:3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  <row r="486" spans="3:3" x14ac:dyDescent="0.25">
      <c r="C486" s="47"/>
    </row>
    <row r="487" spans="3:3" x14ac:dyDescent="0.25">
      <c r="C487" s="47"/>
    </row>
    <row r="488" spans="3:3" x14ac:dyDescent="0.25">
      <c r="C488" s="47"/>
    </row>
    <row r="489" spans="3:3" x14ac:dyDescent="0.25">
      <c r="C489" s="47"/>
    </row>
    <row r="490" spans="3:3" x14ac:dyDescent="0.25">
      <c r="C490" s="47"/>
    </row>
    <row r="491" spans="3:3" x14ac:dyDescent="0.25">
      <c r="C491" s="47"/>
    </row>
    <row r="492" spans="3:3" x14ac:dyDescent="0.25">
      <c r="C492" s="47"/>
    </row>
    <row r="493" spans="3:3" x14ac:dyDescent="0.25">
      <c r="C493" s="47"/>
    </row>
    <row r="494" spans="3:3" x14ac:dyDescent="0.25">
      <c r="C494" s="47"/>
    </row>
    <row r="495" spans="3:3" x14ac:dyDescent="0.25">
      <c r="C495" s="47"/>
    </row>
  </sheetData>
  <mergeCells count="9">
    <mergeCell ref="B11:G11"/>
    <mergeCell ref="A6:G6"/>
    <mergeCell ref="A8:A10"/>
    <mergeCell ref="B8:B10"/>
    <mergeCell ref="C8:C10"/>
    <mergeCell ref="D8:D10"/>
    <mergeCell ref="E8:G8"/>
    <mergeCell ref="E9:F9"/>
    <mergeCell ref="G9:G10"/>
  </mergeCells>
  <phoneticPr fontId="2" type="noConversion"/>
  <pageMargins left="0.98425196850393704" right="0.39370078740157483" top="0.78740157480314965" bottom="0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6"/>
  <sheetViews>
    <sheetView showZeros="0" workbookViewId="0">
      <selection activeCell="O8" sqref="O8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customWidth="1"/>
    <col min="8" max="16384" width="9.140625" style="2"/>
  </cols>
  <sheetData>
    <row r="1" spans="1:7" ht="11.2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266</v>
      </c>
      <c r="F4" s="3"/>
      <c r="G4" s="3"/>
    </row>
    <row r="5" spans="1:7" x14ac:dyDescent="0.25">
      <c r="E5" s="3"/>
      <c r="F5" s="3"/>
      <c r="G5" s="3"/>
    </row>
    <row r="6" spans="1:7" x14ac:dyDescent="0.25">
      <c r="A6" s="242" t="s">
        <v>222</v>
      </c>
      <c r="B6" s="242"/>
      <c r="C6" s="242"/>
      <c r="D6" s="242"/>
      <c r="E6" s="242"/>
      <c r="F6" s="242"/>
      <c r="G6" s="242"/>
    </row>
    <row r="7" spans="1:7" ht="17.25" customHeight="1" x14ac:dyDescent="0.25">
      <c r="G7" s="4" t="s">
        <v>189</v>
      </c>
    </row>
    <row r="8" spans="1:7" ht="15" customHeight="1" x14ac:dyDescent="0.25">
      <c r="A8" s="243" t="s">
        <v>5</v>
      </c>
      <c r="B8" s="276" t="s">
        <v>195</v>
      </c>
      <c r="C8" s="244" t="s">
        <v>60</v>
      </c>
      <c r="D8" s="245" t="s">
        <v>0</v>
      </c>
      <c r="E8" s="246" t="s">
        <v>226</v>
      </c>
      <c r="F8" s="247"/>
      <c r="G8" s="248"/>
    </row>
    <row r="9" spans="1:7" x14ac:dyDescent="0.25">
      <c r="A9" s="243"/>
      <c r="B9" s="277"/>
      <c r="C9" s="244"/>
      <c r="D9" s="245"/>
      <c r="E9" s="245" t="s">
        <v>1</v>
      </c>
      <c r="F9" s="245"/>
      <c r="G9" s="244" t="s">
        <v>2</v>
      </c>
    </row>
    <row r="10" spans="1:7" ht="28.5" customHeight="1" x14ac:dyDescent="0.25">
      <c r="A10" s="243"/>
      <c r="B10" s="278"/>
      <c r="C10" s="244"/>
      <c r="D10" s="245"/>
      <c r="E10" s="6" t="s">
        <v>3</v>
      </c>
      <c r="F10" s="5" t="s">
        <v>4</v>
      </c>
      <c r="G10" s="244"/>
    </row>
    <row r="11" spans="1:7" ht="15.95" customHeight="1" x14ac:dyDescent="0.25">
      <c r="A11" s="13" t="s">
        <v>79</v>
      </c>
      <c r="B11" s="282" t="s">
        <v>191</v>
      </c>
      <c r="C11" s="252"/>
      <c r="D11" s="252"/>
      <c r="E11" s="252"/>
      <c r="F11" s="252"/>
      <c r="G11" s="253"/>
    </row>
    <row r="12" spans="1:7" s="26" customFormat="1" ht="15" customHeight="1" x14ac:dyDescent="0.25">
      <c r="A12" s="7" t="s">
        <v>206</v>
      </c>
      <c r="B12" s="21" t="s">
        <v>185</v>
      </c>
      <c r="C12" s="260" t="s">
        <v>57</v>
      </c>
      <c r="D12" s="97">
        <f>E12+G12</f>
        <v>161555</v>
      </c>
      <c r="E12" s="97">
        <v>161555</v>
      </c>
      <c r="F12" s="97">
        <v>104237</v>
      </c>
      <c r="G12" s="97">
        <f>G13</f>
        <v>0</v>
      </c>
    </row>
    <row r="13" spans="1:7" s="26" customFormat="1" ht="51.75" customHeight="1" x14ac:dyDescent="0.25">
      <c r="A13" s="99"/>
      <c r="B13" s="124" t="s">
        <v>236</v>
      </c>
      <c r="C13" s="261"/>
      <c r="D13" s="98"/>
      <c r="E13" s="98"/>
      <c r="F13" s="98"/>
      <c r="G13" s="98"/>
    </row>
    <row r="14" spans="1:7" s="26" customFormat="1" ht="15" customHeight="1" x14ac:dyDescent="0.25">
      <c r="A14" s="7" t="s">
        <v>80</v>
      </c>
      <c r="B14" s="21" t="s">
        <v>186</v>
      </c>
      <c r="C14" s="260" t="s">
        <v>57</v>
      </c>
      <c r="D14" s="97">
        <f>E14+G14</f>
        <v>247061</v>
      </c>
      <c r="E14" s="97">
        <v>247061</v>
      </c>
      <c r="F14" s="97">
        <v>142696</v>
      </c>
      <c r="G14" s="97">
        <f>G15</f>
        <v>0</v>
      </c>
    </row>
    <row r="15" spans="1:7" s="26" customFormat="1" ht="52.5" customHeight="1" x14ac:dyDescent="0.25">
      <c r="A15" s="99"/>
      <c r="B15" s="124" t="s">
        <v>237</v>
      </c>
      <c r="C15" s="261"/>
      <c r="D15" s="98"/>
      <c r="E15" s="98"/>
      <c r="F15" s="98"/>
      <c r="G15" s="98"/>
    </row>
    <row r="16" spans="1:7" ht="15.95" customHeight="1" x14ac:dyDescent="0.25">
      <c r="A16" s="69" t="s">
        <v>81</v>
      </c>
      <c r="B16" s="101" t="s">
        <v>200</v>
      </c>
      <c r="C16" s="17"/>
      <c r="D16" s="1">
        <f>D12+D14</f>
        <v>408616</v>
      </c>
      <c r="E16" s="1">
        <f>E12+E14</f>
        <v>408616</v>
      </c>
      <c r="F16" s="1">
        <f>F12+F14</f>
        <v>246933</v>
      </c>
      <c r="G16" s="1">
        <f>G12+G14</f>
        <v>0</v>
      </c>
    </row>
    <row r="17" spans="1:7" ht="15.95" customHeight="1" x14ac:dyDescent="0.25">
      <c r="A17" s="13" t="s">
        <v>82</v>
      </c>
      <c r="B17" s="257" t="s">
        <v>76</v>
      </c>
      <c r="C17" s="258"/>
      <c r="D17" s="258"/>
      <c r="E17" s="258"/>
      <c r="F17" s="258"/>
      <c r="G17" s="258"/>
    </row>
    <row r="18" spans="1:7" s="26" customFormat="1" ht="15" customHeight="1" x14ac:dyDescent="0.25">
      <c r="A18" s="7" t="s">
        <v>83</v>
      </c>
      <c r="B18" s="55" t="s">
        <v>77</v>
      </c>
      <c r="C18" s="260" t="s">
        <v>24</v>
      </c>
      <c r="D18" s="97">
        <f>E18+G18</f>
        <v>171505</v>
      </c>
      <c r="E18" s="97">
        <v>171505</v>
      </c>
      <c r="F18" s="97">
        <v>130940</v>
      </c>
      <c r="G18" s="97">
        <f>G19</f>
        <v>0</v>
      </c>
    </row>
    <row r="19" spans="1:7" s="26" customFormat="1" ht="26.25" x14ac:dyDescent="0.25">
      <c r="A19" s="99"/>
      <c r="B19" s="125" t="s">
        <v>223</v>
      </c>
      <c r="C19" s="261"/>
      <c r="D19" s="98"/>
      <c r="E19" s="98"/>
      <c r="F19" s="98"/>
      <c r="G19" s="98"/>
    </row>
    <row r="20" spans="1:7" ht="15.95" customHeight="1" x14ac:dyDescent="0.25">
      <c r="A20" s="126" t="s">
        <v>84</v>
      </c>
      <c r="B20" s="35" t="s">
        <v>203</v>
      </c>
      <c r="C20" s="17"/>
      <c r="D20" s="1">
        <f>D18</f>
        <v>171505</v>
      </c>
      <c r="E20" s="1">
        <f>E18</f>
        <v>171505</v>
      </c>
      <c r="F20" s="1">
        <f>F18</f>
        <v>130940</v>
      </c>
      <c r="G20" s="1">
        <f>G18</f>
        <v>0</v>
      </c>
    </row>
    <row r="21" spans="1:7" ht="15.95" customHeight="1" x14ac:dyDescent="0.25">
      <c r="A21" s="84" t="s">
        <v>85</v>
      </c>
      <c r="B21" s="85" t="s">
        <v>192</v>
      </c>
      <c r="C21" s="38"/>
      <c r="D21" s="39">
        <f>D23+D24</f>
        <v>580121</v>
      </c>
      <c r="E21" s="39">
        <f>E23+E24</f>
        <v>580121</v>
      </c>
      <c r="F21" s="39">
        <f>F23+F24</f>
        <v>377873</v>
      </c>
      <c r="G21" s="39">
        <f>G23+G24</f>
        <v>0</v>
      </c>
    </row>
    <row r="22" spans="1:7" ht="15.95" customHeight="1" x14ac:dyDescent="0.25">
      <c r="A22" s="127"/>
      <c r="B22" s="128" t="s">
        <v>238</v>
      </c>
      <c r="C22" s="38"/>
      <c r="D22" s="39"/>
      <c r="E22" s="39"/>
      <c r="F22" s="39"/>
      <c r="G22" s="39"/>
    </row>
    <row r="23" spans="1:7" s="26" customFormat="1" ht="64.5" x14ac:dyDescent="0.25">
      <c r="A23" s="81"/>
      <c r="B23" s="129" t="s">
        <v>237</v>
      </c>
      <c r="C23" s="17"/>
      <c r="D23" s="83">
        <f>D16</f>
        <v>408616</v>
      </c>
      <c r="E23" s="83">
        <f>E16</f>
        <v>408616</v>
      </c>
      <c r="F23" s="83">
        <f>F16</f>
        <v>246933</v>
      </c>
      <c r="G23" s="83">
        <f>G16</f>
        <v>0</v>
      </c>
    </row>
    <row r="24" spans="1:7" s="26" customFormat="1" ht="27.95" customHeight="1" x14ac:dyDescent="0.25">
      <c r="A24" s="69"/>
      <c r="B24" s="130" t="s">
        <v>223</v>
      </c>
      <c r="C24" s="17"/>
      <c r="D24" s="83">
        <f>D20</f>
        <v>171505</v>
      </c>
      <c r="E24" s="83">
        <f>E20</f>
        <v>171505</v>
      </c>
      <c r="F24" s="83">
        <f>F20</f>
        <v>130940</v>
      </c>
      <c r="G24" s="83">
        <f>G20</f>
        <v>0</v>
      </c>
    </row>
    <row r="25" spans="1:7" ht="15" customHeight="1" x14ac:dyDescent="0.25">
      <c r="A25" s="40"/>
      <c r="B25" s="41"/>
      <c r="C25" s="42"/>
      <c r="D25" s="41"/>
      <c r="E25" s="41"/>
      <c r="F25" s="43"/>
      <c r="G25" s="44"/>
    </row>
    <row r="26" spans="1:7" x14ac:dyDescent="0.25">
      <c r="A26" s="40"/>
      <c r="B26" s="14"/>
      <c r="C26" s="45"/>
      <c r="D26" s="14"/>
      <c r="E26" s="14"/>
      <c r="F26" s="44"/>
      <c r="G26" s="14"/>
    </row>
    <row r="27" spans="1:7" x14ac:dyDescent="0.25">
      <c r="A27" s="14"/>
      <c r="B27" s="14"/>
      <c r="C27" s="46"/>
      <c r="D27" s="14"/>
      <c r="E27" s="14"/>
      <c r="F27" s="14"/>
      <c r="G27" s="14"/>
    </row>
    <row r="28" spans="1:7" x14ac:dyDescent="0.25">
      <c r="A28" s="14"/>
      <c r="B28" s="14"/>
      <c r="C28" s="46"/>
      <c r="D28" s="14"/>
      <c r="E28" s="14"/>
      <c r="F28" s="14"/>
      <c r="G28" s="14"/>
    </row>
    <row r="29" spans="1:7" x14ac:dyDescent="0.25">
      <c r="A29" s="14"/>
      <c r="B29" s="14"/>
      <c r="C29" s="46"/>
      <c r="D29" s="14"/>
      <c r="E29" s="14"/>
      <c r="F29" s="14"/>
      <c r="G29" s="14"/>
    </row>
    <row r="30" spans="1:7" x14ac:dyDescent="0.25">
      <c r="A30" s="14"/>
      <c r="B30" s="14"/>
      <c r="C30" s="46"/>
      <c r="D30" s="14"/>
      <c r="E30" s="14"/>
      <c r="F30" s="14"/>
      <c r="G30" s="14"/>
    </row>
    <row r="31" spans="1:7" x14ac:dyDescent="0.25">
      <c r="A31" s="14"/>
      <c r="B31" s="14"/>
      <c r="C31" s="46"/>
      <c r="D31" s="14"/>
      <c r="E31" s="14"/>
      <c r="F31" s="14"/>
      <c r="G31" s="14"/>
    </row>
    <row r="32" spans="1:7" x14ac:dyDescent="0.25">
      <c r="A32" s="14"/>
      <c r="B32" s="14"/>
      <c r="C32" s="46"/>
      <c r="D32" s="14"/>
      <c r="E32" s="14"/>
      <c r="F32" s="14"/>
      <c r="G32" s="14" t="s">
        <v>193</v>
      </c>
    </row>
    <row r="33" spans="1:7" x14ac:dyDescent="0.25">
      <c r="A33" s="14"/>
      <c r="B33" s="14"/>
      <c r="C33" s="46"/>
      <c r="D33" s="14"/>
      <c r="E33" s="14"/>
      <c r="F33" s="14"/>
      <c r="G33" s="14"/>
    </row>
    <row r="34" spans="1:7" x14ac:dyDescent="0.25">
      <c r="A34" s="14"/>
      <c r="B34" s="14"/>
      <c r="C34" s="46"/>
      <c r="D34" s="14"/>
      <c r="E34" s="14"/>
      <c r="F34" s="14"/>
      <c r="G34" s="14"/>
    </row>
    <row r="35" spans="1:7" x14ac:dyDescent="0.25">
      <c r="A35" s="14"/>
      <c r="B35" s="14"/>
      <c r="C35" s="46"/>
      <c r="D35" s="14"/>
      <c r="E35" s="14"/>
      <c r="F35" s="14"/>
      <c r="G35" s="14"/>
    </row>
    <row r="36" spans="1:7" x14ac:dyDescent="0.25">
      <c r="A36" s="14"/>
      <c r="B36" s="14"/>
      <c r="C36" s="46"/>
      <c r="D36" s="14"/>
      <c r="E36" s="14"/>
      <c r="F36" s="14"/>
      <c r="G36" s="14"/>
    </row>
    <row r="37" spans="1:7" x14ac:dyDescent="0.25">
      <c r="A37" s="14"/>
      <c r="B37" s="14"/>
      <c r="C37" s="46"/>
      <c r="D37" s="14"/>
      <c r="E37" s="14"/>
      <c r="F37" s="14"/>
      <c r="G37" s="14"/>
    </row>
    <row r="38" spans="1:7" x14ac:dyDescent="0.25">
      <c r="A38" s="14"/>
      <c r="B38" s="14"/>
      <c r="C38" s="46"/>
      <c r="D38" s="14"/>
      <c r="E38" s="14"/>
      <c r="F38" s="14"/>
      <c r="G38" s="14"/>
    </row>
    <row r="39" spans="1:7" x14ac:dyDescent="0.25">
      <c r="A39" s="14"/>
      <c r="B39" s="14"/>
      <c r="C39" s="46"/>
      <c r="D39" s="14"/>
      <c r="E39" s="14"/>
      <c r="F39" s="14"/>
      <c r="G39" s="14"/>
    </row>
    <row r="40" spans="1:7" x14ac:dyDescent="0.25">
      <c r="A40" s="14"/>
      <c r="B40" s="14"/>
      <c r="C40" s="46"/>
      <c r="D40" s="14"/>
      <c r="E40" s="14"/>
      <c r="F40" s="14"/>
      <c r="G40" s="14"/>
    </row>
    <row r="41" spans="1:7" x14ac:dyDescent="0.25">
      <c r="A41" s="14"/>
      <c r="B41" s="14"/>
      <c r="C41" s="46"/>
      <c r="D41" s="14"/>
      <c r="E41" s="14"/>
      <c r="F41" s="14"/>
      <c r="G41" s="14"/>
    </row>
    <row r="42" spans="1:7" x14ac:dyDescent="0.25">
      <c r="A42" s="14"/>
      <c r="B42" s="14"/>
      <c r="C42" s="46"/>
      <c r="D42" s="14"/>
      <c r="E42" s="14"/>
      <c r="F42" s="14"/>
      <c r="G42" s="14"/>
    </row>
    <row r="43" spans="1:7" x14ac:dyDescent="0.25">
      <c r="A43" s="14"/>
      <c r="B43" s="14"/>
      <c r="C43" s="46"/>
      <c r="D43" s="14"/>
      <c r="E43" s="14"/>
      <c r="F43" s="14"/>
      <c r="G43" s="14"/>
    </row>
    <row r="44" spans="1:7" x14ac:dyDescent="0.25">
      <c r="A44" s="14"/>
      <c r="B44" s="14"/>
      <c r="C44" s="46"/>
      <c r="D44" s="14"/>
      <c r="E44" s="14"/>
      <c r="F44" s="14"/>
      <c r="G44" s="14"/>
    </row>
    <row r="45" spans="1:7" x14ac:dyDescent="0.25">
      <c r="A45" s="14"/>
      <c r="B45" s="14"/>
      <c r="C45" s="46"/>
      <c r="D45" s="14"/>
      <c r="E45" s="14"/>
      <c r="F45" s="14"/>
      <c r="G45" s="14"/>
    </row>
    <row r="46" spans="1:7" x14ac:dyDescent="0.25">
      <c r="A46" s="14"/>
      <c r="B46" s="14"/>
      <c r="C46" s="46"/>
      <c r="D46" s="14"/>
      <c r="E46" s="14"/>
      <c r="F46" s="14"/>
      <c r="G46" s="14"/>
    </row>
    <row r="47" spans="1:7" x14ac:dyDescent="0.25">
      <c r="A47" s="14"/>
      <c r="B47" s="14"/>
      <c r="C47" s="46"/>
      <c r="D47" s="14"/>
      <c r="E47" s="14"/>
      <c r="F47" s="14"/>
      <c r="G47" s="14"/>
    </row>
    <row r="48" spans="1:7" x14ac:dyDescent="0.25">
      <c r="A48" s="14"/>
      <c r="B48" s="14"/>
      <c r="C48" s="46"/>
      <c r="D48" s="14"/>
      <c r="E48" s="14"/>
      <c r="F48" s="14"/>
      <c r="G48" s="14"/>
    </row>
    <row r="49" spans="1:7" x14ac:dyDescent="0.25">
      <c r="A49" s="14"/>
      <c r="B49" s="14"/>
      <c r="C49" s="46"/>
      <c r="D49" s="14"/>
      <c r="E49" s="14"/>
      <c r="F49" s="14"/>
      <c r="G49" s="14"/>
    </row>
    <row r="50" spans="1:7" x14ac:dyDescent="0.25">
      <c r="A50" s="14"/>
      <c r="B50" s="14"/>
      <c r="C50" s="46"/>
      <c r="D50" s="14"/>
      <c r="E50" s="14"/>
      <c r="F50" s="14"/>
      <c r="G50" s="14"/>
    </row>
    <row r="51" spans="1:7" x14ac:dyDescent="0.25">
      <c r="A51" s="14"/>
      <c r="B51" s="14"/>
      <c r="C51" s="46"/>
      <c r="D51" s="14"/>
      <c r="E51" s="14"/>
      <c r="F51" s="14"/>
      <c r="G51" s="14"/>
    </row>
    <row r="52" spans="1:7" x14ac:dyDescent="0.25">
      <c r="A52" s="14"/>
      <c r="B52" s="14"/>
      <c r="C52" s="46"/>
      <c r="D52" s="14"/>
      <c r="E52" s="14"/>
      <c r="F52" s="14"/>
      <c r="G52" s="14"/>
    </row>
    <row r="53" spans="1:7" x14ac:dyDescent="0.25">
      <c r="A53" s="14"/>
      <c r="B53" s="14"/>
      <c r="C53" s="46"/>
      <c r="D53" s="14"/>
      <c r="E53" s="14"/>
      <c r="F53" s="14"/>
      <c r="G53" s="14"/>
    </row>
    <row r="54" spans="1:7" x14ac:dyDescent="0.25">
      <c r="A54" s="14"/>
      <c r="B54" s="14"/>
      <c r="C54" s="46"/>
      <c r="D54" s="14"/>
      <c r="E54" s="14"/>
      <c r="F54" s="14"/>
      <c r="G54" s="14"/>
    </row>
    <row r="55" spans="1:7" x14ac:dyDescent="0.25">
      <c r="A55" s="14"/>
      <c r="B55" s="14"/>
      <c r="C55" s="46"/>
      <c r="D55" s="14"/>
      <c r="E55" s="14"/>
      <c r="F55" s="14"/>
      <c r="G55" s="14"/>
    </row>
    <row r="56" spans="1:7" x14ac:dyDescent="0.25">
      <c r="A56" s="14"/>
      <c r="B56" s="14"/>
      <c r="C56" s="46"/>
      <c r="D56" s="14"/>
      <c r="E56" s="14"/>
      <c r="F56" s="14"/>
      <c r="G56" s="14"/>
    </row>
    <row r="57" spans="1:7" x14ac:dyDescent="0.25">
      <c r="A57" s="14"/>
      <c r="B57" s="14"/>
      <c r="C57" s="46"/>
      <c r="D57" s="14"/>
      <c r="E57" s="14"/>
      <c r="F57" s="14"/>
      <c r="G57" s="14"/>
    </row>
    <row r="58" spans="1:7" x14ac:dyDescent="0.25">
      <c r="A58" s="14"/>
      <c r="B58" s="14"/>
      <c r="C58" s="46"/>
      <c r="D58" s="14"/>
      <c r="E58" s="14"/>
      <c r="F58" s="14"/>
      <c r="G58" s="14"/>
    </row>
    <row r="59" spans="1:7" x14ac:dyDescent="0.25">
      <c r="A59" s="14"/>
      <c r="B59" s="14"/>
      <c r="C59" s="46"/>
      <c r="D59" s="14"/>
      <c r="E59" s="14"/>
      <c r="F59" s="14"/>
      <c r="G59" s="14"/>
    </row>
    <row r="60" spans="1:7" x14ac:dyDescent="0.25">
      <c r="A60" s="14"/>
      <c r="B60" s="14"/>
      <c r="C60" s="46"/>
      <c r="D60" s="14"/>
      <c r="E60" s="14"/>
      <c r="F60" s="14"/>
      <c r="G60" s="14"/>
    </row>
    <row r="61" spans="1:7" x14ac:dyDescent="0.25">
      <c r="A61" s="14"/>
      <c r="B61" s="14"/>
      <c r="C61" s="46"/>
      <c r="D61" s="14"/>
      <c r="E61" s="14"/>
      <c r="F61" s="14"/>
      <c r="G61" s="14"/>
    </row>
    <row r="62" spans="1:7" x14ac:dyDescent="0.25">
      <c r="A62" s="14"/>
      <c r="B62" s="14"/>
      <c r="C62" s="46"/>
      <c r="D62" s="14"/>
      <c r="E62" s="14"/>
      <c r="F62" s="14"/>
      <c r="G62" s="14"/>
    </row>
    <row r="63" spans="1:7" x14ac:dyDescent="0.25">
      <c r="A63" s="14"/>
      <c r="B63" s="14"/>
      <c r="C63" s="46"/>
      <c r="D63" s="14"/>
      <c r="E63" s="14"/>
      <c r="F63" s="14"/>
      <c r="G63" s="14"/>
    </row>
    <row r="64" spans="1:7" x14ac:dyDescent="0.25">
      <c r="A64" s="14"/>
      <c r="B64" s="14"/>
      <c r="C64" s="46"/>
      <c r="D64" s="14"/>
      <c r="E64" s="14"/>
      <c r="F64" s="14"/>
      <c r="G64" s="14"/>
    </row>
    <row r="65" spans="1:7" x14ac:dyDescent="0.25">
      <c r="A65" s="14"/>
      <c r="B65" s="14"/>
      <c r="C65" s="46"/>
      <c r="D65" s="14"/>
      <c r="E65" s="14"/>
      <c r="F65" s="14"/>
      <c r="G65" s="14"/>
    </row>
    <row r="66" spans="1:7" x14ac:dyDescent="0.25">
      <c r="A66" s="14"/>
      <c r="B66" s="14"/>
      <c r="C66" s="46"/>
      <c r="D66" s="14"/>
      <c r="E66" s="14"/>
      <c r="F66" s="14"/>
      <c r="G66" s="14"/>
    </row>
    <row r="67" spans="1:7" x14ac:dyDescent="0.25">
      <c r="A67" s="14"/>
      <c r="B67" s="14"/>
      <c r="C67" s="46"/>
      <c r="D67" s="14"/>
      <c r="E67" s="14"/>
      <c r="F67" s="14"/>
      <c r="G67" s="14"/>
    </row>
    <row r="68" spans="1:7" x14ac:dyDescent="0.25">
      <c r="A68" s="14"/>
      <c r="B68" s="14"/>
      <c r="C68" s="46"/>
      <c r="D68" s="14"/>
      <c r="E68" s="14"/>
      <c r="F68" s="14"/>
      <c r="G68" s="14"/>
    </row>
    <row r="69" spans="1:7" x14ac:dyDescent="0.25">
      <c r="A69" s="14"/>
      <c r="B69" s="14"/>
      <c r="C69" s="46"/>
      <c r="D69" s="14"/>
      <c r="E69" s="14"/>
      <c r="F69" s="14"/>
      <c r="G69" s="14"/>
    </row>
    <row r="70" spans="1:7" x14ac:dyDescent="0.25">
      <c r="A70" s="14"/>
      <c r="B70" s="14"/>
      <c r="C70" s="46"/>
      <c r="D70" s="14"/>
      <c r="E70" s="14"/>
      <c r="F70" s="14"/>
      <c r="G70" s="14"/>
    </row>
    <row r="71" spans="1:7" x14ac:dyDescent="0.25">
      <c r="A71" s="14"/>
      <c r="B71" s="14"/>
      <c r="C71" s="46"/>
      <c r="D71" s="14"/>
      <c r="E71" s="14"/>
      <c r="F71" s="14"/>
      <c r="G71" s="14"/>
    </row>
    <row r="72" spans="1:7" x14ac:dyDescent="0.25">
      <c r="A72" s="14"/>
      <c r="B72" s="14"/>
      <c r="C72" s="46"/>
      <c r="D72" s="14"/>
      <c r="E72" s="14"/>
      <c r="F72" s="14"/>
      <c r="G72" s="14"/>
    </row>
    <row r="73" spans="1:7" x14ac:dyDescent="0.25">
      <c r="A73" s="14"/>
      <c r="B73" s="14"/>
      <c r="C73" s="46"/>
      <c r="D73" s="14"/>
      <c r="E73" s="14"/>
      <c r="F73" s="14"/>
      <c r="G73" s="14"/>
    </row>
    <row r="74" spans="1:7" x14ac:dyDescent="0.25">
      <c r="A74" s="14"/>
      <c r="B74" s="14"/>
      <c r="C74" s="46"/>
      <c r="D74" s="14"/>
      <c r="E74" s="14"/>
      <c r="F74" s="14"/>
      <c r="G74" s="14"/>
    </row>
    <row r="75" spans="1:7" x14ac:dyDescent="0.25">
      <c r="A75" s="14"/>
      <c r="B75" s="14"/>
      <c r="C75" s="46"/>
      <c r="D75" s="14"/>
      <c r="E75" s="14"/>
      <c r="F75" s="14"/>
      <c r="G75" s="14"/>
    </row>
    <row r="76" spans="1:7" x14ac:dyDescent="0.25">
      <c r="A76" s="14"/>
      <c r="B76" s="14"/>
      <c r="C76" s="46"/>
      <c r="D76" s="14"/>
      <c r="E76" s="14"/>
      <c r="F76" s="14"/>
      <c r="G76" s="14"/>
    </row>
    <row r="77" spans="1:7" x14ac:dyDescent="0.25">
      <c r="A77" s="14"/>
      <c r="B77" s="14"/>
      <c r="C77" s="46"/>
      <c r="D77" s="14"/>
      <c r="E77" s="14"/>
      <c r="F77" s="14"/>
      <c r="G77" s="14"/>
    </row>
    <row r="78" spans="1:7" x14ac:dyDescent="0.25">
      <c r="A78" s="14"/>
      <c r="B78" s="14"/>
      <c r="C78" s="46"/>
      <c r="D78" s="14"/>
      <c r="E78" s="14"/>
      <c r="F78" s="14"/>
      <c r="G78" s="14"/>
    </row>
    <row r="79" spans="1:7" x14ac:dyDescent="0.25">
      <c r="A79" s="14"/>
      <c r="B79" s="14"/>
      <c r="C79" s="46"/>
      <c r="D79" s="14"/>
      <c r="E79" s="14"/>
      <c r="F79" s="14"/>
      <c r="G79" s="14"/>
    </row>
    <row r="80" spans="1:7" x14ac:dyDescent="0.25">
      <c r="A80" s="14"/>
      <c r="B80" s="14"/>
      <c r="C80" s="46"/>
      <c r="D80" s="14"/>
      <c r="E80" s="14"/>
      <c r="F80" s="14"/>
      <c r="G80" s="14"/>
    </row>
    <row r="81" spans="1:7" x14ac:dyDescent="0.25">
      <c r="A81" s="14"/>
      <c r="B81" s="14"/>
      <c r="C81" s="46"/>
      <c r="D81" s="14"/>
      <c r="E81" s="14"/>
      <c r="F81" s="14"/>
      <c r="G81" s="14"/>
    </row>
    <row r="82" spans="1:7" x14ac:dyDescent="0.25">
      <c r="A82" s="14"/>
      <c r="B82" s="14"/>
      <c r="C82" s="46"/>
      <c r="D82" s="14"/>
      <c r="E82" s="14"/>
      <c r="F82" s="14"/>
      <c r="G82" s="14"/>
    </row>
    <row r="83" spans="1:7" x14ac:dyDescent="0.25">
      <c r="A83" s="14"/>
      <c r="B83" s="14"/>
      <c r="C83" s="46"/>
      <c r="D83" s="14"/>
      <c r="E83" s="14"/>
      <c r="F83" s="14"/>
      <c r="G83" s="14"/>
    </row>
    <row r="84" spans="1:7" x14ac:dyDescent="0.25">
      <c r="A84" s="14"/>
      <c r="B84" s="14"/>
      <c r="C84" s="46"/>
      <c r="D84" s="14"/>
      <c r="E84" s="14"/>
      <c r="F84" s="14"/>
      <c r="G84" s="14"/>
    </row>
    <row r="85" spans="1:7" x14ac:dyDescent="0.25">
      <c r="A85" s="14"/>
      <c r="B85" s="14"/>
      <c r="C85" s="46"/>
      <c r="D85" s="14"/>
      <c r="E85" s="14"/>
      <c r="F85" s="14"/>
      <c r="G85" s="14"/>
    </row>
    <row r="86" spans="1:7" x14ac:dyDescent="0.25">
      <c r="A86" s="14"/>
      <c r="B86" s="14"/>
      <c r="C86" s="46"/>
      <c r="D86" s="14"/>
      <c r="E86" s="14"/>
      <c r="F86" s="14"/>
      <c r="G86" s="14"/>
    </row>
    <row r="87" spans="1:7" x14ac:dyDescent="0.25">
      <c r="A87" s="14"/>
      <c r="B87" s="14"/>
      <c r="C87" s="46"/>
      <c r="D87" s="14"/>
      <c r="E87" s="14"/>
      <c r="F87" s="14"/>
      <c r="G87" s="14"/>
    </row>
    <row r="88" spans="1:7" x14ac:dyDescent="0.25">
      <c r="A88" s="14"/>
      <c r="B88" s="14"/>
      <c r="C88" s="46"/>
      <c r="D88" s="14"/>
      <c r="E88" s="14"/>
      <c r="F88" s="14"/>
      <c r="G88" s="14"/>
    </row>
    <row r="89" spans="1:7" x14ac:dyDescent="0.25">
      <c r="A89" s="14"/>
      <c r="B89" s="14"/>
      <c r="C89" s="46"/>
      <c r="D89" s="14"/>
      <c r="E89" s="14"/>
      <c r="F89" s="14"/>
      <c r="G89" s="14"/>
    </row>
    <row r="90" spans="1:7" x14ac:dyDescent="0.25">
      <c r="A90" s="14"/>
      <c r="B90" s="14"/>
      <c r="C90" s="46"/>
      <c r="D90" s="14"/>
      <c r="E90" s="14"/>
      <c r="F90" s="14"/>
      <c r="G90" s="14"/>
    </row>
    <row r="91" spans="1:7" x14ac:dyDescent="0.25">
      <c r="A91" s="14"/>
      <c r="B91" s="14"/>
      <c r="C91" s="46"/>
      <c r="D91" s="14"/>
      <c r="E91" s="14"/>
      <c r="F91" s="14"/>
      <c r="G91" s="14"/>
    </row>
    <row r="92" spans="1:7" x14ac:dyDescent="0.25">
      <c r="A92" s="14"/>
      <c r="B92" s="14"/>
      <c r="C92" s="46"/>
      <c r="D92" s="14"/>
      <c r="E92" s="14"/>
      <c r="F92" s="14"/>
      <c r="G92" s="14"/>
    </row>
    <row r="93" spans="1:7" x14ac:dyDescent="0.25">
      <c r="A93" s="14"/>
      <c r="B93" s="14"/>
      <c r="C93" s="46"/>
      <c r="D93" s="14"/>
      <c r="E93" s="14"/>
      <c r="F93" s="14"/>
      <c r="G93" s="14"/>
    </row>
    <row r="94" spans="1:7" x14ac:dyDescent="0.25">
      <c r="A94" s="14"/>
      <c r="B94" s="14"/>
      <c r="C94" s="46"/>
      <c r="D94" s="14"/>
      <c r="E94" s="14"/>
      <c r="F94" s="14"/>
      <c r="G94" s="14"/>
    </row>
    <row r="95" spans="1:7" x14ac:dyDescent="0.25">
      <c r="A95" s="14"/>
      <c r="B95" s="14"/>
      <c r="C95" s="46"/>
      <c r="D95" s="14"/>
      <c r="E95" s="14"/>
      <c r="F95" s="14"/>
      <c r="G95" s="14"/>
    </row>
    <row r="96" spans="1:7" x14ac:dyDescent="0.25">
      <c r="A96" s="14"/>
      <c r="B96" s="14"/>
      <c r="C96" s="46"/>
      <c r="D96" s="14"/>
      <c r="E96" s="14"/>
      <c r="F96" s="14"/>
      <c r="G96" s="14"/>
    </row>
    <row r="97" spans="1:7" x14ac:dyDescent="0.25">
      <c r="A97" s="14"/>
      <c r="B97" s="14"/>
      <c r="C97" s="46"/>
      <c r="D97" s="14"/>
      <c r="E97" s="14"/>
      <c r="F97" s="14"/>
      <c r="G97" s="14"/>
    </row>
    <row r="98" spans="1:7" x14ac:dyDescent="0.25">
      <c r="A98" s="14"/>
      <c r="B98" s="14"/>
      <c r="C98" s="46"/>
      <c r="D98" s="14"/>
      <c r="E98" s="14"/>
      <c r="F98" s="14"/>
      <c r="G98" s="14"/>
    </row>
    <row r="99" spans="1:7" x14ac:dyDescent="0.25">
      <c r="A99" s="14"/>
      <c r="B99" s="14"/>
      <c r="C99" s="46"/>
      <c r="D99" s="14"/>
      <c r="E99" s="14"/>
      <c r="F99" s="14"/>
      <c r="G99" s="14"/>
    </row>
    <row r="100" spans="1:7" x14ac:dyDescent="0.25">
      <c r="A100" s="14"/>
      <c r="B100" s="14"/>
      <c r="C100" s="46"/>
      <c r="D100" s="14"/>
      <c r="E100" s="14"/>
      <c r="F100" s="14"/>
      <c r="G100" s="14"/>
    </row>
    <row r="101" spans="1:7" x14ac:dyDescent="0.25">
      <c r="A101" s="14"/>
      <c r="B101" s="14"/>
      <c r="C101" s="46"/>
      <c r="D101" s="14"/>
      <c r="E101" s="14"/>
      <c r="F101" s="14"/>
      <c r="G101" s="14"/>
    </row>
    <row r="102" spans="1:7" x14ac:dyDescent="0.25">
      <c r="A102" s="14"/>
      <c r="B102" s="14"/>
      <c r="C102" s="46"/>
      <c r="D102" s="14"/>
      <c r="E102" s="14"/>
      <c r="F102" s="14"/>
      <c r="G102" s="14"/>
    </row>
    <row r="103" spans="1:7" x14ac:dyDescent="0.25">
      <c r="A103" s="14"/>
      <c r="B103" s="14"/>
      <c r="C103" s="46"/>
      <c r="D103" s="14"/>
      <c r="E103" s="14"/>
      <c r="F103" s="14"/>
      <c r="G103" s="14"/>
    </row>
    <row r="104" spans="1:7" x14ac:dyDescent="0.25">
      <c r="A104" s="14"/>
      <c r="B104" s="14"/>
      <c r="C104" s="46"/>
      <c r="D104" s="14"/>
      <c r="E104" s="14"/>
      <c r="F104" s="14"/>
      <c r="G104" s="14"/>
    </row>
    <row r="105" spans="1:7" x14ac:dyDescent="0.25">
      <c r="A105" s="14"/>
      <c r="B105" s="14"/>
      <c r="C105" s="46"/>
      <c r="D105" s="14"/>
      <c r="E105" s="14"/>
      <c r="F105" s="14"/>
      <c r="G105" s="14"/>
    </row>
    <row r="106" spans="1:7" x14ac:dyDescent="0.25">
      <c r="A106" s="14"/>
      <c r="B106" s="14"/>
      <c r="C106" s="46"/>
      <c r="D106" s="14"/>
      <c r="E106" s="14"/>
      <c r="F106" s="14"/>
      <c r="G106" s="14"/>
    </row>
    <row r="107" spans="1:7" x14ac:dyDescent="0.25">
      <c r="A107" s="14"/>
      <c r="B107" s="14"/>
      <c r="C107" s="46"/>
      <c r="D107" s="14"/>
      <c r="E107" s="14"/>
      <c r="F107" s="14"/>
      <c r="G107" s="14"/>
    </row>
    <row r="108" spans="1:7" x14ac:dyDescent="0.25">
      <c r="A108" s="14"/>
      <c r="B108" s="14"/>
      <c r="C108" s="46"/>
      <c r="D108" s="14"/>
      <c r="E108" s="14"/>
      <c r="F108" s="14"/>
      <c r="G108" s="14"/>
    </row>
    <row r="109" spans="1:7" x14ac:dyDescent="0.25">
      <c r="A109" s="14"/>
      <c r="B109" s="14"/>
      <c r="C109" s="46"/>
      <c r="D109" s="14"/>
      <c r="E109" s="14"/>
      <c r="F109" s="14"/>
      <c r="G109" s="14"/>
    </row>
    <row r="110" spans="1:7" x14ac:dyDescent="0.25">
      <c r="A110" s="14"/>
      <c r="B110" s="14"/>
      <c r="C110" s="46"/>
      <c r="D110" s="14"/>
      <c r="E110" s="14"/>
      <c r="F110" s="14"/>
      <c r="G110" s="14"/>
    </row>
    <row r="111" spans="1:7" x14ac:dyDescent="0.25">
      <c r="A111" s="14"/>
      <c r="B111" s="14"/>
      <c r="C111" s="46"/>
      <c r="D111" s="14"/>
      <c r="E111" s="14"/>
      <c r="F111" s="14"/>
      <c r="G111" s="14"/>
    </row>
    <row r="112" spans="1:7" x14ac:dyDescent="0.25">
      <c r="A112" s="14"/>
      <c r="B112" s="14"/>
      <c r="C112" s="46"/>
      <c r="D112" s="14"/>
      <c r="E112" s="14"/>
      <c r="F112" s="14"/>
      <c r="G112" s="14"/>
    </row>
    <row r="113" spans="1:7" x14ac:dyDescent="0.25">
      <c r="A113" s="14"/>
      <c r="B113" s="14"/>
      <c r="C113" s="46"/>
      <c r="D113" s="14"/>
      <c r="E113" s="14"/>
      <c r="F113" s="14"/>
      <c r="G113" s="14"/>
    </row>
    <row r="114" spans="1:7" x14ac:dyDescent="0.25">
      <c r="A114" s="14"/>
      <c r="B114" s="14"/>
      <c r="C114" s="46"/>
      <c r="D114" s="14"/>
      <c r="E114" s="14"/>
      <c r="F114" s="14"/>
      <c r="G114" s="14"/>
    </row>
    <row r="115" spans="1:7" x14ac:dyDescent="0.25">
      <c r="A115" s="14"/>
      <c r="B115" s="14"/>
      <c r="C115" s="46"/>
      <c r="D115" s="14"/>
      <c r="E115" s="14"/>
      <c r="F115" s="14"/>
      <c r="G115" s="14"/>
    </row>
    <row r="116" spans="1:7" x14ac:dyDescent="0.25">
      <c r="A116" s="14"/>
      <c r="B116" s="14"/>
      <c r="C116" s="46"/>
      <c r="D116" s="14"/>
      <c r="E116" s="14"/>
      <c r="F116" s="14"/>
      <c r="G116" s="14"/>
    </row>
    <row r="117" spans="1:7" x14ac:dyDescent="0.25">
      <c r="A117" s="14"/>
      <c r="B117" s="14"/>
      <c r="C117" s="46"/>
      <c r="D117" s="14"/>
      <c r="E117" s="14"/>
      <c r="F117" s="14"/>
      <c r="G117" s="14"/>
    </row>
    <row r="118" spans="1:7" x14ac:dyDescent="0.25">
      <c r="A118" s="14"/>
      <c r="B118" s="14"/>
      <c r="C118" s="46"/>
      <c r="D118" s="14"/>
      <c r="E118" s="14"/>
      <c r="F118" s="14"/>
      <c r="G118" s="14"/>
    </row>
    <row r="119" spans="1:7" x14ac:dyDescent="0.25">
      <c r="A119" s="14"/>
      <c r="B119" s="14"/>
      <c r="C119" s="46"/>
      <c r="D119" s="14"/>
      <c r="E119" s="14"/>
      <c r="F119" s="14"/>
      <c r="G119" s="14"/>
    </row>
    <row r="120" spans="1:7" x14ac:dyDescent="0.25">
      <c r="A120" s="14"/>
      <c r="B120" s="14"/>
      <c r="C120" s="46"/>
      <c r="D120" s="14"/>
      <c r="E120" s="14"/>
      <c r="F120" s="14"/>
      <c r="G120" s="14"/>
    </row>
    <row r="121" spans="1:7" x14ac:dyDescent="0.25">
      <c r="A121" s="14"/>
      <c r="B121" s="14"/>
      <c r="C121" s="46"/>
      <c r="D121" s="14"/>
      <c r="E121" s="14"/>
      <c r="F121" s="14"/>
      <c r="G121" s="14"/>
    </row>
    <row r="122" spans="1:7" x14ac:dyDescent="0.25">
      <c r="A122" s="14"/>
      <c r="B122" s="14"/>
      <c r="C122" s="46"/>
      <c r="D122" s="14"/>
      <c r="E122" s="14"/>
      <c r="F122" s="14"/>
      <c r="G122" s="14"/>
    </row>
    <row r="123" spans="1:7" x14ac:dyDescent="0.25">
      <c r="A123" s="14"/>
      <c r="B123" s="14"/>
      <c r="C123" s="46"/>
      <c r="D123" s="14"/>
      <c r="E123" s="14"/>
      <c r="F123" s="14"/>
      <c r="G123" s="14"/>
    </row>
    <row r="124" spans="1:7" x14ac:dyDescent="0.25">
      <c r="A124" s="14"/>
      <c r="B124" s="14"/>
      <c r="C124" s="46"/>
      <c r="D124" s="14"/>
      <c r="E124" s="14"/>
      <c r="F124" s="14"/>
      <c r="G124" s="14"/>
    </row>
    <row r="125" spans="1:7" x14ac:dyDescent="0.25">
      <c r="A125" s="14"/>
      <c r="B125" s="14"/>
      <c r="C125" s="46"/>
      <c r="D125" s="14"/>
      <c r="E125" s="14"/>
      <c r="F125" s="14"/>
      <c r="G125" s="14"/>
    </row>
    <row r="126" spans="1:7" x14ac:dyDescent="0.25">
      <c r="A126" s="14"/>
      <c r="B126" s="14"/>
      <c r="C126" s="46"/>
      <c r="D126" s="14"/>
      <c r="E126" s="14"/>
      <c r="F126" s="14"/>
      <c r="G126" s="14"/>
    </row>
    <row r="127" spans="1:7" x14ac:dyDescent="0.25">
      <c r="A127" s="14"/>
      <c r="B127" s="14"/>
      <c r="C127" s="46"/>
      <c r="D127" s="14"/>
      <c r="E127" s="14"/>
      <c r="F127" s="14"/>
      <c r="G127" s="14"/>
    </row>
    <row r="128" spans="1:7" x14ac:dyDescent="0.25">
      <c r="A128" s="14"/>
      <c r="B128" s="14"/>
      <c r="C128" s="46"/>
      <c r="D128" s="14"/>
      <c r="E128" s="14"/>
      <c r="F128" s="14"/>
      <c r="G128" s="14"/>
    </row>
    <row r="129" spans="1:7" x14ac:dyDescent="0.25">
      <c r="A129" s="14"/>
      <c r="B129" s="14"/>
      <c r="C129" s="46"/>
      <c r="D129" s="14"/>
      <c r="E129" s="14"/>
      <c r="F129" s="14"/>
      <c r="G129" s="14"/>
    </row>
    <row r="130" spans="1:7" x14ac:dyDescent="0.25">
      <c r="A130" s="14"/>
      <c r="B130" s="14"/>
      <c r="C130" s="46"/>
      <c r="D130" s="14"/>
      <c r="E130" s="14"/>
      <c r="F130" s="14"/>
      <c r="G130" s="14"/>
    </row>
    <row r="131" spans="1:7" x14ac:dyDescent="0.25">
      <c r="A131" s="14"/>
      <c r="B131" s="14"/>
      <c r="C131" s="46"/>
      <c r="D131" s="14"/>
      <c r="E131" s="14"/>
      <c r="F131" s="14"/>
      <c r="G131" s="14"/>
    </row>
    <row r="132" spans="1:7" x14ac:dyDescent="0.25">
      <c r="A132" s="14"/>
      <c r="B132" s="14"/>
      <c r="C132" s="46"/>
      <c r="D132" s="14"/>
      <c r="E132" s="14"/>
      <c r="F132" s="14"/>
      <c r="G132" s="14"/>
    </row>
    <row r="133" spans="1:7" x14ac:dyDescent="0.25">
      <c r="A133" s="14"/>
      <c r="B133" s="14"/>
      <c r="C133" s="46"/>
      <c r="D133" s="14"/>
      <c r="E133" s="14"/>
      <c r="F133" s="14"/>
      <c r="G133" s="14"/>
    </row>
    <row r="134" spans="1:7" x14ac:dyDescent="0.25">
      <c r="A134" s="14"/>
      <c r="B134" s="14"/>
      <c r="C134" s="46"/>
      <c r="D134" s="14"/>
      <c r="E134" s="14"/>
      <c r="F134" s="14"/>
      <c r="G134" s="14"/>
    </row>
    <row r="135" spans="1:7" x14ac:dyDescent="0.25">
      <c r="A135" s="14"/>
      <c r="B135" s="14"/>
      <c r="C135" s="46"/>
      <c r="D135" s="14"/>
      <c r="E135" s="14"/>
      <c r="F135" s="14"/>
      <c r="G135" s="14"/>
    </row>
    <row r="136" spans="1:7" x14ac:dyDescent="0.25">
      <c r="A136" s="14"/>
      <c r="B136" s="14"/>
      <c r="C136" s="46"/>
      <c r="D136" s="14"/>
      <c r="E136" s="14"/>
      <c r="F136" s="14"/>
      <c r="G136" s="14"/>
    </row>
    <row r="137" spans="1:7" x14ac:dyDescent="0.25">
      <c r="A137" s="14"/>
      <c r="B137" s="14"/>
      <c r="C137" s="46"/>
      <c r="D137" s="14"/>
      <c r="E137" s="14"/>
      <c r="F137" s="14"/>
      <c r="G137" s="14"/>
    </row>
    <row r="138" spans="1:7" x14ac:dyDescent="0.25">
      <c r="C138" s="47"/>
    </row>
    <row r="139" spans="1:7" x14ac:dyDescent="0.25">
      <c r="C139" s="47"/>
    </row>
    <row r="140" spans="1:7" x14ac:dyDescent="0.25">
      <c r="C140" s="47"/>
    </row>
    <row r="141" spans="1:7" x14ac:dyDescent="0.25">
      <c r="C141" s="47"/>
    </row>
    <row r="142" spans="1:7" x14ac:dyDescent="0.25">
      <c r="C142" s="47"/>
    </row>
    <row r="143" spans="1:7" x14ac:dyDescent="0.25">
      <c r="C143" s="47"/>
    </row>
    <row r="144" spans="1:7" x14ac:dyDescent="0.25">
      <c r="C144" s="47"/>
    </row>
    <row r="145" spans="3:3" x14ac:dyDescent="0.25">
      <c r="C145" s="47"/>
    </row>
    <row r="146" spans="3:3" x14ac:dyDescent="0.25">
      <c r="C146" s="47"/>
    </row>
    <row r="147" spans="3:3" x14ac:dyDescent="0.25">
      <c r="C147" s="47"/>
    </row>
    <row r="148" spans="3:3" x14ac:dyDescent="0.25">
      <c r="C148" s="47"/>
    </row>
    <row r="149" spans="3:3" x14ac:dyDescent="0.25">
      <c r="C149" s="47"/>
    </row>
    <row r="150" spans="3:3" x14ac:dyDescent="0.25">
      <c r="C150" s="47"/>
    </row>
    <row r="151" spans="3:3" x14ac:dyDescent="0.25">
      <c r="C151" s="47"/>
    </row>
    <row r="152" spans="3:3" x14ac:dyDescent="0.25">
      <c r="C152" s="47"/>
    </row>
    <row r="153" spans="3:3" x14ac:dyDescent="0.25">
      <c r="C153" s="47"/>
    </row>
    <row r="154" spans="3:3" x14ac:dyDescent="0.25">
      <c r="C154" s="47"/>
    </row>
    <row r="155" spans="3:3" x14ac:dyDescent="0.25">
      <c r="C155" s="47"/>
    </row>
    <row r="156" spans="3:3" x14ac:dyDescent="0.25">
      <c r="C156" s="47"/>
    </row>
    <row r="157" spans="3:3" x14ac:dyDescent="0.25">
      <c r="C157" s="47"/>
    </row>
    <row r="158" spans="3:3" x14ac:dyDescent="0.25">
      <c r="C158" s="47"/>
    </row>
    <row r="159" spans="3:3" x14ac:dyDescent="0.25">
      <c r="C159" s="47"/>
    </row>
    <row r="160" spans="3:3" x14ac:dyDescent="0.25">
      <c r="C160" s="47"/>
    </row>
    <row r="161" spans="3:3" x14ac:dyDescent="0.25">
      <c r="C161" s="47"/>
    </row>
    <row r="162" spans="3:3" x14ac:dyDescent="0.25">
      <c r="C162" s="47"/>
    </row>
    <row r="163" spans="3:3" x14ac:dyDescent="0.25">
      <c r="C163" s="47"/>
    </row>
    <row r="164" spans="3:3" x14ac:dyDescent="0.25">
      <c r="C164" s="47"/>
    </row>
    <row r="165" spans="3:3" x14ac:dyDescent="0.25">
      <c r="C165" s="47"/>
    </row>
    <row r="166" spans="3:3" x14ac:dyDescent="0.25">
      <c r="C166" s="47"/>
    </row>
    <row r="167" spans="3:3" x14ac:dyDescent="0.25">
      <c r="C167" s="47"/>
    </row>
    <row r="168" spans="3:3" x14ac:dyDescent="0.25">
      <c r="C168" s="47"/>
    </row>
    <row r="169" spans="3:3" x14ac:dyDescent="0.25">
      <c r="C169" s="47"/>
    </row>
    <row r="170" spans="3:3" x14ac:dyDescent="0.25">
      <c r="C170" s="47"/>
    </row>
    <row r="171" spans="3:3" x14ac:dyDescent="0.25">
      <c r="C171" s="47"/>
    </row>
    <row r="172" spans="3:3" x14ac:dyDescent="0.25">
      <c r="C172" s="47"/>
    </row>
    <row r="173" spans="3:3" x14ac:dyDescent="0.25">
      <c r="C173" s="47"/>
    </row>
    <row r="174" spans="3:3" x14ac:dyDescent="0.25">
      <c r="C174" s="47"/>
    </row>
    <row r="175" spans="3:3" x14ac:dyDescent="0.25">
      <c r="C175" s="47"/>
    </row>
    <row r="176" spans="3:3" x14ac:dyDescent="0.25">
      <c r="C176" s="47"/>
    </row>
    <row r="177" spans="3:3" x14ac:dyDescent="0.25">
      <c r="C177" s="47"/>
    </row>
    <row r="178" spans="3:3" x14ac:dyDescent="0.25">
      <c r="C178" s="47"/>
    </row>
    <row r="179" spans="3:3" x14ac:dyDescent="0.25">
      <c r="C179" s="47"/>
    </row>
    <row r="180" spans="3:3" x14ac:dyDescent="0.25">
      <c r="C180" s="47"/>
    </row>
    <row r="181" spans="3:3" x14ac:dyDescent="0.25">
      <c r="C181" s="47"/>
    </row>
    <row r="182" spans="3:3" x14ac:dyDescent="0.25">
      <c r="C182" s="47"/>
    </row>
    <row r="183" spans="3:3" x14ac:dyDescent="0.25">
      <c r="C183" s="47"/>
    </row>
    <row r="184" spans="3:3" x14ac:dyDescent="0.25">
      <c r="C184" s="47"/>
    </row>
    <row r="185" spans="3:3" x14ac:dyDescent="0.25">
      <c r="C185" s="47"/>
    </row>
    <row r="186" spans="3:3" x14ac:dyDescent="0.25">
      <c r="C186" s="47"/>
    </row>
    <row r="187" spans="3:3" x14ac:dyDescent="0.25">
      <c r="C187" s="47"/>
    </row>
    <row r="188" spans="3:3" x14ac:dyDescent="0.25">
      <c r="C188" s="47"/>
    </row>
    <row r="189" spans="3:3" x14ac:dyDescent="0.25">
      <c r="C189" s="47"/>
    </row>
    <row r="190" spans="3:3" x14ac:dyDescent="0.25">
      <c r="C190" s="47"/>
    </row>
    <row r="191" spans="3:3" x14ac:dyDescent="0.25">
      <c r="C191" s="47"/>
    </row>
    <row r="192" spans="3:3" x14ac:dyDescent="0.25">
      <c r="C192" s="47"/>
    </row>
    <row r="193" spans="3:3" x14ac:dyDescent="0.25">
      <c r="C193" s="47"/>
    </row>
    <row r="194" spans="3:3" x14ac:dyDescent="0.25">
      <c r="C194" s="47"/>
    </row>
    <row r="195" spans="3:3" x14ac:dyDescent="0.25">
      <c r="C195" s="47"/>
    </row>
    <row r="196" spans="3:3" x14ac:dyDescent="0.25">
      <c r="C196" s="47"/>
    </row>
    <row r="197" spans="3:3" x14ac:dyDescent="0.25">
      <c r="C197" s="47"/>
    </row>
    <row r="198" spans="3:3" x14ac:dyDescent="0.25">
      <c r="C198" s="47"/>
    </row>
    <row r="199" spans="3:3" x14ac:dyDescent="0.25">
      <c r="C199" s="47"/>
    </row>
    <row r="200" spans="3:3" x14ac:dyDescent="0.25">
      <c r="C200" s="47"/>
    </row>
    <row r="201" spans="3:3" x14ac:dyDescent="0.25">
      <c r="C201" s="47"/>
    </row>
    <row r="202" spans="3:3" x14ac:dyDescent="0.25">
      <c r="C202" s="47"/>
    </row>
    <row r="203" spans="3:3" x14ac:dyDescent="0.25">
      <c r="C203" s="47"/>
    </row>
    <row r="204" spans="3:3" x14ac:dyDescent="0.25">
      <c r="C204" s="47"/>
    </row>
    <row r="205" spans="3:3" x14ac:dyDescent="0.25">
      <c r="C205" s="47"/>
    </row>
    <row r="206" spans="3:3" x14ac:dyDescent="0.25">
      <c r="C206" s="47"/>
    </row>
    <row r="207" spans="3:3" x14ac:dyDescent="0.25">
      <c r="C207" s="47"/>
    </row>
    <row r="208" spans="3:3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</sheetData>
  <mergeCells count="13">
    <mergeCell ref="A6:G6"/>
    <mergeCell ref="A8:A10"/>
    <mergeCell ref="B8:B10"/>
    <mergeCell ref="C8:C10"/>
    <mergeCell ref="D8:D10"/>
    <mergeCell ref="E8:G8"/>
    <mergeCell ref="E9:F9"/>
    <mergeCell ref="G9:G10"/>
    <mergeCell ref="C12:C13"/>
    <mergeCell ref="C18:C19"/>
    <mergeCell ref="B17:G17"/>
    <mergeCell ref="C14:C15"/>
    <mergeCell ref="B11:G11"/>
  </mergeCells>
  <pageMargins left="0.98425196850393704" right="0.39370078740157483" top="0.78740157480314965" bottom="0.78740157480314965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9"/>
  <sheetViews>
    <sheetView showZeros="0" workbookViewId="0">
      <selection activeCell="G36" sqref="G36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customWidth="1"/>
    <col min="8" max="16384" width="9.140625" style="2"/>
  </cols>
  <sheetData>
    <row r="1" spans="1:7" ht="11.25" customHeight="1" x14ac:dyDescent="0.25">
      <c r="D1" s="4"/>
      <c r="E1" s="3" t="s">
        <v>175</v>
      </c>
      <c r="F1" s="3"/>
      <c r="G1" s="3"/>
    </row>
    <row r="2" spans="1:7" x14ac:dyDescent="0.25">
      <c r="E2" s="3" t="s">
        <v>61</v>
      </c>
      <c r="F2" s="3"/>
      <c r="G2" s="3"/>
    </row>
    <row r="3" spans="1:7" x14ac:dyDescent="0.25">
      <c r="E3" s="3" t="s">
        <v>419</v>
      </c>
      <c r="F3" s="3"/>
      <c r="G3" s="3"/>
    </row>
    <row r="4" spans="1:7" x14ac:dyDescent="0.25">
      <c r="E4" s="3" t="s">
        <v>224</v>
      </c>
      <c r="F4" s="3"/>
      <c r="G4" s="3"/>
    </row>
    <row r="5" spans="1:7" x14ac:dyDescent="0.25">
      <c r="E5" s="3"/>
      <c r="F5" s="3"/>
      <c r="G5" s="3"/>
    </row>
    <row r="6" spans="1:7" ht="30.75" customHeight="1" x14ac:dyDescent="0.25">
      <c r="A6" s="242" t="s">
        <v>265</v>
      </c>
      <c r="B6" s="242"/>
      <c r="C6" s="242"/>
      <c r="D6" s="242"/>
      <c r="E6" s="242"/>
      <c r="F6" s="242"/>
      <c r="G6" s="242"/>
    </row>
    <row r="7" spans="1:7" ht="17.25" customHeight="1" x14ac:dyDescent="0.25">
      <c r="G7" s="4" t="s">
        <v>189</v>
      </c>
    </row>
    <row r="8" spans="1:7" ht="15" customHeight="1" x14ac:dyDescent="0.25">
      <c r="A8" s="243" t="s">
        <v>5</v>
      </c>
      <c r="B8" s="276" t="s">
        <v>194</v>
      </c>
      <c r="C8" s="244" t="s">
        <v>60</v>
      </c>
      <c r="D8" s="245" t="s">
        <v>0</v>
      </c>
      <c r="E8" s="246" t="s">
        <v>226</v>
      </c>
      <c r="F8" s="247"/>
      <c r="G8" s="248"/>
    </row>
    <row r="9" spans="1:7" x14ac:dyDescent="0.25">
      <c r="A9" s="243"/>
      <c r="B9" s="277"/>
      <c r="C9" s="244"/>
      <c r="D9" s="245"/>
      <c r="E9" s="245" t="s">
        <v>1</v>
      </c>
      <c r="F9" s="245"/>
      <c r="G9" s="244" t="s">
        <v>2</v>
      </c>
    </row>
    <row r="10" spans="1:7" ht="28.5" customHeight="1" x14ac:dyDescent="0.25">
      <c r="A10" s="243"/>
      <c r="B10" s="278"/>
      <c r="C10" s="244"/>
      <c r="D10" s="245"/>
      <c r="E10" s="6" t="s">
        <v>3</v>
      </c>
      <c r="F10" s="5" t="s">
        <v>4</v>
      </c>
      <c r="G10" s="244"/>
    </row>
    <row r="11" spans="1:7" ht="15.95" customHeight="1" x14ac:dyDescent="0.25">
      <c r="A11" s="13" t="s">
        <v>79</v>
      </c>
      <c r="B11" s="254" t="s">
        <v>66</v>
      </c>
      <c r="C11" s="255"/>
      <c r="D11" s="255"/>
      <c r="E11" s="255"/>
      <c r="F11" s="255"/>
      <c r="G11" s="256"/>
    </row>
    <row r="12" spans="1:7" ht="15" customHeight="1" x14ac:dyDescent="0.25">
      <c r="A12" s="7" t="s">
        <v>206</v>
      </c>
      <c r="B12" s="21" t="s">
        <v>20</v>
      </c>
      <c r="C12" s="22" t="s">
        <v>33</v>
      </c>
      <c r="D12" s="10">
        <f>E12+G12</f>
        <v>96154</v>
      </c>
      <c r="E12" s="10">
        <v>78632</v>
      </c>
      <c r="F12" s="10"/>
      <c r="G12" s="10">
        <v>17522</v>
      </c>
    </row>
    <row r="13" spans="1:7" ht="15.95" customHeight="1" x14ac:dyDescent="0.25">
      <c r="A13" s="15" t="s">
        <v>80</v>
      </c>
      <c r="B13" s="1" t="s">
        <v>198</v>
      </c>
      <c r="C13" s="17"/>
      <c r="D13" s="1">
        <f>D12</f>
        <v>96154</v>
      </c>
      <c r="E13" s="1">
        <f>E12</f>
        <v>78632</v>
      </c>
      <c r="F13" s="1">
        <f>F12</f>
        <v>0</v>
      </c>
      <c r="G13" s="1">
        <f>G12</f>
        <v>17522</v>
      </c>
    </row>
    <row r="14" spans="1:7" ht="15.95" customHeight="1" x14ac:dyDescent="0.25">
      <c r="A14" s="13" t="s">
        <v>81</v>
      </c>
      <c r="B14" s="254" t="s">
        <v>70</v>
      </c>
      <c r="C14" s="252"/>
      <c r="D14" s="252"/>
      <c r="E14" s="252"/>
      <c r="F14" s="252"/>
      <c r="G14" s="253"/>
    </row>
    <row r="15" spans="1:7" ht="15" customHeight="1" x14ac:dyDescent="0.25">
      <c r="A15" s="7" t="s">
        <v>82</v>
      </c>
      <c r="B15" s="18" t="s">
        <v>20</v>
      </c>
      <c r="C15" s="9" t="s">
        <v>34</v>
      </c>
      <c r="D15" s="10">
        <f>E15+G15</f>
        <v>21142</v>
      </c>
      <c r="E15" s="10">
        <v>21142</v>
      </c>
      <c r="F15" s="10"/>
      <c r="G15" s="10"/>
    </row>
    <row r="16" spans="1:7" ht="15.95" customHeight="1" x14ac:dyDescent="0.25">
      <c r="A16" s="15" t="s">
        <v>83</v>
      </c>
      <c r="B16" s="19" t="s">
        <v>199</v>
      </c>
      <c r="C16" s="20"/>
      <c r="D16" s="1">
        <f>D15</f>
        <v>21142</v>
      </c>
      <c r="E16" s="1">
        <f>E15</f>
        <v>21142</v>
      </c>
      <c r="F16" s="1">
        <f>F15</f>
        <v>0</v>
      </c>
      <c r="G16" s="1">
        <f>G15</f>
        <v>0</v>
      </c>
    </row>
    <row r="17" spans="1:7" ht="15.95" customHeight="1" x14ac:dyDescent="0.25">
      <c r="A17" s="36" t="s">
        <v>84</v>
      </c>
      <c r="B17" s="37" t="s">
        <v>192</v>
      </c>
      <c r="C17" s="38"/>
      <c r="D17" s="39">
        <f>D13+D16</f>
        <v>117296</v>
      </c>
      <c r="E17" s="39">
        <f>E13+E16</f>
        <v>99774</v>
      </c>
      <c r="F17" s="39">
        <f>F13+F16</f>
        <v>0</v>
      </c>
      <c r="G17" s="39">
        <f>G13+G16</f>
        <v>17522</v>
      </c>
    </row>
    <row r="18" spans="1:7" ht="15" customHeight="1" x14ac:dyDescent="0.25">
      <c r="A18" s="40" t="s">
        <v>193</v>
      </c>
      <c r="B18" s="41"/>
      <c r="C18" s="42"/>
      <c r="D18" s="41"/>
      <c r="E18" s="41"/>
      <c r="F18" s="43"/>
      <c r="G18" s="44"/>
    </row>
    <row r="19" spans="1:7" x14ac:dyDescent="0.25">
      <c r="A19" s="40"/>
      <c r="B19" s="14"/>
      <c r="C19" s="45"/>
      <c r="D19" s="14"/>
      <c r="E19" s="14"/>
      <c r="F19" s="44"/>
      <c r="G19" s="14"/>
    </row>
    <row r="20" spans="1:7" x14ac:dyDescent="0.25">
      <c r="A20" s="14"/>
      <c r="B20" s="14"/>
      <c r="C20" s="46"/>
      <c r="D20" s="14"/>
      <c r="E20" s="14"/>
      <c r="F20" s="14"/>
      <c r="G20" s="14"/>
    </row>
    <row r="21" spans="1:7" x14ac:dyDescent="0.25">
      <c r="A21" s="14"/>
      <c r="B21" s="14"/>
      <c r="C21" s="46"/>
      <c r="D21" s="14"/>
      <c r="E21" s="14"/>
      <c r="F21" s="14"/>
      <c r="G21" s="14"/>
    </row>
    <row r="22" spans="1:7" x14ac:dyDescent="0.25">
      <c r="A22" s="14"/>
      <c r="B22" s="14"/>
      <c r="C22" s="46"/>
      <c r="D22" s="14"/>
      <c r="E22" s="14"/>
      <c r="F22" s="14"/>
      <c r="G22" s="14"/>
    </row>
    <row r="23" spans="1:7" x14ac:dyDescent="0.25">
      <c r="A23" s="14"/>
      <c r="B23" s="14"/>
      <c r="C23" s="46"/>
      <c r="D23" s="14"/>
      <c r="E23" s="14"/>
      <c r="F23" s="14"/>
      <c r="G23" s="14"/>
    </row>
    <row r="24" spans="1:7" x14ac:dyDescent="0.25">
      <c r="A24" s="14"/>
      <c r="B24" s="14"/>
      <c r="C24" s="46"/>
      <c r="D24" s="14"/>
      <c r="E24" s="14"/>
      <c r="F24" s="14"/>
      <c r="G24" s="14"/>
    </row>
    <row r="25" spans="1:7" x14ac:dyDescent="0.25">
      <c r="A25" s="14"/>
      <c r="B25" s="14"/>
      <c r="C25" s="46"/>
      <c r="D25" s="14"/>
      <c r="E25" s="14"/>
      <c r="F25" s="14"/>
      <c r="G25" s="14" t="s">
        <v>193</v>
      </c>
    </row>
    <row r="26" spans="1:7" x14ac:dyDescent="0.25">
      <c r="A26" s="14"/>
      <c r="B26" s="14"/>
      <c r="C26" s="46"/>
      <c r="D26" s="14"/>
      <c r="E26" s="14"/>
      <c r="F26" s="14"/>
      <c r="G26" s="14"/>
    </row>
    <row r="27" spans="1:7" x14ac:dyDescent="0.25">
      <c r="A27" s="14"/>
      <c r="B27" s="14"/>
      <c r="C27" s="46"/>
      <c r="D27" s="14"/>
      <c r="E27" s="14"/>
      <c r="F27" s="14"/>
      <c r="G27" s="14"/>
    </row>
    <row r="28" spans="1:7" x14ac:dyDescent="0.25">
      <c r="A28" s="14"/>
      <c r="B28" s="14"/>
      <c r="C28" s="46"/>
      <c r="D28" s="14"/>
      <c r="E28" s="14"/>
      <c r="F28" s="14"/>
      <c r="G28" s="14"/>
    </row>
    <row r="29" spans="1:7" x14ac:dyDescent="0.25">
      <c r="A29" s="14"/>
      <c r="B29" s="14"/>
      <c r="C29" s="46"/>
      <c r="D29" s="14"/>
      <c r="E29" s="14"/>
      <c r="F29" s="14"/>
      <c r="G29" s="14"/>
    </row>
    <row r="30" spans="1:7" x14ac:dyDescent="0.25">
      <c r="A30" s="14"/>
      <c r="B30" s="14"/>
      <c r="C30" s="46"/>
      <c r="D30" s="14"/>
      <c r="E30" s="14"/>
      <c r="F30" s="14"/>
      <c r="G30" s="14"/>
    </row>
    <row r="31" spans="1:7" x14ac:dyDescent="0.25">
      <c r="A31" s="14"/>
      <c r="B31" s="14"/>
      <c r="C31" s="46"/>
      <c r="D31" s="14"/>
      <c r="E31" s="14"/>
      <c r="F31" s="14"/>
      <c r="G31" s="14"/>
    </row>
    <row r="32" spans="1:7" x14ac:dyDescent="0.25">
      <c r="A32" s="14"/>
      <c r="B32" s="14"/>
      <c r="C32" s="46"/>
      <c r="D32" s="14"/>
      <c r="E32" s="14"/>
      <c r="F32" s="14"/>
      <c r="G32" s="14"/>
    </row>
    <row r="33" spans="1:7" x14ac:dyDescent="0.25">
      <c r="A33" s="14"/>
      <c r="B33" s="14"/>
      <c r="C33" s="46"/>
      <c r="D33" s="14"/>
      <c r="E33" s="14"/>
      <c r="F33" s="14"/>
      <c r="G33" s="14"/>
    </row>
    <row r="34" spans="1:7" x14ac:dyDescent="0.25">
      <c r="A34" s="14"/>
      <c r="B34" s="14"/>
      <c r="C34" s="46"/>
      <c r="D34" s="14"/>
      <c r="E34" s="14"/>
      <c r="F34" s="14"/>
      <c r="G34" s="14"/>
    </row>
    <row r="35" spans="1:7" x14ac:dyDescent="0.25">
      <c r="A35" s="14"/>
      <c r="B35" s="14"/>
      <c r="C35" s="46"/>
      <c r="D35" s="14"/>
      <c r="E35" s="14"/>
      <c r="F35" s="14"/>
      <c r="G35" s="14"/>
    </row>
    <row r="36" spans="1:7" x14ac:dyDescent="0.25">
      <c r="A36" s="14"/>
      <c r="B36" s="14"/>
      <c r="C36" s="46"/>
      <c r="D36" s="14"/>
      <c r="E36" s="14"/>
      <c r="F36" s="14"/>
      <c r="G36" s="14"/>
    </row>
    <row r="37" spans="1:7" x14ac:dyDescent="0.25">
      <c r="A37" s="14"/>
      <c r="B37" s="14"/>
      <c r="C37" s="46"/>
      <c r="D37" s="14"/>
      <c r="E37" s="14"/>
      <c r="F37" s="14"/>
      <c r="G37" s="14"/>
    </row>
    <row r="38" spans="1:7" x14ac:dyDescent="0.25">
      <c r="A38" s="14"/>
      <c r="B38" s="14"/>
      <c r="C38" s="46"/>
      <c r="D38" s="14"/>
      <c r="E38" s="14"/>
      <c r="F38" s="14"/>
      <c r="G38" s="14"/>
    </row>
    <row r="39" spans="1:7" x14ac:dyDescent="0.25">
      <c r="A39" s="14"/>
      <c r="B39" s="14"/>
      <c r="C39" s="46"/>
      <c r="D39" s="14"/>
      <c r="E39" s="14"/>
      <c r="F39" s="14"/>
      <c r="G39" s="14"/>
    </row>
    <row r="40" spans="1:7" x14ac:dyDescent="0.25">
      <c r="A40" s="14"/>
      <c r="B40" s="14"/>
      <c r="C40" s="46"/>
      <c r="D40" s="14"/>
      <c r="E40" s="14"/>
      <c r="F40" s="14"/>
      <c r="G40" s="14"/>
    </row>
    <row r="41" spans="1:7" x14ac:dyDescent="0.25">
      <c r="A41" s="14"/>
      <c r="B41" s="14"/>
      <c r="C41" s="46"/>
      <c r="D41" s="14"/>
      <c r="E41" s="14"/>
      <c r="F41" s="14"/>
      <c r="G41" s="14"/>
    </row>
    <row r="42" spans="1:7" x14ac:dyDescent="0.25">
      <c r="A42" s="14"/>
      <c r="B42" s="14"/>
      <c r="C42" s="46"/>
      <c r="D42" s="14"/>
      <c r="E42" s="14"/>
      <c r="F42" s="14"/>
      <c r="G42" s="14"/>
    </row>
    <row r="43" spans="1:7" x14ac:dyDescent="0.25">
      <c r="A43" s="14"/>
      <c r="B43" s="14"/>
      <c r="C43" s="46"/>
      <c r="D43" s="14"/>
      <c r="E43" s="14"/>
      <c r="F43" s="14"/>
      <c r="G43" s="14"/>
    </row>
    <row r="44" spans="1:7" x14ac:dyDescent="0.25">
      <c r="A44" s="14"/>
      <c r="B44" s="14"/>
      <c r="C44" s="46"/>
      <c r="D44" s="14"/>
      <c r="E44" s="14"/>
      <c r="F44" s="14"/>
      <c r="G44" s="14"/>
    </row>
    <row r="45" spans="1:7" x14ac:dyDescent="0.25">
      <c r="A45" s="14"/>
      <c r="B45" s="14"/>
      <c r="C45" s="46"/>
      <c r="D45" s="14"/>
      <c r="E45" s="14"/>
      <c r="F45" s="14"/>
      <c r="G45" s="14"/>
    </row>
    <row r="46" spans="1:7" x14ac:dyDescent="0.25">
      <c r="A46" s="14"/>
      <c r="B46" s="14"/>
      <c r="C46" s="46"/>
      <c r="D46" s="14"/>
      <c r="E46" s="14"/>
      <c r="F46" s="14"/>
      <c r="G46" s="14"/>
    </row>
    <row r="47" spans="1:7" x14ac:dyDescent="0.25">
      <c r="A47" s="14"/>
      <c r="B47" s="14"/>
      <c r="C47" s="46"/>
      <c r="D47" s="14"/>
      <c r="E47" s="14"/>
      <c r="F47" s="14"/>
      <c r="G47" s="14"/>
    </row>
    <row r="48" spans="1:7" x14ac:dyDescent="0.25">
      <c r="A48" s="14"/>
      <c r="B48" s="14"/>
      <c r="C48" s="46"/>
      <c r="D48" s="14"/>
      <c r="E48" s="14"/>
      <c r="F48" s="14"/>
      <c r="G48" s="14"/>
    </row>
    <row r="49" spans="1:7" x14ac:dyDescent="0.25">
      <c r="A49" s="14"/>
      <c r="B49" s="14"/>
      <c r="C49" s="46"/>
      <c r="D49" s="14"/>
      <c r="E49" s="14"/>
      <c r="F49" s="14"/>
      <c r="G49" s="14"/>
    </row>
    <row r="50" spans="1:7" x14ac:dyDescent="0.25">
      <c r="A50" s="14"/>
      <c r="B50" s="14"/>
      <c r="C50" s="46"/>
      <c r="D50" s="14"/>
      <c r="E50" s="14"/>
      <c r="F50" s="14"/>
      <c r="G50" s="14"/>
    </row>
    <row r="51" spans="1:7" x14ac:dyDescent="0.25">
      <c r="A51" s="14"/>
      <c r="B51" s="14"/>
      <c r="C51" s="46"/>
      <c r="D51" s="14"/>
      <c r="E51" s="14"/>
      <c r="F51" s="14"/>
      <c r="G51" s="14"/>
    </row>
    <row r="52" spans="1:7" x14ac:dyDescent="0.25">
      <c r="A52" s="14"/>
      <c r="B52" s="14"/>
      <c r="C52" s="46"/>
      <c r="D52" s="14"/>
      <c r="E52" s="14"/>
      <c r="F52" s="14"/>
      <c r="G52" s="14"/>
    </row>
    <row r="53" spans="1:7" x14ac:dyDescent="0.25">
      <c r="A53" s="14"/>
      <c r="B53" s="14"/>
      <c r="C53" s="46"/>
      <c r="D53" s="14"/>
      <c r="E53" s="14"/>
      <c r="F53" s="14"/>
      <c r="G53" s="14"/>
    </row>
    <row r="54" spans="1:7" x14ac:dyDescent="0.25">
      <c r="A54" s="14"/>
      <c r="B54" s="14"/>
      <c r="C54" s="46"/>
      <c r="D54" s="14"/>
      <c r="E54" s="14"/>
      <c r="F54" s="14"/>
      <c r="G54" s="14"/>
    </row>
    <row r="55" spans="1:7" x14ac:dyDescent="0.25">
      <c r="A55" s="14"/>
      <c r="B55" s="14"/>
      <c r="C55" s="46"/>
      <c r="D55" s="14"/>
      <c r="E55" s="14"/>
      <c r="F55" s="14"/>
      <c r="G55" s="14"/>
    </row>
    <row r="56" spans="1:7" x14ac:dyDescent="0.25">
      <c r="A56" s="14"/>
      <c r="B56" s="14"/>
      <c r="C56" s="46"/>
      <c r="D56" s="14"/>
      <c r="E56" s="14"/>
      <c r="F56" s="14"/>
      <c r="G56" s="14"/>
    </row>
    <row r="57" spans="1:7" x14ac:dyDescent="0.25">
      <c r="A57" s="14"/>
      <c r="B57" s="14"/>
      <c r="C57" s="46"/>
      <c r="D57" s="14"/>
      <c r="E57" s="14"/>
      <c r="F57" s="14"/>
      <c r="G57" s="14"/>
    </row>
    <row r="58" spans="1:7" x14ac:dyDescent="0.25">
      <c r="A58" s="14"/>
      <c r="B58" s="14"/>
      <c r="C58" s="46"/>
      <c r="D58" s="14"/>
      <c r="E58" s="14"/>
      <c r="F58" s="14"/>
      <c r="G58" s="14"/>
    </row>
    <row r="59" spans="1:7" x14ac:dyDescent="0.25">
      <c r="A59" s="14"/>
      <c r="B59" s="14"/>
      <c r="C59" s="46"/>
      <c r="D59" s="14"/>
      <c r="E59" s="14"/>
      <c r="F59" s="14"/>
      <c r="G59" s="14"/>
    </row>
    <row r="60" spans="1:7" x14ac:dyDescent="0.25">
      <c r="A60" s="14"/>
      <c r="B60" s="14"/>
      <c r="C60" s="46"/>
      <c r="D60" s="14"/>
      <c r="E60" s="14"/>
      <c r="F60" s="14"/>
      <c r="G60" s="14"/>
    </row>
    <row r="61" spans="1:7" x14ac:dyDescent="0.25">
      <c r="A61" s="14"/>
      <c r="B61" s="14"/>
      <c r="C61" s="46"/>
      <c r="D61" s="14"/>
      <c r="E61" s="14"/>
      <c r="F61" s="14"/>
      <c r="G61" s="14"/>
    </row>
    <row r="62" spans="1:7" x14ac:dyDescent="0.25">
      <c r="A62" s="14"/>
      <c r="B62" s="14"/>
      <c r="C62" s="46"/>
      <c r="D62" s="14"/>
      <c r="E62" s="14"/>
      <c r="F62" s="14"/>
      <c r="G62" s="14"/>
    </row>
    <row r="63" spans="1:7" x14ac:dyDescent="0.25">
      <c r="A63" s="14"/>
      <c r="B63" s="14"/>
      <c r="C63" s="46"/>
      <c r="D63" s="14"/>
      <c r="E63" s="14"/>
      <c r="F63" s="14"/>
      <c r="G63" s="14"/>
    </row>
    <row r="64" spans="1:7" x14ac:dyDescent="0.25">
      <c r="A64" s="14"/>
      <c r="B64" s="14"/>
      <c r="C64" s="46"/>
      <c r="D64" s="14"/>
      <c r="E64" s="14"/>
      <c r="F64" s="14"/>
      <c r="G64" s="14"/>
    </row>
    <row r="65" spans="1:7" x14ac:dyDescent="0.25">
      <c r="A65" s="14"/>
      <c r="B65" s="14"/>
      <c r="C65" s="46"/>
      <c r="D65" s="14"/>
      <c r="E65" s="14"/>
      <c r="F65" s="14"/>
      <c r="G65" s="14"/>
    </row>
    <row r="66" spans="1:7" x14ac:dyDescent="0.25">
      <c r="A66" s="14"/>
      <c r="B66" s="14"/>
      <c r="C66" s="46"/>
      <c r="D66" s="14"/>
      <c r="E66" s="14"/>
      <c r="F66" s="14"/>
      <c r="G66" s="14"/>
    </row>
    <row r="67" spans="1:7" x14ac:dyDescent="0.25">
      <c r="A67" s="14"/>
      <c r="B67" s="14"/>
      <c r="C67" s="46"/>
      <c r="D67" s="14"/>
      <c r="E67" s="14"/>
      <c r="F67" s="14"/>
      <c r="G67" s="14"/>
    </row>
    <row r="68" spans="1:7" x14ac:dyDescent="0.25">
      <c r="A68" s="14"/>
      <c r="B68" s="14"/>
      <c r="C68" s="46"/>
      <c r="D68" s="14"/>
      <c r="E68" s="14"/>
      <c r="F68" s="14"/>
      <c r="G68" s="14"/>
    </row>
    <row r="69" spans="1:7" x14ac:dyDescent="0.25">
      <c r="A69" s="14"/>
      <c r="B69" s="14"/>
      <c r="C69" s="46"/>
      <c r="D69" s="14"/>
      <c r="E69" s="14"/>
      <c r="F69" s="14"/>
      <c r="G69" s="14"/>
    </row>
    <row r="70" spans="1:7" x14ac:dyDescent="0.25">
      <c r="A70" s="14"/>
      <c r="B70" s="14"/>
      <c r="C70" s="46"/>
      <c r="D70" s="14"/>
      <c r="E70" s="14"/>
      <c r="F70" s="14"/>
      <c r="G70" s="14"/>
    </row>
    <row r="71" spans="1:7" x14ac:dyDescent="0.25">
      <c r="A71" s="14"/>
      <c r="B71" s="14"/>
      <c r="C71" s="46"/>
      <c r="D71" s="14"/>
      <c r="E71" s="14"/>
      <c r="F71" s="14"/>
      <c r="G71" s="14"/>
    </row>
    <row r="72" spans="1:7" x14ac:dyDescent="0.25">
      <c r="A72" s="14"/>
      <c r="B72" s="14"/>
      <c r="C72" s="46"/>
      <c r="D72" s="14"/>
      <c r="E72" s="14"/>
      <c r="F72" s="14"/>
      <c r="G72" s="14"/>
    </row>
    <row r="73" spans="1:7" x14ac:dyDescent="0.25">
      <c r="A73" s="14"/>
      <c r="B73" s="14"/>
      <c r="C73" s="46"/>
      <c r="D73" s="14"/>
      <c r="E73" s="14"/>
      <c r="F73" s="14"/>
      <c r="G73" s="14"/>
    </row>
    <row r="74" spans="1:7" x14ac:dyDescent="0.25">
      <c r="A74" s="14"/>
      <c r="B74" s="14"/>
      <c r="C74" s="46"/>
      <c r="D74" s="14"/>
      <c r="E74" s="14"/>
      <c r="F74" s="14"/>
      <c r="G74" s="14"/>
    </row>
    <row r="75" spans="1:7" x14ac:dyDescent="0.25">
      <c r="A75" s="14"/>
      <c r="B75" s="14"/>
      <c r="C75" s="46"/>
      <c r="D75" s="14"/>
      <c r="E75" s="14"/>
      <c r="F75" s="14"/>
      <c r="G75" s="14"/>
    </row>
    <row r="76" spans="1:7" x14ac:dyDescent="0.25">
      <c r="A76" s="14"/>
      <c r="B76" s="14"/>
      <c r="C76" s="46"/>
      <c r="D76" s="14"/>
      <c r="E76" s="14"/>
      <c r="F76" s="14"/>
      <c r="G76" s="14"/>
    </row>
    <row r="77" spans="1:7" x14ac:dyDescent="0.25">
      <c r="A77" s="14"/>
      <c r="B77" s="14"/>
      <c r="C77" s="46"/>
      <c r="D77" s="14"/>
      <c r="E77" s="14"/>
      <c r="F77" s="14"/>
      <c r="G77" s="14"/>
    </row>
    <row r="78" spans="1:7" x14ac:dyDescent="0.25">
      <c r="A78" s="14"/>
      <c r="B78" s="14"/>
      <c r="C78" s="46"/>
      <c r="D78" s="14"/>
      <c r="E78" s="14"/>
      <c r="F78" s="14"/>
      <c r="G78" s="14"/>
    </row>
    <row r="79" spans="1:7" x14ac:dyDescent="0.25">
      <c r="A79" s="14"/>
      <c r="B79" s="14"/>
      <c r="C79" s="46"/>
      <c r="D79" s="14"/>
      <c r="E79" s="14"/>
      <c r="F79" s="14"/>
      <c r="G79" s="14"/>
    </row>
    <row r="80" spans="1:7" x14ac:dyDescent="0.25">
      <c r="A80" s="14"/>
      <c r="B80" s="14"/>
      <c r="C80" s="46"/>
      <c r="D80" s="14"/>
      <c r="E80" s="14"/>
      <c r="F80" s="14"/>
      <c r="G80" s="14"/>
    </row>
    <row r="81" spans="1:7" x14ac:dyDescent="0.25">
      <c r="A81" s="14"/>
      <c r="B81" s="14"/>
      <c r="C81" s="46"/>
      <c r="D81" s="14"/>
      <c r="E81" s="14"/>
      <c r="F81" s="14"/>
      <c r="G81" s="14"/>
    </row>
    <row r="82" spans="1:7" x14ac:dyDescent="0.25">
      <c r="A82" s="14"/>
      <c r="B82" s="14"/>
      <c r="C82" s="46"/>
      <c r="D82" s="14"/>
      <c r="E82" s="14"/>
      <c r="F82" s="14"/>
      <c r="G82" s="14"/>
    </row>
    <row r="83" spans="1:7" x14ac:dyDescent="0.25">
      <c r="A83" s="14"/>
      <c r="B83" s="14"/>
      <c r="C83" s="46"/>
      <c r="D83" s="14"/>
      <c r="E83" s="14"/>
      <c r="F83" s="14"/>
      <c r="G83" s="14"/>
    </row>
    <row r="84" spans="1:7" x14ac:dyDescent="0.25">
      <c r="A84" s="14"/>
      <c r="B84" s="14"/>
      <c r="C84" s="46"/>
      <c r="D84" s="14"/>
      <c r="E84" s="14"/>
      <c r="F84" s="14"/>
      <c r="G84" s="14"/>
    </row>
    <row r="85" spans="1:7" x14ac:dyDescent="0.25">
      <c r="A85" s="14"/>
      <c r="B85" s="14"/>
      <c r="C85" s="46"/>
      <c r="D85" s="14"/>
      <c r="E85" s="14"/>
      <c r="F85" s="14"/>
      <c r="G85" s="14"/>
    </row>
    <row r="86" spans="1:7" x14ac:dyDescent="0.25">
      <c r="A86" s="14"/>
      <c r="B86" s="14"/>
      <c r="C86" s="46"/>
      <c r="D86" s="14"/>
      <c r="E86" s="14"/>
      <c r="F86" s="14"/>
      <c r="G86" s="14"/>
    </row>
    <row r="87" spans="1:7" x14ac:dyDescent="0.25">
      <c r="A87" s="14"/>
      <c r="B87" s="14"/>
      <c r="C87" s="46"/>
      <c r="D87" s="14"/>
      <c r="E87" s="14"/>
      <c r="F87" s="14"/>
      <c r="G87" s="14"/>
    </row>
    <row r="88" spans="1:7" x14ac:dyDescent="0.25">
      <c r="A88" s="14"/>
      <c r="B88" s="14"/>
      <c r="C88" s="46"/>
      <c r="D88" s="14"/>
      <c r="E88" s="14"/>
      <c r="F88" s="14"/>
      <c r="G88" s="14"/>
    </row>
    <row r="89" spans="1:7" x14ac:dyDescent="0.25">
      <c r="A89" s="14"/>
      <c r="B89" s="14"/>
      <c r="C89" s="46"/>
      <c r="D89" s="14"/>
      <c r="E89" s="14"/>
      <c r="F89" s="14"/>
      <c r="G89" s="14"/>
    </row>
    <row r="90" spans="1:7" x14ac:dyDescent="0.25">
      <c r="A90" s="14"/>
      <c r="B90" s="14"/>
      <c r="C90" s="46"/>
      <c r="D90" s="14"/>
      <c r="E90" s="14"/>
      <c r="F90" s="14"/>
      <c r="G90" s="14"/>
    </row>
    <row r="91" spans="1:7" x14ac:dyDescent="0.25">
      <c r="A91" s="14"/>
      <c r="B91" s="14"/>
      <c r="C91" s="46"/>
      <c r="D91" s="14"/>
      <c r="E91" s="14"/>
      <c r="F91" s="14"/>
      <c r="G91" s="14"/>
    </row>
    <row r="92" spans="1:7" x14ac:dyDescent="0.25">
      <c r="A92" s="14"/>
      <c r="B92" s="14"/>
      <c r="C92" s="46"/>
      <c r="D92" s="14"/>
      <c r="E92" s="14"/>
      <c r="F92" s="14"/>
      <c r="G92" s="14"/>
    </row>
    <row r="93" spans="1:7" x14ac:dyDescent="0.25">
      <c r="A93" s="14"/>
      <c r="B93" s="14"/>
      <c r="C93" s="46"/>
      <c r="D93" s="14"/>
      <c r="E93" s="14"/>
      <c r="F93" s="14"/>
      <c r="G93" s="14"/>
    </row>
    <row r="94" spans="1:7" x14ac:dyDescent="0.25">
      <c r="A94" s="14"/>
      <c r="B94" s="14"/>
      <c r="C94" s="46"/>
      <c r="D94" s="14"/>
      <c r="E94" s="14"/>
      <c r="F94" s="14"/>
      <c r="G94" s="14"/>
    </row>
    <row r="95" spans="1:7" x14ac:dyDescent="0.25">
      <c r="A95" s="14"/>
      <c r="B95" s="14"/>
      <c r="C95" s="46"/>
      <c r="D95" s="14"/>
      <c r="E95" s="14"/>
      <c r="F95" s="14"/>
      <c r="G95" s="14"/>
    </row>
    <row r="96" spans="1:7" x14ac:dyDescent="0.25">
      <c r="A96" s="14"/>
      <c r="B96" s="14"/>
      <c r="C96" s="46"/>
      <c r="D96" s="14"/>
      <c r="E96" s="14"/>
      <c r="F96" s="14"/>
      <c r="G96" s="14"/>
    </row>
    <row r="97" spans="1:7" x14ac:dyDescent="0.25">
      <c r="A97" s="14"/>
      <c r="B97" s="14"/>
      <c r="C97" s="46"/>
      <c r="D97" s="14"/>
      <c r="E97" s="14"/>
      <c r="F97" s="14"/>
      <c r="G97" s="14"/>
    </row>
    <row r="98" spans="1:7" x14ac:dyDescent="0.25">
      <c r="A98" s="14"/>
      <c r="B98" s="14"/>
      <c r="C98" s="46"/>
      <c r="D98" s="14"/>
      <c r="E98" s="14"/>
      <c r="F98" s="14"/>
      <c r="G98" s="14"/>
    </row>
    <row r="99" spans="1:7" x14ac:dyDescent="0.25">
      <c r="A99" s="14"/>
      <c r="B99" s="14"/>
      <c r="C99" s="46"/>
      <c r="D99" s="14"/>
      <c r="E99" s="14"/>
      <c r="F99" s="14"/>
      <c r="G99" s="14"/>
    </row>
    <row r="100" spans="1:7" x14ac:dyDescent="0.25">
      <c r="A100" s="14"/>
      <c r="B100" s="14"/>
      <c r="C100" s="46"/>
      <c r="D100" s="14"/>
      <c r="E100" s="14"/>
      <c r="F100" s="14"/>
      <c r="G100" s="14"/>
    </row>
    <row r="101" spans="1:7" x14ac:dyDescent="0.25">
      <c r="A101" s="14"/>
      <c r="B101" s="14"/>
      <c r="C101" s="46"/>
      <c r="D101" s="14"/>
      <c r="E101" s="14"/>
      <c r="F101" s="14"/>
      <c r="G101" s="14"/>
    </row>
    <row r="102" spans="1:7" x14ac:dyDescent="0.25">
      <c r="A102" s="14"/>
      <c r="B102" s="14"/>
      <c r="C102" s="46"/>
      <c r="D102" s="14"/>
      <c r="E102" s="14"/>
      <c r="F102" s="14"/>
      <c r="G102" s="14"/>
    </row>
    <row r="103" spans="1:7" x14ac:dyDescent="0.25">
      <c r="A103" s="14"/>
      <c r="B103" s="14"/>
      <c r="C103" s="46"/>
      <c r="D103" s="14"/>
      <c r="E103" s="14"/>
      <c r="F103" s="14"/>
      <c r="G103" s="14"/>
    </row>
    <row r="104" spans="1:7" x14ac:dyDescent="0.25">
      <c r="A104" s="14"/>
      <c r="B104" s="14"/>
      <c r="C104" s="46"/>
      <c r="D104" s="14"/>
      <c r="E104" s="14"/>
      <c r="F104" s="14"/>
      <c r="G104" s="14"/>
    </row>
    <row r="105" spans="1:7" x14ac:dyDescent="0.25">
      <c r="A105" s="14"/>
      <c r="B105" s="14"/>
      <c r="C105" s="46"/>
      <c r="D105" s="14"/>
      <c r="E105" s="14"/>
      <c r="F105" s="14"/>
      <c r="G105" s="14"/>
    </row>
    <row r="106" spans="1:7" x14ac:dyDescent="0.25">
      <c r="A106" s="14"/>
      <c r="B106" s="14"/>
      <c r="C106" s="46"/>
      <c r="D106" s="14"/>
      <c r="E106" s="14"/>
      <c r="F106" s="14"/>
      <c r="G106" s="14"/>
    </row>
    <row r="107" spans="1:7" x14ac:dyDescent="0.25">
      <c r="A107" s="14"/>
      <c r="B107" s="14"/>
      <c r="C107" s="46"/>
      <c r="D107" s="14"/>
      <c r="E107" s="14"/>
      <c r="F107" s="14"/>
      <c r="G107" s="14"/>
    </row>
    <row r="108" spans="1:7" x14ac:dyDescent="0.25">
      <c r="A108" s="14"/>
      <c r="B108" s="14"/>
      <c r="C108" s="46"/>
      <c r="D108" s="14"/>
      <c r="E108" s="14"/>
      <c r="F108" s="14"/>
      <c r="G108" s="14"/>
    </row>
    <row r="109" spans="1:7" x14ac:dyDescent="0.25">
      <c r="A109" s="14"/>
      <c r="B109" s="14"/>
      <c r="C109" s="46"/>
      <c r="D109" s="14"/>
      <c r="E109" s="14"/>
      <c r="F109" s="14"/>
      <c r="G109" s="14"/>
    </row>
    <row r="110" spans="1:7" x14ac:dyDescent="0.25">
      <c r="A110" s="14"/>
      <c r="B110" s="14"/>
      <c r="C110" s="46"/>
      <c r="D110" s="14"/>
      <c r="E110" s="14"/>
      <c r="F110" s="14"/>
      <c r="G110" s="14"/>
    </row>
    <row r="111" spans="1:7" x14ac:dyDescent="0.25">
      <c r="A111" s="14"/>
      <c r="B111" s="14"/>
      <c r="C111" s="46"/>
      <c r="D111" s="14"/>
      <c r="E111" s="14"/>
      <c r="F111" s="14"/>
      <c r="G111" s="14"/>
    </row>
    <row r="112" spans="1:7" x14ac:dyDescent="0.25">
      <c r="A112" s="14"/>
      <c r="B112" s="14"/>
      <c r="C112" s="46"/>
      <c r="D112" s="14"/>
      <c r="E112" s="14"/>
      <c r="F112" s="14"/>
      <c r="G112" s="14"/>
    </row>
    <row r="113" spans="1:7" x14ac:dyDescent="0.25">
      <c r="A113" s="14"/>
      <c r="B113" s="14"/>
      <c r="C113" s="46"/>
      <c r="D113" s="14"/>
      <c r="E113" s="14"/>
      <c r="F113" s="14"/>
      <c r="G113" s="14"/>
    </row>
    <row r="114" spans="1:7" x14ac:dyDescent="0.25">
      <c r="A114" s="14"/>
      <c r="B114" s="14"/>
      <c r="C114" s="46"/>
      <c r="D114" s="14"/>
      <c r="E114" s="14"/>
      <c r="F114" s="14"/>
      <c r="G114" s="14"/>
    </row>
    <row r="115" spans="1:7" x14ac:dyDescent="0.25">
      <c r="A115" s="14"/>
      <c r="B115" s="14"/>
      <c r="C115" s="46"/>
      <c r="D115" s="14"/>
      <c r="E115" s="14"/>
      <c r="F115" s="14"/>
      <c r="G115" s="14"/>
    </row>
    <row r="116" spans="1:7" x14ac:dyDescent="0.25">
      <c r="A116" s="14"/>
      <c r="B116" s="14"/>
      <c r="C116" s="46"/>
      <c r="D116" s="14"/>
      <c r="E116" s="14"/>
      <c r="F116" s="14"/>
      <c r="G116" s="14"/>
    </row>
    <row r="117" spans="1:7" x14ac:dyDescent="0.25">
      <c r="A117" s="14"/>
      <c r="B117" s="14"/>
      <c r="C117" s="46"/>
      <c r="D117" s="14"/>
      <c r="E117" s="14"/>
      <c r="F117" s="14"/>
      <c r="G117" s="14"/>
    </row>
    <row r="118" spans="1:7" x14ac:dyDescent="0.25">
      <c r="A118" s="14"/>
      <c r="B118" s="14"/>
      <c r="C118" s="46"/>
      <c r="D118" s="14"/>
      <c r="E118" s="14"/>
      <c r="F118" s="14"/>
      <c r="G118" s="14"/>
    </row>
    <row r="119" spans="1:7" x14ac:dyDescent="0.25">
      <c r="A119" s="14"/>
      <c r="B119" s="14"/>
      <c r="C119" s="46"/>
      <c r="D119" s="14"/>
      <c r="E119" s="14"/>
      <c r="F119" s="14"/>
      <c r="G119" s="14"/>
    </row>
    <row r="120" spans="1:7" x14ac:dyDescent="0.25">
      <c r="A120" s="14"/>
      <c r="B120" s="14"/>
      <c r="C120" s="46"/>
      <c r="D120" s="14"/>
      <c r="E120" s="14"/>
      <c r="F120" s="14"/>
      <c r="G120" s="14"/>
    </row>
    <row r="121" spans="1:7" x14ac:dyDescent="0.25">
      <c r="A121" s="14"/>
      <c r="B121" s="14"/>
      <c r="C121" s="46"/>
      <c r="D121" s="14"/>
      <c r="E121" s="14"/>
      <c r="F121" s="14"/>
      <c r="G121" s="14"/>
    </row>
    <row r="122" spans="1:7" x14ac:dyDescent="0.25">
      <c r="A122" s="14"/>
      <c r="B122" s="14"/>
      <c r="C122" s="46"/>
      <c r="D122" s="14"/>
      <c r="E122" s="14"/>
      <c r="F122" s="14"/>
      <c r="G122" s="14"/>
    </row>
    <row r="123" spans="1:7" x14ac:dyDescent="0.25">
      <c r="A123" s="14"/>
      <c r="B123" s="14"/>
      <c r="C123" s="46"/>
      <c r="D123" s="14"/>
      <c r="E123" s="14"/>
      <c r="F123" s="14"/>
      <c r="G123" s="14"/>
    </row>
    <row r="124" spans="1:7" x14ac:dyDescent="0.25">
      <c r="A124" s="14"/>
      <c r="B124" s="14"/>
      <c r="C124" s="46"/>
      <c r="D124" s="14"/>
      <c r="E124" s="14"/>
      <c r="F124" s="14"/>
      <c r="G124" s="14"/>
    </row>
    <row r="125" spans="1:7" x14ac:dyDescent="0.25">
      <c r="A125" s="14"/>
      <c r="B125" s="14"/>
      <c r="C125" s="46"/>
      <c r="D125" s="14"/>
      <c r="E125" s="14"/>
      <c r="F125" s="14"/>
      <c r="G125" s="14"/>
    </row>
    <row r="126" spans="1:7" x14ac:dyDescent="0.25">
      <c r="A126" s="14"/>
      <c r="B126" s="14"/>
      <c r="C126" s="46"/>
      <c r="D126" s="14"/>
      <c r="E126" s="14"/>
      <c r="F126" s="14"/>
      <c r="G126" s="14"/>
    </row>
    <row r="127" spans="1:7" x14ac:dyDescent="0.25">
      <c r="A127" s="14"/>
      <c r="B127" s="14"/>
      <c r="C127" s="46"/>
      <c r="D127" s="14"/>
      <c r="E127" s="14"/>
      <c r="F127" s="14"/>
      <c r="G127" s="14"/>
    </row>
    <row r="128" spans="1:7" x14ac:dyDescent="0.25">
      <c r="A128" s="14"/>
      <c r="B128" s="14"/>
      <c r="C128" s="46"/>
      <c r="D128" s="14"/>
      <c r="E128" s="14"/>
      <c r="F128" s="14"/>
      <c r="G128" s="14"/>
    </row>
    <row r="129" spans="1:7" x14ac:dyDescent="0.25">
      <c r="A129" s="14"/>
      <c r="B129" s="14"/>
      <c r="C129" s="46"/>
      <c r="D129" s="14"/>
      <c r="E129" s="14"/>
      <c r="F129" s="14"/>
      <c r="G129" s="14"/>
    </row>
    <row r="130" spans="1:7" x14ac:dyDescent="0.25">
      <c r="A130" s="14"/>
      <c r="B130" s="14"/>
      <c r="C130" s="46"/>
      <c r="D130" s="14"/>
      <c r="E130" s="14"/>
      <c r="F130" s="14"/>
      <c r="G130" s="14"/>
    </row>
    <row r="131" spans="1:7" x14ac:dyDescent="0.25">
      <c r="C131" s="47"/>
    </row>
    <row r="132" spans="1:7" x14ac:dyDescent="0.25">
      <c r="C132" s="47"/>
    </row>
    <row r="133" spans="1:7" x14ac:dyDescent="0.25">
      <c r="C133" s="47"/>
    </row>
    <row r="134" spans="1:7" x14ac:dyDescent="0.25">
      <c r="C134" s="47"/>
    </row>
    <row r="135" spans="1:7" x14ac:dyDescent="0.25">
      <c r="C135" s="47"/>
    </row>
    <row r="136" spans="1:7" x14ac:dyDescent="0.25">
      <c r="C136" s="47"/>
    </row>
    <row r="137" spans="1:7" x14ac:dyDescent="0.25">
      <c r="C137" s="47"/>
    </row>
    <row r="138" spans="1:7" x14ac:dyDescent="0.25">
      <c r="C138" s="47"/>
    </row>
    <row r="139" spans="1:7" x14ac:dyDescent="0.25">
      <c r="C139" s="47"/>
    </row>
    <row r="140" spans="1:7" x14ac:dyDescent="0.25">
      <c r="C140" s="47"/>
    </row>
    <row r="141" spans="1:7" x14ac:dyDescent="0.25">
      <c r="C141" s="47"/>
    </row>
    <row r="142" spans="1:7" x14ac:dyDescent="0.25">
      <c r="C142" s="47"/>
    </row>
    <row r="143" spans="1:7" x14ac:dyDescent="0.25">
      <c r="C143" s="47"/>
    </row>
    <row r="144" spans="1:7" x14ac:dyDescent="0.25">
      <c r="C144" s="47"/>
    </row>
    <row r="145" spans="3:3" x14ac:dyDescent="0.25">
      <c r="C145" s="47"/>
    </row>
    <row r="146" spans="3:3" x14ac:dyDescent="0.25">
      <c r="C146" s="47"/>
    </row>
    <row r="147" spans="3:3" x14ac:dyDescent="0.25">
      <c r="C147" s="47"/>
    </row>
    <row r="148" spans="3:3" x14ac:dyDescent="0.25">
      <c r="C148" s="47"/>
    </row>
    <row r="149" spans="3:3" x14ac:dyDescent="0.25">
      <c r="C149" s="47"/>
    </row>
    <row r="150" spans="3:3" x14ac:dyDescent="0.25">
      <c r="C150" s="47"/>
    </row>
    <row r="151" spans="3:3" x14ac:dyDescent="0.25">
      <c r="C151" s="47"/>
    </row>
    <row r="152" spans="3:3" x14ac:dyDescent="0.25">
      <c r="C152" s="47"/>
    </row>
    <row r="153" spans="3:3" x14ac:dyDescent="0.25">
      <c r="C153" s="47"/>
    </row>
    <row r="154" spans="3:3" x14ac:dyDescent="0.25">
      <c r="C154" s="47"/>
    </row>
    <row r="155" spans="3:3" x14ac:dyDescent="0.25">
      <c r="C155" s="47"/>
    </row>
    <row r="156" spans="3:3" x14ac:dyDescent="0.25">
      <c r="C156" s="47"/>
    </row>
    <row r="157" spans="3:3" x14ac:dyDescent="0.25">
      <c r="C157" s="47"/>
    </row>
    <row r="158" spans="3:3" x14ac:dyDescent="0.25">
      <c r="C158" s="47"/>
    </row>
    <row r="159" spans="3:3" x14ac:dyDescent="0.25">
      <c r="C159" s="47"/>
    </row>
    <row r="160" spans="3:3" x14ac:dyDescent="0.25">
      <c r="C160" s="47"/>
    </row>
    <row r="161" spans="3:3" x14ac:dyDescent="0.25">
      <c r="C161" s="47"/>
    </row>
    <row r="162" spans="3:3" x14ac:dyDescent="0.25">
      <c r="C162" s="47"/>
    </row>
    <row r="163" spans="3:3" x14ac:dyDescent="0.25">
      <c r="C163" s="47"/>
    </row>
    <row r="164" spans="3:3" x14ac:dyDescent="0.25">
      <c r="C164" s="47"/>
    </row>
    <row r="165" spans="3:3" x14ac:dyDescent="0.25">
      <c r="C165" s="47"/>
    </row>
    <row r="166" spans="3:3" x14ac:dyDescent="0.25">
      <c r="C166" s="47"/>
    </row>
    <row r="167" spans="3:3" x14ac:dyDescent="0.25">
      <c r="C167" s="47"/>
    </row>
    <row r="168" spans="3:3" x14ac:dyDescent="0.25">
      <c r="C168" s="47"/>
    </row>
    <row r="169" spans="3:3" x14ac:dyDescent="0.25">
      <c r="C169" s="47"/>
    </row>
    <row r="170" spans="3:3" x14ac:dyDescent="0.25">
      <c r="C170" s="47"/>
    </row>
    <row r="171" spans="3:3" x14ac:dyDescent="0.25">
      <c r="C171" s="47"/>
    </row>
    <row r="172" spans="3:3" x14ac:dyDescent="0.25">
      <c r="C172" s="47"/>
    </row>
    <row r="173" spans="3:3" x14ac:dyDescent="0.25">
      <c r="C173" s="47"/>
    </row>
    <row r="174" spans="3:3" x14ac:dyDescent="0.25">
      <c r="C174" s="47"/>
    </row>
    <row r="175" spans="3:3" x14ac:dyDescent="0.25">
      <c r="C175" s="47"/>
    </row>
    <row r="176" spans="3:3" x14ac:dyDescent="0.25">
      <c r="C176" s="47"/>
    </row>
    <row r="177" spans="3:3" x14ac:dyDescent="0.25">
      <c r="C177" s="47"/>
    </row>
    <row r="178" spans="3:3" x14ac:dyDescent="0.25">
      <c r="C178" s="47"/>
    </row>
    <row r="179" spans="3:3" x14ac:dyDescent="0.25">
      <c r="C179" s="47"/>
    </row>
    <row r="180" spans="3:3" x14ac:dyDescent="0.25">
      <c r="C180" s="47"/>
    </row>
    <row r="181" spans="3:3" x14ac:dyDescent="0.25">
      <c r="C181" s="47"/>
    </row>
    <row r="182" spans="3:3" x14ac:dyDescent="0.25">
      <c r="C182" s="47"/>
    </row>
    <row r="183" spans="3:3" x14ac:dyDescent="0.25">
      <c r="C183" s="47"/>
    </row>
    <row r="184" spans="3:3" x14ac:dyDescent="0.25">
      <c r="C184" s="47"/>
    </row>
    <row r="185" spans="3:3" x14ac:dyDescent="0.25">
      <c r="C185" s="47"/>
    </row>
    <row r="186" spans="3:3" x14ac:dyDescent="0.25">
      <c r="C186" s="47"/>
    </row>
    <row r="187" spans="3:3" x14ac:dyDescent="0.25">
      <c r="C187" s="47"/>
    </row>
    <row r="188" spans="3:3" x14ac:dyDescent="0.25">
      <c r="C188" s="47"/>
    </row>
    <row r="189" spans="3:3" x14ac:dyDescent="0.25">
      <c r="C189" s="47"/>
    </row>
    <row r="190" spans="3:3" x14ac:dyDescent="0.25">
      <c r="C190" s="47"/>
    </row>
    <row r="191" spans="3:3" x14ac:dyDescent="0.25">
      <c r="C191" s="47"/>
    </row>
    <row r="192" spans="3:3" x14ac:dyDescent="0.25">
      <c r="C192" s="47"/>
    </row>
    <row r="193" spans="3:3" x14ac:dyDescent="0.25">
      <c r="C193" s="47"/>
    </row>
    <row r="194" spans="3:3" x14ac:dyDescent="0.25">
      <c r="C194" s="47"/>
    </row>
    <row r="195" spans="3:3" x14ac:dyDescent="0.25">
      <c r="C195" s="47"/>
    </row>
    <row r="196" spans="3:3" x14ac:dyDescent="0.25">
      <c r="C196" s="47"/>
    </row>
    <row r="197" spans="3:3" x14ac:dyDescent="0.25">
      <c r="C197" s="47"/>
    </row>
    <row r="198" spans="3:3" x14ac:dyDescent="0.25">
      <c r="C198" s="47"/>
    </row>
    <row r="199" spans="3:3" x14ac:dyDescent="0.25">
      <c r="C199" s="47"/>
    </row>
    <row r="200" spans="3:3" x14ac:dyDescent="0.25">
      <c r="C200" s="47"/>
    </row>
    <row r="201" spans="3:3" x14ac:dyDescent="0.25">
      <c r="C201" s="47"/>
    </row>
    <row r="202" spans="3:3" x14ac:dyDescent="0.25">
      <c r="C202" s="47"/>
    </row>
    <row r="203" spans="3:3" x14ac:dyDescent="0.25">
      <c r="C203" s="47"/>
    </row>
    <row r="204" spans="3:3" x14ac:dyDescent="0.25">
      <c r="C204" s="47"/>
    </row>
    <row r="205" spans="3:3" x14ac:dyDescent="0.25">
      <c r="C205" s="47"/>
    </row>
    <row r="206" spans="3:3" x14ac:dyDescent="0.25">
      <c r="C206" s="47"/>
    </row>
    <row r="207" spans="3:3" x14ac:dyDescent="0.25">
      <c r="C207" s="47"/>
    </row>
    <row r="208" spans="3:3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</sheetData>
  <mergeCells count="10">
    <mergeCell ref="B11:G11"/>
    <mergeCell ref="B14:G14"/>
    <mergeCell ref="A6:G6"/>
    <mergeCell ref="A8:A10"/>
    <mergeCell ref="B8:B10"/>
    <mergeCell ref="C8:C10"/>
    <mergeCell ref="D8:D10"/>
    <mergeCell ref="E8:G8"/>
    <mergeCell ref="E9:F9"/>
    <mergeCell ref="G9:G10"/>
  </mergeCells>
  <pageMargins left="0.98425196850393704" right="0.39370078740157483" top="0.78740157480314965" bottom="0.78740157480314965" header="0.31496062992125984" footer="0.31496062992125984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2"/>
  <sheetViews>
    <sheetView showZeros="0" workbookViewId="0">
      <selection activeCell="E3" sqref="E3"/>
    </sheetView>
  </sheetViews>
  <sheetFormatPr defaultRowHeight="15" x14ac:dyDescent="0.25"/>
  <cols>
    <col min="1" max="1" width="5" style="2" customWidth="1"/>
    <col min="2" max="2" width="40.7109375" style="2" customWidth="1"/>
    <col min="3" max="3" width="6.7109375" style="3" customWidth="1"/>
    <col min="4" max="7" width="10" style="2" customWidth="1"/>
    <col min="8" max="16384" width="9.140625" style="2"/>
  </cols>
  <sheetData>
    <row r="1" spans="1:15" ht="11.25" customHeight="1" x14ac:dyDescent="0.25">
      <c r="D1" s="4"/>
      <c r="E1" s="3" t="s">
        <v>175</v>
      </c>
      <c r="F1" s="3"/>
      <c r="G1" s="3"/>
    </row>
    <row r="2" spans="1:15" x14ac:dyDescent="0.25">
      <c r="E2" s="3" t="s">
        <v>61</v>
      </c>
      <c r="F2" s="3"/>
      <c r="G2" s="3"/>
    </row>
    <row r="3" spans="1:15" x14ac:dyDescent="0.25">
      <c r="E3" s="3" t="s">
        <v>419</v>
      </c>
      <c r="F3" s="3"/>
      <c r="G3" s="3"/>
    </row>
    <row r="4" spans="1:15" x14ac:dyDescent="0.25">
      <c r="E4" s="3" t="s">
        <v>291</v>
      </c>
      <c r="F4" s="3"/>
      <c r="G4" s="3"/>
    </row>
    <row r="5" spans="1:15" x14ac:dyDescent="0.25">
      <c r="E5" s="3"/>
      <c r="F5" s="3"/>
      <c r="G5" s="3"/>
    </row>
    <row r="6" spans="1:15" ht="30.75" customHeight="1" x14ac:dyDescent="0.25">
      <c r="A6" s="242" t="s">
        <v>382</v>
      </c>
      <c r="B6" s="242"/>
      <c r="C6" s="242"/>
      <c r="D6" s="242"/>
      <c r="E6" s="242"/>
      <c r="F6" s="242"/>
      <c r="G6" s="242"/>
    </row>
    <row r="7" spans="1:15" ht="17.25" customHeight="1" x14ac:dyDescent="0.25">
      <c r="G7" s="4" t="s">
        <v>189</v>
      </c>
      <c r="O7" s="2" t="s">
        <v>383</v>
      </c>
    </row>
    <row r="8" spans="1:15" ht="15" customHeight="1" x14ac:dyDescent="0.25">
      <c r="A8" s="243" t="s">
        <v>5</v>
      </c>
      <c r="B8" s="276" t="s">
        <v>194</v>
      </c>
      <c r="C8" s="244" t="s">
        <v>60</v>
      </c>
      <c r="D8" s="245" t="s">
        <v>0</v>
      </c>
      <c r="E8" s="246" t="s">
        <v>226</v>
      </c>
      <c r="F8" s="247"/>
      <c r="G8" s="248"/>
    </row>
    <row r="9" spans="1:15" x14ac:dyDescent="0.25">
      <c r="A9" s="243"/>
      <c r="B9" s="277"/>
      <c r="C9" s="244"/>
      <c r="D9" s="245"/>
      <c r="E9" s="245" t="s">
        <v>1</v>
      </c>
      <c r="F9" s="245"/>
      <c r="G9" s="244" t="s">
        <v>2</v>
      </c>
    </row>
    <row r="10" spans="1:15" ht="28.5" customHeight="1" x14ac:dyDescent="0.25">
      <c r="A10" s="243"/>
      <c r="B10" s="278"/>
      <c r="C10" s="244"/>
      <c r="D10" s="245"/>
      <c r="E10" s="6" t="s">
        <v>3</v>
      </c>
      <c r="F10" s="5" t="s">
        <v>4</v>
      </c>
      <c r="G10" s="244"/>
    </row>
    <row r="11" spans="1:15" ht="15.95" customHeight="1" x14ac:dyDescent="0.25">
      <c r="A11" s="7" t="s">
        <v>79</v>
      </c>
      <c r="B11" s="251" t="s">
        <v>6</v>
      </c>
      <c r="C11" s="252"/>
      <c r="D11" s="252"/>
      <c r="E11" s="252"/>
      <c r="F11" s="252"/>
      <c r="G11" s="253"/>
    </row>
    <row r="12" spans="1:15" ht="15" customHeight="1" x14ac:dyDescent="0.25">
      <c r="A12" s="7" t="s">
        <v>206</v>
      </c>
      <c r="B12" s="8" t="s">
        <v>20</v>
      </c>
      <c r="C12" s="9" t="s">
        <v>9</v>
      </c>
      <c r="D12" s="10">
        <f>E12+G12</f>
        <v>5764</v>
      </c>
      <c r="E12" s="10">
        <v>5764</v>
      </c>
      <c r="F12" s="10"/>
      <c r="G12" s="10"/>
    </row>
    <row r="13" spans="1:15" ht="15" customHeight="1" x14ac:dyDescent="0.25">
      <c r="A13" s="7" t="s">
        <v>80</v>
      </c>
      <c r="B13" s="8" t="s">
        <v>7</v>
      </c>
      <c r="C13" s="9" t="s">
        <v>9</v>
      </c>
      <c r="D13" s="10">
        <f t="shared" ref="D13:D21" si="0">E13+G13</f>
        <v>2172</v>
      </c>
      <c r="E13" s="10">
        <v>2172</v>
      </c>
      <c r="F13" s="10"/>
      <c r="G13" s="10"/>
    </row>
    <row r="14" spans="1:15" ht="15" customHeight="1" x14ac:dyDescent="0.25">
      <c r="A14" s="7" t="s">
        <v>81</v>
      </c>
      <c r="B14" s="8" t="s">
        <v>10</v>
      </c>
      <c r="C14" s="9" t="s">
        <v>9</v>
      </c>
      <c r="D14" s="10">
        <f t="shared" si="0"/>
        <v>580</v>
      </c>
      <c r="E14" s="10">
        <v>580</v>
      </c>
      <c r="F14" s="10"/>
      <c r="G14" s="10"/>
    </row>
    <row r="15" spans="1:15" ht="15" customHeight="1" x14ac:dyDescent="0.25">
      <c r="A15" s="7" t="s">
        <v>82</v>
      </c>
      <c r="B15" s="8" t="s">
        <v>11</v>
      </c>
      <c r="C15" s="9" t="s">
        <v>9</v>
      </c>
      <c r="D15" s="10">
        <f t="shared" si="0"/>
        <v>464</v>
      </c>
      <c r="E15" s="10">
        <v>464</v>
      </c>
      <c r="F15" s="10"/>
      <c r="G15" s="10"/>
    </row>
    <row r="16" spans="1:15" ht="15" customHeight="1" x14ac:dyDescent="0.25">
      <c r="A16" s="7" t="s">
        <v>83</v>
      </c>
      <c r="B16" s="8" t="s">
        <v>12</v>
      </c>
      <c r="C16" s="9" t="s">
        <v>9</v>
      </c>
      <c r="D16" s="10">
        <f t="shared" si="0"/>
        <v>1304</v>
      </c>
      <c r="E16" s="10">
        <v>1304</v>
      </c>
      <c r="F16" s="10"/>
      <c r="G16" s="10"/>
    </row>
    <row r="17" spans="1:7" ht="15" customHeight="1" x14ac:dyDescent="0.25">
      <c r="A17" s="11" t="s">
        <v>84</v>
      </c>
      <c r="B17" s="12" t="s">
        <v>14</v>
      </c>
      <c r="C17" s="9" t="s">
        <v>9</v>
      </c>
      <c r="D17" s="10">
        <f t="shared" si="0"/>
        <v>724</v>
      </c>
      <c r="E17" s="10">
        <v>724</v>
      </c>
      <c r="F17" s="10"/>
      <c r="G17" s="10"/>
    </row>
    <row r="18" spans="1:7" ht="15" customHeight="1" x14ac:dyDescent="0.25">
      <c r="A18" s="13" t="s">
        <v>85</v>
      </c>
      <c r="B18" s="14" t="s">
        <v>15</v>
      </c>
      <c r="C18" s="9" t="s">
        <v>9</v>
      </c>
      <c r="D18" s="10">
        <f t="shared" si="0"/>
        <v>87</v>
      </c>
      <c r="E18" s="10">
        <v>87</v>
      </c>
      <c r="F18" s="10"/>
      <c r="G18" s="10"/>
    </row>
    <row r="19" spans="1:7" ht="15" customHeight="1" x14ac:dyDescent="0.25">
      <c r="A19" s="7" t="s">
        <v>86</v>
      </c>
      <c r="B19" s="8" t="s">
        <v>16</v>
      </c>
      <c r="C19" s="9" t="s">
        <v>9</v>
      </c>
      <c r="D19" s="10">
        <f t="shared" si="0"/>
        <v>4055</v>
      </c>
      <c r="E19" s="10">
        <v>4055</v>
      </c>
      <c r="F19" s="10"/>
      <c r="G19" s="10"/>
    </row>
    <row r="20" spans="1:7" ht="15" customHeight="1" x14ac:dyDescent="0.25">
      <c r="A20" s="7" t="s">
        <v>87</v>
      </c>
      <c r="B20" s="8" t="s">
        <v>17</v>
      </c>
      <c r="C20" s="9" t="s">
        <v>9</v>
      </c>
      <c r="D20" s="10">
        <f t="shared" si="0"/>
        <v>493</v>
      </c>
      <c r="E20" s="10">
        <v>493</v>
      </c>
      <c r="F20" s="10"/>
      <c r="G20" s="10"/>
    </row>
    <row r="21" spans="1:7" ht="15" customHeight="1" x14ac:dyDescent="0.25">
      <c r="A21" s="7" t="s">
        <v>88</v>
      </c>
      <c r="B21" s="8" t="s">
        <v>18</v>
      </c>
      <c r="C21" s="9" t="s">
        <v>9</v>
      </c>
      <c r="D21" s="10">
        <f t="shared" si="0"/>
        <v>754</v>
      </c>
      <c r="E21" s="10">
        <v>754</v>
      </c>
      <c r="F21" s="10"/>
      <c r="G21" s="10"/>
    </row>
    <row r="22" spans="1:7" ht="15.95" customHeight="1" x14ac:dyDescent="0.25">
      <c r="A22" s="15" t="s">
        <v>89</v>
      </c>
      <c r="B22" s="1" t="s">
        <v>197</v>
      </c>
      <c r="C22" s="16"/>
      <c r="D22" s="1">
        <f>SUM(D12:D21)</f>
        <v>16397</v>
      </c>
      <c r="E22" s="1">
        <f>SUM(E12:E21)</f>
        <v>16397</v>
      </c>
      <c r="F22" s="1">
        <f>SUM(F12:F21)</f>
        <v>0</v>
      </c>
      <c r="G22" s="1">
        <f>SUM(G12:G21)</f>
        <v>0</v>
      </c>
    </row>
    <row r="23" spans="1:7" ht="15.95" customHeight="1" x14ac:dyDescent="0.25">
      <c r="A23" s="13" t="s">
        <v>90</v>
      </c>
      <c r="B23" s="254" t="s">
        <v>66</v>
      </c>
      <c r="C23" s="255"/>
      <c r="D23" s="255"/>
      <c r="E23" s="255"/>
      <c r="F23" s="255"/>
      <c r="G23" s="256"/>
    </row>
    <row r="24" spans="1:7" ht="15" customHeight="1" x14ac:dyDescent="0.25">
      <c r="A24" s="7" t="s">
        <v>91</v>
      </c>
      <c r="B24" s="8" t="s">
        <v>7</v>
      </c>
      <c r="C24" s="9" t="s">
        <v>22</v>
      </c>
      <c r="D24" s="10">
        <f>E24+G24</f>
        <v>87</v>
      </c>
      <c r="E24" s="10">
        <v>87</v>
      </c>
      <c r="F24" s="10"/>
      <c r="G24" s="10"/>
    </row>
    <row r="25" spans="1:7" ht="15" customHeight="1" x14ac:dyDescent="0.25">
      <c r="A25" s="7" t="s">
        <v>92</v>
      </c>
      <c r="B25" s="8" t="s">
        <v>10</v>
      </c>
      <c r="C25" s="9" t="s">
        <v>22</v>
      </c>
      <c r="D25" s="10">
        <f t="shared" ref="D25:D34" si="1">E25+G25</f>
        <v>985</v>
      </c>
      <c r="E25" s="10">
        <v>985</v>
      </c>
      <c r="F25" s="10"/>
      <c r="G25" s="10"/>
    </row>
    <row r="26" spans="1:7" ht="15" customHeight="1" x14ac:dyDescent="0.25">
      <c r="A26" s="7" t="s">
        <v>93</v>
      </c>
      <c r="B26" s="8" t="s">
        <v>11</v>
      </c>
      <c r="C26" s="9" t="s">
        <v>22</v>
      </c>
      <c r="D26" s="10">
        <f t="shared" si="1"/>
        <v>16942</v>
      </c>
      <c r="E26" s="10">
        <v>12598</v>
      </c>
      <c r="F26" s="10"/>
      <c r="G26" s="10">
        <v>4344</v>
      </c>
    </row>
    <row r="27" spans="1:7" ht="15" customHeight="1" x14ac:dyDescent="0.25">
      <c r="A27" s="7" t="s">
        <v>94</v>
      </c>
      <c r="B27" s="8" t="s">
        <v>12</v>
      </c>
      <c r="C27" s="9" t="s">
        <v>22</v>
      </c>
      <c r="D27" s="10">
        <f t="shared" si="1"/>
        <v>811</v>
      </c>
      <c r="E27" s="10">
        <v>811</v>
      </c>
      <c r="F27" s="10"/>
      <c r="G27" s="10"/>
    </row>
    <row r="28" spans="1:7" ht="15" customHeight="1" x14ac:dyDescent="0.25">
      <c r="A28" s="7" t="s">
        <v>95</v>
      </c>
      <c r="B28" s="8" t="s">
        <v>13</v>
      </c>
      <c r="C28" s="9" t="s">
        <v>22</v>
      </c>
      <c r="D28" s="10">
        <f t="shared" si="1"/>
        <v>2027</v>
      </c>
      <c r="E28" s="10">
        <v>2027</v>
      </c>
      <c r="F28" s="10"/>
      <c r="G28" s="10"/>
    </row>
    <row r="29" spans="1:7" ht="15" customHeight="1" x14ac:dyDescent="0.25">
      <c r="A29" s="11" t="s">
        <v>96</v>
      </c>
      <c r="B29" s="12" t="s">
        <v>14</v>
      </c>
      <c r="C29" s="9" t="s">
        <v>22</v>
      </c>
      <c r="D29" s="10">
        <f t="shared" si="1"/>
        <v>3766</v>
      </c>
      <c r="E29" s="10">
        <v>3766</v>
      </c>
      <c r="F29" s="10"/>
      <c r="G29" s="10"/>
    </row>
    <row r="30" spans="1:7" ht="15" customHeight="1" x14ac:dyDescent="0.25">
      <c r="A30" s="13" t="s">
        <v>97</v>
      </c>
      <c r="B30" s="14" t="s">
        <v>15</v>
      </c>
      <c r="C30" s="9" t="s">
        <v>22</v>
      </c>
      <c r="D30" s="10">
        <f t="shared" si="1"/>
        <v>2289</v>
      </c>
      <c r="E30" s="10">
        <v>2289</v>
      </c>
      <c r="F30" s="10"/>
      <c r="G30" s="10"/>
    </row>
    <row r="31" spans="1:7" ht="15" customHeight="1" x14ac:dyDescent="0.25">
      <c r="A31" s="7" t="s">
        <v>98</v>
      </c>
      <c r="B31" s="8" t="s">
        <v>16</v>
      </c>
      <c r="C31" s="9" t="s">
        <v>22</v>
      </c>
      <c r="D31" s="10">
        <f t="shared" si="1"/>
        <v>8228</v>
      </c>
      <c r="E31" s="10">
        <v>5621</v>
      </c>
      <c r="F31" s="10"/>
      <c r="G31" s="10">
        <v>2607</v>
      </c>
    </row>
    <row r="32" spans="1:7" ht="15" customHeight="1" x14ac:dyDescent="0.25">
      <c r="A32" s="7" t="s">
        <v>99</v>
      </c>
      <c r="B32" s="8" t="s">
        <v>17</v>
      </c>
      <c r="C32" s="9" t="s">
        <v>22</v>
      </c>
      <c r="D32" s="10">
        <f t="shared" si="1"/>
        <v>464</v>
      </c>
      <c r="E32" s="10">
        <v>464</v>
      </c>
      <c r="F32" s="10"/>
      <c r="G32" s="10"/>
    </row>
    <row r="33" spans="1:7" ht="15" customHeight="1" x14ac:dyDescent="0.25">
      <c r="A33" s="7" t="s">
        <v>100</v>
      </c>
      <c r="B33" s="8" t="s">
        <v>18</v>
      </c>
      <c r="C33" s="9" t="s">
        <v>22</v>
      </c>
      <c r="D33" s="10">
        <f t="shared" si="1"/>
        <v>2202</v>
      </c>
      <c r="E33" s="10">
        <v>2202</v>
      </c>
      <c r="F33" s="10"/>
      <c r="G33" s="10"/>
    </row>
    <row r="34" spans="1:7" ht="15" customHeight="1" x14ac:dyDescent="0.25">
      <c r="A34" s="7" t="s">
        <v>101</v>
      </c>
      <c r="B34" s="8" t="s">
        <v>19</v>
      </c>
      <c r="C34" s="9" t="s">
        <v>22</v>
      </c>
      <c r="D34" s="10">
        <f t="shared" si="1"/>
        <v>869</v>
      </c>
      <c r="E34" s="10">
        <v>869</v>
      </c>
      <c r="F34" s="10"/>
      <c r="G34" s="10"/>
    </row>
    <row r="35" spans="1:7" ht="15.95" customHeight="1" x14ac:dyDescent="0.25">
      <c r="A35" s="15" t="s">
        <v>102</v>
      </c>
      <c r="B35" s="1" t="s">
        <v>198</v>
      </c>
      <c r="C35" s="17"/>
      <c r="D35" s="1">
        <f>SUM(D24:D34)</f>
        <v>38670</v>
      </c>
      <c r="E35" s="1">
        <f>SUM(E24:E34)</f>
        <v>31719</v>
      </c>
      <c r="F35" s="1">
        <f>SUM(F24:F34)</f>
        <v>0</v>
      </c>
      <c r="G35" s="1">
        <f>SUM(G24:G34)</f>
        <v>6951</v>
      </c>
    </row>
    <row r="36" spans="1:7" ht="15.95" customHeight="1" x14ac:dyDescent="0.25">
      <c r="A36" s="13" t="s">
        <v>103</v>
      </c>
      <c r="B36" s="254" t="s">
        <v>70</v>
      </c>
      <c r="C36" s="252"/>
      <c r="D36" s="252"/>
      <c r="E36" s="252"/>
      <c r="F36" s="252"/>
      <c r="G36" s="253"/>
    </row>
    <row r="37" spans="1:7" ht="15" customHeight="1" x14ac:dyDescent="0.25">
      <c r="A37" s="7" t="s">
        <v>104</v>
      </c>
      <c r="B37" s="18" t="s">
        <v>20</v>
      </c>
      <c r="C37" s="9" t="s">
        <v>34</v>
      </c>
      <c r="D37" s="10">
        <f>E37+G37</f>
        <v>99484</v>
      </c>
      <c r="E37" s="10">
        <v>33306</v>
      </c>
      <c r="F37" s="10"/>
      <c r="G37" s="10">
        <v>66178</v>
      </c>
    </row>
    <row r="38" spans="1:7" ht="15.95" customHeight="1" x14ac:dyDescent="0.25">
      <c r="A38" s="15" t="s">
        <v>105</v>
      </c>
      <c r="B38" s="19" t="s">
        <v>199</v>
      </c>
      <c r="C38" s="20"/>
      <c r="D38" s="1">
        <f>D37</f>
        <v>99484</v>
      </c>
      <c r="E38" s="1">
        <f>E37</f>
        <v>33306</v>
      </c>
      <c r="F38" s="1">
        <f>F37</f>
        <v>0</v>
      </c>
      <c r="G38" s="1">
        <f>G37</f>
        <v>66178</v>
      </c>
    </row>
    <row r="39" spans="1:7" ht="15.95" customHeight="1" x14ac:dyDescent="0.25">
      <c r="A39" s="13" t="s">
        <v>106</v>
      </c>
      <c r="B39" s="254" t="s">
        <v>191</v>
      </c>
      <c r="C39" s="255"/>
      <c r="D39" s="255"/>
      <c r="E39" s="255"/>
      <c r="F39" s="255"/>
      <c r="G39" s="256"/>
    </row>
    <row r="40" spans="1:7" ht="15" customHeight="1" x14ac:dyDescent="0.25">
      <c r="A40" s="7" t="s">
        <v>107</v>
      </c>
      <c r="B40" s="21" t="s">
        <v>176</v>
      </c>
      <c r="C40" s="22" t="s">
        <v>57</v>
      </c>
      <c r="D40" s="10">
        <f t="shared" ref="D40:D66" si="2">E40+G40</f>
        <v>1738</v>
      </c>
      <c r="E40" s="10">
        <v>1738</v>
      </c>
      <c r="F40" s="10"/>
      <c r="G40" s="10"/>
    </row>
    <row r="41" spans="1:7" ht="15" customHeight="1" x14ac:dyDescent="0.25">
      <c r="A41" s="7" t="s">
        <v>108</v>
      </c>
      <c r="B41" s="21" t="s">
        <v>184</v>
      </c>
      <c r="C41" s="22" t="s">
        <v>57</v>
      </c>
      <c r="D41" s="10">
        <f t="shared" si="2"/>
        <v>6563</v>
      </c>
      <c r="E41" s="10">
        <v>6563</v>
      </c>
      <c r="F41" s="10"/>
      <c r="G41" s="10"/>
    </row>
    <row r="42" spans="1:7" ht="15" customHeight="1" x14ac:dyDescent="0.25">
      <c r="A42" s="11" t="s">
        <v>109</v>
      </c>
      <c r="B42" s="12" t="s">
        <v>163</v>
      </c>
      <c r="C42" s="22" t="s">
        <v>57</v>
      </c>
      <c r="D42" s="10">
        <f t="shared" si="2"/>
        <v>7327</v>
      </c>
      <c r="E42" s="10">
        <v>7327</v>
      </c>
      <c r="F42" s="10"/>
      <c r="G42" s="10"/>
    </row>
    <row r="43" spans="1:7" ht="15" customHeight="1" x14ac:dyDescent="0.25">
      <c r="A43" s="13" t="s">
        <v>110</v>
      </c>
      <c r="B43" s="23" t="s">
        <v>46</v>
      </c>
      <c r="C43" s="22" t="s">
        <v>57</v>
      </c>
      <c r="D43" s="10">
        <f t="shared" si="2"/>
        <v>5797</v>
      </c>
      <c r="E43" s="10">
        <v>5797</v>
      </c>
      <c r="F43" s="10"/>
      <c r="G43" s="10"/>
    </row>
    <row r="44" spans="1:7" ht="15" customHeight="1" x14ac:dyDescent="0.25">
      <c r="A44" s="7" t="s">
        <v>111</v>
      </c>
      <c r="B44" s="21" t="s">
        <v>45</v>
      </c>
      <c r="C44" s="22" t="s">
        <v>57</v>
      </c>
      <c r="D44" s="10">
        <f t="shared" si="2"/>
        <v>6957</v>
      </c>
      <c r="E44" s="10">
        <v>6957</v>
      </c>
      <c r="F44" s="10"/>
      <c r="G44" s="10"/>
    </row>
    <row r="45" spans="1:7" ht="15" customHeight="1" x14ac:dyDescent="0.25">
      <c r="A45" s="7" t="s">
        <v>112</v>
      </c>
      <c r="B45" s="21" t="s">
        <v>167</v>
      </c>
      <c r="C45" s="9" t="s">
        <v>57</v>
      </c>
      <c r="D45" s="10">
        <f t="shared" si="2"/>
        <v>32878</v>
      </c>
      <c r="E45" s="10">
        <v>32878</v>
      </c>
      <c r="F45" s="10">
        <v>16044</v>
      </c>
      <c r="G45" s="10"/>
    </row>
    <row r="46" spans="1:7" ht="15" customHeight="1" x14ac:dyDescent="0.25">
      <c r="A46" s="7" t="s">
        <v>113</v>
      </c>
      <c r="B46" s="21" t="s">
        <v>165</v>
      </c>
      <c r="C46" s="9" t="s">
        <v>57</v>
      </c>
      <c r="D46" s="10">
        <f t="shared" si="2"/>
        <v>1449</v>
      </c>
      <c r="E46" s="10">
        <v>1449</v>
      </c>
      <c r="F46" s="10"/>
      <c r="G46" s="10"/>
    </row>
    <row r="47" spans="1:7" ht="15" customHeight="1" x14ac:dyDescent="0.25">
      <c r="A47" s="7" t="s">
        <v>114</v>
      </c>
      <c r="B47" s="21" t="s">
        <v>166</v>
      </c>
      <c r="C47" s="9" t="s">
        <v>57</v>
      </c>
      <c r="D47" s="10">
        <f t="shared" si="2"/>
        <v>1738</v>
      </c>
      <c r="E47" s="10">
        <v>1738</v>
      </c>
      <c r="F47" s="10"/>
      <c r="G47" s="10"/>
    </row>
    <row r="48" spans="1:7" ht="15" customHeight="1" x14ac:dyDescent="0.25">
      <c r="A48" s="7" t="s">
        <v>115</v>
      </c>
      <c r="B48" s="24" t="s">
        <v>52</v>
      </c>
      <c r="C48" s="22" t="s">
        <v>57</v>
      </c>
      <c r="D48" s="10">
        <f t="shared" si="2"/>
        <v>5593</v>
      </c>
      <c r="E48" s="10">
        <v>5593</v>
      </c>
      <c r="F48" s="10"/>
      <c r="G48" s="10"/>
    </row>
    <row r="49" spans="1:7" ht="15" customHeight="1" x14ac:dyDescent="0.25">
      <c r="A49" s="7" t="s">
        <v>116</v>
      </c>
      <c r="B49" s="21" t="s">
        <v>71</v>
      </c>
      <c r="C49" s="22" t="s">
        <v>57</v>
      </c>
      <c r="D49" s="10">
        <f t="shared" si="2"/>
        <v>5730</v>
      </c>
      <c r="E49" s="10">
        <v>5730</v>
      </c>
      <c r="F49" s="10"/>
      <c r="G49" s="10"/>
    </row>
    <row r="50" spans="1:7" ht="15" customHeight="1" x14ac:dyDescent="0.25">
      <c r="A50" s="7" t="s">
        <v>117</v>
      </c>
      <c r="B50" s="21" t="s">
        <v>44</v>
      </c>
      <c r="C50" s="22" t="s">
        <v>57</v>
      </c>
      <c r="D50" s="10">
        <f t="shared" si="2"/>
        <v>24312</v>
      </c>
      <c r="E50" s="10">
        <v>24312</v>
      </c>
      <c r="F50" s="10"/>
      <c r="G50" s="10"/>
    </row>
    <row r="51" spans="1:7" ht="15" customHeight="1" x14ac:dyDescent="0.25">
      <c r="A51" s="7" t="s">
        <v>170</v>
      </c>
      <c r="B51" s="24" t="s">
        <v>43</v>
      </c>
      <c r="C51" s="22" t="s">
        <v>57</v>
      </c>
      <c r="D51" s="10">
        <f t="shared" si="2"/>
        <v>21904</v>
      </c>
      <c r="E51" s="10">
        <v>21904</v>
      </c>
      <c r="F51" s="10"/>
      <c r="G51" s="10"/>
    </row>
    <row r="52" spans="1:7" ht="15" customHeight="1" x14ac:dyDescent="0.25">
      <c r="A52" s="7" t="s">
        <v>171</v>
      </c>
      <c r="B52" s="21" t="s">
        <v>177</v>
      </c>
      <c r="C52" s="22" t="s">
        <v>57</v>
      </c>
      <c r="D52" s="10">
        <f t="shared" si="2"/>
        <v>10015</v>
      </c>
      <c r="E52" s="10">
        <v>10015</v>
      </c>
      <c r="F52" s="10"/>
      <c r="G52" s="10"/>
    </row>
    <row r="53" spans="1:7" ht="15" customHeight="1" x14ac:dyDescent="0.25">
      <c r="A53" s="7" t="s">
        <v>118</v>
      </c>
      <c r="B53" s="21" t="s">
        <v>168</v>
      </c>
      <c r="C53" s="22" t="s">
        <v>57</v>
      </c>
      <c r="D53" s="10">
        <f t="shared" si="2"/>
        <v>57941</v>
      </c>
      <c r="E53" s="10">
        <v>57941</v>
      </c>
      <c r="F53" s="10"/>
      <c r="G53" s="10"/>
    </row>
    <row r="54" spans="1:7" ht="15" customHeight="1" x14ac:dyDescent="0.25">
      <c r="A54" s="7" t="s">
        <v>172</v>
      </c>
      <c r="B54" s="21" t="s">
        <v>36</v>
      </c>
      <c r="C54" s="22" t="s">
        <v>57</v>
      </c>
      <c r="D54" s="10">
        <f t="shared" si="2"/>
        <v>33475</v>
      </c>
      <c r="E54" s="10">
        <v>33475</v>
      </c>
      <c r="F54" s="10"/>
      <c r="G54" s="10"/>
    </row>
    <row r="55" spans="1:7" ht="15" customHeight="1" x14ac:dyDescent="0.25">
      <c r="A55" s="7" t="s">
        <v>173</v>
      </c>
      <c r="B55" s="21" t="s">
        <v>38</v>
      </c>
      <c r="C55" s="22" t="s">
        <v>57</v>
      </c>
      <c r="D55" s="10">
        <f t="shared" si="2"/>
        <v>32467</v>
      </c>
      <c r="E55" s="10">
        <v>32467</v>
      </c>
      <c r="F55" s="10"/>
      <c r="G55" s="10"/>
    </row>
    <row r="56" spans="1:7" ht="15" customHeight="1" x14ac:dyDescent="0.25">
      <c r="A56" s="7" t="s">
        <v>119</v>
      </c>
      <c r="B56" s="21" t="s">
        <v>40</v>
      </c>
      <c r="C56" s="22" t="s">
        <v>57</v>
      </c>
      <c r="D56" s="10">
        <f t="shared" si="2"/>
        <v>72516</v>
      </c>
      <c r="E56" s="10">
        <v>72516</v>
      </c>
      <c r="F56" s="10"/>
      <c r="G56" s="10"/>
    </row>
    <row r="57" spans="1:7" ht="15" customHeight="1" x14ac:dyDescent="0.25">
      <c r="A57" s="7" t="s">
        <v>120</v>
      </c>
      <c r="B57" s="21" t="s">
        <v>39</v>
      </c>
      <c r="C57" s="22" t="s">
        <v>57</v>
      </c>
      <c r="D57" s="10">
        <f t="shared" si="2"/>
        <v>34183</v>
      </c>
      <c r="E57" s="10">
        <v>34183</v>
      </c>
      <c r="F57" s="10"/>
      <c r="G57" s="10"/>
    </row>
    <row r="58" spans="1:7" ht="15" customHeight="1" x14ac:dyDescent="0.25">
      <c r="A58" s="7" t="s">
        <v>121</v>
      </c>
      <c r="B58" s="18" t="s">
        <v>37</v>
      </c>
      <c r="C58" s="9" t="s">
        <v>57</v>
      </c>
      <c r="D58" s="10">
        <f t="shared" si="2"/>
        <v>55947</v>
      </c>
      <c r="E58" s="10">
        <v>55947</v>
      </c>
      <c r="F58" s="10"/>
      <c r="G58" s="10"/>
    </row>
    <row r="59" spans="1:7" ht="15" customHeight="1" x14ac:dyDescent="0.25">
      <c r="A59" s="7" t="s">
        <v>122</v>
      </c>
      <c r="B59" s="25" t="s">
        <v>41</v>
      </c>
      <c r="C59" s="9" t="s">
        <v>57</v>
      </c>
      <c r="D59" s="10">
        <f t="shared" si="2"/>
        <v>9185</v>
      </c>
      <c r="E59" s="10">
        <v>9185</v>
      </c>
      <c r="F59" s="10"/>
      <c r="G59" s="10"/>
    </row>
    <row r="60" spans="1:7" ht="15" customHeight="1" x14ac:dyDescent="0.25">
      <c r="A60" s="7" t="s">
        <v>123</v>
      </c>
      <c r="B60" s="25" t="s">
        <v>42</v>
      </c>
      <c r="C60" s="9" t="s">
        <v>57</v>
      </c>
      <c r="D60" s="10">
        <f t="shared" si="2"/>
        <v>15391</v>
      </c>
      <c r="E60" s="10">
        <v>15391</v>
      </c>
      <c r="F60" s="10"/>
      <c r="G60" s="10"/>
    </row>
    <row r="61" spans="1:7" ht="15" customHeight="1" x14ac:dyDescent="0.25">
      <c r="A61" s="7" t="s">
        <v>183</v>
      </c>
      <c r="B61" s="18" t="s">
        <v>55</v>
      </c>
      <c r="C61" s="9" t="s">
        <v>57</v>
      </c>
      <c r="D61" s="10">
        <f t="shared" si="2"/>
        <v>2984</v>
      </c>
      <c r="E61" s="10">
        <v>2984</v>
      </c>
      <c r="F61" s="10">
        <v>1738</v>
      </c>
      <c r="G61" s="10"/>
    </row>
    <row r="62" spans="1:7" ht="15" customHeight="1" x14ac:dyDescent="0.25">
      <c r="A62" s="7" t="s">
        <v>124</v>
      </c>
      <c r="B62" s="18" t="s">
        <v>54</v>
      </c>
      <c r="C62" s="9" t="s">
        <v>57</v>
      </c>
      <c r="D62" s="10">
        <f t="shared" si="2"/>
        <v>47310</v>
      </c>
      <c r="E62" s="10">
        <v>47310</v>
      </c>
      <c r="F62" s="10">
        <v>30394</v>
      </c>
      <c r="G62" s="10"/>
    </row>
    <row r="63" spans="1:7" ht="15" customHeight="1" x14ac:dyDescent="0.25">
      <c r="A63" s="7" t="s">
        <v>125</v>
      </c>
      <c r="B63" s="18" t="s">
        <v>73</v>
      </c>
      <c r="C63" s="9" t="s">
        <v>57</v>
      </c>
      <c r="D63" s="10">
        <f t="shared" si="2"/>
        <v>7937</v>
      </c>
      <c r="E63" s="10">
        <v>7937</v>
      </c>
      <c r="F63" s="10">
        <v>3620</v>
      </c>
      <c r="G63" s="10"/>
    </row>
    <row r="64" spans="1:7" ht="15" customHeight="1" x14ac:dyDescent="0.25">
      <c r="A64" s="7" t="s">
        <v>126</v>
      </c>
      <c r="B64" s="18" t="s">
        <v>56</v>
      </c>
      <c r="C64" s="9" t="s">
        <v>57</v>
      </c>
      <c r="D64" s="10">
        <f t="shared" si="2"/>
        <v>26065</v>
      </c>
      <c r="E64" s="10">
        <v>26065</v>
      </c>
      <c r="F64" s="10"/>
      <c r="G64" s="10"/>
    </row>
    <row r="65" spans="1:7" ht="15" customHeight="1" x14ac:dyDescent="0.25">
      <c r="A65" s="7" t="s">
        <v>127</v>
      </c>
      <c r="B65" s="18" t="s">
        <v>185</v>
      </c>
      <c r="C65" s="9" t="s">
        <v>57</v>
      </c>
      <c r="D65" s="10">
        <f t="shared" si="2"/>
        <v>12354</v>
      </c>
      <c r="E65" s="10">
        <v>12354</v>
      </c>
      <c r="F65" s="10"/>
      <c r="G65" s="10"/>
    </row>
    <row r="66" spans="1:7" s="26" customFormat="1" ht="15" customHeight="1" x14ac:dyDescent="0.25">
      <c r="A66" s="7" t="s">
        <v>128</v>
      </c>
      <c r="B66" s="18" t="s">
        <v>186</v>
      </c>
      <c r="C66" s="9" t="s">
        <v>57</v>
      </c>
      <c r="D66" s="10">
        <f t="shared" si="2"/>
        <v>1738</v>
      </c>
      <c r="E66" s="10">
        <v>1738</v>
      </c>
      <c r="F66" s="10"/>
      <c r="G66" s="10"/>
    </row>
    <row r="67" spans="1:7" ht="15.95" customHeight="1" x14ac:dyDescent="0.25">
      <c r="A67" s="15" t="s">
        <v>179</v>
      </c>
      <c r="B67" s="19" t="s">
        <v>200</v>
      </c>
      <c r="C67" s="17"/>
      <c r="D67" s="1">
        <f>SUM(D40:D66)</f>
        <v>541494</v>
      </c>
      <c r="E67" s="1">
        <f>SUM(E40:E66)</f>
        <v>541494</v>
      </c>
      <c r="F67" s="1">
        <f>SUM(F40:F66)</f>
        <v>51796</v>
      </c>
      <c r="G67" s="1">
        <f>SUM(G40:G66)</f>
        <v>0</v>
      </c>
    </row>
    <row r="68" spans="1:7" ht="15.95" customHeight="1" x14ac:dyDescent="0.25">
      <c r="A68" s="13" t="s">
        <v>129</v>
      </c>
      <c r="B68" s="257" t="s">
        <v>74</v>
      </c>
      <c r="C68" s="258"/>
      <c r="D68" s="258"/>
      <c r="E68" s="258"/>
      <c r="F68" s="258"/>
      <c r="G68" s="258"/>
    </row>
    <row r="69" spans="1:7" ht="15" customHeight="1" x14ac:dyDescent="0.25">
      <c r="A69" s="27" t="s">
        <v>130</v>
      </c>
      <c r="B69" s="21" t="s">
        <v>7</v>
      </c>
      <c r="C69" s="28" t="s">
        <v>32</v>
      </c>
      <c r="D69" s="10">
        <f t="shared" ref="D69:D82" si="3">E69+G69</f>
        <v>754</v>
      </c>
      <c r="E69" s="29">
        <v>754</v>
      </c>
      <c r="F69" s="29"/>
      <c r="G69" s="29"/>
    </row>
    <row r="70" spans="1:7" ht="15" customHeight="1" x14ac:dyDescent="0.25">
      <c r="A70" s="27" t="s">
        <v>131</v>
      </c>
      <c r="B70" s="21" t="s">
        <v>10</v>
      </c>
      <c r="C70" s="28" t="s">
        <v>32</v>
      </c>
      <c r="D70" s="10">
        <f t="shared" si="3"/>
        <v>812</v>
      </c>
      <c r="E70" s="29">
        <v>812</v>
      </c>
      <c r="F70" s="29"/>
      <c r="G70" s="29"/>
    </row>
    <row r="71" spans="1:7" ht="15" customHeight="1" x14ac:dyDescent="0.25">
      <c r="A71" s="27" t="s">
        <v>132</v>
      </c>
      <c r="B71" s="21" t="s">
        <v>11</v>
      </c>
      <c r="C71" s="28" t="s">
        <v>32</v>
      </c>
      <c r="D71" s="10">
        <f t="shared" si="3"/>
        <v>1246</v>
      </c>
      <c r="E71" s="29">
        <v>1246</v>
      </c>
      <c r="F71" s="29"/>
      <c r="G71" s="29"/>
    </row>
    <row r="72" spans="1:7" ht="15" customHeight="1" x14ac:dyDescent="0.25">
      <c r="A72" s="30" t="s">
        <v>133</v>
      </c>
      <c r="B72" s="21" t="s">
        <v>15</v>
      </c>
      <c r="C72" s="28" t="s">
        <v>32</v>
      </c>
      <c r="D72" s="10">
        <f t="shared" si="3"/>
        <v>957</v>
      </c>
      <c r="E72" s="29">
        <v>957</v>
      </c>
      <c r="F72" s="29"/>
      <c r="G72" s="29"/>
    </row>
    <row r="73" spans="1:7" ht="15" customHeight="1" x14ac:dyDescent="0.25">
      <c r="A73" s="31" t="s">
        <v>134</v>
      </c>
      <c r="B73" s="21" t="s">
        <v>27</v>
      </c>
      <c r="C73" s="28" t="s">
        <v>32</v>
      </c>
      <c r="D73" s="10">
        <f t="shared" si="3"/>
        <v>10426</v>
      </c>
      <c r="E73" s="29">
        <v>9702</v>
      </c>
      <c r="F73" s="29"/>
      <c r="G73" s="29">
        <v>724</v>
      </c>
    </row>
    <row r="74" spans="1:7" ht="15" customHeight="1" x14ac:dyDescent="0.25">
      <c r="A74" s="27" t="s">
        <v>135</v>
      </c>
      <c r="B74" s="21" t="s">
        <v>64</v>
      </c>
      <c r="C74" s="28" t="s">
        <v>32</v>
      </c>
      <c r="D74" s="10">
        <f t="shared" si="3"/>
        <v>2173</v>
      </c>
      <c r="E74" s="29">
        <v>2173</v>
      </c>
      <c r="F74" s="29"/>
      <c r="G74" s="29"/>
    </row>
    <row r="75" spans="1:7" ht="15" customHeight="1" x14ac:dyDescent="0.25">
      <c r="A75" s="27" t="s">
        <v>136</v>
      </c>
      <c r="B75" s="21" t="s">
        <v>65</v>
      </c>
      <c r="C75" s="28" t="s">
        <v>32</v>
      </c>
      <c r="D75" s="10">
        <f t="shared" si="3"/>
        <v>1160</v>
      </c>
      <c r="E75" s="29">
        <v>1160</v>
      </c>
      <c r="F75" s="29"/>
      <c r="G75" s="29"/>
    </row>
    <row r="76" spans="1:7" ht="15" customHeight="1" x14ac:dyDescent="0.25">
      <c r="A76" s="27" t="s">
        <v>137</v>
      </c>
      <c r="B76" s="21" t="s">
        <v>28</v>
      </c>
      <c r="C76" s="28" t="s">
        <v>32</v>
      </c>
      <c r="D76" s="10">
        <f t="shared" si="3"/>
        <v>1159</v>
      </c>
      <c r="E76" s="29">
        <v>1159</v>
      </c>
      <c r="F76" s="29"/>
      <c r="G76" s="29"/>
    </row>
    <row r="77" spans="1:7" ht="15" customHeight="1" x14ac:dyDescent="0.25">
      <c r="A77" s="27" t="s">
        <v>138</v>
      </c>
      <c r="B77" s="21" t="s">
        <v>29</v>
      </c>
      <c r="C77" s="28" t="s">
        <v>32</v>
      </c>
      <c r="D77" s="10">
        <f t="shared" si="3"/>
        <v>725</v>
      </c>
      <c r="E77" s="29">
        <v>725</v>
      </c>
      <c r="F77" s="29"/>
      <c r="G77" s="29"/>
    </row>
    <row r="78" spans="1:7" ht="15" customHeight="1" x14ac:dyDescent="0.25">
      <c r="A78" s="27" t="s">
        <v>139</v>
      </c>
      <c r="B78" s="21" t="s">
        <v>75</v>
      </c>
      <c r="C78" s="28" t="s">
        <v>32</v>
      </c>
      <c r="D78" s="10">
        <f t="shared" si="3"/>
        <v>1015</v>
      </c>
      <c r="E78" s="29">
        <v>1015</v>
      </c>
      <c r="F78" s="29"/>
      <c r="G78" s="29"/>
    </row>
    <row r="79" spans="1:7" ht="15" customHeight="1" x14ac:dyDescent="0.25">
      <c r="A79" s="27" t="s">
        <v>140</v>
      </c>
      <c r="B79" s="21" t="s">
        <v>169</v>
      </c>
      <c r="C79" s="28" t="s">
        <v>32</v>
      </c>
      <c r="D79" s="10">
        <f t="shared" si="3"/>
        <v>1015</v>
      </c>
      <c r="E79" s="29">
        <v>1015</v>
      </c>
      <c r="F79" s="29"/>
      <c r="G79" s="29"/>
    </row>
    <row r="80" spans="1:7" ht="15" customHeight="1" x14ac:dyDescent="0.25">
      <c r="A80" s="27" t="s">
        <v>180</v>
      </c>
      <c r="B80" s="21" t="s">
        <v>30</v>
      </c>
      <c r="C80" s="28" t="s">
        <v>32</v>
      </c>
      <c r="D80" s="10">
        <f t="shared" si="3"/>
        <v>725</v>
      </c>
      <c r="E80" s="29">
        <v>725</v>
      </c>
      <c r="F80" s="29"/>
      <c r="G80" s="29"/>
    </row>
    <row r="81" spans="1:7" ht="15" customHeight="1" x14ac:dyDescent="0.25">
      <c r="A81" s="27" t="s">
        <v>141</v>
      </c>
      <c r="B81" s="10" t="s">
        <v>31</v>
      </c>
      <c r="C81" s="28" t="s">
        <v>32</v>
      </c>
      <c r="D81" s="10">
        <f t="shared" si="3"/>
        <v>11006</v>
      </c>
      <c r="E81" s="29">
        <v>11006</v>
      </c>
      <c r="F81" s="29"/>
      <c r="G81" s="29"/>
    </row>
    <row r="82" spans="1:7" ht="15" customHeight="1" x14ac:dyDescent="0.25">
      <c r="A82" s="27" t="s">
        <v>142</v>
      </c>
      <c r="B82" s="32" t="s">
        <v>72</v>
      </c>
      <c r="C82" s="28" t="s">
        <v>32</v>
      </c>
      <c r="D82" s="10">
        <f t="shared" si="3"/>
        <v>8688</v>
      </c>
      <c r="E82" s="29">
        <v>8688</v>
      </c>
      <c r="F82" s="29"/>
      <c r="G82" s="29"/>
    </row>
    <row r="83" spans="1:7" ht="15.95" customHeight="1" x14ac:dyDescent="0.25">
      <c r="A83" s="15" t="s">
        <v>143</v>
      </c>
      <c r="B83" s="19" t="s">
        <v>202</v>
      </c>
      <c r="C83" s="17"/>
      <c r="D83" s="1">
        <f>SUM(D69:D82)</f>
        <v>41861</v>
      </c>
      <c r="E83" s="1">
        <f>SUM(E69:E82)</f>
        <v>41137</v>
      </c>
      <c r="F83" s="1">
        <f>SUM(F69:F82)</f>
        <v>0</v>
      </c>
      <c r="G83" s="1">
        <f>SUM(G69:G82)</f>
        <v>724</v>
      </c>
    </row>
    <row r="84" spans="1:7" ht="15.95" customHeight="1" x14ac:dyDescent="0.25">
      <c r="A84" s="11" t="s">
        <v>144</v>
      </c>
      <c r="B84" s="258" t="s">
        <v>76</v>
      </c>
      <c r="C84" s="258"/>
      <c r="D84" s="258"/>
      <c r="E84" s="258"/>
      <c r="F84" s="258"/>
      <c r="G84" s="258"/>
    </row>
    <row r="85" spans="1:7" ht="15" customHeight="1" x14ac:dyDescent="0.25">
      <c r="A85" s="11" t="s">
        <v>145</v>
      </c>
      <c r="B85" s="10" t="s">
        <v>58</v>
      </c>
      <c r="C85" s="9" t="s">
        <v>24</v>
      </c>
      <c r="D85" s="10">
        <f>E85+G85</f>
        <v>173772</v>
      </c>
      <c r="E85" s="33">
        <v>173772</v>
      </c>
      <c r="F85" s="33">
        <v>78497</v>
      </c>
      <c r="G85" s="33"/>
    </row>
    <row r="86" spans="1:7" ht="15" customHeight="1" x14ac:dyDescent="0.25">
      <c r="A86" s="11" t="s">
        <v>146</v>
      </c>
      <c r="B86" s="10" t="s">
        <v>59</v>
      </c>
      <c r="C86" s="9" t="s">
        <v>24</v>
      </c>
      <c r="D86" s="10">
        <f>E86+G86</f>
        <v>11586</v>
      </c>
      <c r="E86" s="10">
        <v>11586</v>
      </c>
      <c r="F86" s="10"/>
      <c r="G86" s="10"/>
    </row>
    <row r="87" spans="1:7" ht="15" customHeight="1" x14ac:dyDescent="0.25">
      <c r="A87" s="11" t="s">
        <v>147</v>
      </c>
      <c r="B87" s="10" t="s">
        <v>185</v>
      </c>
      <c r="C87" s="9" t="s">
        <v>24</v>
      </c>
      <c r="D87" s="10">
        <f>E87+G87</f>
        <v>5210</v>
      </c>
      <c r="E87" s="33">
        <v>5210</v>
      </c>
      <c r="F87" s="33"/>
      <c r="G87" s="33"/>
    </row>
    <row r="88" spans="1:7" s="26" customFormat="1" ht="15" customHeight="1" x14ac:dyDescent="0.25">
      <c r="A88" s="7" t="s">
        <v>181</v>
      </c>
      <c r="B88" s="21" t="s">
        <v>77</v>
      </c>
      <c r="C88" s="22" t="s">
        <v>24</v>
      </c>
      <c r="D88" s="10">
        <f>E88+G88</f>
        <v>66033</v>
      </c>
      <c r="E88" s="10">
        <v>66033</v>
      </c>
      <c r="F88" s="10"/>
      <c r="G88" s="10"/>
    </row>
    <row r="89" spans="1:7" ht="15.95" customHeight="1" x14ac:dyDescent="0.25">
      <c r="A89" s="34" t="s">
        <v>148</v>
      </c>
      <c r="B89" s="35" t="s">
        <v>203</v>
      </c>
      <c r="C89" s="17"/>
      <c r="D89" s="1">
        <f>SUM(D85:D88)</f>
        <v>256601</v>
      </c>
      <c r="E89" s="1">
        <f>SUM(E85:E88)</f>
        <v>256601</v>
      </c>
      <c r="F89" s="1">
        <f>SUM(F85:F88)</f>
        <v>78497</v>
      </c>
      <c r="G89" s="1">
        <f>SUM(G85:G88)</f>
        <v>0</v>
      </c>
    </row>
    <row r="90" spans="1:7" ht="15.95" customHeight="1" x14ac:dyDescent="0.25">
      <c r="A90" s="36" t="s">
        <v>208</v>
      </c>
      <c r="B90" s="37" t="s">
        <v>192</v>
      </c>
      <c r="C90" s="38"/>
      <c r="D90" s="39">
        <f>D22+D35+D38+D67+D83+D89</f>
        <v>994507</v>
      </c>
      <c r="E90" s="39">
        <f>E22+E35+E38+E67+E83+E89</f>
        <v>920654</v>
      </c>
      <c r="F90" s="39">
        <f>F22+F35+F38+F67+F83+F89</f>
        <v>130293</v>
      </c>
      <c r="G90" s="39">
        <f>G22+G35+G38+G67+G83+G89</f>
        <v>73853</v>
      </c>
    </row>
    <row r="91" spans="1:7" ht="15" customHeight="1" x14ac:dyDescent="0.25">
      <c r="A91" s="40"/>
      <c r="B91" s="41"/>
      <c r="C91" s="42"/>
      <c r="D91" s="41"/>
      <c r="E91" s="41"/>
      <c r="F91" s="43"/>
      <c r="G91" s="44"/>
    </row>
    <row r="92" spans="1:7" x14ac:dyDescent="0.25">
      <c r="A92" s="40"/>
      <c r="B92" s="14"/>
      <c r="C92" s="45"/>
      <c r="D92" s="14"/>
      <c r="E92" s="14"/>
      <c r="F92" s="44"/>
      <c r="G92" s="14"/>
    </row>
    <row r="93" spans="1:7" x14ac:dyDescent="0.25">
      <c r="A93" s="14"/>
      <c r="B93" s="14"/>
      <c r="C93" s="46"/>
      <c r="D93" s="14"/>
      <c r="E93" s="14"/>
      <c r="F93" s="14"/>
      <c r="G93" s="14"/>
    </row>
    <row r="94" spans="1:7" x14ac:dyDescent="0.25">
      <c r="A94" s="14"/>
      <c r="B94" s="14"/>
      <c r="C94" s="46"/>
      <c r="D94" s="14"/>
      <c r="E94" s="14"/>
      <c r="F94" s="14"/>
      <c r="G94" s="14"/>
    </row>
    <row r="95" spans="1:7" x14ac:dyDescent="0.25">
      <c r="A95" s="14"/>
      <c r="B95" s="14"/>
      <c r="C95" s="46"/>
      <c r="D95" s="14"/>
      <c r="E95" s="14"/>
      <c r="F95" s="14"/>
      <c r="G95" s="14"/>
    </row>
    <row r="96" spans="1:7" x14ac:dyDescent="0.25">
      <c r="A96" s="14"/>
      <c r="B96" s="14"/>
      <c r="C96" s="46"/>
      <c r="D96" s="14"/>
      <c r="E96" s="14"/>
      <c r="F96" s="14"/>
      <c r="G96" s="14"/>
    </row>
    <row r="97" spans="1:7" x14ac:dyDescent="0.25">
      <c r="A97" s="14"/>
      <c r="B97" s="14"/>
      <c r="C97" s="46"/>
      <c r="D97" s="14"/>
      <c r="E97" s="14"/>
      <c r="F97" s="14"/>
      <c r="G97" s="14"/>
    </row>
    <row r="98" spans="1:7" x14ac:dyDescent="0.25">
      <c r="A98" s="14"/>
      <c r="B98" s="14"/>
      <c r="C98" s="46"/>
      <c r="D98" s="14"/>
      <c r="E98" s="14"/>
      <c r="F98" s="14"/>
      <c r="G98" s="14" t="s">
        <v>193</v>
      </c>
    </row>
    <row r="99" spans="1:7" x14ac:dyDescent="0.25">
      <c r="A99" s="14"/>
      <c r="B99" s="14"/>
      <c r="C99" s="46"/>
      <c r="D99" s="14"/>
      <c r="E99" s="14"/>
      <c r="F99" s="14"/>
      <c r="G99" s="14"/>
    </row>
    <row r="100" spans="1:7" x14ac:dyDescent="0.25">
      <c r="A100" s="14"/>
      <c r="B100" s="14"/>
      <c r="C100" s="46"/>
      <c r="D100" s="14"/>
      <c r="E100" s="14"/>
      <c r="F100" s="14"/>
      <c r="G100" s="14"/>
    </row>
    <row r="101" spans="1:7" x14ac:dyDescent="0.25">
      <c r="A101" s="14"/>
      <c r="B101" s="14"/>
      <c r="C101" s="46"/>
      <c r="D101" s="14"/>
      <c r="E101" s="14"/>
      <c r="F101" s="14"/>
      <c r="G101" s="14"/>
    </row>
    <row r="102" spans="1:7" x14ac:dyDescent="0.25">
      <c r="A102" s="14"/>
      <c r="B102" s="14"/>
      <c r="C102" s="46"/>
      <c r="D102" s="14"/>
      <c r="E102" s="14"/>
      <c r="F102" s="14"/>
      <c r="G102" s="14"/>
    </row>
    <row r="103" spans="1:7" x14ac:dyDescent="0.25">
      <c r="A103" s="14"/>
      <c r="B103" s="14"/>
      <c r="C103" s="46"/>
      <c r="D103" s="14"/>
      <c r="E103" s="14"/>
      <c r="F103" s="14"/>
      <c r="G103" s="14"/>
    </row>
    <row r="104" spans="1:7" x14ac:dyDescent="0.25">
      <c r="A104" s="14"/>
      <c r="B104" s="14"/>
      <c r="C104" s="46"/>
      <c r="D104" s="14"/>
      <c r="E104" s="14"/>
      <c r="F104" s="14"/>
      <c r="G104" s="14"/>
    </row>
    <row r="105" spans="1:7" x14ac:dyDescent="0.25">
      <c r="A105" s="14"/>
      <c r="B105" s="14"/>
      <c r="C105" s="46"/>
      <c r="D105" s="14"/>
      <c r="E105" s="14"/>
      <c r="F105" s="14"/>
      <c r="G105" s="14"/>
    </row>
    <row r="106" spans="1:7" x14ac:dyDescent="0.25">
      <c r="A106" s="14"/>
      <c r="B106" s="14"/>
      <c r="C106" s="46"/>
      <c r="D106" s="14"/>
      <c r="E106" s="14"/>
      <c r="F106" s="14"/>
      <c r="G106" s="14"/>
    </row>
    <row r="107" spans="1:7" x14ac:dyDescent="0.25">
      <c r="A107" s="14"/>
      <c r="B107" s="14"/>
      <c r="C107" s="46"/>
      <c r="D107" s="14"/>
      <c r="E107" s="14"/>
      <c r="F107" s="14"/>
      <c r="G107" s="14"/>
    </row>
    <row r="108" spans="1:7" x14ac:dyDescent="0.25">
      <c r="A108" s="14"/>
      <c r="B108" s="14"/>
      <c r="C108" s="46"/>
      <c r="D108" s="14"/>
      <c r="E108" s="14"/>
      <c r="F108" s="14"/>
      <c r="G108" s="14"/>
    </row>
    <row r="109" spans="1:7" x14ac:dyDescent="0.25">
      <c r="A109" s="14"/>
      <c r="B109" s="14"/>
      <c r="C109" s="46"/>
      <c r="D109" s="14"/>
      <c r="E109" s="14"/>
      <c r="F109" s="14"/>
      <c r="G109" s="14"/>
    </row>
    <row r="110" spans="1:7" x14ac:dyDescent="0.25">
      <c r="A110" s="14"/>
      <c r="B110" s="14"/>
      <c r="C110" s="46"/>
      <c r="D110" s="14"/>
      <c r="E110" s="14"/>
      <c r="F110" s="14"/>
      <c r="G110" s="14"/>
    </row>
    <row r="111" spans="1:7" x14ac:dyDescent="0.25">
      <c r="A111" s="14"/>
      <c r="B111" s="14"/>
      <c r="C111" s="46"/>
      <c r="D111" s="14"/>
      <c r="E111" s="14"/>
      <c r="F111" s="14"/>
      <c r="G111" s="14"/>
    </row>
    <row r="112" spans="1:7" x14ac:dyDescent="0.25">
      <c r="A112" s="14"/>
      <c r="B112" s="14"/>
      <c r="C112" s="46"/>
      <c r="D112" s="14"/>
      <c r="E112" s="14"/>
      <c r="F112" s="14"/>
      <c r="G112" s="14"/>
    </row>
    <row r="113" spans="1:7" x14ac:dyDescent="0.25">
      <c r="A113" s="14"/>
      <c r="B113" s="14"/>
      <c r="C113" s="46"/>
      <c r="D113" s="14"/>
      <c r="E113" s="14"/>
      <c r="F113" s="14"/>
      <c r="G113" s="14"/>
    </row>
    <row r="114" spans="1:7" x14ac:dyDescent="0.25">
      <c r="A114" s="14"/>
      <c r="B114" s="14"/>
      <c r="C114" s="46"/>
      <c r="D114" s="14"/>
      <c r="E114" s="14"/>
      <c r="F114" s="14"/>
      <c r="G114" s="14"/>
    </row>
    <row r="115" spans="1:7" x14ac:dyDescent="0.25">
      <c r="A115" s="14"/>
      <c r="B115" s="14"/>
      <c r="C115" s="46"/>
      <c r="D115" s="14"/>
      <c r="E115" s="14"/>
      <c r="F115" s="14"/>
      <c r="G115" s="14"/>
    </row>
    <row r="116" spans="1:7" x14ac:dyDescent="0.25">
      <c r="A116" s="14"/>
      <c r="B116" s="14"/>
      <c r="C116" s="46"/>
      <c r="D116" s="14"/>
      <c r="E116" s="14"/>
      <c r="F116" s="14"/>
      <c r="G116" s="14"/>
    </row>
    <row r="117" spans="1:7" x14ac:dyDescent="0.25">
      <c r="A117" s="14"/>
      <c r="B117" s="14"/>
      <c r="C117" s="46"/>
      <c r="D117" s="14"/>
      <c r="E117" s="14"/>
      <c r="F117" s="14"/>
      <c r="G117" s="14"/>
    </row>
    <row r="118" spans="1:7" x14ac:dyDescent="0.25">
      <c r="A118" s="14"/>
      <c r="B118" s="14"/>
      <c r="C118" s="46"/>
      <c r="D118" s="14"/>
      <c r="E118" s="14"/>
      <c r="F118" s="14"/>
      <c r="G118" s="14"/>
    </row>
    <row r="119" spans="1:7" x14ac:dyDescent="0.25">
      <c r="A119" s="14"/>
      <c r="B119" s="14"/>
      <c r="C119" s="46"/>
      <c r="D119" s="14"/>
      <c r="E119" s="14"/>
      <c r="F119" s="14"/>
      <c r="G119" s="14"/>
    </row>
    <row r="120" spans="1:7" x14ac:dyDescent="0.25">
      <c r="A120" s="14"/>
      <c r="B120" s="14"/>
      <c r="C120" s="46"/>
      <c r="D120" s="14"/>
      <c r="E120" s="14"/>
      <c r="F120" s="14"/>
      <c r="G120" s="14"/>
    </row>
    <row r="121" spans="1:7" x14ac:dyDescent="0.25">
      <c r="A121" s="14"/>
      <c r="B121" s="14"/>
      <c r="C121" s="46"/>
      <c r="D121" s="14"/>
      <c r="E121" s="14"/>
      <c r="F121" s="14"/>
      <c r="G121" s="14"/>
    </row>
    <row r="122" spans="1:7" x14ac:dyDescent="0.25">
      <c r="A122" s="14"/>
      <c r="B122" s="14"/>
      <c r="C122" s="46"/>
      <c r="D122" s="14"/>
      <c r="E122" s="14"/>
      <c r="F122" s="14"/>
      <c r="G122" s="14"/>
    </row>
    <row r="123" spans="1:7" x14ac:dyDescent="0.25">
      <c r="A123" s="14"/>
      <c r="B123" s="14"/>
      <c r="C123" s="46"/>
      <c r="D123" s="14"/>
      <c r="E123" s="14"/>
      <c r="F123" s="14"/>
      <c r="G123" s="14"/>
    </row>
    <row r="124" spans="1:7" x14ac:dyDescent="0.25">
      <c r="A124" s="14"/>
      <c r="B124" s="14"/>
      <c r="C124" s="46"/>
      <c r="D124" s="14"/>
      <c r="E124" s="14"/>
      <c r="F124" s="14"/>
      <c r="G124" s="14"/>
    </row>
    <row r="125" spans="1:7" x14ac:dyDescent="0.25">
      <c r="A125" s="14"/>
      <c r="B125" s="14"/>
      <c r="C125" s="46"/>
      <c r="D125" s="14"/>
      <c r="E125" s="14"/>
      <c r="F125" s="14"/>
      <c r="G125" s="14"/>
    </row>
    <row r="126" spans="1:7" x14ac:dyDescent="0.25">
      <c r="A126" s="14"/>
      <c r="B126" s="14"/>
      <c r="C126" s="46"/>
      <c r="D126" s="14"/>
      <c r="E126" s="14"/>
      <c r="F126" s="14"/>
      <c r="G126" s="14"/>
    </row>
    <row r="127" spans="1:7" x14ac:dyDescent="0.25">
      <c r="A127" s="14"/>
      <c r="B127" s="14"/>
      <c r="C127" s="46"/>
      <c r="D127" s="14"/>
      <c r="E127" s="14"/>
      <c r="F127" s="14"/>
      <c r="G127" s="14"/>
    </row>
    <row r="128" spans="1:7" x14ac:dyDescent="0.25">
      <c r="A128" s="14"/>
      <c r="B128" s="14"/>
      <c r="C128" s="46"/>
      <c r="D128" s="14"/>
      <c r="E128" s="14"/>
      <c r="F128" s="14"/>
      <c r="G128" s="14"/>
    </row>
    <row r="129" spans="1:7" x14ac:dyDescent="0.25">
      <c r="A129" s="14"/>
      <c r="B129" s="14"/>
      <c r="C129" s="46"/>
      <c r="D129" s="14"/>
      <c r="E129" s="14"/>
      <c r="F129" s="14"/>
      <c r="G129" s="14"/>
    </row>
    <row r="130" spans="1:7" x14ac:dyDescent="0.25">
      <c r="A130" s="14"/>
      <c r="B130" s="14"/>
      <c r="C130" s="46"/>
      <c r="D130" s="14"/>
      <c r="E130" s="14"/>
      <c r="F130" s="14"/>
      <c r="G130" s="14"/>
    </row>
    <row r="131" spans="1:7" x14ac:dyDescent="0.25">
      <c r="A131" s="14"/>
      <c r="B131" s="14"/>
      <c r="C131" s="46"/>
      <c r="D131" s="14"/>
      <c r="E131" s="14"/>
      <c r="F131" s="14"/>
      <c r="G131" s="14"/>
    </row>
    <row r="132" spans="1:7" x14ac:dyDescent="0.25">
      <c r="A132" s="14"/>
      <c r="B132" s="14"/>
      <c r="C132" s="46"/>
      <c r="D132" s="14"/>
      <c r="E132" s="14"/>
      <c r="F132" s="14"/>
      <c r="G132" s="14"/>
    </row>
    <row r="133" spans="1:7" x14ac:dyDescent="0.25">
      <c r="A133" s="14"/>
      <c r="B133" s="14"/>
      <c r="C133" s="46"/>
      <c r="D133" s="14"/>
      <c r="E133" s="14"/>
      <c r="F133" s="14"/>
      <c r="G133" s="14"/>
    </row>
    <row r="134" spans="1:7" x14ac:dyDescent="0.25">
      <c r="A134" s="14"/>
      <c r="B134" s="14"/>
      <c r="C134" s="46"/>
      <c r="D134" s="14"/>
      <c r="E134" s="14"/>
      <c r="F134" s="14"/>
      <c r="G134" s="14"/>
    </row>
    <row r="135" spans="1:7" x14ac:dyDescent="0.25">
      <c r="A135" s="14"/>
      <c r="B135" s="14"/>
      <c r="C135" s="46"/>
      <c r="D135" s="14"/>
      <c r="E135" s="14"/>
      <c r="F135" s="14"/>
      <c r="G135" s="14"/>
    </row>
    <row r="136" spans="1:7" x14ac:dyDescent="0.25">
      <c r="A136" s="14"/>
      <c r="B136" s="14"/>
      <c r="C136" s="46"/>
      <c r="D136" s="14"/>
      <c r="E136" s="14"/>
      <c r="F136" s="14"/>
      <c r="G136" s="14"/>
    </row>
    <row r="137" spans="1:7" x14ac:dyDescent="0.25">
      <c r="A137" s="14"/>
      <c r="B137" s="14"/>
      <c r="C137" s="46"/>
      <c r="D137" s="14"/>
      <c r="E137" s="14"/>
      <c r="F137" s="14"/>
      <c r="G137" s="14"/>
    </row>
    <row r="138" spans="1:7" x14ac:dyDescent="0.25">
      <c r="A138" s="14"/>
      <c r="B138" s="14"/>
      <c r="C138" s="46"/>
      <c r="D138" s="14"/>
      <c r="E138" s="14"/>
      <c r="F138" s="14"/>
      <c r="G138" s="14"/>
    </row>
    <row r="139" spans="1:7" x14ac:dyDescent="0.25">
      <c r="A139" s="14"/>
      <c r="B139" s="14"/>
      <c r="C139" s="46"/>
      <c r="D139" s="14"/>
      <c r="E139" s="14"/>
      <c r="F139" s="14"/>
      <c r="G139" s="14"/>
    </row>
    <row r="140" spans="1:7" x14ac:dyDescent="0.25">
      <c r="A140" s="14"/>
      <c r="B140" s="14"/>
      <c r="C140" s="46"/>
      <c r="D140" s="14"/>
      <c r="E140" s="14"/>
      <c r="F140" s="14"/>
      <c r="G140" s="14"/>
    </row>
    <row r="141" spans="1:7" x14ac:dyDescent="0.25">
      <c r="A141" s="14"/>
      <c r="B141" s="14"/>
      <c r="C141" s="46"/>
      <c r="D141" s="14"/>
      <c r="E141" s="14"/>
      <c r="F141" s="14"/>
      <c r="G141" s="14"/>
    </row>
    <row r="142" spans="1:7" x14ac:dyDescent="0.25">
      <c r="A142" s="14"/>
      <c r="B142" s="14"/>
      <c r="C142" s="46"/>
      <c r="D142" s="14"/>
      <c r="E142" s="14"/>
      <c r="F142" s="14"/>
      <c r="G142" s="14"/>
    </row>
    <row r="143" spans="1:7" x14ac:dyDescent="0.25">
      <c r="A143" s="14"/>
      <c r="B143" s="14"/>
      <c r="C143" s="46"/>
      <c r="D143" s="14"/>
      <c r="E143" s="14"/>
      <c r="F143" s="14"/>
      <c r="G143" s="14"/>
    </row>
    <row r="144" spans="1:7" x14ac:dyDescent="0.25">
      <c r="A144" s="14"/>
      <c r="B144" s="14"/>
      <c r="C144" s="46"/>
      <c r="D144" s="14"/>
      <c r="E144" s="14"/>
      <c r="F144" s="14"/>
      <c r="G144" s="14"/>
    </row>
    <row r="145" spans="1:7" x14ac:dyDescent="0.25">
      <c r="A145" s="14"/>
      <c r="B145" s="14"/>
      <c r="C145" s="46"/>
      <c r="D145" s="14"/>
      <c r="E145" s="14"/>
      <c r="F145" s="14"/>
      <c r="G145" s="14"/>
    </row>
    <row r="146" spans="1:7" x14ac:dyDescent="0.25">
      <c r="A146" s="14"/>
      <c r="B146" s="14"/>
      <c r="C146" s="46"/>
      <c r="D146" s="14"/>
      <c r="E146" s="14"/>
      <c r="F146" s="14"/>
      <c r="G146" s="14"/>
    </row>
    <row r="147" spans="1:7" x14ac:dyDescent="0.25">
      <c r="A147" s="14"/>
      <c r="B147" s="14"/>
      <c r="C147" s="46"/>
      <c r="D147" s="14"/>
      <c r="E147" s="14"/>
      <c r="F147" s="14"/>
      <c r="G147" s="14"/>
    </row>
    <row r="148" spans="1:7" x14ac:dyDescent="0.25">
      <c r="A148" s="14"/>
      <c r="B148" s="14"/>
      <c r="C148" s="46"/>
      <c r="D148" s="14"/>
      <c r="E148" s="14"/>
      <c r="F148" s="14"/>
      <c r="G148" s="14"/>
    </row>
    <row r="149" spans="1:7" x14ac:dyDescent="0.25">
      <c r="A149" s="14"/>
      <c r="B149" s="14"/>
      <c r="C149" s="46"/>
      <c r="D149" s="14"/>
      <c r="E149" s="14"/>
      <c r="F149" s="14"/>
      <c r="G149" s="14"/>
    </row>
    <row r="150" spans="1:7" x14ac:dyDescent="0.25">
      <c r="A150" s="14"/>
      <c r="B150" s="14"/>
      <c r="C150" s="46"/>
      <c r="D150" s="14"/>
      <c r="E150" s="14"/>
      <c r="F150" s="14"/>
      <c r="G150" s="14"/>
    </row>
    <row r="151" spans="1:7" x14ac:dyDescent="0.25">
      <c r="A151" s="14"/>
      <c r="B151" s="14"/>
      <c r="C151" s="46"/>
      <c r="D151" s="14"/>
      <c r="E151" s="14"/>
      <c r="F151" s="14"/>
      <c r="G151" s="14"/>
    </row>
    <row r="152" spans="1:7" x14ac:dyDescent="0.25">
      <c r="A152" s="14"/>
      <c r="B152" s="14"/>
      <c r="C152" s="46"/>
      <c r="D152" s="14"/>
      <c r="E152" s="14"/>
      <c r="F152" s="14"/>
      <c r="G152" s="14"/>
    </row>
    <row r="153" spans="1:7" x14ac:dyDescent="0.25">
      <c r="A153" s="14"/>
      <c r="B153" s="14"/>
      <c r="C153" s="46"/>
      <c r="D153" s="14"/>
      <c r="E153" s="14"/>
      <c r="F153" s="14"/>
      <c r="G153" s="14"/>
    </row>
    <row r="154" spans="1:7" x14ac:dyDescent="0.25">
      <c r="A154" s="14"/>
      <c r="B154" s="14"/>
      <c r="C154" s="46"/>
      <c r="D154" s="14"/>
      <c r="E154" s="14"/>
      <c r="F154" s="14"/>
      <c r="G154" s="14"/>
    </row>
    <row r="155" spans="1:7" x14ac:dyDescent="0.25">
      <c r="A155" s="14"/>
      <c r="B155" s="14"/>
      <c r="C155" s="46"/>
      <c r="D155" s="14"/>
      <c r="E155" s="14"/>
      <c r="F155" s="14"/>
      <c r="G155" s="14"/>
    </row>
    <row r="156" spans="1:7" x14ac:dyDescent="0.25">
      <c r="A156" s="14"/>
      <c r="B156" s="14"/>
      <c r="C156" s="46"/>
      <c r="D156" s="14"/>
      <c r="E156" s="14"/>
      <c r="F156" s="14"/>
      <c r="G156" s="14"/>
    </row>
    <row r="157" spans="1:7" x14ac:dyDescent="0.25">
      <c r="A157" s="14"/>
      <c r="B157" s="14"/>
      <c r="C157" s="46"/>
      <c r="D157" s="14"/>
      <c r="E157" s="14"/>
      <c r="F157" s="14"/>
      <c r="G157" s="14"/>
    </row>
    <row r="158" spans="1:7" x14ac:dyDescent="0.25">
      <c r="A158" s="14"/>
      <c r="B158" s="14"/>
      <c r="C158" s="46"/>
      <c r="D158" s="14"/>
      <c r="E158" s="14"/>
      <c r="F158" s="14"/>
      <c r="G158" s="14"/>
    </row>
    <row r="159" spans="1:7" x14ac:dyDescent="0.25">
      <c r="A159" s="14"/>
      <c r="B159" s="14"/>
      <c r="C159" s="46"/>
      <c r="D159" s="14"/>
      <c r="E159" s="14"/>
      <c r="F159" s="14"/>
      <c r="G159" s="14"/>
    </row>
    <row r="160" spans="1:7" x14ac:dyDescent="0.25">
      <c r="A160" s="14"/>
      <c r="B160" s="14"/>
      <c r="C160" s="46"/>
      <c r="D160" s="14"/>
      <c r="E160" s="14"/>
      <c r="F160" s="14"/>
      <c r="G160" s="14"/>
    </row>
    <row r="161" spans="1:7" x14ac:dyDescent="0.25">
      <c r="A161" s="14"/>
      <c r="B161" s="14"/>
      <c r="C161" s="46"/>
      <c r="D161" s="14"/>
      <c r="E161" s="14"/>
      <c r="F161" s="14"/>
      <c r="G161" s="14"/>
    </row>
    <row r="162" spans="1:7" x14ac:dyDescent="0.25">
      <c r="A162" s="14"/>
      <c r="B162" s="14"/>
      <c r="C162" s="46"/>
      <c r="D162" s="14"/>
      <c r="E162" s="14"/>
      <c r="F162" s="14"/>
      <c r="G162" s="14"/>
    </row>
    <row r="163" spans="1:7" x14ac:dyDescent="0.25">
      <c r="A163" s="14"/>
      <c r="B163" s="14"/>
      <c r="C163" s="46"/>
      <c r="D163" s="14"/>
      <c r="E163" s="14"/>
      <c r="F163" s="14"/>
      <c r="G163" s="14"/>
    </row>
    <row r="164" spans="1:7" x14ac:dyDescent="0.25">
      <c r="A164" s="14"/>
      <c r="B164" s="14"/>
      <c r="C164" s="46"/>
      <c r="D164" s="14"/>
      <c r="E164" s="14"/>
      <c r="F164" s="14"/>
      <c r="G164" s="14"/>
    </row>
    <row r="165" spans="1:7" x14ac:dyDescent="0.25">
      <c r="A165" s="14"/>
      <c r="B165" s="14"/>
      <c r="C165" s="46"/>
      <c r="D165" s="14"/>
      <c r="E165" s="14"/>
      <c r="F165" s="14"/>
      <c r="G165" s="14"/>
    </row>
    <row r="166" spans="1:7" x14ac:dyDescent="0.25">
      <c r="A166" s="14"/>
      <c r="B166" s="14"/>
      <c r="C166" s="46"/>
      <c r="D166" s="14"/>
      <c r="E166" s="14"/>
      <c r="F166" s="14"/>
      <c r="G166" s="14"/>
    </row>
    <row r="167" spans="1:7" x14ac:dyDescent="0.25">
      <c r="A167" s="14"/>
      <c r="B167" s="14"/>
      <c r="C167" s="46"/>
      <c r="D167" s="14"/>
      <c r="E167" s="14"/>
      <c r="F167" s="14"/>
      <c r="G167" s="14"/>
    </row>
    <row r="168" spans="1:7" x14ac:dyDescent="0.25">
      <c r="A168" s="14"/>
      <c r="B168" s="14"/>
      <c r="C168" s="46"/>
      <c r="D168" s="14"/>
      <c r="E168" s="14"/>
      <c r="F168" s="14"/>
      <c r="G168" s="14"/>
    </row>
    <row r="169" spans="1:7" x14ac:dyDescent="0.25">
      <c r="A169" s="14"/>
      <c r="B169" s="14"/>
      <c r="C169" s="46"/>
      <c r="D169" s="14"/>
      <c r="E169" s="14"/>
      <c r="F169" s="14"/>
      <c r="G169" s="14"/>
    </row>
    <row r="170" spans="1:7" x14ac:dyDescent="0.25">
      <c r="A170" s="14"/>
      <c r="B170" s="14"/>
      <c r="C170" s="46"/>
      <c r="D170" s="14"/>
      <c r="E170" s="14"/>
      <c r="F170" s="14"/>
      <c r="G170" s="14"/>
    </row>
    <row r="171" spans="1:7" x14ac:dyDescent="0.25">
      <c r="A171" s="14"/>
      <c r="B171" s="14"/>
      <c r="C171" s="46"/>
      <c r="D171" s="14"/>
      <c r="E171" s="14"/>
      <c r="F171" s="14"/>
      <c r="G171" s="14"/>
    </row>
    <row r="172" spans="1:7" x14ac:dyDescent="0.25">
      <c r="A172" s="14"/>
      <c r="B172" s="14"/>
      <c r="C172" s="46"/>
      <c r="D172" s="14"/>
      <c r="E172" s="14"/>
      <c r="F172" s="14"/>
      <c r="G172" s="14"/>
    </row>
    <row r="173" spans="1:7" x14ac:dyDescent="0.25">
      <c r="A173" s="14"/>
      <c r="B173" s="14"/>
      <c r="C173" s="46"/>
      <c r="D173" s="14"/>
      <c r="E173" s="14"/>
      <c r="F173" s="14"/>
      <c r="G173" s="14"/>
    </row>
    <row r="174" spans="1:7" x14ac:dyDescent="0.25">
      <c r="A174" s="14"/>
      <c r="B174" s="14"/>
      <c r="C174" s="46"/>
      <c r="D174" s="14"/>
      <c r="E174" s="14"/>
      <c r="F174" s="14"/>
      <c r="G174" s="14"/>
    </row>
    <row r="175" spans="1:7" x14ac:dyDescent="0.25">
      <c r="A175" s="14"/>
      <c r="B175" s="14"/>
      <c r="C175" s="46"/>
      <c r="D175" s="14"/>
      <c r="E175" s="14"/>
      <c r="F175" s="14"/>
      <c r="G175" s="14"/>
    </row>
    <row r="176" spans="1:7" x14ac:dyDescent="0.25">
      <c r="A176" s="14"/>
      <c r="B176" s="14"/>
      <c r="C176" s="46"/>
      <c r="D176" s="14"/>
      <c r="E176" s="14"/>
      <c r="F176" s="14"/>
      <c r="G176" s="14"/>
    </row>
    <row r="177" spans="1:7" x14ac:dyDescent="0.25">
      <c r="A177" s="14"/>
      <c r="B177" s="14"/>
      <c r="C177" s="46"/>
      <c r="D177" s="14"/>
      <c r="E177" s="14"/>
      <c r="F177" s="14"/>
      <c r="G177" s="14"/>
    </row>
    <row r="178" spans="1:7" x14ac:dyDescent="0.25">
      <c r="A178" s="14"/>
      <c r="B178" s="14"/>
      <c r="C178" s="46"/>
      <c r="D178" s="14"/>
      <c r="E178" s="14"/>
      <c r="F178" s="14"/>
      <c r="G178" s="14"/>
    </row>
    <row r="179" spans="1:7" x14ac:dyDescent="0.25">
      <c r="A179" s="14"/>
      <c r="B179" s="14"/>
      <c r="C179" s="46"/>
      <c r="D179" s="14"/>
      <c r="E179" s="14"/>
      <c r="F179" s="14"/>
      <c r="G179" s="14"/>
    </row>
    <row r="180" spans="1:7" x14ac:dyDescent="0.25">
      <c r="A180" s="14"/>
      <c r="B180" s="14"/>
      <c r="C180" s="46"/>
      <c r="D180" s="14"/>
      <c r="E180" s="14"/>
      <c r="F180" s="14"/>
      <c r="G180" s="14"/>
    </row>
    <row r="181" spans="1:7" x14ac:dyDescent="0.25">
      <c r="A181" s="14"/>
      <c r="B181" s="14"/>
      <c r="C181" s="46"/>
      <c r="D181" s="14"/>
      <c r="E181" s="14"/>
      <c r="F181" s="14"/>
      <c r="G181" s="14"/>
    </row>
    <row r="182" spans="1:7" x14ac:dyDescent="0.25">
      <c r="A182" s="14"/>
      <c r="B182" s="14"/>
      <c r="C182" s="46"/>
      <c r="D182" s="14"/>
      <c r="E182" s="14"/>
      <c r="F182" s="14"/>
      <c r="G182" s="14"/>
    </row>
    <row r="183" spans="1:7" x14ac:dyDescent="0.25">
      <c r="A183" s="14"/>
      <c r="B183" s="14"/>
      <c r="C183" s="46"/>
      <c r="D183" s="14"/>
      <c r="E183" s="14"/>
      <c r="F183" s="14"/>
      <c r="G183" s="14"/>
    </row>
    <row r="184" spans="1:7" x14ac:dyDescent="0.25">
      <c r="A184" s="14"/>
      <c r="B184" s="14"/>
      <c r="C184" s="46"/>
      <c r="D184" s="14"/>
      <c r="E184" s="14"/>
      <c r="F184" s="14"/>
      <c r="G184" s="14"/>
    </row>
    <row r="185" spans="1:7" x14ac:dyDescent="0.25">
      <c r="A185" s="14"/>
      <c r="B185" s="14"/>
      <c r="C185" s="46"/>
      <c r="D185" s="14"/>
      <c r="E185" s="14"/>
      <c r="F185" s="14"/>
      <c r="G185" s="14"/>
    </row>
    <row r="186" spans="1:7" x14ac:dyDescent="0.25">
      <c r="A186" s="14"/>
      <c r="B186" s="14"/>
      <c r="C186" s="46"/>
      <c r="D186" s="14"/>
      <c r="E186" s="14"/>
      <c r="F186" s="14"/>
      <c r="G186" s="14"/>
    </row>
    <row r="187" spans="1:7" x14ac:dyDescent="0.25">
      <c r="A187" s="14"/>
      <c r="B187" s="14"/>
      <c r="C187" s="46"/>
      <c r="D187" s="14"/>
      <c r="E187" s="14"/>
      <c r="F187" s="14"/>
      <c r="G187" s="14"/>
    </row>
    <row r="188" spans="1:7" x14ac:dyDescent="0.25">
      <c r="A188" s="14"/>
      <c r="B188" s="14"/>
      <c r="C188" s="46"/>
      <c r="D188" s="14"/>
      <c r="E188" s="14"/>
      <c r="F188" s="14"/>
      <c r="G188" s="14"/>
    </row>
    <row r="189" spans="1:7" x14ac:dyDescent="0.25">
      <c r="A189" s="14"/>
      <c r="B189" s="14"/>
      <c r="C189" s="46"/>
      <c r="D189" s="14"/>
      <c r="E189" s="14"/>
      <c r="F189" s="14"/>
      <c r="G189" s="14"/>
    </row>
    <row r="190" spans="1:7" x14ac:dyDescent="0.25">
      <c r="A190" s="14"/>
      <c r="B190" s="14"/>
      <c r="C190" s="46"/>
      <c r="D190" s="14"/>
      <c r="E190" s="14"/>
      <c r="F190" s="14"/>
      <c r="G190" s="14"/>
    </row>
    <row r="191" spans="1:7" x14ac:dyDescent="0.25">
      <c r="A191" s="14"/>
      <c r="B191" s="14"/>
      <c r="C191" s="46"/>
      <c r="D191" s="14"/>
      <c r="E191" s="14"/>
      <c r="F191" s="14"/>
      <c r="G191" s="14"/>
    </row>
    <row r="192" spans="1:7" x14ac:dyDescent="0.25">
      <c r="A192" s="14"/>
      <c r="B192" s="14"/>
      <c r="C192" s="46"/>
      <c r="D192" s="14"/>
      <c r="E192" s="14"/>
      <c r="F192" s="14"/>
      <c r="G192" s="14"/>
    </row>
    <row r="193" spans="1:7" x14ac:dyDescent="0.25">
      <c r="A193" s="14"/>
      <c r="B193" s="14"/>
      <c r="C193" s="46"/>
      <c r="D193" s="14"/>
      <c r="E193" s="14"/>
      <c r="F193" s="14"/>
      <c r="G193" s="14"/>
    </row>
    <row r="194" spans="1:7" x14ac:dyDescent="0.25">
      <c r="A194" s="14"/>
      <c r="B194" s="14"/>
      <c r="C194" s="46"/>
      <c r="D194" s="14"/>
      <c r="E194" s="14"/>
      <c r="F194" s="14"/>
      <c r="G194" s="14"/>
    </row>
    <row r="195" spans="1:7" x14ac:dyDescent="0.25">
      <c r="A195" s="14"/>
      <c r="B195" s="14"/>
      <c r="C195" s="46"/>
      <c r="D195" s="14"/>
      <c r="E195" s="14"/>
      <c r="F195" s="14"/>
      <c r="G195" s="14"/>
    </row>
    <row r="196" spans="1:7" x14ac:dyDescent="0.25">
      <c r="A196" s="14"/>
      <c r="B196" s="14"/>
      <c r="C196" s="46"/>
      <c r="D196" s="14"/>
      <c r="E196" s="14"/>
      <c r="F196" s="14"/>
      <c r="G196" s="14"/>
    </row>
    <row r="197" spans="1:7" x14ac:dyDescent="0.25">
      <c r="A197" s="14"/>
      <c r="B197" s="14"/>
      <c r="C197" s="46"/>
      <c r="D197" s="14"/>
      <c r="E197" s="14"/>
      <c r="F197" s="14"/>
      <c r="G197" s="14"/>
    </row>
    <row r="198" spans="1:7" x14ac:dyDescent="0.25">
      <c r="A198" s="14"/>
      <c r="B198" s="14"/>
      <c r="C198" s="46"/>
      <c r="D198" s="14"/>
      <c r="E198" s="14"/>
      <c r="F198" s="14"/>
      <c r="G198" s="14"/>
    </row>
    <row r="199" spans="1:7" x14ac:dyDescent="0.25">
      <c r="A199" s="14"/>
      <c r="B199" s="14"/>
      <c r="C199" s="46"/>
      <c r="D199" s="14"/>
      <c r="E199" s="14"/>
      <c r="F199" s="14"/>
      <c r="G199" s="14"/>
    </row>
    <row r="200" spans="1:7" x14ac:dyDescent="0.25">
      <c r="A200" s="14"/>
      <c r="B200" s="14"/>
      <c r="C200" s="46"/>
      <c r="D200" s="14"/>
      <c r="E200" s="14"/>
      <c r="F200" s="14"/>
      <c r="G200" s="14"/>
    </row>
    <row r="201" spans="1:7" x14ac:dyDescent="0.25">
      <c r="A201" s="14"/>
      <c r="B201" s="14"/>
      <c r="C201" s="46"/>
      <c r="D201" s="14"/>
      <c r="E201" s="14"/>
      <c r="F201" s="14"/>
      <c r="G201" s="14"/>
    </row>
    <row r="202" spans="1:7" x14ac:dyDescent="0.25">
      <c r="A202" s="14"/>
      <c r="B202" s="14"/>
      <c r="C202" s="46"/>
      <c r="D202" s="14"/>
      <c r="E202" s="14"/>
      <c r="F202" s="14"/>
      <c r="G202" s="14"/>
    </row>
    <row r="203" spans="1:7" x14ac:dyDescent="0.25">
      <c r="A203" s="14"/>
      <c r="B203" s="14"/>
      <c r="C203" s="46"/>
      <c r="D203" s="14"/>
      <c r="E203" s="14"/>
      <c r="F203" s="14"/>
      <c r="G203" s="14"/>
    </row>
    <row r="204" spans="1:7" x14ac:dyDescent="0.25">
      <c r="C204" s="47"/>
    </row>
    <row r="205" spans="1:7" x14ac:dyDescent="0.25">
      <c r="C205" s="47"/>
    </row>
    <row r="206" spans="1:7" x14ac:dyDescent="0.25">
      <c r="C206" s="47"/>
    </row>
    <row r="207" spans="1:7" x14ac:dyDescent="0.25">
      <c r="C207" s="47"/>
    </row>
    <row r="208" spans="1:7" x14ac:dyDescent="0.25">
      <c r="C208" s="47"/>
    </row>
    <row r="209" spans="3:3" x14ac:dyDescent="0.25">
      <c r="C209" s="47"/>
    </row>
    <row r="210" spans="3:3" x14ac:dyDescent="0.25">
      <c r="C210" s="47"/>
    </row>
    <row r="211" spans="3:3" x14ac:dyDescent="0.25">
      <c r="C211" s="47"/>
    </row>
    <row r="212" spans="3:3" x14ac:dyDescent="0.25">
      <c r="C212" s="47"/>
    </row>
    <row r="213" spans="3:3" x14ac:dyDescent="0.25">
      <c r="C213" s="47"/>
    </row>
    <row r="214" spans="3:3" x14ac:dyDescent="0.25">
      <c r="C214" s="47"/>
    </row>
    <row r="215" spans="3:3" x14ac:dyDescent="0.25">
      <c r="C215" s="47"/>
    </row>
    <row r="216" spans="3:3" x14ac:dyDescent="0.25">
      <c r="C216" s="47"/>
    </row>
    <row r="217" spans="3:3" x14ac:dyDescent="0.25">
      <c r="C217" s="47"/>
    </row>
    <row r="218" spans="3:3" x14ac:dyDescent="0.25">
      <c r="C218" s="47"/>
    </row>
    <row r="219" spans="3:3" x14ac:dyDescent="0.25">
      <c r="C219" s="47"/>
    </row>
    <row r="220" spans="3:3" x14ac:dyDescent="0.25">
      <c r="C220" s="47"/>
    </row>
    <row r="221" spans="3:3" x14ac:dyDescent="0.25">
      <c r="C221" s="47"/>
    </row>
    <row r="222" spans="3:3" x14ac:dyDescent="0.25">
      <c r="C222" s="47"/>
    </row>
    <row r="223" spans="3:3" x14ac:dyDescent="0.25">
      <c r="C223" s="47"/>
    </row>
    <row r="224" spans="3:3" x14ac:dyDescent="0.25">
      <c r="C224" s="47"/>
    </row>
    <row r="225" spans="3:3" x14ac:dyDescent="0.25">
      <c r="C225" s="47"/>
    </row>
    <row r="226" spans="3:3" x14ac:dyDescent="0.25">
      <c r="C226" s="47"/>
    </row>
    <row r="227" spans="3:3" x14ac:dyDescent="0.25">
      <c r="C227" s="47"/>
    </row>
    <row r="228" spans="3:3" x14ac:dyDescent="0.25">
      <c r="C228" s="47"/>
    </row>
    <row r="229" spans="3:3" x14ac:dyDescent="0.25">
      <c r="C229" s="47"/>
    </row>
    <row r="230" spans="3:3" x14ac:dyDescent="0.25">
      <c r="C230" s="47"/>
    </row>
    <row r="231" spans="3:3" x14ac:dyDescent="0.25">
      <c r="C231" s="47"/>
    </row>
    <row r="232" spans="3:3" x14ac:dyDescent="0.25">
      <c r="C232" s="47"/>
    </row>
    <row r="233" spans="3:3" x14ac:dyDescent="0.25">
      <c r="C233" s="47"/>
    </row>
    <row r="234" spans="3:3" x14ac:dyDescent="0.25">
      <c r="C234" s="47"/>
    </row>
    <row r="235" spans="3:3" x14ac:dyDescent="0.25">
      <c r="C235" s="47"/>
    </row>
    <row r="236" spans="3:3" x14ac:dyDescent="0.25">
      <c r="C236" s="47"/>
    </row>
    <row r="237" spans="3:3" x14ac:dyDescent="0.25">
      <c r="C237" s="47"/>
    </row>
    <row r="238" spans="3:3" x14ac:dyDescent="0.25">
      <c r="C238" s="47"/>
    </row>
    <row r="239" spans="3:3" x14ac:dyDescent="0.25">
      <c r="C239" s="47"/>
    </row>
    <row r="240" spans="3:3" x14ac:dyDescent="0.25">
      <c r="C240" s="47"/>
    </row>
    <row r="241" spans="3:3" x14ac:dyDescent="0.25">
      <c r="C241" s="47"/>
    </row>
    <row r="242" spans="3:3" x14ac:dyDescent="0.25">
      <c r="C242" s="47"/>
    </row>
    <row r="243" spans="3:3" x14ac:dyDescent="0.25">
      <c r="C243" s="47"/>
    </row>
    <row r="244" spans="3:3" x14ac:dyDescent="0.25">
      <c r="C244" s="47"/>
    </row>
    <row r="245" spans="3:3" x14ac:dyDescent="0.25">
      <c r="C245" s="47"/>
    </row>
    <row r="246" spans="3:3" x14ac:dyDescent="0.25">
      <c r="C246" s="47"/>
    </row>
    <row r="247" spans="3:3" x14ac:dyDescent="0.25">
      <c r="C247" s="47"/>
    </row>
    <row r="248" spans="3:3" x14ac:dyDescent="0.25">
      <c r="C248" s="47"/>
    </row>
    <row r="249" spans="3:3" x14ac:dyDescent="0.25">
      <c r="C249" s="47"/>
    </row>
    <row r="250" spans="3:3" x14ac:dyDescent="0.25">
      <c r="C250" s="47"/>
    </row>
    <row r="251" spans="3:3" x14ac:dyDescent="0.25">
      <c r="C251" s="47"/>
    </row>
    <row r="252" spans="3:3" x14ac:dyDescent="0.25">
      <c r="C252" s="47"/>
    </row>
    <row r="253" spans="3:3" x14ac:dyDescent="0.25">
      <c r="C253" s="47"/>
    </row>
    <row r="254" spans="3:3" x14ac:dyDescent="0.25">
      <c r="C254" s="47"/>
    </row>
    <row r="255" spans="3:3" x14ac:dyDescent="0.25">
      <c r="C255" s="47"/>
    </row>
    <row r="256" spans="3:3" x14ac:dyDescent="0.25">
      <c r="C256" s="47"/>
    </row>
    <row r="257" spans="3:3" x14ac:dyDescent="0.25">
      <c r="C257" s="47"/>
    </row>
    <row r="258" spans="3:3" x14ac:dyDescent="0.25">
      <c r="C258" s="47"/>
    </row>
    <row r="259" spans="3:3" x14ac:dyDescent="0.25">
      <c r="C259" s="47"/>
    </row>
    <row r="260" spans="3:3" x14ac:dyDescent="0.25">
      <c r="C260" s="47"/>
    </row>
    <row r="261" spans="3:3" x14ac:dyDescent="0.25">
      <c r="C261" s="47"/>
    </row>
    <row r="262" spans="3:3" x14ac:dyDescent="0.25">
      <c r="C262" s="47"/>
    </row>
    <row r="263" spans="3:3" x14ac:dyDescent="0.25">
      <c r="C263" s="47"/>
    </row>
    <row r="264" spans="3:3" x14ac:dyDescent="0.25">
      <c r="C264" s="47"/>
    </row>
    <row r="265" spans="3:3" x14ac:dyDescent="0.25">
      <c r="C265" s="47"/>
    </row>
    <row r="266" spans="3:3" x14ac:dyDescent="0.25">
      <c r="C266" s="47"/>
    </row>
    <row r="267" spans="3:3" x14ac:dyDescent="0.25">
      <c r="C267" s="47"/>
    </row>
    <row r="268" spans="3:3" x14ac:dyDescent="0.25">
      <c r="C268" s="47"/>
    </row>
    <row r="269" spans="3:3" x14ac:dyDescent="0.25">
      <c r="C269" s="47"/>
    </row>
    <row r="270" spans="3:3" x14ac:dyDescent="0.25">
      <c r="C270" s="47"/>
    </row>
    <row r="271" spans="3:3" x14ac:dyDescent="0.25">
      <c r="C271" s="47"/>
    </row>
    <row r="272" spans="3:3" x14ac:dyDescent="0.25">
      <c r="C272" s="47"/>
    </row>
    <row r="273" spans="3:3" x14ac:dyDescent="0.25">
      <c r="C273" s="47"/>
    </row>
    <row r="274" spans="3:3" x14ac:dyDescent="0.25">
      <c r="C274" s="47"/>
    </row>
    <row r="275" spans="3:3" x14ac:dyDescent="0.25">
      <c r="C275" s="47"/>
    </row>
    <row r="276" spans="3:3" x14ac:dyDescent="0.25">
      <c r="C276" s="47"/>
    </row>
    <row r="277" spans="3:3" x14ac:dyDescent="0.25">
      <c r="C277" s="47"/>
    </row>
    <row r="278" spans="3:3" x14ac:dyDescent="0.25">
      <c r="C278" s="47"/>
    </row>
    <row r="279" spans="3:3" x14ac:dyDescent="0.25">
      <c r="C279" s="47"/>
    </row>
    <row r="280" spans="3:3" x14ac:dyDescent="0.25">
      <c r="C280" s="47"/>
    </row>
    <row r="281" spans="3:3" x14ac:dyDescent="0.25">
      <c r="C281" s="47"/>
    </row>
    <row r="282" spans="3:3" x14ac:dyDescent="0.25">
      <c r="C282" s="47"/>
    </row>
    <row r="283" spans="3:3" x14ac:dyDescent="0.25">
      <c r="C283" s="47"/>
    </row>
    <row r="284" spans="3:3" x14ac:dyDescent="0.25">
      <c r="C284" s="47"/>
    </row>
    <row r="285" spans="3:3" x14ac:dyDescent="0.25">
      <c r="C285" s="47"/>
    </row>
    <row r="286" spans="3:3" x14ac:dyDescent="0.25">
      <c r="C286" s="47"/>
    </row>
    <row r="287" spans="3:3" x14ac:dyDescent="0.25">
      <c r="C287" s="47"/>
    </row>
    <row r="288" spans="3:3" x14ac:dyDescent="0.25">
      <c r="C288" s="47"/>
    </row>
    <row r="289" spans="3:3" x14ac:dyDescent="0.25">
      <c r="C289" s="47"/>
    </row>
    <row r="290" spans="3:3" x14ac:dyDescent="0.25">
      <c r="C290" s="47"/>
    </row>
    <row r="291" spans="3:3" x14ac:dyDescent="0.25">
      <c r="C291" s="47"/>
    </row>
    <row r="292" spans="3:3" x14ac:dyDescent="0.25">
      <c r="C292" s="47"/>
    </row>
    <row r="293" spans="3:3" x14ac:dyDescent="0.25">
      <c r="C293" s="47"/>
    </row>
    <row r="294" spans="3:3" x14ac:dyDescent="0.25">
      <c r="C294" s="47"/>
    </row>
    <row r="295" spans="3:3" x14ac:dyDescent="0.25">
      <c r="C295" s="47"/>
    </row>
    <row r="296" spans="3:3" x14ac:dyDescent="0.25">
      <c r="C296" s="47"/>
    </row>
    <row r="297" spans="3:3" x14ac:dyDescent="0.25">
      <c r="C297" s="47"/>
    </row>
    <row r="298" spans="3:3" x14ac:dyDescent="0.25">
      <c r="C298" s="47"/>
    </row>
    <row r="299" spans="3:3" x14ac:dyDescent="0.25">
      <c r="C299" s="47"/>
    </row>
    <row r="300" spans="3:3" x14ac:dyDescent="0.25">
      <c r="C300" s="47"/>
    </row>
    <row r="301" spans="3:3" x14ac:dyDescent="0.25">
      <c r="C301" s="47"/>
    </row>
    <row r="302" spans="3:3" x14ac:dyDescent="0.25">
      <c r="C302" s="47"/>
    </row>
    <row r="303" spans="3:3" x14ac:dyDescent="0.25">
      <c r="C303" s="47"/>
    </row>
    <row r="304" spans="3:3" x14ac:dyDescent="0.25">
      <c r="C304" s="47"/>
    </row>
    <row r="305" spans="3:3" x14ac:dyDescent="0.25">
      <c r="C305" s="47"/>
    </row>
    <row r="306" spans="3:3" x14ac:dyDescent="0.25">
      <c r="C306" s="47"/>
    </row>
    <row r="307" spans="3:3" x14ac:dyDescent="0.25">
      <c r="C307" s="47"/>
    </row>
    <row r="308" spans="3:3" x14ac:dyDescent="0.25">
      <c r="C308" s="47"/>
    </row>
    <row r="309" spans="3:3" x14ac:dyDescent="0.25">
      <c r="C309" s="47"/>
    </row>
    <row r="310" spans="3:3" x14ac:dyDescent="0.25">
      <c r="C310" s="47"/>
    </row>
    <row r="311" spans="3:3" x14ac:dyDescent="0.25">
      <c r="C311" s="47"/>
    </row>
    <row r="312" spans="3:3" x14ac:dyDescent="0.25">
      <c r="C312" s="47"/>
    </row>
    <row r="313" spans="3:3" x14ac:dyDescent="0.25">
      <c r="C313" s="47"/>
    </row>
    <row r="314" spans="3:3" x14ac:dyDescent="0.25">
      <c r="C314" s="47"/>
    </row>
    <row r="315" spans="3:3" x14ac:dyDescent="0.25">
      <c r="C315" s="47"/>
    </row>
    <row r="316" spans="3:3" x14ac:dyDescent="0.25">
      <c r="C316" s="47"/>
    </row>
    <row r="317" spans="3:3" x14ac:dyDescent="0.25">
      <c r="C317" s="47"/>
    </row>
    <row r="318" spans="3:3" x14ac:dyDescent="0.25">
      <c r="C318" s="47"/>
    </row>
    <row r="319" spans="3:3" x14ac:dyDescent="0.25">
      <c r="C319" s="47"/>
    </row>
    <row r="320" spans="3:3" x14ac:dyDescent="0.25">
      <c r="C320" s="47"/>
    </row>
    <row r="321" spans="3:3" x14ac:dyDescent="0.25">
      <c r="C321" s="47"/>
    </row>
    <row r="322" spans="3:3" x14ac:dyDescent="0.25">
      <c r="C322" s="47"/>
    </row>
    <row r="323" spans="3:3" x14ac:dyDescent="0.25">
      <c r="C323" s="47"/>
    </row>
    <row r="324" spans="3:3" x14ac:dyDescent="0.25">
      <c r="C324" s="47"/>
    </row>
    <row r="325" spans="3:3" x14ac:dyDescent="0.25">
      <c r="C325" s="47"/>
    </row>
    <row r="326" spans="3:3" x14ac:dyDescent="0.25">
      <c r="C326" s="47"/>
    </row>
    <row r="327" spans="3:3" x14ac:dyDescent="0.25">
      <c r="C327" s="47"/>
    </row>
    <row r="328" spans="3:3" x14ac:dyDescent="0.25">
      <c r="C328" s="47"/>
    </row>
    <row r="329" spans="3:3" x14ac:dyDescent="0.25">
      <c r="C329" s="47"/>
    </row>
    <row r="330" spans="3:3" x14ac:dyDescent="0.25">
      <c r="C330" s="47"/>
    </row>
    <row r="331" spans="3:3" x14ac:dyDescent="0.25">
      <c r="C331" s="47"/>
    </row>
    <row r="332" spans="3:3" x14ac:dyDescent="0.25">
      <c r="C332" s="47"/>
    </row>
    <row r="333" spans="3:3" x14ac:dyDescent="0.25">
      <c r="C333" s="47"/>
    </row>
    <row r="334" spans="3:3" x14ac:dyDescent="0.25">
      <c r="C334" s="47"/>
    </row>
    <row r="335" spans="3:3" x14ac:dyDescent="0.25">
      <c r="C335" s="47"/>
    </row>
    <row r="336" spans="3:3" x14ac:dyDescent="0.25">
      <c r="C336" s="47"/>
    </row>
    <row r="337" spans="3:3" x14ac:dyDescent="0.25">
      <c r="C337" s="47"/>
    </row>
    <row r="338" spans="3:3" x14ac:dyDescent="0.25">
      <c r="C338" s="47"/>
    </row>
    <row r="339" spans="3:3" x14ac:dyDescent="0.25">
      <c r="C339" s="47"/>
    </row>
    <row r="340" spans="3:3" x14ac:dyDescent="0.25">
      <c r="C340" s="47"/>
    </row>
    <row r="341" spans="3:3" x14ac:dyDescent="0.25">
      <c r="C341" s="47"/>
    </row>
    <row r="342" spans="3:3" x14ac:dyDescent="0.25">
      <c r="C342" s="47"/>
    </row>
    <row r="343" spans="3:3" x14ac:dyDescent="0.25">
      <c r="C343" s="47"/>
    </row>
    <row r="344" spans="3:3" x14ac:dyDescent="0.25">
      <c r="C344" s="47"/>
    </row>
    <row r="345" spans="3:3" x14ac:dyDescent="0.25">
      <c r="C345" s="47"/>
    </row>
    <row r="346" spans="3:3" x14ac:dyDescent="0.25">
      <c r="C346" s="47"/>
    </row>
    <row r="347" spans="3:3" x14ac:dyDescent="0.25">
      <c r="C347" s="47"/>
    </row>
    <row r="348" spans="3:3" x14ac:dyDescent="0.25">
      <c r="C348" s="47"/>
    </row>
    <row r="349" spans="3:3" x14ac:dyDescent="0.25">
      <c r="C349" s="47"/>
    </row>
    <row r="350" spans="3:3" x14ac:dyDescent="0.25">
      <c r="C350" s="47"/>
    </row>
    <row r="351" spans="3:3" x14ac:dyDescent="0.25">
      <c r="C351" s="47"/>
    </row>
    <row r="352" spans="3:3" x14ac:dyDescent="0.25">
      <c r="C352" s="47"/>
    </row>
    <row r="353" spans="3:3" x14ac:dyDescent="0.25">
      <c r="C353" s="47"/>
    </row>
    <row r="354" spans="3:3" x14ac:dyDescent="0.25">
      <c r="C354" s="47"/>
    </row>
    <row r="355" spans="3:3" x14ac:dyDescent="0.25">
      <c r="C355" s="47"/>
    </row>
    <row r="356" spans="3:3" x14ac:dyDescent="0.25">
      <c r="C356" s="47"/>
    </row>
    <row r="357" spans="3:3" x14ac:dyDescent="0.25">
      <c r="C357" s="47"/>
    </row>
    <row r="358" spans="3:3" x14ac:dyDescent="0.25">
      <c r="C358" s="47"/>
    </row>
    <row r="359" spans="3:3" x14ac:dyDescent="0.25">
      <c r="C359" s="47"/>
    </row>
    <row r="360" spans="3:3" x14ac:dyDescent="0.25">
      <c r="C360" s="47"/>
    </row>
    <row r="361" spans="3:3" x14ac:dyDescent="0.25">
      <c r="C361" s="47"/>
    </row>
    <row r="362" spans="3:3" x14ac:dyDescent="0.25">
      <c r="C362" s="47"/>
    </row>
    <row r="363" spans="3:3" x14ac:dyDescent="0.25">
      <c r="C363" s="47"/>
    </row>
    <row r="364" spans="3:3" x14ac:dyDescent="0.25">
      <c r="C364" s="47"/>
    </row>
    <row r="365" spans="3:3" x14ac:dyDescent="0.25">
      <c r="C365" s="47"/>
    </row>
    <row r="366" spans="3:3" x14ac:dyDescent="0.25">
      <c r="C366" s="47"/>
    </row>
    <row r="367" spans="3:3" x14ac:dyDescent="0.25">
      <c r="C367" s="47"/>
    </row>
    <row r="368" spans="3:3" x14ac:dyDescent="0.25">
      <c r="C368" s="47"/>
    </row>
    <row r="369" spans="3:3" x14ac:dyDescent="0.25">
      <c r="C369" s="47"/>
    </row>
    <row r="370" spans="3:3" x14ac:dyDescent="0.25">
      <c r="C370" s="47"/>
    </row>
    <row r="371" spans="3:3" x14ac:dyDescent="0.25">
      <c r="C371" s="47"/>
    </row>
    <row r="372" spans="3:3" x14ac:dyDescent="0.25">
      <c r="C372" s="47"/>
    </row>
    <row r="373" spans="3:3" x14ac:dyDescent="0.25">
      <c r="C373" s="47"/>
    </row>
    <row r="374" spans="3:3" x14ac:dyDescent="0.25">
      <c r="C374" s="47"/>
    </row>
    <row r="375" spans="3:3" x14ac:dyDescent="0.25">
      <c r="C375" s="47"/>
    </row>
    <row r="376" spans="3:3" x14ac:dyDescent="0.25">
      <c r="C376" s="47"/>
    </row>
    <row r="377" spans="3:3" x14ac:dyDescent="0.25">
      <c r="C377" s="47"/>
    </row>
    <row r="378" spans="3:3" x14ac:dyDescent="0.25">
      <c r="C378" s="47"/>
    </row>
    <row r="379" spans="3:3" x14ac:dyDescent="0.25">
      <c r="C379" s="47"/>
    </row>
    <row r="380" spans="3:3" x14ac:dyDescent="0.25">
      <c r="C380" s="47"/>
    </row>
    <row r="381" spans="3:3" x14ac:dyDescent="0.25">
      <c r="C381" s="47"/>
    </row>
    <row r="382" spans="3:3" x14ac:dyDescent="0.25">
      <c r="C382" s="47"/>
    </row>
    <row r="383" spans="3:3" x14ac:dyDescent="0.25">
      <c r="C383" s="47"/>
    </row>
    <row r="384" spans="3:3" x14ac:dyDescent="0.25">
      <c r="C384" s="47"/>
    </row>
    <row r="385" spans="3:3" x14ac:dyDescent="0.25">
      <c r="C385" s="47"/>
    </row>
    <row r="386" spans="3:3" x14ac:dyDescent="0.25">
      <c r="C386" s="47"/>
    </row>
    <row r="387" spans="3:3" x14ac:dyDescent="0.25">
      <c r="C387" s="47"/>
    </row>
    <row r="388" spans="3:3" x14ac:dyDescent="0.25">
      <c r="C388" s="47"/>
    </row>
    <row r="389" spans="3:3" x14ac:dyDescent="0.25">
      <c r="C389" s="47"/>
    </row>
    <row r="390" spans="3:3" x14ac:dyDescent="0.25">
      <c r="C390" s="47"/>
    </row>
    <row r="391" spans="3:3" x14ac:dyDescent="0.25">
      <c r="C391" s="47"/>
    </row>
    <row r="392" spans="3:3" x14ac:dyDescent="0.25">
      <c r="C392" s="47"/>
    </row>
    <row r="393" spans="3:3" x14ac:dyDescent="0.25">
      <c r="C393" s="47"/>
    </row>
    <row r="394" spans="3:3" x14ac:dyDescent="0.25">
      <c r="C394" s="47"/>
    </row>
    <row r="395" spans="3:3" x14ac:dyDescent="0.25">
      <c r="C395" s="47"/>
    </row>
    <row r="396" spans="3:3" x14ac:dyDescent="0.25">
      <c r="C396" s="47"/>
    </row>
    <row r="397" spans="3:3" x14ac:dyDescent="0.25">
      <c r="C397" s="47"/>
    </row>
    <row r="398" spans="3:3" x14ac:dyDescent="0.25">
      <c r="C398" s="47"/>
    </row>
    <row r="399" spans="3:3" x14ac:dyDescent="0.25">
      <c r="C399" s="47"/>
    </row>
    <row r="400" spans="3:3" x14ac:dyDescent="0.25">
      <c r="C400" s="47"/>
    </row>
    <row r="401" spans="3:3" x14ac:dyDescent="0.25">
      <c r="C401" s="47"/>
    </row>
    <row r="402" spans="3:3" x14ac:dyDescent="0.25">
      <c r="C402" s="47"/>
    </row>
    <row r="403" spans="3:3" x14ac:dyDescent="0.25">
      <c r="C403" s="47"/>
    </row>
    <row r="404" spans="3:3" x14ac:dyDescent="0.25">
      <c r="C404" s="47"/>
    </row>
    <row r="405" spans="3:3" x14ac:dyDescent="0.25">
      <c r="C405" s="47"/>
    </row>
    <row r="406" spans="3:3" x14ac:dyDescent="0.25">
      <c r="C406" s="47"/>
    </row>
    <row r="407" spans="3:3" x14ac:dyDescent="0.25">
      <c r="C407" s="47"/>
    </row>
    <row r="408" spans="3:3" x14ac:dyDescent="0.25">
      <c r="C408" s="47"/>
    </row>
    <row r="409" spans="3:3" x14ac:dyDescent="0.25">
      <c r="C409" s="47"/>
    </row>
    <row r="410" spans="3:3" x14ac:dyDescent="0.25">
      <c r="C410" s="47"/>
    </row>
    <row r="411" spans="3:3" x14ac:dyDescent="0.25">
      <c r="C411" s="47"/>
    </row>
    <row r="412" spans="3:3" x14ac:dyDescent="0.25">
      <c r="C412" s="47"/>
    </row>
    <row r="413" spans="3:3" x14ac:dyDescent="0.25">
      <c r="C413" s="47"/>
    </row>
    <row r="414" spans="3:3" x14ac:dyDescent="0.25">
      <c r="C414" s="47"/>
    </row>
    <row r="415" spans="3:3" x14ac:dyDescent="0.25">
      <c r="C415" s="47"/>
    </row>
    <row r="416" spans="3:3" x14ac:dyDescent="0.25">
      <c r="C416" s="47"/>
    </row>
    <row r="417" spans="3:3" x14ac:dyDescent="0.25">
      <c r="C417" s="47"/>
    </row>
    <row r="418" spans="3:3" x14ac:dyDescent="0.25">
      <c r="C418" s="47"/>
    </row>
    <row r="419" spans="3:3" x14ac:dyDescent="0.25">
      <c r="C419" s="47"/>
    </row>
    <row r="420" spans="3:3" x14ac:dyDescent="0.25">
      <c r="C420" s="47"/>
    </row>
    <row r="421" spans="3:3" x14ac:dyDescent="0.25">
      <c r="C421" s="47"/>
    </row>
    <row r="422" spans="3:3" x14ac:dyDescent="0.25">
      <c r="C422" s="47"/>
    </row>
    <row r="423" spans="3:3" x14ac:dyDescent="0.25">
      <c r="C423" s="47"/>
    </row>
    <row r="424" spans="3:3" x14ac:dyDescent="0.25">
      <c r="C424" s="47"/>
    </row>
    <row r="425" spans="3:3" x14ac:dyDescent="0.25">
      <c r="C425" s="47"/>
    </row>
    <row r="426" spans="3:3" x14ac:dyDescent="0.25">
      <c r="C426" s="47"/>
    </row>
    <row r="427" spans="3:3" x14ac:dyDescent="0.25">
      <c r="C427" s="47"/>
    </row>
    <row r="428" spans="3:3" x14ac:dyDescent="0.25">
      <c r="C428" s="47"/>
    </row>
    <row r="429" spans="3:3" x14ac:dyDescent="0.25">
      <c r="C429" s="47"/>
    </row>
    <row r="430" spans="3:3" x14ac:dyDescent="0.25">
      <c r="C430" s="47"/>
    </row>
    <row r="431" spans="3:3" x14ac:dyDescent="0.25">
      <c r="C431" s="47"/>
    </row>
    <row r="432" spans="3:3" x14ac:dyDescent="0.25">
      <c r="C432" s="47"/>
    </row>
    <row r="433" spans="3:3" x14ac:dyDescent="0.25">
      <c r="C433" s="47"/>
    </row>
    <row r="434" spans="3:3" x14ac:dyDescent="0.25">
      <c r="C434" s="47"/>
    </row>
    <row r="435" spans="3:3" x14ac:dyDescent="0.25">
      <c r="C435" s="47"/>
    </row>
    <row r="436" spans="3:3" x14ac:dyDescent="0.25">
      <c r="C436" s="47"/>
    </row>
    <row r="437" spans="3:3" x14ac:dyDescent="0.25">
      <c r="C437" s="47"/>
    </row>
    <row r="438" spans="3:3" x14ac:dyDescent="0.25">
      <c r="C438" s="47"/>
    </row>
    <row r="439" spans="3:3" x14ac:dyDescent="0.25">
      <c r="C439" s="47"/>
    </row>
    <row r="440" spans="3:3" x14ac:dyDescent="0.25">
      <c r="C440" s="47"/>
    </row>
    <row r="441" spans="3:3" x14ac:dyDescent="0.25">
      <c r="C441" s="47"/>
    </row>
    <row r="442" spans="3:3" x14ac:dyDescent="0.25">
      <c r="C442" s="47"/>
    </row>
    <row r="443" spans="3:3" x14ac:dyDescent="0.25">
      <c r="C443" s="47"/>
    </row>
    <row r="444" spans="3:3" x14ac:dyDescent="0.25">
      <c r="C444" s="47"/>
    </row>
    <row r="445" spans="3:3" x14ac:dyDescent="0.25">
      <c r="C445" s="47"/>
    </row>
    <row r="446" spans="3:3" x14ac:dyDescent="0.25">
      <c r="C446" s="47"/>
    </row>
    <row r="447" spans="3:3" x14ac:dyDescent="0.25">
      <c r="C447" s="47"/>
    </row>
    <row r="448" spans="3:3" x14ac:dyDescent="0.25">
      <c r="C448" s="47"/>
    </row>
    <row r="449" spans="3:3" x14ac:dyDescent="0.25">
      <c r="C449" s="47"/>
    </row>
    <row r="450" spans="3:3" x14ac:dyDescent="0.25">
      <c r="C450" s="47"/>
    </row>
    <row r="451" spans="3:3" x14ac:dyDescent="0.25">
      <c r="C451" s="47"/>
    </row>
    <row r="452" spans="3:3" x14ac:dyDescent="0.25">
      <c r="C452" s="47"/>
    </row>
    <row r="453" spans="3:3" x14ac:dyDescent="0.25">
      <c r="C453" s="47"/>
    </row>
    <row r="454" spans="3:3" x14ac:dyDescent="0.25">
      <c r="C454" s="47"/>
    </row>
    <row r="455" spans="3:3" x14ac:dyDescent="0.25">
      <c r="C455" s="47"/>
    </row>
    <row r="456" spans="3:3" x14ac:dyDescent="0.25">
      <c r="C456" s="47"/>
    </row>
    <row r="457" spans="3:3" x14ac:dyDescent="0.25">
      <c r="C457" s="47"/>
    </row>
    <row r="458" spans="3:3" x14ac:dyDescent="0.25">
      <c r="C458" s="47"/>
    </row>
    <row r="459" spans="3:3" x14ac:dyDescent="0.25">
      <c r="C459" s="47"/>
    </row>
    <row r="460" spans="3:3" x14ac:dyDescent="0.25">
      <c r="C460" s="47"/>
    </row>
    <row r="461" spans="3:3" x14ac:dyDescent="0.25">
      <c r="C461" s="47"/>
    </row>
    <row r="462" spans="3:3" x14ac:dyDescent="0.25">
      <c r="C462" s="47"/>
    </row>
    <row r="463" spans="3:3" x14ac:dyDescent="0.25">
      <c r="C463" s="47"/>
    </row>
    <row r="464" spans="3:3" x14ac:dyDescent="0.25">
      <c r="C464" s="47"/>
    </row>
    <row r="465" spans="3:3" x14ac:dyDescent="0.25">
      <c r="C465" s="47"/>
    </row>
    <row r="466" spans="3:3" x14ac:dyDescent="0.25">
      <c r="C466" s="47"/>
    </row>
    <row r="467" spans="3:3" x14ac:dyDescent="0.25">
      <c r="C467" s="47"/>
    </row>
    <row r="468" spans="3:3" x14ac:dyDescent="0.25">
      <c r="C468" s="47"/>
    </row>
    <row r="469" spans="3:3" x14ac:dyDescent="0.25">
      <c r="C469" s="47"/>
    </row>
    <row r="470" spans="3:3" x14ac:dyDescent="0.25">
      <c r="C470" s="47"/>
    </row>
    <row r="471" spans="3:3" x14ac:dyDescent="0.25">
      <c r="C471" s="47"/>
    </row>
    <row r="472" spans="3:3" x14ac:dyDescent="0.25">
      <c r="C472" s="47"/>
    </row>
    <row r="473" spans="3:3" x14ac:dyDescent="0.25">
      <c r="C473" s="47"/>
    </row>
    <row r="474" spans="3:3" x14ac:dyDescent="0.25">
      <c r="C474" s="47"/>
    </row>
    <row r="475" spans="3:3" x14ac:dyDescent="0.25">
      <c r="C475" s="47"/>
    </row>
    <row r="476" spans="3:3" x14ac:dyDescent="0.25">
      <c r="C476" s="47"/>
    </row>
    <row r="477" spans="3:3" x14ac:dyDescent="0.25">
      <c r="C477" s="47"/>
    </row>
    <row r="478" spans="3:3" x14ac:dyDescent="0.25">
      <c r="C478" s="47"/>
    </row>
    <row r="479" spans="3:3" x14ac:dyDescent="0.25">
      <c r="C479" s="47"/>
    </row>
    <row r="480" spans="3:3" x14ac:dyDescent="0.25">
      <c r="C480" s="47"/>
    </row>
    <row r="481" spans="3:3" x14ac:dyDescent="0.25">
      <c r="C481" s="47"/>
    </row>
    <row r="482" spans="3:3" x14ac:dyDescent="0.25">
      <c r="C482" s="47"/>
    </row>
    <row r="483" spans="3:3" x14ac:dyDescent="0.25">
      <c r="C483" s="47"/>
    </row>
    <row r="484" spans="3:3" x14ac:dyDescent="0.25">
      <c r="C484" s="47"/>
    </row>
    <row r="485" spans="3:3" x14ac:dyDescent="0.25">
      <c r="C485" s="47"/>
    </row>
    <row r="486" spans="3:3" x14ac:dyDescent="0.25">
      <c r="C486" s="47"/>
    </row>
    <row r="487" spans="3:3" x14ac:dyDescent="0.25">
      <c r="C487" s="47"/>
    </row>
    <row r="488" spans="3:3" x14ac:dyDescent="0.25">
      <c r="C488" s="47"/>
    </row>
    <row r="489" spans="3:3" x14ac:dyDescent="0.25">
      <c r="C489" s="47"/>
    </row>
    <row r="490" spans="3:3" x14ac:dyDescent="0.25">
      <c r="C490" s="47"/>
    </row>
    <row r="491" spans="3:3" x14ac:dyDescent="0.25">
      <c r="C491" s="47"/>
    </row>
    <row r="492" spans="3:3" x14ac:dyDescent="0.25">
      <c r="C492" s="47"/>
    </row>
    <row r="493" spans="3:3" x14ac:dyDescent="0.25">
      <c r="C493" s="47"/>
    </row>
    <row r="494" spans="3:3" x14ac:dyDescent="0.25">
      <c r="C494" s="47"/>
    </row>
    <row r="495" spans="3:3" x14ac:dyDescent="0.25">
      <c r="C495" s="47"/>
    </row>
    <row r="496" spans="3:3" x14ac:dyDescent="0.25">
      <c r="C496" s="47"/>
    </row>
    <row r="497" spans="3:3" x14ac:dyDescent="0.25">
      <c r="C497" s="47"/>
    </row>
    <row r="498" spans="3:3" x14ac:dyDescent="0.25">
      <c r="C498" s="47"/>
    </row>
    <row r="499" spans="3:3" x14ac:dyDescent="0.25">
      <c r="C499" s="47"/>
    </row>
    <row r="500" spans="3:3" x14ac:dyDescent="0.25">
      <c r="C500" s="47"/>
    </row>
    <row r="501" spans="3:3" x14ac:dyDescent="0.25">
      <c r="C501" s="47"/>
    </row>
    <row r="502" spans="3:3" x14ac:dyDescent="0.25">
      <c r="C502" s="47"/>
    </row>
    <row r="503" spans="3:3" x14ac:dyDescent="0.25">
      <c r="C503" s="47"/>
    </row>
    <row r="504" spans="3:3" x14ac:dyDescent="0.25">
      <c r="C504" s="47"/>
    </row>
    <row r="505" spans="3:3" x14ac:dyDescent="0.25">
      <c r="C505" s="47"/>
    </row>
    <row r="506" spans="3:3" x14ac:dyDescent="0.25">
      <c r="C506" s="47"/>
    </row>
    <row r="507" spans="3:3" x14ac:dyDescent="0.25">
      <c r="C507" s="47"/>
    </row>
    <row r="508" spans="3:3" x14ac:dyDescent="0.25">
      <c r="C508" s="47"/>
    </row>
    <row r="509" spans="3:3" x14ac:dyDescent="0.25">
      <c r="C509" s="47"/>
    </row>
    <row r="510" spans="3:3" x14ac:dyDescent="0.25">
      <c r="C510" s="47"/>
    </row>
    <row r="511" spans="3:3" x14ac:dyDescent="0.25">
      <c r="C511" s="47"/>
    </row>
    <row r="512" spans="3:3" x14ac:dyDescent="0.25">
      <c r="C512" s="47"/>
    </row>
    <row r="513" spans="3:3" x14ac:dyDescent="0.25">
      <c r="C513" s="47"/>
    </row>
    <row r="514" spans="3:3" x14ac:dyDescent="0.25">
      <c r="C514" s="47"/>
    </row>
    <row r="515" spans="3:3" x14ac:dyDescent="0.25">
      <c r="C515" s="47"/>
    </row>
    <row r="516" spans="3:3" x14ac:dyDescent="0.25">
      <c r="C516" s="47"/>
    </row>
    <row r="517" spans="3:3" x14ac:dyDescent="0.25">
      <c r="C517" s="47"/>
    </row>
    <row r="518" spans="3:3" x14ac:dyDescent="0.25">
      <c r="C518" s="47"/>
    </row>
    <row r="519" spans="3:3" x14ac:dyDescent="0.25">
      <c r="C519" s="47"/>
    </row>
    <row r="520" spans="3:3" x14ac:dyDescent="0.25">
      <c r="C520" s="47"/>
    </row>
    <row r="521" spans="3:3" x14ac:dyDescent="0.25">
      <c r="C521" s="47"/>
    </row>
    <row r="522" spans="3:3" x14ac:dyDescent="0.25">
      <c r="C522" s="47"/>
    </row>
    <row r="523" spans="3:3" x14ac:dyDescent="0.25">
      <c r="C523" s="47"/>
    </row>
    <row r="524" spans="3:3" x14ac:dyDescent="0.25">
      <c r="C524" s="47"/>
    </row>
    <row r="525" spans="3:3" x14ac:dyDescent="0.25">
      <c r="C525" s="47"/>
    </row>
    <row r="526" spans="3:3" x14ac:dyDescent="0.25">
      <c r="C526" s="47"/>
    </row>
    <row r="527" spans="3:3" x14ac:dyDescent="0.25">
      <c r="C527" s="47"/>
    </row>
    <row r="528" spans="3:3" x14ac:dyDescent="0.25">
      <c r="C528" s="47"/>
    </row>
    <row r="529" spans="3:3" x14ac:dyDescent="0.25">
      <c r="C529" s="47"/>
    </row>
    <row r="530" spans="3:3" x14ac:dyDescent="0.25">
      <c r="C530" s="47"/>
    </row>
    <row r="531" spans="3:3" x14ac:dyDescent="0.25">
      <c r="C531" s="47"/>
    </row>
    <row r="532" spans="3:3" x14ac:dyDescent="0.25">
      <c r="C532" s="47"/>
    </row>
  </sheetData>
  <mergeCells count="14">
    <mergeCell ref="B84:G84"/>
    <mergeCell ref="A6:G6"/>
    <mergeCell ref="A8:A10"/>
    <mergeCell ref="B8:B10"/>
    <mergeCell ref="C8:C10"/>
    <mergeCell ref="D8:D10"/>
    <mergeCell ref="E8:G8"/>
    <mergeCell ref="E9:F9"/>
    <mergeCell ref="G9:G10"/>
    <mergeCell ref="B11:G11"/>
    <mergeCell ref="B23:G23"/>
    <mergeCell ref="B36:G36"/>
    <mergeCell ref="B39:G39"/>
    <mergeCell ref="B68:G68"/>
  </mergeCells>
  <pageMargins left="0.98425196850393704" right="0.39370078740157483" top="0.78740157480314965" bottom="0.78740157480314965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12</vt:i4>
      </vt:variant>
      <vt:variant>
        <vt:lpstr>Įvardinti diapazonai</vt:lpstr>
      </vt:variant>
      <vt:variant>
        <vt:i4>1</vt:i4>
      </vt:variant>
    </vt:vector>
  </HeadingPairs>
  <TitlesOfParts>
    <vt:vector size="13" baseType="lpstr">
      <vt:lpstr>1 pr._pajamos</vt:lpstr>
      <vt:lpstr>2 pr._pajamos pagal rūšis</vt:lpstr>
      <vt:lpstr>3 pr._asignavimų suvestinė</vt:lpstr>
      <vt:lpstr>4 pr._savarankiškos f-jos</vt:lpstr>
      <vt:lpstr>5 pr._valstybinės f-jos</vt:lpstr>
      <vt:lpstr>6 pr._mokinio krepšelis</vt:lpstr>
      <vt:lpstr>7 pr._kita dotacija</vt:lpstr>
      <vt:lpstr>8 pr._aplinkos apsaugos s. p.</vt:lpstr>
      <vt:lpstr>9 pr._įstaigų pajamos</vt:lpstr>
      <vt:lpstr>10 pr._skolintos lėšos</vt:lpstr>
      <vt:lpstr>11 pr._apyvartinės lėšos</vt:lpstr>
      <vt:lpstr>12 pr._suvestinė pagal progr.</vt:lpstr>
      <vt:lpstr>'4 pr._savarankiškos f-jos'!Print_Titles</vt:lpstr>
    </vt:vector>
  </TitlesOfParts>
  <Company>TELSIU RAJONO SAVIVALDYBE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2015-01-28T06:56:51Z</cp:lastPrinted>
  <dcterms:created xsi:type="dcterms:W3CDTF">2007-01-10T08:42:24Z</dcterms:created>
  <dcterms:modified xsi:type="dcterms:W3CDTF">2015-02-02T08:20:35Z</dcterms:modified>
</cp:coreProperties>
</file>