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Almaniene\Desktop\2022-2024 priedai\1-2 PRIEDAI\"/>
    </mc:Choice>
  </mc:AlternateContent>
  <xr:revisionPtr revIDLastSave="0" documentId="13_ncr:1_{43A462E4-3592-473E-8AD5-5FE3F389D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priedas" sheetId="2" r:id="rId1"/>
    <sheet name="2 prieda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G16" i="2"/>
  <c r="H16" i="2"/>
  <c r="I16" i="2"/>
  <c r="J16" i="2"/>
  <c r="K16" i="2"/>
  <c r="F20" i="2"/>
  <c r="G20" i="2"/>
  <c r="H20" i="2"/>
  <c r="I20" i="2"/>
  <c r="J20" i="2"/>
  <c r="K20" i="2"/>
  <c r="F22" i="2"/>
  <c r="G22" i="2"/>
  <c r="H22" i="2"/>
  <c r="I22" i="2"/>
  <c r="J22" i="2"/>
  <c r="K22" i="2"/>
  <c r="F26" i="2"/>
  <c r="G26" i="2"/>
  <c r="H26" i="2"/>
  <c r="I26" i="2"/>
  <c r="J26" i="2"/>
  <c r="K26" i="2"/>
  <c r="F45" i="2"/>
  <c r="G45" i="2"/>
  <c r="H45" i="2"/>
  <c r="I45" i="2"/>
  <c r="J45" i="2"/>
  <c r="K45" i="2"/>
  <c r="F54" i="2"/>
  <c r="G54" i="2"/>
  <c r="H54" i="2"/>
  <c r="I54" i="2"/>
  <c r="J54" i="2"/>
  <c r="K54" i="2"/>
  <c r="F60" i="2"/>
  <c r="G60" i="2"/>
  <c r="H60" i="2"/>
  <c r="H59" i="2" s="1"/>
  <c r="H58" i="2" s="1"/>
  <c r="I60" i="2"/>
  <c r="J60" i="2"/>
  <c r="K60" i="2"/>
  <c r="F65" i="2"/>
  <c r="G65" i="2"/>
  <c r="H65" i="2"/>
  <c r="I65" i="2"/>
  <c r="J65" i="2"/>
  <c r="K65" i="2"/>
  <c r="F72" i="2"/>
  <c r="G72" i="2"/>
  <c r="H72" i="2"/>
  <c r="I72" i="2"/>
  <c r="J72" i="2"/>
  <c r="K72" i="2"/>
  <c r="F78" i="2"/>
  <c r="G78" i="2"/>
  <c r="H78" i="2"/>
  <c r="I78" i="2"/>
  <c r="J78" i="2"/>
  <c r="K78" i="2"/>
  <c r="F94" i="2"/>
  <c r="G94" i="2"/>
  <c r="H94" i="2"/>
  <c r="I94" i="2"/>
  <c r="J94" i="2"/>
  <c r="K94" i="2"/>
  <c r="F98" i="2"/>
  <c r="G98" i="2"/>
  <c r="H98" i="2"/>
  <c r="I98" i="2"/>
  <c r="J98" i="2"/>
  <c r="K98" i="2"/>
  <c r="F101" i="2"/>
  <c r="G101" i="2"/>
  <c r="H101" i="2"/>
  <c r="I101" i="2"/>
  <c r="J101" i="2"/>
  <c r="K101" i="2"/>
  <c r="F105" i="2"/>
  <c r="G105" i="2"/>
  <c r="H105" i="2"/>
  <c r="I105" i="2"/>
  <c r="J105" i="2"/>
  <c r="K105" i="2"/>
  <c r="F113" i="2"/>
  <c r="G113" i="2"/>
  <c r="H113" i="2"/>
  <c r="I113" i="2"/>
  <c r="J113" i="2"/>
  <c r="K113" i="2"/>
  <c r="F116" i="2"/>
  <c r="G116" i="2"/>
  <c r="H116" i="2"/>
  <c r="I116" i="2"/>
  <c r="J116" i="2"/>
  <c r="K116" i="2"/>
  <c r="F120" i="2"/>
  <c r="G120" i="2"/>
  <c r="H120" i="2"/>
  <c r="I120" i="2"/>
  <c r="J120" i="2"/>
  <c r="K120" i="2"/>
  <c r="F124" i="2"/>
  <c r="G124" i="2"/>
  <c r="H124" i="2"/>
  <c r="I124" i="2"/>
  <c r="J124" i="2"/>
  <c r="K124" i="2"/>
  <c r="F126" i="2"/>
  <c r="G126" i="2"/>
  <c r="H126" i="2"/>
  <c r="I126" i="2"/>
  <c r="J126" i="2"/>
  <c r="K126" i="2"/>
  <c r="F130" i="2"/>
  <c r="G130" i="2"/>
  <c r="H130" i="2"/>
  <c r="I130" i="2"/>
  <c r="J130" i="2"/>
  <c r="K130" i="2"/>
  <c r="F134" i="2"/>
  <c r="G134" i="2"/>
  <c r="H134" i="2"/>
  <c r="I134" i="2"/>
  <c r="J134" i="2"/>
  <c r="K134" i="2"/>
  <c r="F136" i="2"/>
  <c r="G136" i="2"/>
  <c r="H136" i="2"/>
  <c r="I136" i="2"/>
  <c r="J136" i="2"/>
  <c r="K136" i="2"/>
  <c r="F138" i="2"/>
  <c r="G138" i="2"/>
  <c r="H138" i="2"/>
  <c r="I138" i="2"/>
  <c r="J138" i="2"/>
  <c r="K138" i="2"/>
  <c r="F142" i="2"/>
  <c r="F141" i="2" s="1"/>
  <c r="G142" i="2"/>
  <c r="G141" i="2" s="1"/>
  <c r="H142" i="2"/>
  <c r="H141" i="2" s="1"/>
  <c r="I142" i="2"/>
  <c r="I141" i="2" s="1"/>
  <c r="J142" i="2"/>
  <c r="J141" i="2" s="1"/>
  <c r="K142" i="2"/>
  <c r="K141" i="2" s="1"/>
  <c r="F149" i="2"/>
  <c r="G149" i="2"/>
  <c r="H149" i="2"/>
  <c r="I149" i="2"/>
  <c r="J149" i="2"/>
  <c r="K149" i="2"/>
  <c r="F154" i="2"/>
  <c r="G154" i="2"/>
  <c r="H154" i="2"/>
  <c r="I154" i="2"/>
  <c r="J154" i="2"/>
  <c r="K154" i="2"/>
  <c r="F158" i="2"/>
  <c r="G158" i="2"/>
  <c r="H158" i="2"/>
  <c r="I158" i="2"/>
  <c r="J158" i="2"/>
  <c r="K158" i="2"/>
  <c r="F163" i="2"/>
  <c r="G163" i="2"/>
  <c r="H163" i="2"/>
  <c r="I163" i="2"/>
  <c r="J163" i="2"/>
  <c r="K163" i="2"/>
  <c r="F168" i="2"/>
  <c r="G168" i="2"/>
  <c r="H168" i="2"/>
  <c r="I168" i="2"/>
  <c r="J168" i="2"/>
  <c r="K168" i="2"/>
  <c r="F175" i="2"/>
  <c r="G175" i="2"/>
  <c r="H175" i="2"/>
  <c r="I175" i="2"/>
  <c r="J175" i="2"/>
  <c r="K175" i="2"/>
  <c r="F179" i="2"/>
  <c r="G179" i="2"/>
  <c r="H179" i="2"/>
  <c r="I179" i="2"/>
  <c r="J179" i="2"/>
  <c r="K179" i="2"/>
  <c r="F182" i="2"/>
  <c r="G182" i="2"/>
  <c r="H182" i="2"/>
  <c r="I182" i="2"/>
  <c r="J182" i="2"/>
  <c r="K182" i="2"/>
  <c r="F185" i="2"/>
  <c r="G185" i="2"/>
  <c r="H185" i="2"/>
  <c r="I185" i="2"/>
  <c r="J185" i="2"/>
  <c r="K185" i="2"/>
  <c r="F189" i="2"/>
  <c r="G189" i="2"/>
  <c r="H189" i="2"/>
  <c r="I189" i="2"/>
  <c r="J189" i="2"/>
  <c r="K189" i="2"/>
  <c r="F192" i="2"/>
  <c r="G192" i="2"/>
  <c r="H192" i="2"/>
  <c r="I192" i="2"/>
  <c r="J192" i="2"/>
  <c r="K192" i="2"/>
  <c r="F195" i="2"/>
  <c r="G195" i="2"/>
  <c r="H195" i="2"/>
  <c r="I195" i="2"/>
  <c r="J195" i="2"/>
  <c r="K195" i="2"/>
  <c r="F198" i="2"/>
  <c r="G198" i="2"/>
  <c r="H198" i="2"/>
  <c r="I198" i="2"/>
  <c r="J198" i="2"/>
  <c r="K198" i="2"/>
  <c r="F201" i="2"/>
  <c r="G201" i="2"/>
  <c r="H201" i="2"/>
  <c r="I201" i="2"/>
  <c r="J201" i="2"/>
  <c r="K201" i="2"/>
  <c r="F208" i="2"/>
  <c r="G208" i="2"/>
  <c r="H208" i="2"/>
  <c r="I208" i="2"/>
  <c r="J208" i="2"/>
  <c r="K208" i="2"/>
  <c r="F211" i="2"/>
  <c r="G211" i="2"/>
  <c r="H211" i="2"/>
  <c r="I211" i="2"/>
  <c r="J211" i="2"/>
  <c r="K211" i="2"/>
  <c r="F215" i="2"/>
  <c r="G215" i="2"/>
  <c r="H215" i="2"/>
  <c r="I215" i="2"/>
  <c r="J215" i="2"/>
  <c r="K215" i="2"/>
  <c r="F221" i="2"/>
  <c r="G221" i="2"/>
  <c r="H221" i="2"/>
  <c r="I221" i="2"/>
  <c r="J221" i="2"/>
  <c r="K221" i="2"/>
  <c r="F226" i="2"/>
  <c r="G226" i="2"/>
  <c r="H226" i="2"/>
  <c r="I226" i="2"/>
  <c r="J226" i="2"/>
  <c r="K226" i="2"/>
  <c r="F232" i="2"/>
  <c r="G232" i="2"/>
  <c r="H232" i="2"/>
  <c r="I232" i="2"/>
  <c r="J232" i="2"/>
  <c r="K232" i="2"/>
  <c r="F236" i="2"/>
  <c r="G236" i="2"/>
  <c r="H236" i="2"/>
  <c r="I236" i="2"/>
  <c r="J236" i="2"/>
  <c r="K236" i="2"/>
  <c r="F239" i="2"/>
  <c r="G239" i="2"/>
  <c r="H239" i="2"/>
  <c r="I239" i="2"/>
  <c r="J239" i="2"/>
  <c r="K239" i="2"/>
  <c r="F243" i="2"/>
  <c r="G243" i="2"/>
  <c r="H243" i="2"/>
  <c r="I243" i="2"/>
  <c r="J243" i="2"/>
  <c r="K243" i="2"/>
  <c r="F249" i="2"/>
  <c r="G249" i="2"/>
  <c r="H249" i="2"/>
  <c r="I249" i="2"/>
  <c r="J249" i="2"/>
  <c r="K249" i="2"/>
  <c r="F253" i="2"/>
  <c r="G253" i="2"/>
  <c r="H253" i="2"/>
  <c r="I253" i="2"/>
  <c r="J253" i="2"/>
  <c r="K253" i="2"/>
  <c r="C294" i="2"/>
  <c r="D294" i="2"/>
  <c r="E294" i="2"/>
  <c r="F294" i="2"/>
  <c r="G294" i="2"/>
  <c r="H294" i="2"/>
  <c r="C297" i="2"/>
  <c r="D297" i="2"/>
  <c r="E297" i="2"/>
  <c r="F297" i="2"/>
  <c r="G297" i="2"/>
  <c r="H297" i="2"/>
  <c r="C303" i="2"/>
  <c r="D303" i="2"/>
  <c r="E303" i="2"/>
  <c r="F303" i="2"/>
  <c r="G303" i="2"/>
  <c r="H303" i="2"/>
  <c r="I157" i="2" l="1"/>
  <c r="K157" i="2"/>
  <c r="G157" i="2"/>
  <c r="K100" i="2"/>
  <c r="K71" i="2" s="1"/>
  <c r="K69" i="2" s="1"/>
  <c r="G100" i="2"/>
  <c r="I100" i="2"/>
  <c r="K15" i="2"/>
  <c r="E293" i="2"/>
  <c r="E305" i="2" s="1"/>
  <c r="J157" i="2"/>
  <c r="F157" i="2"/>
  <c r="H100" i="2"/>
  <c r="J38" i="2"/>
  <c r="I207" i="2"/>
  <c r="I206" i="2" s="1"/>
  <c r="I205" i="2" s="1"/>
  <c r="J207" i="2"/>
  <c r="J206" i="2" s="1"/>
  <c r="J205" i="2" s="1"/>
  <c r="H174" i="2"/>
  <c r="H109" i="2"/>
  <c r="H38" i="2"/>
  <c r="H15" i="2"/>
  <c r="G207" i="2"/>
  <c r="G206" i="2" s="1"/>
  <c r="G205" i="2" s="1"/>
  <c r="I15" i="2"/>
  <c r="F207" i="2"/>
  <c r="F206" i="2" s="1"/>
  <c r="F205" i="2" s="1"/>
  <c r="F293" i="2"/>
  <c r="F305" i="2" s="1"/>
  <c r="H293" i="2"/>
  <c r="H305" i="2" s="1"/>
  <c r="D293" i="2"/>
  <c r="D305" i="2" s="1"/>
  <c r="I174" i="2"/>
  <c r="K174" i="2"/>
  <c r="G174" i="2"/>
  <c r="I109" i="2"/>
  <c r="K109" i="2"/>
  <c r="G109" i="2"/>
  <c r="I59" i="2"/>
  <c r="I58" i="2" s="1"/>
  <c r="K59" i="2"/>
  <c r="K58" i="2" s="1"/>
  <c r="G59" i="2"/>
  <c r="G58" i="2" s="1"/>
  <c r="I38" i="2"/>
  <c r="K38" i="2"/>
  <c r="G38" i="2"/>
  <c r="K207" i="2"/>
  <c r="K206" i="2" s="1"/>
  <c r="K205" i="2" s="1"/>
  <c r="G15" i="2"/>
  <c r="G293" i="2"/>
  <c r="G305" i="2" s="1"/>
  <c r="C293" i="2"/>
  <c r="C305" i="2" s="1"/>
  <c r="H207" i="2"/>
  <c r="H206" i="2" s="1"/>
  <c r="H205" i="2" s="1"/>
  <c r="J174" i="2"/>
  <c r="F174" i="2"/>
  <c r="H157" i="2"/>
  <c r="J109" i="2"/>
  <c r="F109" i="2"/>
  <c r="J100" i="2"/>
  <c r="J71" i="2" s="1"/>
  <c r="F100" i="2"/>
  <c r="F71" i="2" s="1"/>
  <c r="F69" i="2" s="1"/>
  <c r="J59" i="2"/>
  <c r="J58" i="2" s="1"/>
  <c r="F59" i="2"/>
  <c r="F58" i="2" s="1"/>
  <c r="F38" i="2"/>
  <c r="F14" i="2" s="1"/>
  <c r="J15" i="2"/>
  <c r="J14" i="2" s="1"/>
  <c r="F15" i="2"/>
  <c r="J148" i="2"/>
  <c r="J140" i="2" s="1"/>
  <c r="F148" i="2"/>
  <c r="F140" i="2" s="1"/>
  <c r="H71" i="2"/>
  <c r="I148" i="2"/>
  <c r="I140" i="2" s="1"/>
  <c r="I71" i="2"/>
  <c r="G71" i="2"/>
  <c r="H69" i="2" l="1"/>
  <c r="J69" i="2"/>
  <c r="J11" i="2" s="1"/>
  <c r="J10" i="2" s="1"/>
  <c r="H14" i="2"/>
  <c r="K14" i="2"/>
  <c r="G148" i="2"/>
  <c r="G140" i="2" s="1"/>
  <c r="I69" i="2"/>
  <c r="K148" i="2"/>
  <c r="K140" i="2" s="1"/>
  <c r="G69" i="2"/>
  <c r="H148" i="2"/>
  <c r="H140" i="2" s="1"/>
  <c r="G14" i="2"/>
  <c r="I14" i="2"/>
  <c r="F11" i="2"/>
  <c r="F10" i="2" s="1"/>
  <c r="I11" i="2" l="1"/>
  <c r="I10" i="2" s="1"/>
  <c r="H11" i="2"/>
  <c r="H10" i="2" s="1"/>
  <c r="K11" i="2"/>
  <c r="K10" i="2" s="1"/>
  <c r="G11" i="2"/>
  <c r="G10" i="2" s="1"/>
</calcChain>
</file>

<file path=xl/sharedStrings.xml><?xml version="1.0" encoding="utf-8"?>
<sst xmlns="http://schemas.openxmlformats.org/spreadsheetml/2006/main" count="641" uniqueCount="449">
  <si>
    <t>Kodas</t>
  </si>
  <si>
    <t>Pavadinimas</t>
  </si>
  <si>
    <t>Asign. valdytojas</t>
  </si>
  <si>
    <t>SP lėšos</t>
  </si>
  <si>
    <t>2022-ųjų m. asignavimų poreikis</t>
  </si>
  <si>
    <t>2022-ųjų m. patvirtinta taryboje</t>
  </si>
  <si>
    <t>2023-ųjų m. asignavimų poreikiis</t>
  </si>
  <si>
    <t>2024-ųjų m. asignavimų poreikis</t>
  </si>
  <si>
    <t>Iš viso</t>
  </si>
  <si>
    <t>Iš jų darbo užmokesčiui</t>
  </si>
  <si>
    <t>Rodiklis</t>
  </si>
  <si>
    <t>Mato vnt.</t>
  </si>
  <si>
    <t>2022</t>
  </si>
  <si>
    <t>2023</t>
  </si>
  <si>
    <t>2024</t>
  </si>
  <si>
    <t>Planas</t>
  </si>
  <si>
    <t>03.</t>
  </si>
  <si>
    <t>Investicijų programa</t>
  </si>
  <si>
    <t>03.01.</t>
  </si>
  <si>
    <t>Rengti ir įgyvendinti projektus rajono infrastruktūros objektų, viešųjų erdvių ir pastatų būklės gerinimui</t>
  </si>
  <si>
    <t>Investicijų, skirtų rajono infrastruktūros objektų, viešųjų erdvių ir pastatų būklės gerinimui, dalis, tenkanti 1 gyventojui</t>
  </si>
  <si>
    <t>Eur</t>
  </si>
  <si>
    <t>377,00</t>
  </si>
  <si>
    <t>380,00</t>
  </si>
  <si>
    <t>384,00</t>
  </si>
  <si>
    <t>Energijos suvartojimo mažėjimas savivaldybei priklausančių viešosios paskirties pastatų (centralizuotam) šildymui</t>
  </si>
  <si>
    <t>proc.</t>
  </si>
  <si>
    <t>1,50</t>
  </si>
  <si>
    <t>3,00</t>
  </si>
  <si>
    <t>4,50</t>
  </si>
  <si>
    <t>Energijos suvartojimo mažėjimas gyventojams priklausančių daugiabučių pastatų (centralizuotam) šildymui</t>
  </si>
  <si>
    <t>5,10</t>
  </si>
  <si>
    <t>10,20</t>
  </si>
  <si>
    <t>15,30</t>
  </si>
  <si>
    <t>03.01.01.</t>
  </si>
  <si>
    <t>Modernizuoti savivaldybei priklausančius pastatus, gerinant jų būklę ir energetines charakteristikas</t>
  </si>
  <si>
    <t>Atnaujintų savivaldybės viešosios, administracinės, bendruomeninės ir kitos paskirties pastatų skaičiaus dalis nuo visų planuojamų atnaujinti pastatų skaičiaus</t>
  </si>
  <si>
    <t>14,00</t>
  </si>
  <si>
    <t>50,00</t>
  </si>
  <si>
    <t>57,00</t>
  </si>
  <si>
    <t>03.01.01.01.</t>
  </si>
  <si>
    <t>Savivaldybės viešosios paskirties pastatų atnaujinimas</t>
  </si>
  <si>
    <t>03.01.01.01.01.</t>
  </si>
  <si>
    <t>Akmenės rajono savivaldybės Ramučių gimnazijos pastato Naujojoje Akmenėje, Ramučių g. 5, modernizavimas</t>
  </si>
  <si>
    <t xml:space="preserve">188719391 Akmenės rajono savivaldybės administracija </t>
  </si>
  <si>
    <t>AL (KR)</t>
  </si>
  <si>
    <t>SB (VB)</t>
  </si>
  <si>
    <t>03.01.01.01.03.</t>
  </si>
  <si>
    <t>Akmenės rajono Akmenės gimnazijos mokslo paskirties pastato, Laižuvos g. 10A Akmenėje, rekonstravimas, įrengiant sporto salę</t>
  </si>
  <si>
    <t>VIP</t>
  </si>
  <si>
    <t>03.01.01.01.04.</t>
  </si>
  <si>
    <t>Akmenės rajono savivaldybės administracinio pastato modernizavimas t.t. CMS</t>
  </si>
  <si>
    <t>03.01.01.01.05.</t>
  </si>
  <si>
    <t>VšĮ Naujosios Akmenės ligoninės pastatų Naujojoje Akmenėje, Žemaitijos g. 6, rekonstravimas</t>
  </si>
  <si>
    <t>03.01.01.01.06.</t>
  </si>
  <si>
    <t>Pastato Naujojoje Akmenėje, V. Kudirkos g. 9, rekonstravimas ir pritaikymas Akmenės rajono  savivaldybės viešosios bibliotekos reikmėms</t>
  </si>
  <si>
    <t>03.01.01.01.07.</t>
  </si>
  <si>
    <t>Naujosios Akmenės sporto rūmų atnaujinimas ir sveikatingumo komplekso įrengimas adresu: Žemaitijos g. 2, Naujoji Akmenė</t>
  </si>
  <si>
    <t>SL</t>
  </si>
  <si>
    <t>03.01.01.01.08.</t>
  </si>
  <si>
    <t>Akmenės rajono savivaldybės Akmenės krašto muziejaus pastato ir jo aplinkos atnaujinimas</t>
  </si>
  <si>
    <t>03.01.01.01.09.</t>
  </si>
  <si>
    <t>Akmenės rajono savivaldybės Kultūros centro Akmenės kultūros namų pastato, Sodo g. 1, Akmenėje, modernizavimas</t>
  </si>
  <si>
    <t>03.01.01.01.10.</t>
  </si>
  <si>
    <t>Akmenės rajono Akmenės vaikų lopšelio-darželio „Gintarėlis“ pastato atnaujinimas ir teritorijos sutvarkymas</t>
  </si>
  <si>
    <t>03.01.01.01.11.</t>
  </si>
  <si>
    <t>Akmenės rajono savivaldybės jaunimo ir  suaugusiųjų švietimo centro pastato, Vytauto g. 3, Naujojoje Akmenėje, vidaus patalpų modernizavimas</t>
  </si>
  <si>
    <t>03.01.01.01.12.</t>
  </si>
  <si>
    <t>Akmenės rajono savivaldybės Alkiškių kultūros namų pastato atnaujinimas (modernizavimas)</t>
  </si>
  <si>
    <t>03.01.01.01.13.</t>
  </si>
  <si>
    <t>Akmenės rajono Dabikinės specialiosios mokyklos pastato atnaujinimas ir teritorijos sutvarkymas</t>
  </si>
  <si>
    <t>03.01.01.01.14.</t>
  </si>
  <si>
    <t>Sveikatingumo komplekso statyba ir aplinkos pritaikymas</t>
  </si>
  <si>
    <t>03.01.01.02.</t>
  </si>
  <si>
    <t>Administracinės, bendruomeninės ir kitos paskirties pastatų atnaujinimas</t>
  </si>
  <si>
    <t>03.01.01.02.01.</t>
  </si>
  <si>
    <t>Naujosios Akmenės ikimokyklinio ugdymo mokyklos skyriaus „Atžalynas“ pastato apšiltinimas</t>
  </si>
  <si>
    <t>03.01.01.02.02.</t>
  </si>
  <si>
    <t>Papilės Simono Daukanto gimnazijos ikimokyklinio ugdymo skyriaus „Kregždutė“ šilumos ūkio atnaujinimas</t>
  </si>
  <si>
    <t>03.01.01.02.03.</t>
  </si>
  <si>
    <t>VšĮ Ventos ambulatorijos pastato atnaujinimas</t>
  </si>
  <si>
    <t>03.01.01.02.04.</t>
  </si>
  <si>
    <t>Papilės seniūnijos pastato atnaujinimas</t>
  </si>
  <si>
    <t>03.01.01.02.05.</t>
  </si>
  <si>
    <t>Akmenės seniūnijos pastato atnaujinimas</t>
  </si>
  <si>
    <t>03.01.01.02.06.</t>
  </si>
  <si>
    <t>Pastato, adresu: V. Kudirkos 27, Naujoji Akmenė, atnaujinimas</t>
  </si>
  <si>
    <t>03.01.01.02.07.</t>
  </si>
  <si>
    <t>Akmenės rajono Ventos gimnazijos ikimokyklinio ugdymo skyriaus „Berželis“ pastato atnaujinimas</t>
  </si>
  <si>
    <t>03.01.01.02.08.</t>
  </si>
  <si>
    <t>Kruopių seniūnijos pastato atnaujinimas</t>
  </si>
  <si>
    <t>03.01.01.02.09.</t>
  </si>
  <si>
    <t>Ventos seniūnijos administracinio pastato atnaujinimas</t>
  </si>
  <si>
    <t>03.01.01.02.10.</t>
  </si>
  <si>
    <t>Pirties pastato, Ventos g. 3A, Venta, rekonstravimas</t>
  </si>
  <si>
    <t>03.01.01.02.11.</t>
  </si>
  <si>
    <t>VšĮ Papilės ambulatorijos pastato atnaujinimas</t>
  </si>
  <si>
    <t>03.01.01.02.12.</t>
  </si>
  <si>
    <t>Naujosios Akmenės "Saulėtekio" progimnazijos pastato modernizavimas</t>
  </si>
  <si>
    <t>03.01.01.02.13.</t>
  </si>
  <si>
    <t>Ventos muzikos mokyklos pastato atnaujinimas</t>
  </si>
  <si>
    <t>03.01.01.02.14.</t>
  </si>
  <si>
    <t>Pastato Žemaitijos g. 6, Naujojoje Akmenėje, modernizavimas pritaikant verslo inkubatoriaus/spiečiaus veiklai</t>
  </si>
  <si>
    <t>SB (ES)</t>
  </si>
  <si>
    <t>03.01.02.</t>
  </si>
  <si>
    <t>Kompleksiškai didinti gyvenamosios aplinkos patrauklumą</t>
  </si>
  <si>
    <t>Sutvarkytų daugiabučių namų kiemų teritorijos ploto dalis nuo bazinio poreikio</t>
  </si>
  <si>
    <t>10,00</t>
  </si>
  <si>
    <t>03.01.02.01.</t>
  </si>
  <si>
    <t>Savivaldybės gyvenamosios aplinkos kokybės gerinimas</t>
  </si>
  <si>
    <t>03.01.02.01.01.</t>
  </si>
  <si>
    <t>Didinti būsto prieinamumą pažeidžiamoms gyventojų grupėms Akmenės rajono savivaldybėje</t>
  </si>
  <si>
    <t>03.01.02.01.02.</t>
  </si>
  <si>
    <t>Daugiabučių namų kiemų teritorijų sutvarkymas bei kvartalų energetinio efektyvumo didinimo programa (Administracija)</t>
  </si>
  <si>
    <t>03.01.02.01.03.</t>
  </si>
  <si>
    <t>Daugiabučių namų kiemų teritorijų sutvarkymas ir kvartalų energetinio efektyvumo didinimo programa (Naujosios Akmenės miesto seniūnija)</t>
  </si>
  <si>
    <t>03.01.02.01.04</t>
  </si>
  <si>
    <t>Socialinio būsto plėtra Akmenės rajone</t>
  </si>
  <si>
    <t>03.01.03.</t>
  </si>
  <si>
    <t>Vykdyti rajono viešųjų erdvių, turizmo objektų ir bendruomeninės infrastruktūros atnaujinimą ir plėtrą</t>
  </si>
  <si>
    <t>Investicijų skirtų viešųjų erdvių miesto/kaimo vietovėse sutvarkymui skaičius, tenkanti 1 gyventojui</t>
  </si>
  <si>
    <t>23,00</t>
  </si>
  <si>
    <t>24,00</t>
  </si>
  <si>
    <t>Investicijų, skirtų gamtos ir kultūros paveldo objektų pritaikymui turizmui skaičius, tenkantis 1 gyventojui</t>
  </si>
  <si>
    <t>25,00</t>
  </si>
  <si>
    <t>26,00</t>
  </si>
  <si>
    <t>03.01.03.01.</t>
  </si>
  <si>
    <t>Savivaldybės viešųjų erdvių ir infrastruktūros sutvarkymas</t>
  </si>
  <si>
    <t>03.01.03.01.01.</t>
  </si>
  <si>
    <t>Naujosios Akmenės Kultūros namų aplinkos (viešosios erdvės) sutvarkymas ir pritaikymas bendruomenės ir verslo poreikiams</t>
  </si>
  <si>
    <t>03.01.03.01.02.</t>
  </si>
  <si>
    <t>Akmenės rajono sporto centro futbolo aikštės remontas įrengiant dirbtinės vejos dangą</t>
  </si>
  <si>
    <t>295220870 Akmenės rajono sporto centras</t>
  </si>
  <si>
    <t>03.01.03.01.03.</t>
  </si>
  <si>
    <t>Kompleksiškai atnaujinti Ventos miesto bendruomeninę ir viešąją infrastruktūrą</t>
  </si>
  <si>
    <t>03.01.03.01.04.</t>
  </si>
  <si>
    <t>Kompleksiškai atnaujinti Akmenės miesto ir Papilės miestelio bendruomeninę ir viešąją infrastruktūrą</t>
  </si>
  <si>
    <t>VIPA</t>
  </si>
  <si>
    <t>03.01.03.01.05.</t>
  </si>
  <si>
    <t>Naujosios Akmenės miesto teritorijos tarp Ramučių ir Respublikos daugiabučių gyvenamųjų namų kvartalų apželdinimas ir sutvarkymas</t>
  </si>
  <si>
    <t>03.01.03.01.06.</t>
  </si>
  <si>
    <t>Viešosios infrastruktūros gerinimas gyvenamojoje vietovėje iki 1000 gyventojų</t>
  </si>
  <si>
    <t>03.01.03.01.07.</t>
  </si>
  <si>
    <t>Viešosios infrastruktūros gerinimas gyvenamojoje vietovėje iki 200 gyventojų</t>
  </si>
  <si>
    <t>03.01.03.01.08.</t>
  </si>
  <si>
    <t>Akmenės seniūnijos Akmenės II kaimo viešosios infrastruktūros sutvarkymas</t>
  </si>
  <si>
    <t>03.01.03.01.09.</t>
  </si>
  <si>
    <t>Kruopių seniūnijos Kruopių miestelio viešosios sporto infrastruktūros sutvarkymas</t>
  </si>
  <si>
    <t>03.01.03.01.10.</t>
  </si>
  <si>
    <t>Viešosios sporto infrastruktūros sutvarkymas Akmenės rajono Kivylių kaime</t>
  </si>
  <si>
    <t>03.01.03.01.11.</t>
  </si>
  <si>
    <t>Teritorijos tarp S. Nėries g. ir Respublikos g. Naujojoje Akmenėje kompleksinis sutvarkymas</t>
  </si>
  <si>
    <t>03.01.03.01.12.</t>
  </si>
  <si>
    <t>Buvusios naftos bazės Akmenės rajono savivaldybėje, Akmenės seniūnijoje, Dabikinės kaime, sutvarkymas</t>
  </si>
  <si>
    <t>03.01.03.01.13.</t>
  </si>
  <si>
    <t>Mini golfo įrengimas Kruopių miestelio skvere</t>
  </si>
  <si>
    <t>03.01.03.01.14.</t>
  </si>
  <si>
    <t>Poilsio zonos įrengimas Kivyliuose</t>
  </si>
  <si>
    <t>03.01.03.01.15.</t>
  </si>
  <si>
    <t>Poilsio zonos sutvarkymas Agluonų kaime</t>
  </si>
  <si>
    <t>03.01.03.01.16.</t>
  </si>
  <si>
    <t>Poilsio zonos įrengimas Papilėje</t>
  </si>
  <si>
    <t>03.01.03.01.17.</t>
  </si>
  <si>
    <t>Naujosios Akmenės „Saulėtekio“ progimnazijos universalios dirbtinės dangos sporto aikštelės įrengimas adresu: V. Kudirkos g. 5a, Naujoji Akmenė</t>
  </si>
  <si>
    <t>03.01.03.01.18.</t>
  </si>
  <si>
    <t>Akmenės rajono jaunimo ir suaugusiųjų švietimo centro sporto aikštyno Vytauto g. 3, Naujojoje Akmenėje, atnaujinimas</t>
  </si>
  <si>
    <t>03.01.03.01.19.</t>
  </si>
  <si>
    <t>Apšvietimo inžinerinių tinklų atnaujinimas ir plėtra Akmenės rajono kaimo vietovėse</t>
  </si>
  <si>
    <t>03.01.03.01.20.</t>
  </si>
  <si>
    <t>Vandens transporto priemonių nuleidimo vietos įrengimas Sablauskiių tvenkinyje</t>
  </si>
  <si>
    <t>03.01.03.01.21</t>
  </si>
  <si>
    <t>Sporto infrastruktūros objektų atnaujinimas Akmenės rajono savivaldybėje</t>
  </si>
  <si>
    <t>03.01.03.01.21.01</t>
  </si>
  <si>
    <t>SB (KR)</t>
  </si>
  <si>
    <t>03.01.03.01.21.02.</t>
  </si>
  <si>
    <t>Naujosios Akmenės futbolo stadiono ir jo prieigų rekonstrukcija</t>
  </si>
  <si>
    <t>03.01.03.02.</t>
  </si>
  <si>
    <t>Gamtos ir kultūros paveldo objektų pritaikymas turizmui</t>
  </si>
  <si>
    <t>03.01.03.02.01.</t>
  </si>
  <si>
    <t>Pėščiųjų tako iš Kamanų valstybinio gamtinio rezervato į Akmenės gamtos ir kultūros parką įrengimas</t>
  </si>
  <si>
    <t>03.01.03.02.02.</t>
  </si>
  <si>
    <t>Akmenės gamtos ir kultūros parko, Akmenės sen., Akmenės r. sav., teritorijos sutvarkymas</t>
  </si>
  <si>
    <t>03.01.03.02.03.</t>
  </si>
  <si>
    <t>Geologinio parko Akmenės rajono savivaldybėje įkūrimas ir jo infrastruktūros įrengimas</t>
  </si>
  <si>
    <t>03.01.03.02.04.</t>
  </si>
  <si>
    <t>Akmenės Dabikinės dvaro atkūrimas, pritaikant jį kultūrinio turizmo reikmėms (Kultūros paveldo objekto atnaujinimas gyvenamojoje vietovėje iki 1000 gyventojų)</t>
  </si>
  <si>
    <t>03.01.03.02.05.</t>
  </si>
  <si>
    <t>Savivaldybes jungiančios turizmo informacinės infrastruktūros plėtra Šiaulių regione</t>
  </si>
  <si>
    <t>03.01.03.02.06.</t>
  </si>
  <si>
    <t>Viešosios ir bendruomeninės infrastruktūros atnaujinimas Akmenės rajono savivaldybėje</t>
  </si>
  <si>
    <t>03.01.03.02.07.</t>
  </si>
  <si>
    <t>Akmenės rajono vietovių kraštovaizdžio tvarkymas</t>
  </si>
  <si>
    <t>03.01.03.02.08.</t>
  </si>
  <si>
    <t>Aplankykite Ventą (ViVa)</t>
  </si>
  <si>
    <t>03.01.03.02.09.</t>
  </si>
  <si>
    <t>Gamtinio karkaso sprendinių koregavimas Akmenės rajono savivaldybės bendruosiuose planuose</t>
  </si>
  <si>
    <t>03.01.03.02.10.</t>
  </si>
  <si>
    <t>Pėsčiųjų tako į Akmenės gamtos ir kultūros parką įrengimas</t>
  </si>
  <si>
    <t>03.01.03.02.11</t>
  </si>
  <si>
    <t>Turizmo informacinės infrastruktūros plėtra Akmenės rajone</t>
  </si>
  <si>
    <t>03.01.03.02.12</t>
  </si>
  <si>
    <t>Projektas „Virtuali ekskursija po Šiaulių kraštą“</t>
  </si>
  <si>
    <t>03.01.03.02.13</t>
  </si>
  <si>
    <t>Projektas „Reprezentacinio leidinio „Šiaulių kraštas“ parengimas ir leidyba“</t>
  </si>
  <si>
    <t>03.01.03.02.14</t>
  </si>
  <si>
    <t>Projektas „Saulės žemės turtai. Keliaujantiems dviračiais"</t>
  </si>
  <si>
    <t>03.01.04.</t>
  </si>
  <si>
    <t>Atnaujinti ir plėtoti savivaldybės inžinerines sistemas ir statinius</t>
  </si>
  <si>
    <t>Investicijų, skirtų inžinerinių sistemų ir statinių atnaujinimui, skaičius, tenkantis 1 gyventojui</t>
  </si>
  <si>
    <t>155,00</t>
  </si>
  <si>
    <t>163,00</t>
  </si>
  <si>
    <t>165,00</t>
  </si>
  <si>
    <t>03.01.04.01.</t>
  </si>
  <si>
    <t>Vandens tiekimo ir nuotekų surinkimo sistemų atnaujinimas ir plėtra</t>
  </si>
  <si>
    <t>03.01.04.01.01.</t>
  </si>
  <si>
    <t>Vandens gerinimo įrenginių nauja statyba (rekonstrukcija) Akmenės rajone</t>
  </si>
  <si>
    <t>03.01.04.01.02.</t>
  </si>
  <si>
    <t>Vandentiekio ir nuotekų tinklų nauja statyba ir valymo įrenginių rekonstrukcija Akmenės rajone (REZ.)</t>
  </si>
  <si>
    <t>03.01.04.01.03.</t>
  </si>
  <si>
    <t>Paviršinių (lietaus) nuotekų sistemos modernizavimas ir plėtra Akmenės rajone</t>
  </si>
  <si>
    <t>03.01.04.01.04.</t>
  </si>
  <si>
    <t>Vandentvarkos projekto įgyvendinimas Padvarėliuose</t>
  </si>
  <si>
    <t>03.01.04.01.05.</t>
  </si>
  <si>
    <t>Geriamojo vandens tiekimo ir nuotekų tvarkymo plėtra Akmenės rajone</t>
  </si>
  <si>
    <t>03.01.04.02.</t>
  </si>
  <si>
    <t>Susisiekimo, energetinių bei kitų inžinerinių sistemų/statinių atnaujinimas ir plėtra</t>
  </si>
  <si>
    <t>03.01.04.02.01.</t>
  </si>
  <si>
    <t>Eismo saugumo priemonių diegimas rekonstruojant Naujosios Akmenės Respublikos g. atkarpą</t>
  </si>
  <si>
    <t>03.01.04.02.02.</t>
  </si>
  <si>
    <t>Naujosios Akmenės Žalgirio g. ir Lazdynų Pelėdos g. atkarpų kompleksinis sutvarkymas, įrengiant eismo saugumo priemones</t>
  </si>
  <si>
    <t>03.01.04.02.03.</t>
  </si>
  <si>
    <t>Dviračių ir pėsčiųjų tako tarp P. Jodelės g., Statybininkų g. ir Eibučių g. Naujoje Akmenės įrengimas</t>
  </si>
  <si>
    <t>03.01.04.02.04.</t>
  </si>
  <si>
    <t>Apšvietimo tinklų atnaujinimas ir plėtra, mažinant energijos suvartojimą Akmenės rajono savivaldybėje</t>
  </si>
  <si>
    <t>03.01.04.02.05.</t>
  </si>
  <si>
    <t>Akmenės laisvosios ekonominės zonos infrastruktūros įrengimas ir plėtra</t>
  </si>
  <si>
    <t>03.01.04.02.05.01.</t>
  </si>
  <si>
    <t>Pietinis LEZ</t>
  </si>
  <si>
    <t>KT</t>
  </si>
  <si>
    <t>03.01.04.02.05.02.</t>
  </si>
  <si>
    <t>Šiaurinis LEZ</t>
  </si>
  <si>
    <t>03.01.04.02.06.</t>
  </si>
  <si>
    <t>Ventos pramoninės zonos infrastruktūros įrengimas ir plėtra</t>
  </si>
  <si>
    <t>03.01.04.02.07.</t>
  </si>
  <si>
    <t>Naujosios Akmenės kaimiškosios seniūnijos gatvių atnaujinimas</t>
  </si>
  <si>
    <t>03.01.04.02.08.</t>
  </si>
  <si>
    <t>Atsinaujinančių energijos išteklių naudojimo, gamybos, skirstymo skatinimas ir kitų Klimato kaitos programos priemonių įgyvendinimas, siekiant energetinio efektyvumo gerinimo</t>
  </si>
  <si>
    <t>03.01.04.02.08.01</t>
  </si>
  <si>
    <t>Atsinaujinančių energijos išteklių panaudojimas</t>
  </si>
  <si>
    <t>03.01.04.02.08.02</t>
  </si>
  <si>
    <t>Pastato, Taikos g. 20, Naujojoje Akmenėje, modernizavimas</t>
  </si>
  <si>
    <t>03.01.04.02.08.03</t>
  </si>
  <si>
    <t>Ventos seniūnijos pastato modernizavimas</t>
  </si>
  <si>
    <t>03.01.04.02.08.04</t>
  </si>
  <si>
    <t>Akmenės seniūnijos pastato modernizavimas</t>
  </si>
  <si>
    <t>03.01.04.02.08.05</t>
  </si>
  <si>
    <t>Ventos muzikos mokyklos pastato modernizavimas</t>
  </si>
  <si>
    <t>03.01.04.02.08.06</t>
  </si>
  <si>
    <t>Pastato V. Kudirkos g. 27 Naujojoje Akmenėje, modernizavimas</t>
  </si>
  <si>
    <t>03.01.04.02.08.07</t>
  </si>
  <si>
    <t>Elektromobilių įsigijimas Akmenės rajono savivaldybėje</t>
  </si>
  <si>
    <t>03.01.04.02.08.08</t>
  </si>
  <si>
    <t>Elektromobilių įkrovimo stotelių įrengimas Akmenės rajone</t>
  </si>
  <si>
    <t>03.01.04.02.09</t>
  </si>
  <si>
    <t>Apšvietimo tinklų atnaujinimas ir plėtra, mažinant energijos suvartojimą Akmenės rajono savivaldybėje (projektas)</t>
  </si>
  <si>
    <t>03.01.04.02.10</t>
  </si>
  <si>
    <t>Naujosios Akmenės Žemaitijos g. kompleksinis sutvarkymas, įrengiant eismo saugumo priemones</t>
  </si>
  <si>
    <t>03.02.</t>
  </si>
  <si>
    <t>Didinti savivaldybės valdymo bei užtikrinti teikiamų viešųjų paslaugų efektyvumą</t>
  </si>
  <si>
    <t>Investicijų, skirtų savivaldybės valdymo bei teikiamų viešųjų paslaugų gerinimui dalis, tenkanti 1 gyventojui</t>
  </si>
  <si>
    <t>28,00</t>
  </si>
  <si>
    <t>29,00</t>
  </si>
  <si>
    <t>03.02.01.</t>
  </si>
  <si>
    <t>Rengti ir įgyvendinti projektus savivaldybės valdymo ir viešųjų paslaugų kokybei gerinti</t>
  </si>
  <si>
    <t>Įstaigų, kuriose pagerinta viešųjų paslaugų kokybė, skaičius</t>
  </si>
  <si>
    <t>vnt</t>
  </si>
  <si>
    <t>18,00</t>
  </si>
  <si>
    <t>1,00</t>
  </si>
  <si>
    <t>03.02.01.01.</t>
  </si>
  <si>
    <t>Projektų, savivaldybės valdymo bei teikiamų viešųjų paslaugų gerinimo srityje, administravimas</t>
  </si>
  <si>
    <t>03.02.01.01.01.</t>
  </si>
  <si>
    <t>Vaikų ir jaunimo neformalaus ugdymo galimybių plėtojimas  Akmenės rajono savivaldybėje</t>
  </si>
  <si>
    <t>03.02.01.01.02.</t>
  </si>
  <si>
    <t>Naujosios Akmenės ikimokyklinio ugdymo mokyklos skyriaus "Atžalynas" patalpų modernizavimas</t>
  </si>
  <si>
    <t>03.02.01.01.03.</t>
  </si>
  <si>
    <t>Akmenės rajono savivaldybės bendrojo ugdymo įstaigų modernizavimas</t>
  </si>
  <si>
    <t>03.02.01.01.04.</t>
  </si>
  <si>
    <t>Strateginio planavimo priežiūros ir finansų valdymo sistemų diegimas ir įgyvendinimas Akmenės rajono savivaldybėje</t>
  </si>
  <si>
    <t>03.02.01.01.05.</t>
  </si>
  <si>
    <t>Akmenės rajono savivaldybės gyventojų sveikatos saugojimas ir stiprinimas, ligų prevencija</t>
  </si>
  <si>
    <t>03.02.01.01.06.</t>
  </si>
  <si>
    <t>Pirminės sveikatos priežiūros paslaugų kokybės ir prieinamumo gerinimas tikslinėms gyventojų grupėms</t>
  </si>
  <si>
    <t>03.02.01.01.07.</t>
  </si>
  <si>
    <t>Plėtoti komunalinių atliekų surinkimo ir pirminio rūšiavimo infrastruktūrą bei informuoti visuomenę Akmenės rajono savivaldybėje</t>
  </si>
  <si>
    <t>03.02.01.01.08.</t>
  </si>
  <si>
    <t>Paslaugų ir asmenų aptarnavimo kokybės gerinimas Akmenės rajono savivaldybėje</t>
  </si>
  <si>
    <t>03.02.01.01.09.</t>
  </si>
  <si>
    <t>Vietinio susisiekimo viešojo transporto priemonių parko atnaujinimas Akmenės rajono savivaldybėje</t>
  </si>
  <si>
    <t>03.02.01.01.10.</t>
  </si>
  <si>
    <t>Socialinių paslaugų infrastruktūros plėtra Akmenės rajono savivaldybėje</t>
  </si>
  <si>
    <t>03.02.01.01.11.</t>
  </si>
  <si>
    <t>Projektinės ir kitos dokumentacijos rengimas ES struktūrinių ir kitų fondų paramai gauti</t>
  </si>
  <si>
    <t>03.02.01.01.12.</t>
  </si>
  <si>
    <t>Socialinių paslaugų ir socialinės įtraukties plėtra pažeidžiamoms grupėms (ACCESSLife)</t>
  </si>
  <si>
    <t>03.02.01.01.13.</t>
  </si>
  <si>
    <t>Komunikacijos priemonės investuotojų informavimui/pritraukimui</t>
  </si>
  <si>
    <t>03.02.01.01.14.</t>
  </si>
  <si>
    <t>Bendruomeninių vaikų globos namų ir vaikų dienos centrų kūrimas ir plėtra Akmenės rajono savivaldybėje</t>
  </si>
  <si>
    <t>03.02.01.01.15.</t>
  </si>
  <si>
    <t>Fizinio aktyvumo skatinimas bei reguliariai sportuojančių asmenų skaičiaus didinimas Akmenės rajone</t>
  </si>
  <si>
    <t>03.02.01.01.16.</t>
  </si>
  <si>
    <t>Akmeniečio kortelės diegimas</t>
  </si>
  <si>
    <t>03.02.01.01.17</t>
  </si>
  <si>
    <t>Ikimokyklinio ir mokyklinio ugdymo įstaigų sveikatos kabinetų aprūpinimas metodinėmis priemonėmis Akmenės ir Šalčininkų raj. savivaldybėse</t>
  </si>
  <si>
    <t>03.02.01.01.18</t>
  </si>
  <si>
    <t>Adaptuoto ir išplėsto jaunimui palankių sveikatos priežiūros paslaugų (JPSPP) teikimo modelio įdiegimas Akmenės, Klaipėdos ir Raseinių raj. savivaldybėse</t>
  </si>
  <si>
    <t>03.02.01.01.19</t>
  </si>
  <si>
    <t>Bergid Headspace modelio adaptavimas ir įdiegimas Akmenės rajono savivaldybėje</t>
  </si>
  <si>
    <t>03.02.01.01.20.01.</t>
  </si>
  <si>
    <t>Socialinių paslaugų sistemai reikalingos infrastruktūros modernizavimas siekiant mažinti socialinę atskirtį Akmenės rajone</t>
  </si>
  <si>
    <t>03.02.01.02.</t>
  </si>
  <si>
    <t>Baigti įgyvendinti projektai</t>
  </si>
  <si>
    <t>03.02.01.02.01.</t>
  </si>
  <si>
    <t>Energijos vartojimo efektyvumo didinimas Akmenės rajono Ventos gimnazijos pastate</t>
  </si>
  <si>
    <t>03.02.01.02.02.</t>
  </si>
  <si>
    <t>Akmenės rajono vaikų globos namų globotinių užimtumo kokybės gerinimas</t>
  </si>
  <si>
    <t>03.02.01.02.03.</t>
  </si>
  <si>
    <t>Stacionarių socialinių paslaugų kokybės gerinimas modernizuojant Akmenės rajono socialinių paslaugų namus</t>
  </si>
  <si>
    <t>03.02.01.02.04.</t>
  </si>
  <si>
    <t>Bendruomeninės infrastruktūros ir gyvenamosios aplinkos kompleksinė plėtra Akmenės ir Ventos miestuose</t>
  </si>
  <si>
    <t>03.02.01.02.05.</t>
  </si>
  <si>
    <t>Specialiųjų planų rengimas Akmenės rajono savivaldybėje</t>
  </si>
  <si>
    <t>03.02.01.02.06.</t>
  </si>
  <si>
    <t>Naujosios Akmenės V. Kudirkos mikrorajono daugiabučių namų atnaujinimas</t>
  </si>
  <si>
    <t>03.02.01.02.07</t>
  </si>
  <si>
    <t>Naujosios Akmenės centrinės aikštės su prieigomis kompleksiškas sutvarkymas</t>
  </si>
  <si>
    <t>03.02.01.02.08.</t>
  </si>
  <si>
    <t>Socialinių būstų, esančių modernizuojamuose daugiabučiuose namuose, atnaujinimas</t>
  </si>
  <si>
    <t>03.02.01.02.09.</t>
  </si>
  <si>
    <t>Veiksmingas lietaus nuotekų valdymas, siekiant gerinti Lielupės upės baseino aplinkos kokybę</t>
  </si>
  <si>
    <t>03.02.01.02.10.</t>
  </si>
  <si>
    <t>Informacinių technologijų ir komunikacinių technologijų sprendimai savivaldybės paslaugų kokybei gerinti</t>
  </si>
  <si>
    <t>03.02.01.02.11.</t>
  </si>
  <si>
    <t>Žaliųjų zonų ir vandens telkinių išsaugojimas Žiemgalės ir Šiaurės Lietuvos regione</t>
  </si>
  <si>
    <t>03.02.01.02.12.</t>
  </si>
  <si>
    <t>Akmenės rajono savivaldybės Ventos miesto kultūros namų (kino teatro) pastato renovavimas</t>
  </si>
  <si>
    <t>03.02.01.02.13.</t>
  </si>
  <si>
    <t>Akmenės rajono savivaldybės teritorijų planavimo dokumentų rengimas</t>
  </si>
  <si>
    <t>03.02.01.02.14.</t>
  </si>
  <si>
    <t>Akmenės rajono savivaldybės detaliųjų ir specialiųjų planų rengimas</t>
  </si>
  <si>
    <t>03.02.01.02.15.</t>
  </si>
  <si>
    <t>Regioninės plėtros gerinimas, tobulinant strateginio planavimo sistemą Akmenės rajono savivaldybėje</t>
  </si>
  <si>
    <t>03.02.01.02.16.</t>
  </si>
  <si>
    <t>Teritorijų planavimo dokumentų rengimas Akmenės rajono savivaldybėje</t>
  </si>
  <si>
    <t>03.02.01.02.17.</t>
  </si>
  <si>
    <t>Paragių dvaro tvarkyba ir jo pritaikymas turizmo reikmėms</t>
  </si>
  <si>
    <t>03.02.01.02.18.</t>
  </si>
  <si>
    <t>Universalių daugiafunkcinių centrų kūrimas Akmenės rajono kaimo vietovėse</t>
  </si>
  <si>
    <t>03.02.01.02.19.</t>
  </si>
  <si>
    <t>"Vieno langelio" principo įgyvendinimas Akmenės rajono savivaldybėje, kuriant ir pritaikant dokumentų ir paslaugų valdymo sistemą</t>
  </si>
  <si>
    <t>03.02.01.02.20.</t>
  </si>
  <si>
    <t>Elektroninės demokratijos stiprinimas Šiaulių mieste ir regione</t>
  </si>
  <si>
    <t>03.02.01.02.21.</t>
  </si>
  <si>
    <t>Dabikinės upės ruožo išvalymas</t>
  </si>
  <si>
    <t>03.02.01.02.22.</t>
  </si>
  <si>
    <t>Akmenės rajono savivaldybės 2010 - 2015 metų strateginio plėtros plano parengimas</t>
  </si>
  <si>
    <t>03.02.01.02.23.</t>
  </si>
  <si>
    <t>Akmenės rajono, Naujosios Akmenės, Akmenės ir Ventos miestų bendrųjų planų rengimas</t>
  </si>
  <si>
    <t>03.02.01.02.24.</t>
  </si>
  <si>
    <t>Akmenės rajono Akmenės seniūnijos Akmenės II kaimo vandentiekio ir nuotekų tinklų įrengimas, užterštos teritorijos išvalymas ir rekreacinės zonos su vandens telkinių įrengimais</t>
  </si>
  <si>
    <t>03.02.01.02.25.</t>
  </si>
  <si>
    <t>Akmenės rajono Papilės seniūnijos Pelkelės kaimo vandentiekio ir nuotekų tinklų tvarkymas</t>
  </si>
  <si>
    <t>03.02.01.02.26.</t>
  </si>
  <si>
    <t>Akmenės rajono Ventos vidurinės mokyklos pastato rekonstravimas</t>
  </si>
  <si>
    <t>03.02.01.02.27.</t>
  </si>
  <si>
    <t>Naujosios Akmenės "Saulėtekio" pagrindinės mokyklos pastatų rekonstrukcija</t>
  </si>
  <si>
    <t>03.02.01.02.28.</t>
  </si>
  <si>
    <t>Naujosios Akmenės Ramučių gimnazijos pastato rekonstrukcija</t>
  </si>
  <si>
    <t>03.02.01.02.29.</t>
  </si>
  <si>
    <t>Ventos - Lielupės baseino investicinės programos II etapas</t>
  </si>
  <si>
    <t>03.02.01.02.30.</t>
  </si>
  <si>
    <t>Naujosios Akmenės ikimokyklinio ugdymo mokyklos skyriaus "Buratinas" modernizavimas</t>
  </si>
  <si>
    <t>03.02.01.02.31.</t>
  </si>
  <si>
    <t>Akmenės rajono savivaldybės Pedagoginės psichologinės tarnybos patalpų rekonstrukcija</t>
  </si>
  <si>
    <t>03.02.01.02.32.</t>
  </si>
  <si>
    <t>Projektinės ir kitos dokumentacijos rengimas</t>
  </si>
  <si>
    <t>2.1.</t>
  </si>
  <si>
    <t>Savivaldybės biudžeto lėšos</t>
  </si>
  <si>
    <t>2.1.1.</t>
  </si>
  <si>
    <t>Valstybės biudžeto specialioji tikslinė dotacija, iš jos:</t>
  </si>
  <si>
    <t>Valstybės biudžeto lėšos</t>
  </si>
  <si>
    <t>Valstybės investicijų programa</t>
  </si>
  <si>
    <t>2.1.2.</t>
  </si>
  <si>
    <t>Apyvartos lėšos, iš jų:</t>
  </si>
  <si>
    <t>Biudžeto lėšų likučiai</t>
  </si>
  <si>
    <t>Europos sąjungos lėšos</t>
  </si>
  <si>
    <t>Savivaldybės biudžeto lėšos kitoms reikmėms atlikti</t>
  </si>
  <si>
    <t>Skolintos lėšos</t>
  </si>
  <si>
    <t>VIPA dotacijos</t>
  </si>
  <si>
    <t>2.2.</t>
  </si>
  <si>
    <t>Kitų šaltinių lėšos</t>
  </si>
  <si>
    <t>Kitos lėšos</t>
  </si>
  <si>
    <t>IŠ VISO:</t>
  </si>
  <si>
    <t>Papildomas (-i) požymis (-iai)</t>
  </si>
  <si>
    <t>Investicijų programos 1 priedas</t>
  </si>
  <si>
    <t>AKMENĖS RAJONO SAVIVALDYBĖS</t>
  </si>
  <si>
    <t xml:space="preserve">2021-2023 M. INVESTICIJŲ PROGRAMOS NR. 3 </t>
  </si>
  <si>
    <t>TIKSLŲ, UŽDAVINIŲ, PRIEMONIŲ IR ASIGNAVIMŲ SUVESTINĖ</t>
  </si>
  <si>
    <t>Eurais</t>
  </si>
  <si>
    <t>PP</t>
  </si>
  <si>
    <t>Investicijų programos 2 priedas</t>
  </si>
  <si>
    <t>Investicijų programos Nr. 3</t>
  </si>
  <si>
    <t>lėšų poreikis (asignavimai) ir numatomi finansavimo šaltiniai</t>
  </si>
  <si>
    <t>Ekonominės klasifikacijos grupės</t>
  </si>
  <si>
    <t>Bazinis biudžetas (2021 m. patvirtinta)</t>
  </si>
  <si>
    <t>2022 m. lėšų poreikis</t>
  </si>
  <si>
    <t>2022 m. patvirtinta</t>
  </si>
  <si>
    <t>2023 m. lėšų poreikis</t>
  </si>
  <si>
    <t>2024 m. lėšų poreikis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</si>
  <si>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</si>
  <si>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</si>
  <si>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</si>
  <si>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</si>
  <si>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</si>
  <si>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Savivaldybės biudžeto lėšos (2.1.)</t>
  </si>
  <si>
    <t>2.1.1. Valstybės biudžeto specialioji tikslinė dotacija, iš jos: (2.1.1.)</t>
  </si>
  <si>
    <t>2.1.1.1. Valstybės biudžeto lėšos (SB (VB))</t>
  </si>
  <si>
    <t>2.1.1.2. Mokymo reikmėms finansuoti (MK)</t>
  </si>
  <si>
    <t>2.1.1.3. Kitos spec. dotacijos - kitoms savivaldybėms perduotoms įstaigoms išlaikyti (SB (KSD))</t>
  </si>
  <si>
    <t>2.1.1.4. Valstybės deleguotoms funkcijoms vykdyti (SB (deleg))</t>
  </si>
  <si>
    <t>2.1.1.5. Valstybės investicijų programa (VIP)</t>
  </si>
  <si>
    <t>2.1.1.6. bendrosios dotacijos kompensacija (BDK)</t>
  </si>
  <si>
    <t>2.1.1.7. nepanaudota bedrosios dotacijos kompensacija (NBDK)</t>
  </si>
  <si>
    <t>2.1.2. Apyvartos lėšos, iš jų: (2.1.2.)</t>
  </si>
  <si>
    <t>2.1.2.1. Aplinkos apsaugos specialiosios programos laisvi likučiai (AL (AA))</t>
  </si>
  <si>
    <t>2.1.2.2. Biudžetinių įstaigų pajamų likučiai (AL (BĮP))</t>
  </si>
  <si>
    <t>2.1.2.3. Biudžeto lėšų likučiai (AL (KR))</t>
  </si>
  <si>
    <t>2.1.2.4. Europos sąjungos lėšų likučiai (AL (ES))</t>
  </si>
  <si>
    <t>2.1.3. Biudžetinių įstaigų pajamos (BĮP)</t>
  </si>
  <si>
    <t>2.1.4. Kelių priežiūros ir plėtros programos lėšos (KP)</t>
  </si>
  <si>
    <t>2.1.5. Aplinkos apsaugos rėmimo specialioji programa (aplinkos apsaugos priemonės) (SB (AA))</t>
  </si>
  <si>
    <t>2.1.6. Europos sąjungos lėšos (SB (ES))</t>
  </si>
  <si>
    <t>2.1.7. Savivaldybės biudžeto lėšos kitoms reikmėms atlikti (SB (KR))</t>
  </si>
  <si>
    <t>2.1.8. Skolintos lėšos (SL)</t>
  </si>
  <si>
    <t>2.1.9. VIPA dotacijos (VIPA)</t>
  </si>
  <si>
    <t>2.2. Kitų šaltinių lėšos (2.2.)</t>
  </si>
  <si>
    <t>2.2.1. Europos Sąjungos lėšos (ES)</t>
  </si>
  <si>
    <t>2.2.2. Kitos lėšos (KT)</t>
  </si>
  <si>
    <t>2.2.3. Valstybės biudžeto lėšos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</si>
</sst>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;\-#,##0.00;&quot;&quot;"/>
    <numFmt numFmtId="165" formatCode="[$-10427]#,##0.00;\-#,##0.00"/>
  </numFmts>
  <fonts count="1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rgb="FFF9DADA"/>
        <bgColor rgb="FFF9DADA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 applyBorder="0"/>
    <xf numFmtId="0" fontId="7" fillId="2" borderId="0" applyBorder="0"/>
    <xf numFmtId="0" fontId="10" fillId="2" borderId="0"/>
    <xf numFmtId="0" fontId="12" fillId="2" borderId="0"/>
    <xf numFmtId="0" fontId="12" fillId="2" borderId="0"/>
  </cellStyleXfs>
  <cellXfs count="87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top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readingOrder="1"/>
    </xf>
    <xf numFmtId="0" fontId="5" fillId="2" borderId="0" xfId="0" applyNumberFormat="1" applyFont="1" applyFill="1" applyAlignment="1" applyProtection="1">
      <alignment vertical="top" readingOrder="1"/>
      <protection locked="0"/>
    </xf>
    <xf numFmtId="0" fontId="5" fillId="2" borderId="0" xfId="0" applyNumberFormat="1" applyFont="1" applyFill="1" applyAlignment="1" applyProtection="1">
      <alignment horizontal="left" vertical="top" readingOrder="1"/>
      <protection locked="0"/>
    </xf>
    <xf numFmtId="164" fontId="5" fillId="2" borderId="0" xfId="0" applyNumberFormat="1" applyFont="1" applyFill="1" applyAlignment="1" applyProtection="1">
      <alignment horizontal="right" vertical="top" readingOrder="1"/>
      <protection locked="0"/>
    </xf>
    <xf numFmtId="0" fontId="5" fillId="2" borderId="0" xfId="0" applyNumberFormat="1" applyFont="1" applyFill="1" applyAlignment="1" applyProtection="1">
      <alignment horizontal="center" vertical="top" readingOrder="1"/>
      <protection locked="0"/>
    </xf>
    <xf numFmtId="0" fontId="5" fillId="2" borderId="0" xfId="0" applyNumberFormat="1" applyFont="1" applyFill="1" applyAlignment="1" applyProtection="1">
      <alignment horizontal="right" vertical="top" readingOrder="1"/>
      <protection locked="0"/>
    </xf>
    <xf numFmtId="0" fontId="5" fillId="0" borderId="2" xfId="0" applyNumberFormat="1" applyFont="1" applyFill="1" applyBorder="1" applyAlignment="1" applyProtection="1">
      <alignment vertical="top" readingOrder="1"/>
      <protection locked="0"/>
    </xf>
    <xf numFmtId="0" fontId="5" fillId="0" borderId="3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3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4" xfId="0" applyNumberFormat="1" applyFont="1" applyFill="1" applyBorder="1" applyAlignment="1" applyProtection="1">
      <alignment vertical="top" readingOrder="1"/>
      <protection locked="0"/>
    </xf>
    <xf numFmtId="0" fontId="5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5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3" borderId="4" xfId="0" applyNumberFormat="1" applyFont="1" applyFill="1" applyBorder="1" applyAlignment="1" applyProtection="1">
      <alignment vertical="top" readingOrder="1"/>
      <protection locked="0"/>
    </xf>
    <xf numFmtId="0" fontId="5" fillId="3" borderId="5" xfId="0" applyNumberFormat="1" applyFont="1" applyFill="1" applyBorder="1" applyAlignment="1" applyProtection="1">
      <alignment horizontal="left" vertical="top" readingOrder="1"/>
      <protection locked="0"/>
    </xf>
    <xf numFmtId="164" fontId="5" fillId="3" borderId="5" xfId="0" applyNumberFormat="1" applyFont="1" applyFill="1" applyBorder="1" applyAlignment="1" applyProtection="1">
      <alignment horizontal="right" vertical="top" readingOrder="1"/>
    </xf>
    <xf numFmtId="0" fontId="5" fillId="3" borderId="5" xfId="0" applyNumberFormat="1" applyFont="1" applyFill="1" applyBorder="1" applyAlignment="1" applyProtection="1">
      <alignment horizontal="center" vertical="top" readingOrder="1"/>
      <protection locked="0"/>
    </xf>
    <xf numFmtId="0" fontId="5" fillId="3" borderId="5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6" xfId="0" applyNumberFormat="1" applyFont="1" applyFill="1" applyBorder="1" applyAlignment="1" applyProtection="1">
      <alignment vertical="top" readingOrder="1"/>
      <protection locked="0"/>
    </xf>
    <xf numFmtId="0" fontId="2" fillId="0" borderId="1" xfId="0" applyNumberFormat="1" applyFont="1" applyFill="1" applyBorder="1" applyAlignment="1" applyProtection="1">
      <alignment horizontal="left" vertical="top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top" readingOrder="1"/>
      <protection locked="0"/>
    </xf>
    <xf numFmtId="0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5" xfId="0" applyNumberFormat="1" applyFont="1" applyFill="1" applyBorder="1" applyAlignment="1" applyProtection="1">
      <alignment horizontal="right" vertical="top" readingOrder="1"/>
    </xf>
    <xf numFmtId="0" fontId="6" fillId="4" borderId="1" xfId="0" applyNumberFormat="1" applyFont="1" applyFill="1" applyBorder="1" applyAlignment="1" applyProtection="1">
      <alignment vertical="top" readingOrder="1"/>
      <protection locked="0"/>
    </xf>
    <xf numFmtId="164" fontId="6" fillId="4" borderId="1" xfId="0" applyNumberFormat="1" applyFont="1" applyFill="1" applyBorder="1" applyAlignment="1" applyProtection="1">
      <alignment horizontal="right" vertical="top" readingOrder="1"/>
    </xf>
    <xf numFmtId="0" fontId="6" fillId="5" borderId="4" xfId="0" applyNumberFormat="1" applyFont="1" applyFill="1" applyBorder="1" applyAlignment="1" applyProtection="1">
      <alignment vertical="top" readingOrder="1"/>
      <protection locked="0"/>
    </xf>
    <xf numFmtId="0" fontId="6" fillId="5" borderId="5" xfId="0" applyNumberFormat="1" applyFont="1" applyFill="1" applyBorder="1" applyAlignment="1" applyProtection="1">
      <alignment horizontal="left" vertical="top" readingOrder="1"/>
      <protection locked="0"/>
    </xf>
    <xf numFmtId="164" fontId="6" fillId="5" borderId="5" xfId="0" applyNumberFormat="1" applyFont="1" applyFill="1" applyBorder="1" applyAlignment="1" applyProtection="1">
      <alignment horizontal="right" vertical="top" readingOrder="1"/>
    </xf>
    <xf numFmtId="0" fontId="6" fillId="5" borderId="5" xfId="0" applyNumberFormat="1" applyFont="1" applyFill="1" applyBorder="1" applyAlignment="1" applyProtection="1">
      <alignment horizontal="center" vertical="top" readingOrder="1"/>
      <protection locked="0"/>
    </xf>
    <xf numFmtId="0" fontId="6" fillId="5" borderId="5" xfId="0" applyNumberFormat="1" applyFont="1" applyFill="1" applyBorder="1" applyAlignment="1" applyProtection="1">
      <alignment horizontal="right" vertical="top" readingOrder="1"/>
      <protection locked="0"/>
    </xf>
    <xf numFmtId="0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6" fillId="5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0" xfId="0" applyNumberFormat="1" applyFont="1" applyFill="1" applyAlignment="1" applyProtection="1">
      <alignment horizontal="left" vertical="top" wrapText="1" readingOrder="1"/>
      <protection locked="0"/>
    </xf>
    <xf numFmtId="0" fontId="6" fillId="5" borderId="5" xfId="0" applyNumberFormat="1" applyFont="1" applyFill="1" applyBorder="1" applyAlignment="1" applyProtection="1">
      <alignment vertical="top" wrapText="1" readingOrder="1"/>
      <protection locked="0"/>
    </xf>
    <xf numFmtId="0" fontId="5" fillId="0" borderId="5" xfId="0" applyNumberFormat="1" applyFont="1" applyFill="1" applyBorder="1" applyAlignment="1" applyProtection="1">
      <alignment vertical="top" wrapText="1" readingOrder="1"/>
      <protection locked="0"/>
    </xf>
    <xf numFmtId="0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5" fillId="3" borderId="5" xfId="0" applyNumberFormat="1" applyFont="1" applyFill="1" applyBorder="1" applyAlignment="1" applyProtection="1">
      <alignment vertical="top" wrapText="1" readingOrder="1"/>
      <protection locked="0"/>
    </xf>
    <xf numFmtId="0" fontId="5" fillId="0" borderId="3" xfId="0" applyNumberFormat="1" applyFont="1" applyFill="1" applyBorder="1" applyAlignment="1" applyProtection="1">
      <alignment vertical="top" wrapText="1" readingOrder="1"/>
      <protection locked="0"/>
    </xf>
    <xf numFmtId="0" fontId="5" fillId="2" borderId="0" xfId="0" applyNumberFormat="1" applyFont="1" applyFill="1" applyAlignment="1" applyProtection="1">
      <alignment vertical="top" wrapText="1" readingOrder="1"/>
      <protection locked="0"/>
    </xf>
    <xf numFmtId="0" fontId="6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wrapText="1" readingOrder="1"/>
    </xf>
    <xf numFmtId="0" fontId="3" fillId="0" borderId="8" xfId="0" applyNumberFormat="1" applyFont="1" applyFill="1" applyBorder="1" applyAlignment="1" applyProtection="1">
      <alignment horizontal="center" wrapText="1" readingOrder="1"/>
    </xf>
    <xf numFmtId="0" fontId="9" fillId="2" borderId="0" xfId="1" applyFont="1" applyAlignment="1">
      <alignment horizontal="right" wrapText="1"/>
    </xf>
    <xf numFmtId="0" fontId="8" fillId="2" borderId="0" xfId="0" applyNumberFormat="1" applyFont="1" applyFill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 wrapText="1" readingOrder="1"/>
    </xf>
    <xf numFmtId="0" fontId="3" fillId="0" borderId="6" xfId="0" applyNumberFormat="1" applyFont="1" applyFill="1" applyBorder="1" applyAlignment="1" applyProtection="1">
      <alignment horizontal="center" wrapText="1" readingOrder="1"/>
    </xf>
    <xf numFmtId="0" fontId="3" fillId="0" borderId="7" xfId="0" applyNumberFormat="1" applyFont="1" applyFill="1" applyBorder="1" applyAlignment="1" applyProtection="1">
      <alignment horizontal="center" wrapText="1" readingOrder="1"/>
    </xf>
    <xf numFmtId="0" fontId="3" fillId="0" borderId="5" xfId="0" applyNumberFormat="1" applyFont="1" applyFill="1" applyBorder="1" applyAlignment="1" applyProtection="1">
      <alignment horizontal="center" wrapText="1" readingOrder="1"/>
    </xf>
    <xf numFmtId="0" fontId="3" fillId="0" borderId="1" xfId="0" applyNumberFormat="1" applyFont="1" applyFill="1" applyBorder="1" applyAlignment="1" applyProtection="1">
      <alignment horizontal="center" wrapText="1" readingOrder="1"/>
    </xf>
    <xf numFmtId="0" fontId="3" fillId="0" borderId="8" xfId="0" applyNumberFormat="1" applyFont="1" applyFill="1" applyBorder="1" applyAlignment="1" applyProtection="1">
      <alignment horizontal="center" wrapText="1" readingOrder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14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3" fillId="2" borderId="9" xfId="0" applyFont="1" applyFill="1" applyBorder="1" applyAlignment="1">
      <alignment horizontal="center" wrapText="1" readingOrder="1"/>
    </xf>
    <xf numFmtId="0" fontId="0" fillId="2" borderId="10" xfId="0" applyFill="1" applyBorder="1" applyAlignment="1">
      <alignment horizontal="center" wrapText="1" readingOrder="1"/>
    </xf>
    <xf numFmtId="0" fontId="0" fillId="2" borderId="11" xfId="0" applyFill="1" applyBorder="1" applyAlignment="1">
      <alignment horizontal="center" wrapText="1" readingOrder="1"/>
    </xf>
    <xf numFmtId="0" fontId="9" fillId="2" borderId="0" xfId="1" applyFont="1" applyAlignment="1">
      <alignment horizontal="center" wrapText="1"/>
    </xf>
    <xf numFmtId="0" fontId="0" fillId="2" borderId="0" xfId="0" applyFill="1" applyAlignment="1">
      <alignment horizontal="center" wrapText="1"/>
    </xf>
    <xf numFmtId="4" fontId="11" fillId="2" borderId="0" xfId="2" applyNumberFormat="1" applyFont="1" applyAlignment="1">
      <alignment horizontal="right"/>
    </xf>
    <xf numFmtId="0" fontId="12" fillId="2" borderId="0" xfId="3"/>
    <xf numFmtId="0" fontId="12" fillId="2" borderId="0" xfId="3"/>
    <xf numFmtId="4" fontId="13" fillId="2" borderId="0" xfId="2" applyNumberFormat="1" applyFont="1" applyAlignment="1">
      <alignment horizontal="right"/>
    </xf>
    <xf numFmtId="4" fontId="14" fillId="2" borderId="0" xfId="4" applyNumberFormat="1" applyFont="1" applyAlignment="1">
      <alignment horizontal="center" vertical="center" wrapText="1"/>
    </xf>
    <xf numFmtId="4" fontId="15" fillId="2" borderId="0" xfId="4" applyNumberFormat="1" applyFont="1" applyAlignment="1">
      <alignment horizontal="right"/>
    </xf>
    <xf numFmtId="0" fontId="16" fillId="2" borderId="12" xfId="3" applyFont="1" applyBorder="1" applyAlignment="1" applyProtection="1">
      <alignment horizontal="center" vertical="center" wrapText="1" readingOrder="1"/>
      <protection locked="0"/>
    </xf>
    <xf numFmtId="0" fontId="16" fillId="2" borderId="13" xfId="3" applyFont="1" applyBorder="1" applyAlignment="1" applyProtection="1">
      <alignment horizontal="center" vertical="center" wrapText="1" readingOrder="1"/>
      <protection locked="0"/>
    </xf>
    <xf numFmtId="0" fontId="16" fillId="2" borderId="14" xfId="3" applyFont="1" applyBorder="1" applyAlignment="1" applyProtection="1">
      <alignment horizontal="center" vertical="center" wrapText="1" readingOrder="1"/>
      <protection locked="0"/>
    </xf>
    <xf numFmtId="0" fontId="17" fillId="2" borderId="12" xfId="3" applyFont="1" applyBorder="1" applyAlignment="1" applyProtection="1">
      <alignment horizontal="left" vertical="center" wrapText="1" readingOrder="1"/>
      <protection locked="0"/>
    </xf>
    <xf numFmtId="165" fontId="17" fillId="2" borderId="12" xfId="3" applyNumberFormat="1" applyFont="1" applyBorder="1" applyAlignment="1" applyProtection="1">
      <alignment horizontal="right" vertical="top" wrapText="1" readingOrder="1"/>
      <protection locked="0"/>
    </xf>
    <xf numFmtId="0" fontId="12" fillId="2" borderId="14" xfId="3" applyBorder="1" applyAlignment="1" applyProtection="1">
      <alignment vertical="top" wrapText="1"/>
      <protection locked="0"/>
    </xf>
    <xf numFmtId="165" fontId="17" fillId="2" borderId="12" xfId="3" applyNumberFormat="1" applyFont="1" applyBorder="1" applyAlignment="1" applyProtection="1">
      <alignment horizontal="right" vertical="top" wrapText="1" readingOrder="1"/>
      <protection locked="0"/>
    </xf>
    <xf numFmtId="0" fontId="17" fillId="2" borderId="12" xfId="3" applyFont="1" applyBorder="1" applyAlignment="1" applyProtection="1">
      <alignment vertical="top" wrapText="1" readingOrder="1"/>
      <protection locked="0"/>
    </xf>
    <xf numFmtId="0" fontId="17" fillId="2" borderId="0" xfId="3" applyFont="1" applyAlignment="1" applyProtection="1">
      <alignment horizontal="left" vertical="top" wrapText="1" readingOrder="1"/>
      <protection locked="0"/>
    </xf>
  </cellXfs>
  <cellStyles count="5">
    <cellStyle name="Įprastas" xfId="0" builtinId="0"/>
    <cellStyle name="Įprastas 2" xfId="2" xr:uid="{9CAF1E0E-EB49-40B2-92AD-463B4924F6A5}"/>
    <cellStyle name="Įprastas 3" xfId="3" xr:uid="{62E924AB-2247-47A4-B8B3-A661B06C237C}"/>
    <cellStyle name="Įprastas 4" xfId="1" xr:uid="{19F2CFBD-805F-47AA-8DB0-40A24E9DE4A1}"/>
    <cellStyle name="Normal 3" xfId="4" xr:uid="{F9F73214-B005-456A-85A8-B41584EBA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5"/>
  <sheetViews>
    <sheetView tabSelected="1" topLeftCell="A224" zoomScale="75" zoomScaleNormal="75" workbookViewId="0">
      <selection activeCell="C253" sqref="C253"/>
    </sheetView>
  </sheetViews>
  <sheetFormatPr defaultRowHeight="15" x14ac:dyDescent="0.25"/>
  <cols>
    <col min="1" max="1" width="14.140625" customWidth="1"/>
    <col min="2" max="2" width="50.7109375" style="39" customWidth="1"/>
    <col min="3" max="3" width="50.7109375" customWidth="1"/>
    <col min="4" max="5" width="19.42578125" customWidth="1"/>
    <col min="6" max="6" width="20" customWidth="1"/>
    <col min="7" max="7" width="19.42578125" customWidth="1"/>
    <col min="8" max="8" width="21" customWidth="1"/>
    <col min="9" max="11" width="20" customWidth="1"/>
    <col min="12" max="12" width="50.7109375" style="39" customWidth="1"/>
    <col min="13" max="16" width="5.7109375" customWidth="1"/>
  </cols>
  <sheetData>
    <row r="1" spans="1:16" s="1" customFormat="1" x14ac:dyDescent="0.25">
      <c r="A1" s="56" t="s">
        <v>404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37" customForma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25">
      <c r="A3" s="70" t="s">
        <v>405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6" x14ac:dyDescent="0.25">
      <c r="A4" s="70" t="s">
        <v>406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6" x14ac:dyDescent="0.25">
      <c r="A5" s="70" t="s">
        <v>407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x14ac:dyDescent="0.25">
      <c r="A6" s="55"/>
      <c r="B6" s="55"/>
      <c r="C6" s="55"/>
      <c r="D6" s="55"/>
      <c r="E6" s="55"/>
      <c r="F6" s="55"/>
      <c r="G6" s="55"/>
      <c r="H6" s="55"/>
      <c r="J6" s="55"/>
      <c r="K6" s="55" t="s">
        <v>408</v>
      </c>
      <c r="L6" s="55"/>
      <c r="M6" s="55"/>
      <c r="N6" s="55"/>
    </row>
    <row r="7" spans="1:16" s="39" customFormat="1" x14ac:dyDescent="0.25">
      <c r="A7" s="57" t="s">
        <v>0</v>
      </c>
      <c r="B7" s="60" t="s">
        <v>1</v>
      </c>
      <c r="C7" s="60" t="s">
        <v>2</v>
      </c>
      <c r="D7" s="60" t="s">
        <v>3</v>
      </c>
      <c r="E7" s="67" t="s">
        <v>403</v>
      </c>
      <c r="F7" s="60" t="s">
        <v>4</v>
      </c>
      <c r="G7" s="63"/>
      <c r="H7" s="60" t="s">
        <v>5</v>
      </c>
      <c r="I7" s="63"/>
      <c r="J7" s="60" t="s">
        <v>6</v>
      </c>
      <c r="K7" s="60" t="s">
        <v>7</v>
      </c>
      <c r="L7" s="60"/>
      <c r="M7" s="63"/>
      <c r="N7" s="63"/>
      <c r="O7" s="63"/>
      <c r="P7" s="63"/>
    </row>
    <row r="8" spans="1:16" s="39" customFormat="1" x14ac:dyDescent="0.25">
      <c r="A8" s="58"/>
      <c r="B8" s="61"/>
      <c r="C8" s="61"/>
      <c r="D8" s="61"/>
      <c r="E8" s="68"/>
      <c r="F8" s="61" t="s">
        <v>8</v>
      </c>
      <c r="G8" s="61" t="s">
        <v>9</v>
      </c>
      <c r="H8" s="61" t="s">
        <v>8</v>
      </c>
      <c r="I8" s="61" t="s">
        <v>9</v>
      </c>
      <c r="J8" s="61"/>
      <c r="K8" s="61"/>
      <c r="L8" s="61" t="s">
        <v>10</v>
      </c>
      <c r="M8" s="61" t="s">
        <v>11</v>
      </c>
      <c r="N8" s="53" t="s">
        <v>12</v>
      </c>
      <c r="O8" s="53" t="s">
        <v>13</v>
      </c>
      <c r="P8" s="53" t="s">
        <v>14</v>
      </c>
    </row>
    <row r="9" spans="1:16" s="39" customFormat="1" ht="24.75" x14ac:dyDescent="0.25">
      <c r="A9" s="59"/>
      <c r="B9" s="62"/>
      <c r="C9" s="62"/>
      <c r="D9" s="62"/>
      <c r="E9" s="69"/>
      <c r="F9" s="62"/>
      <c r="G9" s="62"/>
      <c r="H9" s="62"/>
      <c r="I9" s="62"/>
      <c r="J9" s="62"/>
      <c r="K9" s="62"/>
      <c r="L9" s="62"/>
      <c r="M9" s="62"/>
      <c r="N9" s="54" t="s">
        <v>15</v>
      </c>
      <c r="O9" s="54" t="s">
        <v>15</v>
      </c>
      <c r="P9" s="54" t="s">
        <v>15</v>
      </c>
    </row>
    <row r="10" spans="1:16" x14ac:dyDescent="0.25">
      <c r="A10" s="32" t="s">
        <v>16</v>
      </c>
      <c r="B10" s="46" t="s">
        <v>17</v>
      </c>
      <c r="C10" s="33"/>
      <c r="D10" s="33"/>
      <c r="E10" s="33"/>
      <c r="F10" s="34">
        <f t="shared" ref="F10:K10" si="0">F11+F205</f>
        <v>21181121.369999997</v>
      </c>
      <c r="G10" s="34">
        <f t="shared" si="0"/>
        <v>68119.92</v>
      </c>
      <c r="H10" s="34">
        <f t="shared" si="0"/>
        <v>6314634.2400000002</v>
      </c>
      <c r="I10" s="34">
        <f t="shared" si="0"/>
        <v>50904.72</v>
      </c>
      <c r="J10" s="34">
        <f t="shared" si="0"/>
        <v>23833312.199999999</v>
      </c>
      <c r="K10" s="34">
        <f t="shared" si="0"/>
        <v>14280291.949999999</v>
      </c>
      <c r="L10" s="40"/>
      <c r="M10" s="35"/>
      <c r="N10" s="36"/>
      <c r="O10" s="36"/>
      <c r="P10" s="36"/>
    </row>
    <row r="11" spans="1:16" ht="22.5" x14ac:dyDescent="0.25">
      <c r="A11" s="15" t="s">
        <v>18</v>
      </c>
      <c r="B11" s="47" t="s">
        <v>19</v>
      </c>
      <c r="C11" s="16"/>
      <c r="D11" s="16"/>
      <c r="E11" s="16"/>
      <c r="F11" s="29">
        <f t="shared" ref="F11:K11" si="1">F12+F13+F14+F58+F69+F140</f>
        <v>20487608.589999996</v>
      </c>
      <c r="G11" s="29">
        <f t="shared" si="1"/>
        <v>0</v>
      </c>
      <c r="H11" s="29">
        <f t="shared" si="1"/>
        <v>5725083.3399999999</v>
      </c>
      <c r="I11" s="29">
        <f t="shared" si="1"/>
        <v>0</v>
      </c>
      <c r="J11" s="29">
        <f t="shared" si="1"/>
        <v>22133312.199999999</v>
      </c>
      <c r="K11" s="29">
        <f t="shared" si="1"/>
        <v>12580291.949999999</v>
      </c>
      <c r="L11" s="41" t="s">
        <v>20</v>
      </c>
      <c r="M11" s="18" t="s">
        <v>21</v>
      </c>
      <c r="N11" s="19" t="s">
        <v>22</v>
      </c>
      <c r="O11" s="19" t="s">
        <v>23</v>
      </c>
      <c r="P11" s="19" t="s">
        <v>24</v>
      </c>
    </row>
    <row r="12" spans="1:16" ht="38.25" x14ac:dyDescent="0.25">
      <c r="A12" s="25"/>
      <c r="B12" s="48"/>
      <c r="C12" s="26"/>
      <c r="D12" s="26"/>
      <c r="E12" s="2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42" t="s">
        <v>25</v>
      </c>
      <c r="M12" s="27" t="s">
        <v>26</v>
      </c>
      <c r="N12" s="28" t="s">
        <v>27</v>
      </c>
      <c r="O12" s="28" t="s">
        <v>28</v>
      </c>
      <c r="P12" s="28" t="s">
        <v>29</v>
      </c>
    </row>
    <row r="13" spans="1:16" ht="38.25" x14ac:dyDescent="0.25">
      <c r="A13" s="25"/>
      <c r="B13" s="48"/>
      <c r="C13" s="26"/>
      <c r="D13" s="26"/>
      <c r="E13" s="2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42" t="s">
        <v>30</v>
      </c>
      <c r="M13" s="27" t="s">
        <v>26</v>
      </c>
      <c r="N13" s="28" t="s">
        <v>31</v>
      </c>
      <c r="O13" s="28" t="s">
        <v>32</v>
      </c>
      <c r="P13" s="28" t="s">
        <v>33</v>
      </c>
    </row>
    <row r="14" spans="1:16" ht="33.75" x14ac:dyDescent="0.25">
      <c r="A14" s="15" t="s">
        <v>34</v>
      </c>
      <c r="B14" s="47" t="s">
        <v>35</v>
      </c>
      <c r="C14" s="16"/>
      <c r="D14" s="16"/>
      <c r="E14" s="16"/>
      <c r="F14" s="29">
        <f t="shared" ref="F14:K14" si="2">F15+F38</f>
        <v>8018056.4799999995</v>
      </c>
      <c r="G14" s="29">
        <f t="shared" si="2"/>
        <v>0</v>
      </c>
      <c r="H14" s="29">
        <f t="shared" si="2"/>
        <v>2477063.58</v>
      </c>
      <c r="I14" s="29">
        <f t="shared" si="2"/>
        <v>0</v>
      </c>
      <c r="J14" s="29">
        <f t="shared" si="2"/>
        <v>2809500</v>
      </c>
      <c r="K14" s="29">
        <f t="shared" si="2"/>
        <v>1000000</v>
      </c>
      <c r="L14" s="41" t="s">
        <v>36</v>
      </c>
      <c r="M14" s="18" t="s">
        <v>26</v>
      </c>
      <c r="N14" s="19" t="s">
        <v>37</v>
      </c>
      <c r="O14" s="19" t="s">
        <v>38</v>
      </c>
      <c r="P14" s="19" t="s">
        <v>39</v>
      </c>
    </row>
    <row r="15" spans="1:16" x14ac:dyDescent="0.25">
      <c r="A15" s="20" t="s">
        <v>40</v>
      </c>
      <c r="B15" s="49" t="s">
        <v>41</v>
      </c>
      <c r="C15" s="21"/>
      <c r="D15" s="21"/>
      <c r="E15" s="21"/>
      <c r="F15" s="22">
        <f t="shared" ref="F15:K15" si="3">F16+F19+F20+F22+F25+F26+F31+F32+F33+F34+F35+F36+F37</f>
        <v>7622192.9699999997</v>
      </c>
      <c r="G15" s="22">
        <f t="shared" si="3"/>
        <v>0</v>
      </c>
      <c r="H15" s="22">
        <f t="shared" si="3"/>
        <v>2141200.0700000003</v>
      </c>
      <c r="I15" s="22">
        <f t="shared" si="3"/>
        <v>0</v>
      </c>
      <c r="J15" s="22">
        <f t="shared" si="3"/>
        <v>1809500</v>
      </c>
      <c r="K15" s="22">
        <f t="shared" si="3"/>
        <v>0</v>
      </c>
      <c r="L15" s="43"/>
      <c r="M15" s="23"/>
      <c r="N15" s="24"/>
      <c r="O15" s="24"/>
      <c r="P15" s="24"/>
    </row>
    <row r="16" spans="1:16" ht="22.5" x14ac:dyDescent="0.25">
      <c r="A16" s="15" t="s">
        <v>42</v>
      </c>
      <c r="B16" s="47" t="s">
        <v>43</v>
      </c>
      <c r="C16" s="16"/>
      <c r="D16" s="16"/>
      <c r="E16" s="16" t="s">
        <v>409</v>
      </c>
      <c r="F16" s="29">
        <f t="shared" ref="F16:K16" si="4">SUM(F17:F18)</f>
        <v>201500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293500</v>
      </c>
      <c r="K16" s="29">
        <f t="shared" si="4"/>
        <v>0</v>
      </c>
      <c r="L16" s="41"/>
      <c r="M16" s="18"/>
      <c r="N16" s="19"/>
      <c r="O16" s="19"/>
      <c r="P16" s="19"/>
    </row>
    <row r="17" spans="1:16" x14ac:dyDescent="0.25">
      <c r="A17" s="25"/>
      <c r="B17" s="48"/>
      <c r="C17" s="26">
        <v>1</v>
      </c>
      <c r="D17" s="26" t="s">
        <v>45</v>
      </c>
      <c r="E17" s="26"/>
      <c r="F17" s="3">
        <v>1500</v>
      </c>
      <c r="G17" s="3">
        <v>0</v>
      </c>
      <c r="H17" s="3">
        <v>0</v>
      </c>
      <c r="I17" s="3">
        <v>0</v>
      </c>
      <c r="J17" s="3">
        <v>1500</v>
      </c>
      <c r="K17" s="3">
        <v>0</v>
      </c>
      <c r="L17" s="42"/>
      <c r="M17" s="27"/>
      <c r="N17" s="28"/>
      <c r="O17" s="28"/>
      <c r="P17" s="28"/>
    </row>
    <row r="18" spans="1:16" x14ac:dyDescent="0.25">
      <c r="A18" s="25"/>
      <c r="B18" s="48"/>
      <c r="C18" s="26">
        <v>1</v>
      </c>
      <c r="D18" s="26" t="s">
        <v>46</v>
      </c>
      <c r="E18" s="26"/>
      <c r="F18" s="3">
        <v>200000</v>
      </c>
      <c r="G18" s="3">
        <v>0</v>
      </c>
      <c r="H18" s="3">
        <v>0</v>
      </c>
      <c r="I18" s="3">
        <v>0</v>
      </c>
      <c r="J18" s="3">
        <v>292000</v>
      </c>
      <c r="K18" s="3">
        <v>0</v>
      </c>
      <c r="L18" s="42"/>
      <c r="M18" s="27"/>
      <c r="N18" s="28"/>
      <c r="O18" s="28"/>
      <c r="P18" s="28"/>
    </row>
    <row r="19" spans="1:16" ht="22.5" hidden="1" x14ac:dyDescent="0.25">
      <c r="A19" s="15" t="s">
        <v>47</v>
      </c>
      <c r="B19" s="47" t="s">
        <v>48</v>
      </c>
      <c r="C19" s="16" t="s">
        <v>44</v>
      </c>
      <c r="D19" s="16" t="s">
        <v>49</v>
      </c>
      <c r="E19" s="1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41"/>
      <c r="M19" s="18"/>
      <c r="N19" s="19"/>
      <c r="O19" s="19"/>
      <c r="P19" s="19"/>
    </row>
    <row r="20" spans="1:16" ht="22.5" x14ac:dyDescent="0.25">
      <c r="A20" s="15" t="s">
        <v>50</v>
      </c>
      <c r="B20" s="47" t="s">
        <v>51</v>
      </c>
      <c r="C20" s="16"/>
      <c r="D20" s="16"/>
      <c r="E20" s="16"/>
      <c r="F20" s="29">
        <f t="shared" ref="F20:K20" si="5">SUM(F21:F21)</f>
        <v>200</v>
      </c>
      <c r="G20" s="29">
        <f t="shared" si="5"/>
        <v>0</v>
      </c>
      <c r="H20" s="29">
        <f t="shared" si="5"/>
        <v>200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41"/>
      <c r="M20" s="18"/>
      <c r="N20" s="19"/>
      <c r="O20" s="19"/>
      <c r="P20" s="19"/>
    </row>
    <row r="21" spans="1:16" x14ac:dyDescent="0.25">
      <c r="A21" s="25"/>
      <c r="B21" s="48"/>
      <c r="C21" s="26">
        <v>1</v>
      </c>
      <c r="D21" s="26" t="s">
        <v>45</v>
      </c>
      <c r="E21" s="26"/>
      <c r="F21" s="3">
        <v>200</v>
      </c>
      <c r="G21" s="3">
        <v>0</v>
      </c>
      <c r="H21" s="3">
        <v>200</v>
      </c>
      <c r="I21" s="3">
        <v>0</v>
      </c>
      <c r="J21" s="3">
        <v>0</v>
      </c>
      <c r="K21" s="3">
        <v>0</v>
      </c>
      <c r="L21" s="42"/>
      <c r="M21" s="27"/>
      <c r="N21" s="28"/>
      <c r="O21" s="28"/>
      <c r="P21" s="28"/>
    </row>
    <row r="22" spans="1:16" ht="22.5" x14ac:dyDescent="0.25">
      <c r="A22" s="15" t="s">
        <v>52</v>
      </c>
      <c r="B22" s="47" t="s">
        <v>53</v>
      </c>
      <c r="C22" s="16"/>
      <c r="D22" s="16"/>
      <c r="E22" s="16" t="s">
        <v>409</v>
      </c>
      <c r="F22" s="29">
        <f t="shared" ref="F22:K22" si="6">SUM(F23:F24)</f>
        <v>430000</v>
      </c>
      <c r="G22" s="29">
        <f t="shared" si="6"/>
        <v>0</v>
      </c>
      <c r="H22" s="29">
        <f t="shared" si="6"/>
        <v>30000</v>
      </c>
      <c r="I22" s="29">
        <f t="shared" si="6"/>
        <v>0</v>
      </c>
      <c r="J22" s="29">
        <f t="shared" si="6"/>
        <v>660000</v>
      </c>
      <c r="K22" s="29">
        <f t="shared" si="6"/>
        <v>0</v>
      </c>
      <c r="L22" s="41"/>
      <c r="M22" s="18"/>
      <c r="N22" s="19"/>
      <c r="O22" s="19"/>
      <c r="P22" s="19"/>
    </row>
    <row r="23" spans="1:16" x14ac:dyDescent="0.25">
      <c r="A23" s="25"/>
      <c r="B23" s="48"/>
      <c r="C23" s="26">
        <v>1</v>
      </c>
      <c r="D23" s="26" t="s">
        <v>45</v>
      </c>
      <c r="E23" s="26"/>
      <c r="F23" s="3">
        <v>30000</v>
      </c>
      <c r="G23" s="3">
        <v>0</v>
      </c>
      <c r="H23" s="3">
        <v>30000</v>
      </c>
      <c r="I23" s="3">
        <v>0</v>
      </c>
      <c r="J23" s="3">
        <v>10000</v>
      </c>
      <c r="K23" s="3">
        <v>0</v>
      </c>
      <c r="L23" s="42"/>
      <c r="M23" s="27"/>
      <c r="N23" s="28"/>
      <c r="O23" s="28"/>
      <c r="P23" s="28"/>
    </row>
    <row r="24" spans="1:16" x14ac:dyDescent="0.25">
      <c r="A24" s="25"/>
      <c r="B24" s="48"/>
      <c r="C24" s="26">
        <v>1</v>
      </c>
      <c r="D24" s="26" t="s">
        <v>46</v>
      </c>
      <c r="E24" s="26"/>
      <c r="F24" s="3">
        <v>400000</v>
      </c>
      <c r="G24" s="3">
        <v>0</v>
      </c>
      <c r="H24" s="3">
        <v>0</v>
      </c>
      <c r="I24" s="3">
        <v>0</v>
      </c>
      <c r="J24" s="3">
        <v>650000</v>
      </c>
      <c r="K24" s="3">
        <v>0</v>
      </c>
      <c r="L24" s="42"/>
      <c r="M24" s="27"/>
      <c r="N24" s="28"/>
      <c r="O24" s="28"/>
      <c r="P24" s="28"/>
    </row>
    <row r="25" spans="1:16" ht="33.75" hidden="1" x14ac:dyDescent="0.25">
      <c r="A25" s="15" t="s">
        <v>54</v>
      </c>
      <c r="B25" s="47" t="s">
        <v>55</v>
      </c>
      <c r="C25" s="16"/>
      <c r="D25" s="16"/>
      <c r="E25" s="16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41"/>
      <c r="M25" s="18"/>
      <c r="N25" s="19"/>
      <c r="O25" s="19"/>
      <c r="P25" s="19"/>
    </row>
    <row r="26" spans="1:16" ht="22.5" x14ac:dyDescent="0.25">
      <c r="A26" s="15" t="s">
        <v>56</v>
      </c>
      <c r="B26" s="47" t="s">
        <v>57</v>
      </c>
      <c r="C26" s="16"/>
      <c r="D26" s="16"/>
      <c r="E26" s="16" t="s">
        <v>409</v>
      </c>
      <c r="F26" s="29">
        <f t="shared" ref="F26:K26" si="7">SUM(F27:F30)</f>
        <v>6990492.9699999997</v>
      </c>
      <c r="G26" s="29">
        <f t="shared" si="7"/>
        <v>0</v>
      </c>
      <c r="H26" s="29">
        <f t="shared" si="7"/>
        <v>2111000.0700000003</v>
      </c>
      <c r="I26" s="29">
        <f t="shared" si="7"/>
        <v>0</v>
      </c>
      <c r="J26" s="29">
        <f t="shared" si="7"/>
        <v>856000</v>
      </c>
      <c r="K26" s="29">
        <f t="shared" si="7"/>
        <v>0</v>
      </c>
      <c r="L26" s="41"/>
      <c r="M26" s="18"/>
      <c r="N26" s="19"/>
      <c r="O26" s="19"/>
      <c r="P26" s="19"/>
    </row>
    <row r="27" spans="1:16" x14ac:dyDescent="0.25">
      <c r="A27" s="25"/>
      <c r="B27" s="48"/>
      <c r="C27" s="26">
        <v>1</v>
      </c>
      <c r="D27" s="26" t="s">
        <v>49</v>
      </c>
      <c r="E27" s="26"/>
      <c r="F27" s="3">
        <v>800000</v>
      </c>
      <c r="G27" s="3">
        <v>0</v>
      </c>
      <c r="H27" s="3">
        <v>0</v>
      </c>
      <c r="I27" s="3">
        <v>0</v>
      </c>
      <c r="J27" s="3">
        <v>856000</v>
      </c>
      <c r="K27" s="3">
        <v>0</v>
      </c>
      <c r="L27" s="42"/>
      <c r="M27" s="27"/>
      <c r="N27" s="28"/>
      <c r="O27" s="28"/>
      <c r="P27" s="28"/>
    </row>
    <row r="28" spans="1:16" x14ac:dyDescent="0.25">
      <c r="A28" s="25"/>
      <c r="B28" s="48"/>
      <c r="C28" s="26">
        <v>1</v>
      </c>
      <c r="D28" s="26" t="s">
        <v>58</v>
      </c>
      <c r="E28" s="26"/>
      <c r="F28" s="3">
        <v>500000</v>
      </c>
      <c r="G28" s="3">
        <v>0</v>
      </c>
      <c r="H28" s="3">
        <v>613000</v>
      </c>
      <c r="I28" s="3">
        <v>0</v>
      </c>
      <c r="J28" s="3">
        <v>0</v>
      </c>
      <c r="K28" s="3">
        <v>0</v>
      </c>
      <c r="L28" s="42"/>
      <c r="M28" s="27"/>
      <c r="N28" s="28"/>
      <c r="O28" s="28"/>
      <c r="P28" s="28"/>
    </row>
    <row r="29" spans="1:16" x14ac:dyDescent="0.25">
      <c r="A29" s="25"/>
      <c r="B29" s="48"/>
      <c r="C29" s="26">
        <v>1</v>
      </c>
      <c r="D29" s="26" t="s">
        <v>45</v>
      </c>
      <c r="E29" s="26"/>
      <c r="F29" s="3">
        <v>1690492.97</v>
      </c>
      <c r="G29" s="3">
        <v>0</v>
      </c>
      <c r="H29" s="3">
        <v>1498000.07</v>
      </c>
      <c r="I29" s="3">
        <v>0</v>
      </c>
      <c r="J29" s="3">
        <v>0</v>
      </c>
      <c r="K29" s="3">
        <v>0</v>
      </c>
      <c r="L29" s="42"/>
      <c r="M29" s="27"/>
      <c r="N29" s="28"/>
      <c r="O29" s="28"/>
      <c r="P29" s="28"/>
    </row>
    <row r="30" spans="1:16" x14ac:dyDescent="0.25">
      <c r="A30" s="25"/>
      <c r="B30" s="48"/>
      <c r="C30" s="26">
        <v>1</v>
      </c>
      <c r="D30" s="26" t="s">
        <v>46</v>
      </c>
      <c r="E30" s="26"/>
      <c r="F30" s="3">
        <v>4000000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42"/>
      <c r="M30" s="27"/>
      <c r="N30" s="28"/>
      <c r="O30" s="28"/>
      <c r="P30" s="28"/>
    </row>
    <row r="31" spans="1:16" ht="22.5" hidden="1" x14ac:dyDescent="0.25">
      <c r="A31" s="15" t="s">
        <v>59</v>
      </c>
      <c r="B31" s="47" t="s">
        <v>60</v>
      </c>
      <c r="C31" s="16"/>
      <c r="D31" s="16"/>
      <c r="E31" s="16"/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41"/>
      <c r="M31" s="18"/>
      <c r="N31" s="19"/>
      <c r="O31" s="19"/>
      <c r="P31" s="19"/>
    </row>
    <row r="32" spans="1:16" ht="22.5" hidden="1" x14ac:dyDescent="0.25">
      <c r="A32" s="15" t="s">
        <v>61</v>
      </c>
      <c r="B32" s="47" t="s">
        <v>62</v>
      </c>
      <c r="C32" s="16"/>
      <c r="D32" s="16"/>
      <c r="E32" s="16"/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41"/>
      <c r="M32" s="18"/>
      <c r="N32" s="19"/>
      <c r="O32" s="19"/>
      <c r="P32" s="19"/>
    </row>
    <row r="33" spans="1:16" ht="22.5" hidden="1" x14ac:dyDescent="0.25">
      <c r="A33" s="15" t="s">
        <v>63</v>
      </c>
      <c r="B33" s="47" t="s">
        <v>64</v>
      </c>
      <c r="C33" s="16"/>
      <c r="D33" s="16"/>
      <c r="E33" s="16"/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41"/>
      <c r="M33" s="18"/>
      <c r="N33" s="19"/>
      <c r="O33" s="19"/>
      <c r="P33" s="19"/>
    </row>
    <row r="34" spans="1:16" ht="33.75" hidden="1" x14ac:dyDescent="0.25">
      <c r="A34" s="15" t="s">
        <v>65</v>
      </c>
      <c r="B34" s="47" t="s">
        <v>66</v>
      </c>
      <c r="C34" s="16"/>
      <c r="D34" s="16"/>
      <c r="E34" s="16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41"/>
      <c r="M34" s="18"/>
      <c r="N34" s="19"/>
      <c r="O34" s="19"/>
      <c r="P34" s="19"/>
    </row>
    <row r="35" spans="1:16" ht="22.5" hidden="1" x14ac:dyDescent="0.25">
      <c r="A35" s="15" t="s">
        <v>67</v>
      </c>
      <c r="B35" s="47" t="s">
        <v>68</v>
      </c>
      <c r="C35" s="16"/>
      <c r="D35" s="16"/>
      <c r="E35" s="16"/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41"/>
      <c r="M35" s="18"/>
      <c r="N35" s="19"/>
      <c r="O35" s="19"/>
      <c r="P35" s="19"/>
    </row>
    <row r="36" spans="1:16" ht="22.5" hidden="1" x14ac:dyDescent="0.25">
      <c r="A36" s="15" t="s">
        <v>69</v>
      </c>
      <c r="B36" s="47" t="s">
        <v>70</v>
      </c>
      <c r="C36" s="16"/>
      <c r="D36" s="16"/>
      <c r="E36" s="16"/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41"/>
      <c r="M36" s="18"/>
      <c r="N36" s="19"/>
      <c r="O36" s="19"/>
      <c r="P36" s="19"/>
    </row>
    <row r="37" spans="1:16" hidden="1" x14ac:dyDescent="0.25">
      <c r="A37" s="15" t="s">
        <v>71</v>
      </c>
      <c r="B37" s="47" t="s">
        <v>72</v>
      </c>
      <c r="C37" s="16"/>
      <c r="D37" s="16"/>
      <c r="E37" s="16"/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41"/>
      <c r="M37" s="18"/>
      <c r="N37" s="19"/>
      <c r="O37" s="19"/>
      <c r="P37" s="19"/>
    </row>
    <row r="38" spans="1:16" ht="22.5" x14ac:dyDescent="0.25">
      <c r="A38" s="20" t="s">
        <v>73</v>
      </c>
      <c r="B38" s="49" t="s">
        <v>74</v>
      </c>
      <c r="C38" s="21"/>
      <c r="D38" s="21"/>
      <c r="E38" s="21"/>
      <c r="F38" s="22">
        <f t="shared" ref="F38:K38" si="8">F39+F40+F41+F42+F43+F44+F45+F48+F49+F50+F51+F52+F53+F54</f>
        <v>395863.51</v>
      </c>
      <c r="G38" s="22">
        <f t="shared" si="8"/>
        <v>0</v>
      </c>
      <c r="H38" s="22">
        <f t="shared" si="8"/>
        <v>335863.51</v>
      </c>
      <c r="I38" s="22">
        <f t="shared" si="8"/>
        <v>0</v>
      </c>
      <c r="J38" s="22">
        <f t="shared" si="8"/>
        <v>1000000</v>
      </c>
      <c r="K38" s="22">
        <f t="shared" si="8"/>
        <v>1000000</v>
      </c>
      <c r="L38" s="43"/>
      <c r="M38" s="23"/>
      <c r="N38" s="24"/>
      <c r="O38" s="24"/>
      <c r="P38" s="24"/>
    </row>
    <row r="39" spans="1:16" ht="22.5" hidden="1" x14ac:dyDescent="0.25">
      <c r="A39" s="15" t="s">
        <v>75</v>
      </c>
      <c r="B39" s="47" t="s">
        <v>76</v>
      </c>
      <c r="C39" s="16"/>
      <c r="D39" s="16"/>
      <c r="E39" s="16"/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41"/>
      <c r="M39" s="18"/>
      <c r="N39" s="19"/>
      <c r="O39" s="19"/>
      <c r="P39" s="19"/>
    </row>
    <row r="40" spans="1:16" ht="22.5" hidden="1" x14ac:dyDescent="0.25">
      <c r="A40" s="15" t="s">
        <v>77</v>
      </c>
      <c r="B40" s="47" t="s">
        <v>78</v>
      </c>
      <c r="C40" s="16" t="s">
        <v>44</v>
      </c>
      <c r="D40" s="16" t="s">
        <v>45</v>
      </c>
      <c r="E40" s="16"/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41"/>
      <c r="M40" s="18"/>
      <c r="N40" s="19"/>
      <c r="O40" s="19"/>
      <c r="P40" s="19"/>
    </row>
    <row r="41" spans="1:16" hidden="1" x14ac:dyDescent="0.25">
      <c r="A41" s="15" t="s">
        <v>79</v>
      </c>
      <c r="B41" s="47" t="s">
        <v>80</v>
      </c>
      <c r="C41" s="16"/>
      <c r="D41" s="16"/>
      <c r="E41" s="16"/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41"/>
      <c r="M41" s="18"/>
      <c r="N41" s="19"/>
      <c r="O41" s="19"/>
      <c r="P41" s="19"/>
    </row>
    <row r="42" spans="1:16" hidden="1" x14ac:dyDescent="0.25">
      <c r="A42" s="15" t="s">
        <v>81</v>
      </c>
      <c r="B42" s="47" t="s">
        <v>82</v>
      </c>
      <c r="C42" s="16"/>
      <c r="D42" s="16"/>
      <c r="E42" s="16"/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41"/>
      <c r="M42" s="18"/>
      <c r="N42" s="19"/>
      <c r="O42" s="19"/>
      <c r="P42" s="19"/>
    </row>
    <row r="43" spans="1:16" hidden="1" x14ac:dyDescent="0.25">
      <c r="A43" s="15" t="s">
        <v>83</v>
      </c>
      <c r="B43" s="47" t="s">
        <v>84</v>
      </c>
      <c r="C43" s="16" t="s">
        <v>44</v>
      </c>
      <c r="D43" s="16" t="s">
        <v>45</v>
      </c>
      <c r="E43" s="16"/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41"/>
      <c r="M43" s="18"/>
      <c r="N43" s="19"/>
      <c r="O43" s="19"/>
      <c r="P43" s="19"/>
    </row>
    <row r="44" spans="1:16" hidden="1" x14ac:dyDescent="0.25">
      <c r="A44" s="15" t="s">
        <v>85</v>
      </c>
      <c r="B44" s="47" t="s">
        <v>86</v>
      </c>
      <c r="C44" s="16" t="s">
        <v>44</v>
      </c>
      <c r="D44" s="16" t="s">
        <v>45</v>
      </c>
      <c r="E44" s="16"/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1"/>
      <c r="M44" s="18"/>
      <c r="N44" s="19"/>
      <c r="O44" s="19"/>
      <c r="P44" s="19"/>
    </row>
    <row r="45" spans="1:16" ht="22.5" x14ac:dyDescent="0.25">
      <c r="A45" s="15" t="s">
        <v>87</v>
      </c>
      <c r="B45" s="47" t="s">
        <v>88</v>
      </c>
      <c r="C45" s="16"/>
      <c r="D45" s="16"/>
      <c r="E45" s="16"/>
      <c r="F45" s="29">
        <f t="shared" ref="F45:K45" si="9">SUM(F46:F47)</f>
        <v>395863.51</v>
      </c>
      <c r="G45" s="29">
        <f t="shared" si="9"/>
        <v>0</v>
      </c>
      <c r="H45" s="29">
        <f t="shared" si="9"/>
        <v>335863.51</v>
      </c>
      <c r="I45" s="29">
        <f t="shared" si="9"/>
        <v>0</v>
      </c>
      <c r="J45" s="29">
        <f t="shared" si="9"/>
        <v>0</v>
      </c>
      <c r="K45" s="29">
        <f t="shared" si="9"/>
        <v>0</v>
      </c>
      <c r="L45" s="41"/>
      <c r="M45" s="18"/>
      <c r="N45" s="19"/>
      <c r="O45" s="19"/>
      <c r="P45" s="19"/>
    </row>
    <row r="46" spans="1:16" x14ac:dyDescent="0.25">
      <c r="A46" s="25"/>
      <c r="B46" s="48"/>
      <c r="C46" s="26">
        <v>1</v>
      </c>
      <c r="D46" s="26" t="s">
        <v>58</v>
      </c>
      <c r="E46" s="26"/>
      <c r="F46" s="3">
        <v>333000</v>
      </c>
      <c r="G46" s="3">
        <v>0</v>
      </c>
      <c r="H46" s="3">
        <v>333000</v>
      </c>
      <c r="I46" s="3">
        <v>0</v>
      </c>
      <c r="J46" s="3">
        <v>0</v>
      </c>
      <c r="K46" s="3">
        <v>0</v>
      </c>
      <c r="L46" s="42"/>
      <c r="M46" s="27"/>
      <c r="N46" s="28"/>
      <c r="O46" s="28"/>
      <c r="P46" s="28"/>
    </row>
    <row r="47" spans="1:16" x14ac:dyDescent="0.25">
      <c r="A47" s="25"/>
      <c r="B47" s="48"/>
      <c r="C47" s="26">
        <v>1</v>
      </c>
      <c r="D47" s="26" t="s">
        <v>45</v>
      </c>
      <c r="E47" s="26"/>
      <c r="F47" s="3">
        <v>62863.51</v>
      </c>
      <c r="G47" s="3">
        <v>0</v>
      </c>
      <c r="H47" s="3">
        <v>2863.51</v>
      </c>
      <c r="I47" s="3">
        <v>0</v>
      </c>
      <c r="J47" s="3">
        <v>0</v>
      </c>
      <c r="K47" s="3">
        <v>0</v>
      </c>
      <c r="L47" s="42"/>
      <c r="M47" s="27"/>
      <c r="N47" s="28"/>
      <c r="O47" s="28"/>
      <c r="P47" s="28"/>
    </row>
    <row r="48" spans="1:16" hidden="1" x14ac:dyDescent="0.25">
      <c r="A48" s="15" t="s">
        <v>89</v>
      </c>
      <c r="B48" s="47" t="s">
        <v>90</v>
      </c>
      <c r="C48" s="16"/>
      <c r="D48" s="16"/>
      <c r="E48" s="16"/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41"/>
      <c r="M48" s="18"/>
      <c r="N48" s="19"/>
      <c r="O48" s="19"/>
      <c r="P48" s="19"/>
    </row>
    <row r="49" spans="1:16" hidden="1" x14ac:dyDescent="0.25">
      <c r="A49" s="15" t="s">
        <v>91</v>
      </c>
      <c r="B49" s="47" t="s">
        <v>92</v>
      </c>
      <c r="C49" s="16" t="s">
        <v>44</v>
      </c>
      <c r="D49" s="16" t="s">
        <v>45</v>
      </c>
      <c r="E49" s="16"/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41"/>
      <c r="M49" s="18"/>
      <c r="N49" s="19"/>
      <c r="O49" s="19"/>
      <c r="P49" s="19"/>
    </row>
    <row r="50" spans="1:16" hidden="1" x14ac:dyDescent="0.25">
      <c r="A50" s="15" t="s">
        <v>93</v>
      </c>
      <c r="B50" s="47" t="s">
        <v>94</v>
      </c>
      <c r="C50" s="16" t="s">
        <v>44</v>
      </c>
      <c r="D50" s="16" t="s">
        <v>45</v>
      </c>
      <c r="E50" s="16"/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41"/>
      <c r="M50" s="18"/>
      <c r="N50" s="19"/>
      <c r="O50" s="19"/>
      <c r="P50" s="19"/>
    </row>
    <row r="51" spans="1:16" hidden="1" x14ac:dyDescent="0.25">
      <c r="A51" s="15" t="s">
        <v>95</v>
      </c>
      <c r="B51" s="47" t="s">
        <v>96</v>
      </c>
      <c r="C51" s="16"/>
      <c r="D51" s="16"/>
      <c r="E51" s="16"/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41"/>
      <c r="M51" s="18"/>
      <c r="N51" s="19"/>
      <c r="O51" s="19"/>
      <c r="P51" s="19"/>
    </row>
    <row r="52" spans="1:16" ht="22.5" x14ac:dyDescent="0.25">
      <c r="A52" s="15" t="s">
        <v>97</v>
      </c>
      <c r="B52" s="47" t="s">
        <v>98</v>
      </c>
      <c r="C52" s="16"/>
      <c r="D52" s="16"/>
      <c r="E52" s="16"/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41"/>
      <c r="M52" s="18"/>
      <c r="N52" s="19"/>
      <c r="O52" s="19"/>
      <c r="P52" s="19"/>
    </row>
    <row r="53" spans="1:16" hidden="1" x14ac:dyDescent="0.25">
      <c r="A53" s="15" t="s">
        <v>99</v>
      </c>
      <c r="B53" s="47" t="s">
        <v>100</v>
      </c>
      <c r="C53" s="16" t="s">
        <v>44</v>
      </c>
      <c r="D53" s="16" t="s">
        <v>45</v>
      </c>
      <c r="E53" s="16"/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1"/>
      <c r="M53" s="18"/>
      <c r="N53" s="19"/>
      <c r="O53" s="19"/>
      <c r="P53" s="19"/>
    </row>
    <row r="54" spans="1:16" ht="22.5" x14ac:dyDescent="0.25">
      <c r="A54" s="15" t="s">
        <v>101</v>
      </c>
      <c r="B54" s="47" t="s">
        <v>102</v>
      </c>
      <c r="C54" s="16"/>
      <c r="D54" s="16"/>
      <c r="E54" s="16" t="s">
        <v>409</v>
      </c>
      <c r="F54" s="29">
        <f t="shared" ref="F54:K54" si="10">SUM(F55:F57)</f>
        <v>0</v>
      </c>
      <c r="G54" s="29">
        <f t="shared" si="10"/>
        <v>0</v>
      </c>
      <c r="H54" s="29">
        <f t="shared" si="10"/>
        <v>0</v>
      </c>
      <c r="I54" s="29">
        <f t="shared" si="10"/>
        <v>0</v>
      </c>
      <c r="J54" s="29">
        <f t="shared" si="10"/>
        <v>1000000</v>
      </c>
      <c r="K54" s="29">
        <f t="shared" si="10"/>
        <v>1000000</v>
      </c>
      <c r="L54" s="41"/>
      <c r="M54" s="18"/>
      <c r="N54" s="19"/>
      <c r="O54" s="19"/>
      <c r="P54" s="19"/>
    </row>
    <row r="55" spans="1:16" x14ac:dyDescent="0.25">
      <c r="A55" s="25"/>
      <c r="B55" s="48"/>
      <c r="C55" s="26">
        <v>1</v>
      </c>
      <c r="D55" s="26" t="s">
        <v>46</v>
      </c>
      <c r="E55" s="26"/>
      <c r="F55" s="3">
        <v>0</v>
      </c>
      <c r="G55" s="3">
        <v>0</v>
      </c>
      <c r="H55" s="3">
        <v>0</v>
      </c>
      <c r="I55" s="3">
        <v>0</v>
      </c>
      <c r="J55" s="3">
        <v>150000</v>
      </c>
      <c r="K55" s="3">
        <v>150000</v>
      </c>
      <c r="L55" s="42"/>
      <c r="M55" s="27"/>
      <c r="N55" s="28"/>
      <c r="O55" s="28"/>
      <c r="P55" s="28"/>
    </row>
    <row r="56" spans="1:16" x14ac:dyDescent="0.25">
      <c r="A56" s="25"/>
      <c r="B56" s="48"/>
      <c r="C56" s="26">
        <v>1</v>
      </c>
      <c r="D56" s="26" t="s">
        <v>45</v>
      </c>
      <c r="E56" s="26"/>
      <c r="F56" s="3">
        <v>0</v>
      </c>
      <c r="G56" s="3">
        <v>0</v>
      </c>
      <c r="H56" s="3">
        <v>0</v>
      </c>
      <c r="I56" s="3">
        <v>0</v>
      </c>
      <c r="J56" s="3">
        <v>150000</v>
      </c>
      <c r="K56" s="3">
        <v>150000</v>
      </c>
      <c r="L56" s="42"/>
      <c r="M56" s="27"/>
      <c r="N56" s="28"/>
      <c r="O56" s="28"/>
      <c r="P56" s="28"/>
    </row>
    <row r="57" spans="1:16" x14ac:dyDescent="0.25">
      <c r="A57" s="25"/>
      <c r="B57" s="48"/>
      <c r="C57" s="26">
        <v>1</v>
      </c>
      <c r="D57" s="26" t="s">
        <v>103</v>
      </c>
      <c r="E57" s="26"/>
      <c r="F57" s="3">
        <v>0</v>
      </c>
      <c r="G57" s="3">
        <v>0</v>
      </c>
      <c r="H57" s="3">
        <v>0</v>
      </c>
      <c r="I57" s="3">
        <v>0</v>
      </c>
      <c r="J57" s="3">
        <v>700000</v>
      </c>
      <c r="K57" s="3">
        <v>700000</v>
      </c>
      <c r="L57" s="42"/>
      <c r="M57" s="27"/>
      <c r="N57" s="28"/>
      <c r="O57" s="28"/>
      <c r="P57" s="28"/>
    </row>
    <row r="58" spans="1:16" ht="22.5" x14ac:dyDescent="0.25">
      <c r="A58" s="15" t="s">
        <v>104</v>
      </c>
      <c r="B58" s="47" t="s">
        <v>105</v>
      </c>
      <c r="C58" s="16"/>
      <c r="D58" s="16"/>
      <c r="E58" s="16"/>
      <c r="F58" s="29">
        <f t="shared" ref="F58:K58" si="11">SUM(F59:F59)</f>
        <v>360503.97</v>
      </c>
      <c r="G58" s="29">
        <f t="shared" si="11"/>
        <v>0</v>
      </c>
      <c r="H58" s="29">
        <f t="shared" si="11"/>
        <v>324503.96999999997</v>
      </c>
      <c r="I58" s="29">
        <f t="shared" si="11"/>
        <v>0</v>
      </c>
      <c r="J58" s="29">
        <f t="shared" si="11"/>
        <v>750000</v>
      </c>
      <c r="K58" s="29">
        <f t="shared" si="11"/>
        <v>0</v>
      </c>
      <c r="L58" s="41" t="s">
        <v>106</v>
      </c>
      <c r="M58" s="18" t="s">
        <v>26</v>
      </c>
      <c r="N58" s="19" t="s">
        <v>107</v>
      </c>
      <c r="O58" s="19" t="s">
        <v>107</v>
      </c>
      <c r="P58" s="19" t="s">
        <v>107</v>
      </c>
    </row>
    <row r="59" spans="1:16" x14ac:dyDescent="0.25">
      <c r="A59" s="20" t="s">
        <v>108</v>
      </c>
      <c r="B59" s="49" t="s">
        <v>109</v>
      </c>
      <c r="C59" s="21"/>
      <c r="D59" s="21"/>
      <c r="E59" s="21"/>
      <c r="F59" s="22">
        <f t="shared" ref="F59:K59" si="12">F60+F63+F64+F65</f>
        <v>360503.97</v>
      </c>
      <c r="G59" s="22">
        <f t="shared" si="12"/>
        <v>0</v>
      </c>
      <c r="H59" s="22">
        <f t="shared" si="12"/>
        <v>324503.96999999997</v>
      </c>
      <c r="I59" s="22">
        <f t="shared" si="12"/>
        <v>0</v>
      </c>
      <c r="J59" s="22">
        <f t="shared" si="12"/>
        <v>750000</v>
      </c>
      <c r="K59" s="22">
        <f t="shared" si="12"/>
        <v>0</v>
      </c>
      <c r="L59" s="43"/>
      <c r="M59" s="23"/>
      <c r="N59" s="24"/>
      <c r="O59" s="24"/>
      <c r="P59" s="24"/>
    </row>
    <row r="60" spans="1:16" ht="22.5" x14ac:dyDescent="0.25">
      <c r="A60" s="15" t="s">
        <v>110</v>
      </c>
      <c r="B60" s="47" t="s">
        <v>111</v>
      </c>
      <c r="C60" s="16"/>
      <c r="D60" s="16"/>
      <c r="E60" s="16"/>
      <c r="F60" s="29">
        <f t="shared" ref="F60:K60" si="13">SUM(F61:F62)</f>
        <v>10503.97</v>
      </c>
      <c r="G60" s="29">
        <f t="shared" si="13"/>
        <v>0</v>
      </c>
      <c r="H60" s="29">
        <f t="shared" si="13"/>
        <v>10503.97</v>
      </c>
      <c r="I60" s="29">
        <f t="shared" si="13"/>
        <v>0</v>
      </c>
      <c r="J60" s="29">
        <f t="shared" si="13"/>
        <v>0</v>
      </c>
      <c r="K60" s="29">
        <f t="shared" si="13"/>
        <v>0</v>
      </c>
      <c r="L60" s="41"/>
      <c r="M60" s="18"/>
      <c r="N60" s="19"/>
      <c r="O60" s="19"/>
      <c r="P60" s="19"/>
    </row>
    <row r="61" spans="1:16" x14ac:dyDescent="0.25">
      <c r="A61" s="25"/>
      <c r="B61" s="48"/>
      <c r="C61" s="26">
        <v>1</v>
      </c>
      <c r="D61" s="26" t="s">
        <v>45</v>
      </c>
      <c r="E61" s="26"/>
      <c r="F61" s="3">
        <v>500</v>
      </c>
      <c r="G61" s="3">
        <v>0</v>
      </c>
      <c r="H61" s="3">
        <v>500</v>
      </c>
      <c r="I61" s="3">
        <v>0</v>
      </c>
      <c r="J61" s="3">
        <v>0</v>
      </c>
      <c r="K61" s="3">
        <v>0</v>
      </c>
      <c r="L61" s="42"/>
      <c r="M61" s="27"/>
      <c r="N61" s="28"/>
      <c r="O61" s="28"/>
      <c r="P61" s="28"/>
    </row>
    <row r="62" spans="1:16" x14ac:dyDescent="0.25">
      <c r="A62" s="25"/>
      <c r="B62" s="48"/>
      <c r="C62" s="26">
        <v>1</v>
      </c>
      <c r="D62" s="26" t="s">
        <v>103</v>
      </c>
      <c r="E62" s="26"/>
      <c r="F62" s="3">
        <v>10003.969999999999</v>
      </c>
      <c r="G62" s="3">
        <v>0</v>
      </c>
      <c r="H62" s="3">
        <v>10003.969999999999</v>
      </c>
      <c r="I62" s="3">
        <v>0</v>
      </c>
      <c r="J62" s="3">
        <v>0</v>
      </c>
      <c r="K62" s="3">
        <v>0</v>
      </c>
      <c r="L62" s="42"/>
      <c r="M62" s="27"/>
      <c r="N62" s="28"/>
      <c r="O62" s="28"/>
      <c r="P62" s="28"/>
    </row>
    <row r="63" spans="1:16" ht="22.5" x14ac:dyDescent="0.25">
      <c r="A63" s="15" t="s">
        <v>112</v>
      </c>
      <c r="B63" s="47" t="s">
        <v>113</v>
      </c>
      <c r="C63" s="16">
        <v>1</v>
      </c>
      <c r="D63" s="16" t="s">
        <v>45</v>
      </c>
      <c r="E63" s="16"/>
      <c r="F63" s="17">
        <v>350000</v>
      </c>
      <c r="G63" s="17">
        <v>0</v>
      </c>
      <c r="H63" s="17">
        <v>314000</v>
      </c>
      <c r="I63" s="17">
        <v>0</v>
      </c>
      <c r="J63" s="17">
        <v>350000</v>
      </c>
      <c r="K63" s="17">
        <v>0</v>
      </c>
      <c r="L63" s="41"/>
      <c r="M63" s="18"/>
      <c r="N63" s="19"/>
      <c r="O63" s="19"/>
      <c r="P63" s="19"/>
    </row>
    <row r="64" spans="1:16" ht="22.5" hidden="1" x14ac:dyDescent="0.25">
      <c r="A64" s="15" t="s">
        <v>114</v>
      </c>
      <c r="B64" s="47" t="s">
        <v>115</v>
      </c>
      <c r="C64" s="16"/>
      <c r="D64" s="16"/>
      <c r="E64" s="16"/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/>
      <c r="M64" s="18"/>
      <c r="N64" s="19"/>
      <c r="O64" s="19"/>
      <c r="P64" s="19"/>
    </row>
    <row r="65" spans="1:16" x14ac:dyDescent="0.25">
      <c r="A65" s="15" t="s">
        <v>116</v>
      </c>
      <c r="B65" s="47" t="s">
        <v>117</v>
      </c>
      <c r="C65" s="16"/>
      <c r="D65" s="16"/>
      <c r="E65" s="16" t="s">
        <v>409</v>
      </c>
      <c r="F65" s="29">
        <f t="shared" ref="F65:K65" si="14">SUM(F66:F68)</f>
        <v>0</v>
      </c>
      <c r="G65" s="29">
        <f t="shared" si="14"/>
        <v>0</v>
      </c>
      <c r="H65" s="29">
        <f t="shared" si="14"/>
        <v>0</v>
      </c>
      <c r="I65" s="29">
        <f t="shared" si="14"/>
        <v>0</v>
      </c>
      <c r="J65" s="29">
        <f t="shared" si="14"/>
        <v>400000</v>
      </c>
      <c r="K65" s="29">
        <f t="shared" si="14"/>
        <v>0</v>
      </c>
      <c r="L65" s="41"/>
      <c r="M65" s="18"/>
      <c r="N65" s="19"/>
      <c r="O65" s="19"/>
      <c r="P65" s="19"/>
    </row>
    <row r="66" spans="1:16" x14ac:dyDescent="0.25">
      <c r="A66" s="25"/>
      <c r="B66" s="48"/>
      <c r="C66" s="26">
        <v>1</v>
      </c>
      <c r="D66" s="26" t="s">
        <v>45</v>
      </c>
      <c r="E66" s="26"/>
      <c r="F66" s="3">
        <v>0</v>
      </c>
      <c r="G66" s="3">
        <v>0</v>
      </c>
      <c r="H66" s="3">
        <v>0</v>
      </c>
      <c r="I66" s="3">
        <v>0</v>
      </c>
      <c r="J66" s="3">
        <v>100000</v>
      </c>
      <c r="K66" s="3">
        <v>0</v>
      </c>
      <c r="L66" s="42"/>
      <c r="M66" s="27"/>
      <c r="N66" s="28"/>
      <c r="O66" s="28"/>
      <c r="P66" s="28"/>
    </row>
    <row r="67" spans="1:16" x14ac:dyDescent="0.25">
      <c r="A67" s="25"/>
      <c r="B67" s="48"/>
      <c r="C67" s="26">
        <v>1</v>
      </c>
      <c r="D67" s="26" t="s">
        <v>103</v>
      </c>
      <c r="E67" s="26"/>
      <c r="F67" s="3">
        <v>0</v>
      </c>
      <c r="G67" s="3">
        <v>0</v>
      </c>
      <c r="H67" s="3">
        <v>0</v>
      </c>
      <c r="I67" s="3">
        <v>0</v>
      </c>
      <c r="J67" s="3">
        <v>150000</v>
      </c>
      <c r="K67" s="3">
        <v>0</v>
      </c>
      <c r="L67" s="42"/>
      <c r="M67" s="27"/>
      <c r="N67" s="28"/>
      <c r="O67" s="28"/>
      <c r="P67" s="28"/>
    </row>
    <row r="68" spans="1:16" x14ac:dyDescent="0.25">
      <c r="A68" s="25"/>
      <c r="B68" s="48"/>
      <c r="C68" s="26">
        <v>1</v>
      </c>
      <c r="D68" s="26" t="s">
        <v>46</v>
      </c>
      <c r="E68" s="26"/>
      <c r="F68" s="3">
        <v>0</v>
      </c>
      <c r="G68" s="3">
        <v>0</v>
      </c>
      <c r="H68" s="3">
        <v>0</v>
      </c>
      <c r="I68" s="3">
        <v>0</v>
      </c>
      <c r="J68" s="3">
        <v>150000</v>
      </c>
      <c r="K68" s="3">
        <v>0</v>
      </c>
      <c r="L68" s="42"/>
      <c r="M68" s="27"/>
      <c r="N68" s="28"/>
      <c r="O68" s="28"/>
      <c r="P68" s="28"/>
    </row>
    <row r="69" spans="1:16" ht="22.5" x14ac:dyDescent="0.25">
      <c r="A69" s="15" t="s">
        <v>118</v>
      </c>
      <c r="B69" s="47" t="s">
        <v>119</v>
      </c>
      <c r="C69" s="16"/>
      <c r="D69" s="16"/>
      <c r="E69" s="16"/>
      <c r="F69" s="29">
        <f t="shared" ref="F69:K69" si="15">F70+F71+F109</f>
        <v>1655318.35</v>
      </c>
      <c r="G69" s="29">
        <f t="shared" si="15"/>
        <v>0</v>
      </c>
      <c r="H69" s="29">
        <f t="shared" si="15"/>
        <v>709876</v>
      </c>
      <c r="I69" s="29">
        <f t="shared" si="15"/>
        <v>0</v>
      </c>
      <c r="J69" s="29">
        <f t="shared" si="15"/>
        <v>3144912.2</v>
      </c>
      <c r="K69" s="29">
        <f t="shared" si="15"/>
        <v>6905291.9500000002</v>
      </c>
      <c r="L69" s="41" t="s">
        <v>120</v>
      </c>
      <c r="M69" s="18" t="s">
        <v>21</v>
      </c>
      <c r="N69" s="19" t="s">
        <v>121</v>
      </c>
      <c r="O69" s="19" t="s">
        <v>122</v>
      </c>
      <c r="P69" s="19" t="s">
        <v>122</v>
      </c>
    </row>
    <row r="70" spans="1:16" ht="25.5" x14ac:dyDescent="0.25">
      <c r="A70" s="25"/>
      <c r="B70" s="48"/>
      <c r="C70" s="26"/>
      <c r="D70" s="26"/>
      <c r="E70" s="26"/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42" t="s">
        <v>123</v>
      </c>
      <c r="M70" s="27" t="s">
        <v>21</v>
      </c>
      <c r="N70" s="28" t="s">
        <v>122</v>
      </c>
      <c r="O70" s="28" t="s">
        <v>124</v>
      </c>
      <c r="P70" s="28" t="s">
        <v>125</v>
      </c>
    </row>
    <row r="71" spans="1:16" x14ac:dyDescent="0.25">
      <c r="A71" s="20" t="s">
        <v>126</v>
      </c>
      <c r="B71" s="49" t="s">
        <v>127</v>
      </c>
      <c r="C71" s="21"/>
      <c r="D71" s="21"/>
      <c r="E71" s="21"/>
      <c r="F71" s="22">
        <f t="shared" ref="F71:K71" si="16">F72+F76+F77+F78+F81+F82+F83+F84+F85+F86+F87+F88+F89+F90+F91+F92+F93+F94+F97+F98+F100</f>
        <v>364225.47</v>
      </c>
      <c r="G71" s="22">
        <f t="shared" si="16"/>
        <v>0</v>
      </c>
      <c r="H71" s="22">
        <f t="shared" si="16"/>
        <v>207897.12</v>
      </c>
      <c r="I71" s="22">
        <f t="shared" si="16"/>
        <v>0</v>
      </c>
      <c r="J71" s="22">
        <f t="shared" si="16"/>
        <v>1719620.25</v>
      </c>
      <c r="K71" s="22">
        <f t="shared" si="16"/>
        <v>5250000</v>
      </c>
      <c r="L71" s="43"/>
      <c r="M71" s="23"/>
      <c r="N71" s="24"/>
      <c r="O71" s="24"/>
      <c r="P71" s="24"/>
    </row>
    <row r="72" spans="1:16" ht="22.5" x14ac:dyDescent="0.25">
      <c r="A72" s="15" t="s">
        <v>128</v>
      </c>
      <c r="B72" s="47" t="s">
        <v>129</v>
      </c>
      <c r="C72" s="16"/>
      <c r="D72" s="16"/>
      <c r="E72" s="16"/>
      <c r="F72" s="29">
        <f t="shared" ref="F72:K72" si="17">SUM(F73:F75)</f>
        <v>39349.840000000004</v>
      </c>
      <c r="G72" s="29">
        <f t="shared" si="17"/>
        <v>0</v>
      </c>
      <c r="H72" s="29">
        <f t="shared" si="17"/>
        <v>39349.840000000004</v>
      </c>
      <c r="I72" s="29">
        <f t="shared" si="17"/>
        <v>0</v>
      </c>
      <c r="J72" s="29">
        <f t="shared" si="17"/>
        <v>0</v>
      </c>
      <c r="K72" s="29">
        <f t="shared" si="17"/>
        <v>0</v>
      </c>
      <c r="L72" s="41"/>
      <c r="M72" s="18"/>
      <c r="N72" s="19"/>
      <c r="O72" s="19"/>
      <c r="P72" s="19"/>
    </row>
    <row r="73" spans="1:16" x14ac:dyDescent="0.25">
      <c r="A73" s="25"/>
      <c r="B73" s="48"/>
      <c r="C73" s="26">
        <v>1</v>
      </c>
      <c r="D73" s="26" t="s">
        <v>46</v>
      </c>
      <c r="E73" s="26"/>
      <c r="F73" s="3">
        <v>3028.54</v>
      </c>
      <c r="G73" s="3">
        <v>0</v>
      </c>
      <c r="H73" s="3">
        <v>3028.54</v>
      </c>
      <c r="I73" s="3">
        <v>0</v>
      </c>
      <c r="J73" s="3">
        <v>0</v>
      </c>
      <c r="K73" s="3">
        <v>0</v>
      </c>
      <c r="L73" s="42"/>
      <c r="M73" s="27"/>
      <c r="N73" s="28"/>
      <c r="O73" s="28"/>
      <c r="P73" s="28"/>
    </row>
    <row r="74" spans="1:16" x14ac:dyDescent="0.25">
      <c r="A74" s="25"/>
      <c r="B74" s="48"/>
      <c r="C74" s="26">
        <v>1</v>
      </c>
      <c r="D74" s="26" t="s">
        <v>45</v>
      </c>
      <c r="E74" s="26"/>
      <c r="F74" s="3">
        <v>2000</v>
      </c>
      <c r="G74" s="3">
        <v>0</v>
      </c>
      <c r="H74" s="3">
        <v>2000</v>
      </c>
      <c r="I74" s="3">
        <v>0</v>
      </c>
      <c r="J74" s="3">
        <v>0</v>
      </c>
      <c r="K74" s="3">
        <v>0</v>
      </c>
      <c r="L74" s="42"/>
      <c r="M74" s="27"/>
      <c r="N74" s="28"/>
      <c r="O74" s="28"/>
      <c r="P74" s="28"/>
    </row>
    <row r="75" spans="1:16" x14ac:dyDescent="0.25">
      <c r="A75" s="25"/>
      <c r="B75" s="48"/>
      <c r="C75" s="26">
        <v>1</v>
      </c>
      <c r="D75" s="26" t="s">
        <v>103</v>
      </c>
      <c r="E75" s="26"/>
      <c r="F75" s="3">
        <v>34321.300000000003</v>
      </c>
      <c r="G75" s="3">
        <v>0</v>
      </c>
      <c r="H75" s="3">
        <v>34321.300000000003</v>
      </c>
      <c r="I75" s="3">
        <v>0</v>
      </c>
      <c r="J75" s="3">
        <v>0</v>
      </c>
      <c r="K75" s="3">
        <v>0</v>
      </c>
      <c r="L75" s="42"/>
      <c r="M75" s="27"/>
      <c r="N75" s="28"/>
      <c r="O75" s="28"/>
      <c r="P75" s="28"/>
    </row>
    <row r="76" spans="1:16" ht="22.5" hidden="1" x14ac:dyDescent="0.25">
      <c r="A76" s="15" t="s">
        <v>130</v>
      </c>
      <c r="B76" s="47" t="s">
        <v>131</v>
      </c>
      <c r="C76" s="16" t="s">
        <v>132</v>
      </c>
      <c r="D76" s="16" t="s">
        <v>45</v>
      </c>
      <c r="E76" s="16"/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41"/>
      <c r="M76" s="18"/>
      <c r="N76" s="19"/>
      <c r="O76" s="19"/>
      <c r="P76" s="19"/>
    </row>
    <row r="77" spans="1:16" ht="22.5" x14ac:dyDescent="0.25">
      <c r="A77" s="15" t="s">
        <v>133</v>
      </c>
      <c r="B77" s="47" t="s">
        <v>134</v>
      </c>
      <c r="C77" s="16"/>
      <c r="D77" s="16"/>
      <c r="E77" s="16"/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41"/>
      <c r="M77" s="18"/>
      <c r="N77" s="19"/>
      <c r="O77" s="19"/>
      <c r="P77" s="19"/>
    </row>
    <row r="78" spans="1:16" ht="22.5" x14ac:dyDescent="0.25">
      <c r="A78" s="15" t="s">
        <v>135</v>
      </c>
      <c r="B78" s="47" t="s">
        <v>136</v>
      </c>
      <c r="C78" s="16"/>
      <c r="D78" s="16"/>
      <c r="E78" s="16"/>
      <c r="F78" s="29">
        <f t="shared" ref="F78:K78" si="18">SUM(F79:F80)</f>
        <v>76547.28</v>
      </c>
      <c r="G78" s="29">
        <f t="shared" si="18"/>
        <v>0</v>
      </c>
      <c r="H78" s="29">
        <f t="shared" si="18"/>
        <v>76547.28</v>
      </c>
      <c r="I78" s="29">
        <f t="shared" si="18"/>
        <v>0</v>
      </c>
      <c r="J78" s="29">
        <f t="shared" si="18"/>
        <v>0</v>
      </c>
      <c r="K78" s="29">
        <f t="shared" si="18"/>
        <v>0</v>
      </c>
      <c r="L78" s="41"/>
      <c r="M78" s="18"/>
      <c r="N78" s="19"/>
      <c r="O78" s="19"/>
      <c r="P78" s="19"/>
    </row>
    <row r="79" spans="1:16" x14ac:dyDescent="0.25">
      <c r="A79" s="25"/>
      <c r="B79" s="48"/>
      <c r="C79" s="26">
        <v>1</v>
      </c>
      <c r="D79" s="26" t="s">
        <v>137</v>
      </c>
      <c r="E79" s="26"/>
      <c r="F79" s="3">
        <v>20397.28</v>
      </c>
      <c r="G79" s="3">
        <v>0</v>
      </c>
      <c r="H79" s="3">
        <v>20397.28</v>
      </c>
      <c r="I79" s="3">
        <v>0</v>
      </c>
      <c r="J79" s="3">
        <v>0</v>
      </c>
      <c r="K79" s="3">
        <v>0</v>
      </c>
      <c r="L79" s="42"/>
      <c r="M79" s="27"/>
      <c r="N79" s="28"/>
      <c r="O79" s="28"/>
      <c r="P79" s="28"/>
    </row>
    <row r="80" spans="1:16" x14ac:dyDescent="0.25">
      <c r="A80" s="25"/>
      <c r="B80" s="48"/>
      <c r="C80" s="26">
        <v>1</v>
      </c>
      <c r="D80" s="26" t="s">
        <v>45</v>
      </c>
      <c r="E80" s="26"/>
      <c r="F80" s="3">
        <v>56150</v>
      </c>
      <c r="G80" s="3">
        <v>0</v>
      </c>
      <c r="H80" s="3">
        <v>56150</v>
      </c>
      <c r="I80" s="3">
        <v>0</v>
      </c>
      <c r="J80" s="3">
        <v>0</v>
      </c>
      <c r="K80" s="3">
        <v>0</v>
      </c>
      <c r="L80" s="42"/>
      <c r="M80" s="27"/>
      <c r="N80" s="28"/>
      <c r="O80" s="28"/>
      <c r="P80" s="28"/>
    </row>
    <row r="81" spans="1:16" ht="22.5" hidden="1" x14ac:dyDescent="0.25">
      <c r="A81" s="15" t="s">
        <v>138</v>
      </c>
      <c r="B81" s="47" t="s">
        <v>139</v>
      </c>
      <c r="C81" s="16"/>
      <c r="D81" s="16"/>
      <c r="E81" s="16"/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41"/>
      <c r="M81" s="18"/>
      <c r="N81" s="19"/>
      <c r="O81" s="19"/>
      <c r="P81" s="19"/>
    </row>
    <row r="82" spans="1:16" ht="22.5" hidden="1" x14ac:dyDescent="0.25">
      <c r="A82" s="15" t="s">
        <v>140</v>
      </c>
      <c r="B82" s="47" t="s">
        <v>141</v>
      </c>
      <c r="C82" s="16"/>
      <c r="D82" s="16"/>
      <c r="E82" s="16"/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41"/>
      <c r="M82" s="18"/>
      <c r="N82" s="19"/>
      <c r="O82" s="19"/>
      <c r="P82" s="19"/>
    </row>
    <row r="83" spans="1:16" ht="22.5" hidden="1" x14ac:dyDescent="0.25">
      <c r="A83" s="15" t="s">
        <v>142</v>
      </c>
      <c r="B83" s="47" t="s">
        <v>143</v>
      </c>
      <c r="C83" s="16"/>
      <c r="D83" s="16"/>
      <c r="E83" s="16"/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41"/>
      <c r="M83" s="18"/>
      <c r="N83" s="19"/>
      <c r="O83" s="19"/>
      <c r="P83" s="19"/>
    </row>
    <row r="84" spans="1:16" ht="22.5" hidden="1" x14ac:dyDescent="0.25">
      <c r="A84" s="15" t="s">
        <v>144</v>
      </c>
      <c r="B84" s="47" t="s">
        <v>145</v>
      </c>
      <c r="C84" s="16"/>
      <c r="D84" s="16"/>
      <c r="E84" s="16"/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41"/>
      <c r="M84" s="18"/>
      <c r="N84" s="19"/>
      <c r="O84" s="19"/>
      <c r="P84" s="19"/>
    </row>
    <row r="85" spans="1:16" ht="22.5" hidden="1" x14ac:dyDescent="0.25">
      <c r="A85" s="15" t="s">
        <v>146</v>
      </c>
      <c r="B85" s="47" t="s">
        <v>147</v>
      </c>
      <c r="C85" s="16"/>
      <c r="D85" s="16"/>
      <c r="E85" s="16"/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41"/>
      <c r="M85" s="18"/>
      <c r="N85" s="19"/>
      <c r="O85" s="19"/>
      <c r="P85" s="19"/>
    </row>
    <row r="86" spans="1:16" ht="22.5" hidden="1" x14ac:dyDescent="0.25">
      <c r="A86" s="15" t="s">
        <v>148</v>
      </c>
      <c r="B86" s="47" t="s">
        <v>149</v>
      </c>
      <c r="C86" s="16"/>
      <c r="D86" s="16"/>
      <c r="E86" s="16"/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41"/>
      <c r="M86" s="18"/>
      <c r="N86" s="19"/>
      <c r="O86" s="19"/>
      <c r="P86" s="19"/>
    </row>
    <row r="87" spans="1:16" ht="22.5" hidden="1" x14ac:dyDescent="0.25">
      <c r="A87" s="15" t="s">
        <v>150</v>
      </c>
      <c r="B87" s="47" t="s">
        <v>151</v>
      </c>
      <c r="C87" s="16" t="s">
        <v>44</v>
      </c>
      <c r="D87" s="16" t="s">
        <v>45</v>
      </c>
      <c r="E87" s="16"/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41"/>
      <c r="M87" s="18"/>
      <c r="N87" s="19"/>
      <c r="O87" s="19"/>
      <c r="P87" s="19"/>
    </row>
    <row r="88" spans="1:16" ht="22.5" hidden="1" x14ac:dyDescent="0.25">
      <c r="A88" s="15" t="s">
        <v>152</v>
      </c>
      <c r="B88" s="47" t="s">
        <v>153</v>
      </c>
      <c r="C88" s="16" t="s">
        <v>44</v>
      </c>
      <c r="D88" s="16" t="s">
        <v>103</v>
      </c>
      <c r="E88" s="16"/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41"/>
      <c r="M88" s="18"/>
      <c r="N88" s="19"/>
      <c r="O88" s="19"/>
      <c r="P88" s="19"/>
    </row>
    <row r="89" spans="1:16" hidden="1" x14ac:dyDescent="0.25">
      <c r="A89" s="15" t="s">
        <v>154</v>
      </c>
      <c r="B89" s="47" t="s">
        <v>155</v>
      </c>
      <c r="C89" s="16"/>
      <c r="D89" s="16"/>
      <c r="E89" s="16"/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41"/>
      <c r="M89" s="18"/>
      <c r="N89" s="19"/>
      <c r="O89" s="19"/>
      <c r="P89" s="19"/>
    </row>
    <row r="90" spans="1:16" hidden="1" x14ac:dyDescent="0.25">
      <c r="A90" s="15" t="s">
        <v>156</v>
      </c>
      <c r="B90" s="47" t="s">
        <v>157</v>
      </c>
      <c r="C90" s="16"/>
      <c r="D90" s="16"/>
      <c r="E90" s="16"/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41"/>
      <c r="M90" s="18"/>
      <c r="N90" s="19"/>
      <c r="O90" s="19"/>
      <c r="P90" s="19"/>
    </row>
    <row r="91" spans="1:16" hidden="1" x14ac:dyDescent="0.25">
      <c r="A91" s="15" t="s">
        <v>158</v>
      </c>
      <c r="B91" s="47" t="s">
        <v>159</v>
      </c>
      <c r="C91" s="16"/>
      <c r="D91" s="16"/>
      <c r="E91" s="16"/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41"/>
      <c r="M91" s="18"/>
      <c r="N91" s="19"/>
      <c r="O91" s="19"/>
      <c r="P91" s="19"/>
    </row>
    <row r="92" spans="1:16" hidden="1" x14ac:dyDescent="0.25">
      <c r="A92" s="15" t="s">
        <v>160</v>
      </c>
      <c r="B92" s="47" t="s">
        <v>161</v>
      </c>
      <c r="C92" s="16"/>
      <c r="D92" s="16"/>
      <c r="E92" s="16"/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41"/>
      <c r="M92" s="18"/>
      <c r="N92" s="19"/>
      <c r="O92" s="19"/>
      <c r="P92" s="19"/>
    </row>
    <row r="93" spans="1:16" ht="33.75" hidden="1" x14ac:dyDescent="0.25">
      <c r="A93" s="15" t="s">
        <v>162</v>
      </c>
      <c r="B93" s="47" t="s">
        <v>163</v>
      </c>
      <c r="C93" s="16"/>
      <c r="D93" s="16"/>
      <c r="E93" s="16"/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41"/>
      <c r="M93" s="18"/>
      <c r="N93" s="19"/>
      <c r="O93" s="19"/>
      <c r="P93" s="19"/>
    </row>
    <row r="94" spans="1:16" ht="22.5" x14ac:dyDescent="0.25">
      <c r="A94" s="15" t="s">
        <v>164</v>
      </c>
      <c r="B94" s="47" t="s">
        <v>165</v>
      </c>
      <c r="C94" s="16"/>
      <c r="D94" s="16"/>
      <c r="E94" s="16"/>
      <c r="F94" s="29">
        <f t="shared" ref="F94:K94" si="19">SUM(F95:F96)</f>
        <v>30000</v>
      </c>
      <c r="G94" s="29">
        <f t="shared" si="19"/>
        <v>0</v>
      </c>
      <c r="H94" s="29">
        <f t="shared" si="19"/>
        <v>10000</v>
      </c>
      <c r="I94" s="29">
        <f t="shared" si="19"/>
        <v>0</v>
      </c>
      <c r="J94" s="29">
        <f t="shared" si="19"/>
        <v>0</v>
      </c>
      <c r="K94" s="29">
        <f t="shared" si="19"/>
        <v>0</v>
      </c>
      <c r="L94" s="41"/>
      <c r="M94" s="18"/>
      <c r="N94" s="19"/>
      <c r="O94" s="19"/>
      <c r="P94" s="19"/>
    </row>
    <row r="95" spans="1:16" x14ac:dyDescent="0.25">
      <c r="A95" s="25"/>
      <c r="B95" s="48"/>
      <c r="C95" s="26">
        <v>1</v>
      </c>
      <c r="D95" s="26" t="s">
        <v>46</v>
      </c>
      <c r="E95" s="26"/>
      <c r="F95" s="3">
        <v>20000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42"/>
      <c r="M95" s="27"/>
      <c r="N95" s="28"/>
      <c r="O95" s="28"/>
      <c r="P95" s="28"/>
    </row>
    <row r="96" spans="1:16" x14ac:dyDescent="0.25">
      <c r="A96" s="25"/>
      <c r="B96" s="48"/>
      <c r="C96" s="26">
        <v>1</v>
      </c>
      <c r="D96" s="26" t="s">
        <v>45</v>
      </c>
      <c r="E96" s="26"/>
      <c r="F96" s="3">
        <v>10000</v>
      </c>
      <c r="G96" s="3">
        <v>0</v>
      </c>
      <c r="H96" s="3">
        <v>10000</v>
      </c>
      <c r="I96" s="3">
        <v>0</v>
      </c>
      <c r="J96" s="3">
        <v>0</v>
      </c>
      <c r="K96" s="3">
        <v>0</v>
      </c>
      <c r="L96" s="42"/>
      <c r="M96" s="27"/>
      <c r="N96" s="28"/>
      <c r="O96" s="28"/>
      <c r="P96" s="28"/>
    </row>
    <row r="97" spans="1:16" ht="22.5" x14ac:dyDescent="0.25">
      <c r="A97" s="15" t="s">
        <v>166</v>
      </c>
      <c r="B97" s="47" t="s">
        <v>167</v>
      </c>
      <c r="C97" s="16">
        <v>1</v>
      </c>
      <c r="D97" s="16" t="s">
        <v>45</v>
      </c>
      <c r="E97" s="16"/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41"/>
      <c r="M97" s="18"/>
      <c r="N97" s="19"/>
      <c r="O97" s="19"/>
      <c r="P97" s="19"/>
    </row>
    <row r="98" spans="1:16" ht="22.5" x14ac:dyDescent="0.25">
      <c r="A98" s="15" t="s">
        <v>168</v>
      </c>
      <c r="B98" s="47" t="s">
        <v>169</v>
      </c>
      <c r="C98" s="16"/>
      <c r="D98" s="16"/>
      <c r="E98" s="16"/>
      <c r="F98" s="29">
        <f t="shared" ref="F98:K98" si="20">SUM(F99:F99)</f>
        <v>1328.35</v>
      </c>
      <c r="G98" s="29">
        <f t="shared" si="20"/>
        <v>0</v>
      </c>
      <c r="H98" s="29">
        <f t="shared" si="20"/>
        <v>0</v>
      </c>
      <c r="I98" s="29">
        <f t="shared" si="20"/>
        <v>0</v>
      </c>
      <c r="J98" s="29">
        <f t="shared" si="20"/>
        <v>0</v>
      </c>
      <c r="K98" s="29">
        <f t="shared" si="20"/>
        <v>0</v>
      </c>
      <c r="L98" s="41"/>
      <c r="M98" s="18"/>
      <c r="N98" s="19"/>
      <c r="O98" s="19"/>
      <c r="P98" s="19"/>
    </row>
    <row r="99" spans="1:16" x14ac:dyDescent="0.25">
      <c r="A99" s="25"/>
      <c r="B99" s="48"/>
      <c r="C99" s="26">
        <v>1</v>
      </c>
      <c r="D99" s="26" t="s">
        <v>46</v>
      </c>
      <c r="E99" s="26"/>
      <c r="F99" s="3">
        <v>1328.35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42"/>
      <c r="M99" s="27"/>
      <c r="N99" s="28"/>
      <c r="O99" s="28"/>
      <c r="P99" s="28"/>
    </row>
    <row r="100" spans="1:16" ht="22.5" x14ac:dyDescent="0.25">
      <c r="A100" s="15" t="s">
        <v>170</v>
      </c>
      <c r="B100" s="47" t="s">
        <v>171</v>
      </c>
      <c r="C100" s="16"/>
      <c r="D100" s="16"/>
      <c r="E100" s="16"/>
      <c r="F100" s="29">
        <f t="shared" ref="F100:K100" si="21">F101+F105</f>
        <v>217000</v>
      </c>
      <c r="G100" s="29">
        <f t="shared" si="21"/>
        <v>0</v>
      </c>
      <c r="H100" s="29">
        <f t="shared" si="21"/>
        <v>82000</v>
      </c>
      <c r="I100" s="29">
        <f t="shared" si="21"/>
        <v>0</v>
      </c>
      <c r="J100" s="29">
        <f t="shared" si="21"/>
        <v>1719620.25</v>
      </c>
      <c r="K100" s="29">
        <f t="shared" si="21"/>
        <v>5250000</v>
      </c>
      <c r="L100" s="41"/>
      <c r="M100" s="18"/>
      <c r="N100" s="19"/>
      <c r="O100" s="19"/>
      <c r="P100" s="19"/>
    </row>
    <row r="101" spans="1:16" ht="22.5" x14ac:dyDescent="0.25">
      <c r="A101" s="15" t="s">
        <v>172</v>
      </c>
      <c r="B101" s="47" t="s">
        <v>171</v>
      </c>
      <c r="C101" s="16"/>
      <c r="D101" s="16"/>
      <c r="E101" s="16" t="s">
        <v>409</v>
      </c>
      <c r="F101" s="29">
        <f t="shared" ref="F101:K101" si="22">SUM(F102:F104)</f>
        <v>132000</v>
      </c>
      <c r="G101" s="29">
        <f t="shared" si="22"/>
        <v>0</v>
      </c>
      <c r="H101" s="29">
        <f t="shared" si="22"/>
        <v>22000</v>
      </c>
      <c r="I101" s="29">
        <f t="shared" si="22"/>
        <v>0</v>
      </c>
      <c r="J101" s="29">
        <f t="shared" si="22"/>
        <v>419620.25</v>
      </c>
      <c r="K101" s="29">
        <f t="shared" si="22"/>
        <v>50000</v>
      </c>
      <c r="L101" s="41"/>
      <c r="M101" s="18"/>
      <c r="N101" s="19"/>
      <c r="O101" s="19"/>
      <c r="P101" s="19"/>
    </row>
    <row r="102" spans="1:16" x14ac:dyDescent="0.25">
      <c r="A102" s="25"/>
      <c r="B102" s="48"/>
      <c r="C102" s="26">
        <v>2</v>
      </c>
      <c r="D102" s="26" t="s">
        <v>173</v>
      </c>
      <c r="E102" s="26"/>
      <c r="F102" s="3">
        <v>17000</v>
      </c>
      <c r="G102" s="3">
        <v>0</v>
      </c>
      <c r="H102" s="3">
        <v>17000</v>
      </c>
      <c r="I102" s="3">
        <v>0</v>
      </c>
      <c r="J102" s="3">
        <v>0</v>
      </c>
      <c r="K102" s="3">
        <v>0</v>
      </c>
      <c r="L102" s="42"/>
      <c r="M102" s="27"/>
      <c r="N102" s="28"/>
      <c r="O102" s="28"/>
      <c r="P102" s="28"/>
    </row>
    <row r="103" spans="1:16" x14ac:dyDescent="0.25">
      <c r="A103" s="25"/>
      <c r="B103" s="48"/>
      <c r="C103" s="26">
        <v>1</v>
      </c>
      <c r="D103" s="26" t="s">
        <v>45</v>
      </c>
      <c r="E103" s="26"/>
      <c r="F103" s="3">
        <v>25000</v>
      </c>
      <c r="G103" s="3">
        <v>0</v>
      </c>
      <c r="H103" s="3">
        <v>5000</v>
      </c>
      <c r="I103" s="3">
        <v>0</v>
      </c>
      <c r="J103" s="3">
        <v>59620.25</v>
      </c>
      <c r="K103" s="3">
        <v>50000</v>
      </c>
      <c r="L103" s="42"/>
      <c r="M103" s="27"/>
      <c r="N103" s="28"/>
      <c r="O103" s="28"/>
      <c r="P103" s="28"/>
    </row>
    <row r="104" spans="1:16" x14ac:dyDescent="0.25">
      <c r="A104" s="25"/>
      <c r="B104" s="48"/>
      <c r="C104" s="26">
        <v>1</v>
      </c>
      <c r="D104" s="26" t="s">
        <v>46</v>
      </c>
      <c r="E104" s="26"/>
      <c r="F104" s="3">
        <v>90000</v>
      </c>
      <c r="G104" s="3">
        <v>0</v>
      </c>
      <c r="H104" s="3">
        <v>0</v>
      </c>
      <c r="I104" s="3">
        <v>0</v>
      </c>
      <c r="J104" s="3">
        <v>360000</v>
      </c>
      <c r="K104" s="3">
        <v>0</v>
      </c>
      <c r="L104" s="42"/>
      <c r="M104" s="27"/>
      <c r="N104" s="28"/>
      <c r="O104" s="28"/>
      <c r="P104" s="28"/>
    </row>
    <row r="105" spans="1:16" x14ac:dyDescent="0.25">
      <c r="A105" s="15" t="s">
        <v>174</v>
      </c>
      <c r="B105" s="47" t="s">
        <v>175</v>
      </c>
      <c r="C105" s="16"/>
      <c r="D105" s="16"/>
      <c r="E105" s="16" t="s">
        <v>409</v>
      </c>
      <c r="F105" s="29">
        <f t="shared" ref="F105:K105" si="23">SUM(F106:F108)</f>
        <v>85000</v>
      </c>
      <c r="G105" s="29">
        <f t="shared" si="23"/>
        <v>0</v>
      </c>
      <c r="H105" s="29">
        <f t="shared" si="23"/>
        <v>60000</v>
      </c>
      <c r="I105" s="29">
        <f t="shared" si="23"/>
        <v>0</v>
      </c>
      <c r="J105" s="29">
        <f t="shared" si="23"/>
        <v>1300000</v>
      </c>
      <c r="K105" s="29">
        <f t="shared" si="23"/>
        <v>5200000</v>
      </c>
      <c r="L105" s="41"/>
      <c r="M105" s="18"/>
      <c r="N105" s="19"/>
      <c r="O105" s="19"/>
      <c r="P105" s="19"/>
    </row>
    <row r="106" spans="1:16" x14ac:dyDescent="0.25">
      <c r="A106" s="25"/>
      <c r="B106" s="48"/>
      <c r="C106" s="26">
        <v>1</v>
      </c>
      <c r="D106" s="26" t="s">
        <v>45</v>
      </c>
      <c r="E106" s="26"/>
      <c r="F106" s="3">
        <v>85000</v>
      </c>
      <c r="G106" s="3">
        <v>0</v>
      </c>
      <c r="H106" s="3">
        <v>60000</v>
      </c>
      <c r="I106" s="3">
        <v>0</v>
      </c>
      <c r="J106" s="3">
        <v>195000</v>
      </c>
      <c r="K106" s="3">
        <v>780000</v>
      </c>
      <c r="L106" s="42"/>
      <c r="M106" s="27"/>
      <c r="N106" s="28"/>
      <c r="O106" s="28"/>
      <c r="P106" s="28"/>
    </row>
    <row r="107" spans="1:16" x14ac:dyDescent="0.25">
      <c r="A107" s="25"/>
      <c r="B107" s="48"/>
      <c r="C107" s="26">
        <v>1</v>
      </c>
      <c r="D107" s="26" t="s">
        <v>103</v>
      </c>
      <c r="E107" s="26"/>
      <c r="F107" s="3">
        <v>0</v>
      </c>
      <c r="G107" s="3">
        <v>0</v>
      </c>
      <c r="H107" s="3">
        <v>0</v>
      </c>
      <c r="I107" s="3">
        <v>0</v>
      </c>
      <c r="J107" s="3">
        <v>1001000</v>
      </c>
      <c r="K107" s="3">
        <v>4004000</v>
      </c>
      <c r="L107" s="42"/>
      <c r="M107" s="27"/>
      <c r="N107" s="28"/>
      <c r="O107" s="28"/>
      <c r="P107" s="28"/>
    </row>
    <row r="108" spans="1:16" x14ac:dyDescent="0.25">
      <c r="A108" s="25"/>
      <c r="B108" s="48"/>
      <c r="C108" s="26">
        <v>1</v>
      </c>
      <c r="D108" s="26" t="s">
        <v>46</v>
      </c>
      <c r="E108" s="26"/>
      <c r="F108" s="3">
        <v>0</v>
      </c>
      <c r="G108" s="3">
        <v>0</v>
      </c>
      <c r="H108" s="3">
        <v>0</v>
      </c>
      <c r="I108" s="3">
        <v>0</v>
      </c>
      <c r="J108" s="3">
        <v>104000</v>
      </c>
      <c r="K108" s="3">
        <v>416000</v>
      </c>
      <c r="L108" s="42"/>
      <c r="M108" s="27"/>
      <c r="N108" s="28"/>
      <c r="O108" s="28"/>
      <c r="P108" s="28"/>
    </row>
    <row r="109" spans="1:16" x14ac:dyDescent="0.25">
      <c r="A109" s="20" t="s">
        <v>176</v>
      </c>
      <c r="B109" s="49" t="s">
        <v>177</v>
      </c>
      <c r="C109" s="21"/>
      <c r="D109" s="21"/>
      <c r="E109" s="21"/>
      <c r="F109" s="22">
        <f t="shared" ref="F109:K109" si="24">F110+F111+F112+F113+F116+F119+F120+F123+F124+F126+F130+F134+F136+F138</f>
        <v>1291092.8800000001</v>
      </c>
      <c r="G109" s="22">
        <f t="shared" si="24"/>
        <v>0</v>
      </c>
      <c r="H109" s="22">
        <f t="shared" si="24"/>
        <v>501978.88</v>
      </c>
      <c r="I109" s="22">
        <f t="shared" si="24"/>
        <v>0</v>
      </c>
      <c r="J109" s="22">
        <f t="shared" si="24"/>
        <v>1425291.95</v>
      </c>
      <c r="K109" s="22">
        <f t="shared" si="24"/>
        <v>1655291.95</v>
      </c>
      <c r="L109" s="43"/>
      <c r="M109" s="23"/>
      <c r="N109" s="24"/>
      <c r="O109" s="24"/>
      <c r="P109" s="24"/>
    </row>
    <row r="110" spans="1:16" ht="22.5" hidden="1" x14ac:dyDescent="0.25">
      <c r="A110" s="15" t="s">
        <v>178</v>
      </c>
      <c r="B110" s="47" t="s">
        <v>179</v>
      </c>
      <c r="C110" s="16"/>
      <c r="D110" s="16"/>
      <c r="E110" s="16"/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41"/>
      <c r="M110" s="18"/>
      <c r="N110" s="19"/>
      <c r="O110" s="19"/>
      <c r="P110" s="19"/>
    </row>
    <row r="111" spans="1:16" ht="22.5" hidden="1" x14ac:dyDescent="0.25">
      <c r="A111" s="15" t="s">
        <v>180</v>
      </c>
      <c r="B111" s="47" t="s">
        <v>181</v>
      </c>
      <c r="C111" s="16"/>
      <c r="D111" s="16"/>
      <c r="E111" s="16"/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41"/>
      <c r="M111" s="18"/>
      <c r="N111" s="19"/>
      <c r="O111" s="19"/>
      <c r="P111" s="19"/>
    </row>
    <row r="112" spans="1:16" ht="22.5" hidden="1" x14ac:dyDescent="0.25">
      <c r="A112" s="15" t="s">
        <v>182</v>
      </c>
      <c r="B112" s="47" t="s">
        <v>183</v>
      </c>
      <c r="C112" s="16"/>
      <c r="D112" s="16"/>
      <c r="E112" s="16"/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41"/>
      <c r="M112" s="18"/>
      <c r="N112" s="19"/>
      <c r="O112" s="19"/>
      <c r="P112" s="19"/>
    </row>
    <row r="113" spans="1:16" ht="33.75" x14ac:dyDescent="0.25">
      <c r="A113" s="15" t="s">
        <v>184</v>
      </c>
      <c r="B113" s="47" t="s">
        <v>185</v>
      </c>
      <c r="C113" s="16"/>
      <c r="D113" s="16"/>
      <c r="E113" s="16" t="s">
        <v>409</v>
      </c>
      <c r="F113" s="29">
        <f t="shared" ref="F113:K113" si="25">SUM(F114:F115)</f>
        <v>363478.04</v>
      </c>
      <c r="G113" s="29">
        <f t="shared" si="25"/>
        <v>0</v>
      </c>
      <c r="H113" s="29">
        <f t="shared" si="25"/>
        <v>63478.04</v>
      </c>
      <c r="I113" s="29">
        <f t="shared" si="25"/>
        <v>0</v>
      </c>
      <c r="J113" s="29">
        <f t="shared" si="25"/>
        <v>1095291.95</v>
      </c>
      <c r="K113" s="29">
        <f t="shared" si="25"/>
        <v>1095291.95</v>
      </c>
      <c r="L113" s="41"/>
      <c r="M113" s="18"/>
      <c r="N113" s="19"/>
      <c r="O113" s="19"/>
      <c r="P113" s="19"/>
    </row>
    <row r="114" spans="1:16" x14ac:dyDescent="0.25">
      <c r="A114" s="25"/>
      <c r="B114" s="48"/>
      <c r="C114" s="26">
        <v>1</v>
      </c>
      <c r="D114" s="26" t="s">
        <v>45</v>
      </c>
      <c r="E114" s="26"/>
      <c r="F114" s="3">
        <v>63478.04</v>
      </c>
      <c r="G114" s="3">
        <v>0</v>
      </c>
      <c r="H114" s="3">
        <v>63478.04</v>
      </c>
      <c r="I114" s="3">
        <v>0</v>
      </c>
      <c r="J114" s="3">
        <v>0</v>
      </c>
      <c r="K114" s="3">
        <v>0</v>
      </c>
      <c r="L114" s="42"/>
      <c r="M114" s="27"/>
      <c r="N114" s="28"/>
      <c r="O114" s="28"/>
      <c r="P114" s="28"/>
    </row>
    <row r="115" spans="1:16" x14ac:dyDescent="0.25">
      <c r="A115" s="25"/>
      <c r="B115" s="48"/>
      <c r="C115" s="26">
        <v>1</v>
      </c>
      <c r="D115" s="26" t="s">
        <v>46</v>
      </c>
      <c r="E115" s="26"/>
      <c r="F115" s="3">
        <v>300000</v>
      </c>
      <c r="G115" s="3">
        <v>0</v>
      </c>
      <c r="H115" s="3">
        <v>0</v>
      </c>
      <c r="I115" s="3">
        <v>0</v>
      </c>
      <c r="J115" s="3">
        <v>1095291.95</v>
      </c>
      <c r="K115" s="3">
        <v>1095291.95</v>
      </c>
      <c r="L115" s="42"/>
      <c r="M115" s="27"/>
      <c r="N115" s="28"/>
      <c r="O115" s="28"/>
      <c r="P115" s="28"/>
    </row>
    <row r="116" spans="1:16" ht="22.5" x14ac:dyDescent="0.25">
      <c r="A116" s="15" t="s">
        <v>186</v>
      </c>
      <c r="B116" s="47" t="s">
        <v>187</v>
      </c>
      <c r="C116" s="16"/>
      <c r="D116" s="16"/>
      <c r="E116" s="16" t="s">
        <v>409</v>
      </c>
      <c r="F116" s="29">
        <f t="shared" ref="F116:K116" si="26">SUM(F117:F118)</f>
        <v>32996.5</v>
      </c>
      <c r="G116" s="29">
        <f t="shared" si="26"/>
        <v>0</v>
      </c>
      <c r="H116" s="29">
        <f t="shared" si="26"/>
        <v>32996.5</v>
      </c>
      <c r="I116" s="29">
        <f t="shared" si="26"/>
        <v>0</v>
      </c>
      <c r="J116" s="29">
        <f t="shared" si="26"/>
        <v>0</v>
      </c>
      <c r="K116" s="29">
        <f t="shared" si="26"/>
        <v>0</v>
      </c>
      <c r="L116" s="41"/>
      <c r="M116" s="18"/>
      <c r="N116" s="19"/>
      <c r="O116" s="19"/>
      <c r="P116" s="19"/>
    </row>
    <row r="117" spans="1:16" x14ac:dyDescent="0.25">
      <c r="A117" s="25"/>
      <c r="B117" s="48"/>
      <c r="C117" s="26">
        <v>1</v>
      </c>
      <c r="D117" s="26" t="s">
        <v>45</v>
      </c>
      <c r="E117" s="26"/>
      <c r="F117" s="3">
        <v>1356.5</v>
      </c>
      <c r="G117" s="3">
        <v>0</v>
      </c>
      <c r="H117" s="3">
        <v>1356.5</v>
      </c>
      <c r="I117" s="3">
        <v>0</v>
      </c>
      <c r="J117" s="3">
        <v>0</v>
      </c>
      <c r="K117" s="3">
        <v>0</v>
      </c>
      <c r="L117" s="42"/>
      <c r="M117" s="27"/>
      <c r="N117" s="28"/>
      <c r="O117" s="28"/>
      <c r="P117" s="28"/>
    </row>
    <row r="118" spans="1:16" x14ac:dyDescent="0.25">
      <c r="A118" s="25"/>
      <c r="B118" s="48"/>
      <c r="C118" s="26">
        <v>1</v>
      </c>
      <c r="D118" s="26" t="s">
        <v>103</v>
      </c>
      <c r="E118" s="26"/>
      <c r="F118" s="3">
        <v>31640</v>
      </c>
      <c r="G118" s="3">
        <v>0</v>
      </c>
      <c r="H118" s="3">
        <v>31640</v>
      </c>
      <c r="I118" s="3">
        <v>0</v>
      </c>
      <c r="J118" s="3">
        <v>0</v>
      </c>
      <c r="K118" s="3">
        <v>0</v>
      </c>
      <c r="L118" s="42"/>
      <c r="M118" s="27"/>
      <c r="N118" s="28"/>
      <c r="O118" s="28"/>
      <c r="P118" s="28"/>
    </row>
    <row r="119" spans="1:16" ht="22.5" hidden="1" x14ac:dyDescent="0.25">
      <c r="A119" s="15" t="s">
        <v>188</v>
      </c>
      <c r="B119" s="47" t="s">
        <v>189</v>
      </c>
      <c r="C119" s="16"/>
      <c r="D119" s="16"/>
      <c r="E119" s="16"/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41"/>
      <c r="M119" s="18"/>
      <c r="N119" s="19"/>
      <c r="O119" s="19"/>
      <c r="P119" s="19"/>
    </row>
    <row r="120" spans="1:16" x14ac:dyDescent="0.25">
      <c r="A120" s="15" t="s">
        <v>190</v>
      </c>
      <c r="B120" s="47" t="s">
        <v>191</v>
      </c>
      <c r="C120" s="16"/>
      <c r="D120" s="16"/>
      <c r="E120" s="16"/>
      <c r="F120" s="29">
        <f t="shared" ref="F120:K120" si="27">SUM(F121:F122)</f>
        <v>29002.79</v>
      </c>
      <c r="G120" s="29">
        <f t="shared" si="27"/>
        <v>0</v>
      </c>
      <c r="H120" s="29">
        <f t="shared" si="27"/>
        <v>19888.79</v>
      </c>
      <c r="I120" s="29">
        <f t="shared" si="27"/>
        <v>0</v>
      </c>
      <c r="J120" s="29">
        <f t="shared" si="27"/>
        <v>0</v>
      </c>
      <c r="K120" s="29">
        <f t="shared" si="27"/>
        <v>0</v>
      </c>
      <c r="L120" s="41"/>
      <c r="M120" s="18"/>
      <c r="N120" s="19"/>
      <c r="O120" s="19"/>
      <c r="P120" s="19"/>
    </row>
    <row r="121" spans="1:16" x14ac:dyDescent="0.25">
      <c r="A121" s="25"/>
      <c r="B121" s="48"/>
      <c r="C121" s="26">
        <v>1</v>
      </c>
      <c r="D121" s="26" t="s">
        <v>137</v>
      </c>
      <c r="E121" s="26"/>
      <c r="F121" s="3">
        <v>9115.02</v>
      </c>
      <c r="G121" s="3">
        <v>0</v>
      </c>
      <c r="H121" s="3">
        <v>9115.02</v>
      </c>
      <c r="I121" s="3">
        <v>0</v>
      </c>
      <c r="J121" s="3">
        <v>0</v>
      </c>
      <c r="K121" s="3">
        <v>0</v>
      </c>
      <c r="L121" s="42"/>
      <c r="M121" s="27"/>
      <c r="N121" s="28"/>
      <c r="O121" s="28"/>
      <c r="P121" s="28"/>
    </row>
    <row r="122" spans="1:16" x14ac:dyDescent="0.25">
      <c r="A122" s="25"/>
      <c r="B122" s="48"/>
      <c r="C122" s="26">
        <v>1</v>
      </c>
      <c r="D122" s="26" t="s">
        <v>103</v>
      </c>
      <c r="E122" s="26"/>
      <c r="F122" s="3">
        <v>19887.77</v>
      </c>
      <c r="G122" s="3">
        <v>0</v>
      </c>
      <c r="H122" s="3">
        <v>10773.77</v>
      </c>
      <c r="I122" s="3">
        <v>0</v>
      </c>
      <c r="J122" s="3">
        <v>0</v>
      </c>
      <c r="K122" s="3">
        <v>0</v>
      </c>
      <c r="L122" s="42"/>
      <c r="M122" s="27"/>
      <c r="N122" s="28"/>
      <c r="O122" s="28"/>
      <c r="P122" s="28"/>
    </row>
    <row r="123" spans="1:16" x14ac:dyDescent="0.25">
      <c r="A123" s="15" t="s">
        <v>192</v>
      </c>
      <c r="B123" s="47" t="s">
        <v>193</v>
      </c>
      <c r="C123" s="16">
        <v>1</v>
      </c>
      <c r="D123" s="16" t="s">
        <v>45</v>
      </c>
      <c r="E123" s="16"/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41"/>
      <c r="M123" s="18"/>
      <c r="N123" s="19"/>
      <c r="O123" s="19"/>
      <c r="P123" s="19"/>
    </row>
    <row r="124" spans="1:16" ht="22.5" x14ac:dyDescent="0.25">
      <c r="A124" s="15" t="s">
        <v>194</v>
      </c>
      <c r="B124" s="47" t="s">
        <v>195</v>
      </c>
      <c r="C124" s="16"/>
      <c r="D124" s="16"/>
      <c r="E124" s="16"/>
      <c r="F124" s="29">
        <f t="shared" ref="F124:K124" si="28">SUM(F125:F125)</f>
        <v>8858.52</v>
      </c>
      <c r="G124" s="29">
        <f t="shared" si="28"/>
        <v>0</v>
      </c>
      <c r="H124" s="29">
        <f t="shared" si="28"/>
        <v>8858.52</v>
      </c>
      <c r="I124" s="29">
        <f t="shared" si="28"/>
        <v>0</v>
      </c>
      <c r="J124" s="29">
        <f t="shared" si="28"/>
        <v>0</v>
      </c>
      <c r="K124" s="29">
        <f t="shared" si="28"/>
        <v>0</v>
      </c>
      <c r="L124" s="41"/>
      <c r="M124" s="18"/>
      <c r="N124" s="19"/>
      <c r="O124" s="19"/>
      <c r="P124" s="19"/>
    </row>
    <row r="125" spans="1:16" x14ac:dyDescent="0.25">
      <c r="A125" s="25"/>
      <c r="B125" s="48"/>
      <c r="C125" s="26">
        <v>1</v>
      </c>
      <c r="D125" s="26" t="s">
        <v>103</v>
      </c>
      <c r="E125" s="26"/>
      <c r="F125" s="3">
        <v>8858.52</v>
      </c>
      <c r="G125" s="3">
        <v>0</v>
      </c>
      <c r="H125" s="3">
        <v>8858.52</v>
      </c>
      <c r="I125" s="3">
        <v>0</v>
      </c>
      <c r="J125" s="3">
        <v>0</v>
      </c>
      <c r="K125" s="3">
        <v>0</v>
      </c>
      <c r="L125" s="42"/>
      <c r="M125" s="27"/>
      <c r="N125" s="28"/>
      <c r="O125" s="28"/>
      <c r="P125" s="28"/>
    </row>
    <row r="126" spans="1:16" x14ac:dyDescent="0.25">
      <c r="A126" s="15" t="s">
        <v>196</v>
      </c>
      <c r="B126" s="47" t="s">
        <v>197</v>
      </c>
      <c r="C126" s="16"/>
      <c r="D126" s="16"/>
      <c r="E126" s="16" t="s">
        <v>409</v>
      </c>
      <c r="F126" s="29">
        <f t="shared" ref="F126:K126" si="29">SUM(F127:F129)</f>
        <v>805000</v>
      </c>
      <c r="G126" s="29">
        <f t="shared" si="29"/>
        <v>0</v>
      </c>
      <c r="H126" s="29">
        <f t="shared" si="29"/>
        <v>325000</v>
      </c>
      <c r="I126" s="29">
        <f t="shared" si="29"/>
        <v>0</v>
      </c>
      <c r="J126" s="29">
        <f t="shared" si="29"/>
        <v>330000</v>
      </c>
      <c r="K126" s="29">
        <f t="shared" si="29"/>
        <v>560000</v>
      </c>
      <c r="L126" s="41"/>
      <c r="M126" s="18"/>
      <c r="N126" s="19"/>
      <c r="O126" s="19"/>
      <c r="P126" s="19"/>
    </row>
    <row r="127" spans="1:16" x14ac:dyDescent="0.25">
      <c r="A127" s="25"/>
      <c r="B127" s="48"/>
      <c r="C127" s="26">
        <v>1</v>
      </c>
      <c r="D127" s="26" t="s">
        <v>45</v>
      </c>
      <c r="E127" s="26"/>
      <c r="F127" s="3">
        <v>705000</v>
      </c>
      <c r="G127" s="3">
        <v>0</v>
      </c>
      <c r="H127" s="3">
        <v>325000</v>
      </c>
      <c r="I127" s="3">
        <v>0</v>
      </c>
      <c r="J127" s="3">
        <v>180000</v>
      </c>
      <c r="K127" s="3">
        <v>560000</v>
      </c>
      <c r="L127" s="42"/>
      <c r="M127" s="27"/>
      <c r="N127" s="28"/>
      <c r="O127" s="28"/>
      <c r="P127" s="28"/>
    </row>
    <row r="128" spans="1:16" x14ac:dyDescent="0.25">
      <c r="A128" s="25"/>
      <c r="B128" s="48"/>
      <c r="C128" s="26">
        <v>1</v>
      </c>
      <c r="D128" s="26" t="s">
        <v>103</v>
      </c>
      <c r="E128" s="26"/>
      <c r="F128" s="3">
        <v>50000</v>
      </c>
      <c r="G128" s="3">
        <v>0</v>
      </c>
      <c r="H128" s="3">
        <v>0</v>
      </c>
      <c r="I128" s="3">
        <v>0</v>
      </c>
      <c r="J128" s="3">
        <v>75000</v>
      </c>
      <c r="K128" s="3">
        <v>0</v>
      </c>
      <c r="L128" s="42"/>
      <c r="M128" s="27"/>
      <c r="N128" s="28"/>
      <c r="O128" s="28"/>
      <c r="P128" s="28"/>
    </row>
    <row r="129" spans="1:16" x14ac:dyDescent="0.25">
      <c r="A129" s="25"/>
      <c r="B129" s="48"/>
      <c r="C129" s="26">
        <v>1</v>
      </c>
      <c r="D129" s="26" t="s">
        <v>46</v>
      </c>
      <c r="E129" s="26"/>
      <c r="F129" s="3">
        <v>50000</v>
      </c>
      <c r="G129" s="3">
        <v>0</v>
      </c>
      <c r="H129" s="3">
        <v>0</v>
      </c>
      <c r="I129" s="3">
        <v>0</v>
      </c>
      <c r="J129" s="3">
        <v>75000</v>
      </c>
      <c r="K129" s="3">
        <v>0</v>
      </c>
      <c r="L129" s="42"/>
      <c r="M129" s="27"/>
      <c r="N129" s="28"/>
      <c r="O129" s="28"/>
      <c r="P129" s="28"/>
    </row>
    <row r="130" spans="1:16" x14ac:dyDescent="0.25">
      <c r="A130" s="15" t="s">
        <v>198</v>
      </c>
      <c r="B130" s="47" t="s">
        <v>199</v>
      </c>
      <c r="C130" s="16"/>
      <c r="D130" s="16"/>
      <c r="E130" s="16" t="s">
        <v>409</v>
      </c>
      <c r="F130" s="29">
        <f t="shared" ref="F130:K130" si="30">SUM(F131:F133)</f>
        <v>50757.03</v>
      </c>
      <c r="G130" s="29">
        <f t="shared" si="30"/>
        <v>0</v>
      </c>
      <c r="H130" s="29">
        <f t="shared" si="30"/>
        <v>50757.03</v>
      </c>
      <c r="I130" s="29">
        <f t="shared" si="30"/>
        <v>0</v>
      </c>
      <c r="J130" s="29">
        <f t="shared" si="30"/>
        <v>0</v>
      </c>
      <c r="K130" s="29">
        <f t="shared" si="30"/>
        <v>0</v>
      </c>
      <c r="L130" s="41"/>
      <c r="M130" s="18"/>
      <c r="N130" s="19"/>
      <c r="O130" s="19"/>
      <c r="P130" s="19"/>
    </row>
    <row r="131" spans="1:16" x14ac:dyDescent="0.25">
      <c r="A131" s="25"/>
      <c r="B131" s="48"/>
      <c r="C131" s="26">
        <v>1</v>
      </c>
      <c r="D131" s="26" t="s">
        <v>46</v>
      </c>
      <c r="E131" s="26"/>
      <c r="F131" s="3">
        <v>1845.45</v>
      </c>
      <c r="G131" s="3">
        <v>0</v>
      </c>
      <c r="H131" s="3">
        <v>1845.45</v>
      </c>
      <c r="I131" s="3">
        <v>0</v>
      </c>
      <c r="J131" s="3">
        <v>0</v>
      </c>
      <c r="K131" s="3">
        <v>0</v>
      </c>
      <c r="L131" s="42"/>
      <c r="M131" s="27"/>
      <c r="N131" s="28"/>
      <c r="O131" s="28"/>
      <c r="P131" s="28"/>
    </row>
    <row r="132" spans="1:16" x14ac:dyDescent="0.25">
      <c r="A132" s="25"/>
      <c r="B132" s="48"/>
      <c r="C132" s="26">
        <v>1</v>
      </c>
      <c r="D132" s="26" t="s">
        <v>45</v>
      </c>
      <c r="E132" s="26"/>
      <c r="F132" s="3">
        <v>38454.03</v>
      </c>
      <c r="G132" s="3">
        <v>0</v>
      </c>
      <c r="H132" s="3">
        <v>38454.03</v>
      </c>
      <c r="I132" s="3">
        <v>0</v>
      </c>
      <c r="J132" s="3">
        <v>0</v>
      </c>
      <c r="K132" s="3">
        <v>0</v>
      </c>
      <c r="L132" s="42"/>
      <c r="M132" s="27"/>
      <c r="N132" s="28"/>
      <c r="O132" s="28"/>
      <c r="P132" s="28"/>
    </row>
    <row r="133" spans="1:16" x14ac:dyDescent="0.25">
      <c r="A133" s="25"/>
      <c r="B133" s="48"/>
      <c r="C133" s="26">
        <v>1</v>
      </c>
      <c r="D133" s="26" t="s">
        <v>103</v>
      </c>
      <c r="E133" s="26"/>
      <c r="F133" s="3">
        <v>10457.549999999999</v>
      </c>
      <c r="G133" s="3">
        <v>0</v>
      </c>
      <c r="H133" s="3">
        <v>10457.549999999999</v>
      </c>
      <c r="I133" s="3">
        <v>0</v>
      </c>
      <c r="J133" s="3">
        <v>0</v>
      </c>
      <c r="K133" s="3">
        <v>0</v>
      </c>
      <c r="L133" s="42"/>
      <c r="M133" s="27"/>
      <c r="N133" s="28"/>
      <c r="O133" s="28"/>
      <c r="P133" s="28"/>
    </row>
    <row r="134" spans="1:16" x14ac:dyDescent="0.25">
      <c r="A134" s="15" t="s">
        <v>200</v>
      </c>
      <c r="B134" s="47" t="s">
        <v>201</v>
      </c>
      <c r="C134" s="16"/>
      <c r="D134" s="16"/>
      <c r="E134" s="16"/>
      <c r="F134" s="29">
        <f t="shared" ref="F134:K134" si="31">SUM(F135:F135)</f>
        <v>300</v>
      </c>
      <c r="G134" s="29">
        <f t="shared" si="31"/>
        <v>0</v>
      </c>
      <c r="H134" s="29">
        <f t="shared" si="31"/>
        <v>300</v>
      </c>
      <c r="I134" s="29">
        <f t="shared" si="31"/>
        <v>0</v>
      </c>
      <c r="J134" s="29">
        <f t="shared" si="31"/>
        <v>0</v>
      </c>
      <c r="K134" s="29">
        <f t="shared" si="31"/>
        <v>0</v>
      </c>
      <c r="L134" s="41"/>
      <c r="M134" s="18"/>
      <c r="N134" s="19"/>
      <c r="O134" s="19"/>
      <c r="P134" s="19"/>
    </row>
    <row r="135" spans="1:16" x14ac:dyDescent="0.25">
      <c r="A135" s="25"/>
      <c r="B135" s="48"/>
      <c r="C135" s="26">
        <v>1</v>
      </c>
      <c r="D135" s="26" t="s">
        <v>45</v>
      </c>
      <c r="E135" s="26"/>
      <c r="F135" s="3">
        <v>300</v>
      </c>
      <c r="G135" s="3">
        <v>0</v>
      </c>
      <c r="H135" s="3">
        <v>300</v>
      </c>
      <c r="I135" s="3">
        <v>0</v>
      </c>
      <c r="J135" s="3">
        <v>0</v>
      </c>
      <c r="K135" s="3">
        <v>0</v>
      </c>
      <c r="L135" s="42"/>
      <c r="M135" s="27"/>
      <c r="N135" s="28"/>
      <c r="O135" s="28"/>
      <c r="P135" s="28"/>
    </row>
    <row r="136" spans="1:16" ht="22.5" x14ac:dyDescent="0.25">
      <c r="A136" s="15" t="s">
        <v>202</v>
      </c>
      <c r="B136" s="47" t="s">
        <v>203</v>
      </c>
      <c r="C136" s="16"/>
      <c r="D136" s="16"/>
      <c r="E136" s="16"/>
      <c r="F136" s="29">
        <f t="shared" ref="F136:K136" si="32">SUM(F137:F137)</f>
        <v>300</v>
      </c>
      <c r="G136" s="29">
        <f t="shared" si="32"/>
        <v>0</v>
      </c>
      <c r="H136" s="29">
        <f t="shared" si="32"/>
        <v>300</v>
      </c>
      <c r="I136" s="29">
        <f t="shared" si="32"/>
        <v>0</v>
      </c>
      <c r="J136" s="29">
        <f t="shared" si="32"/>
        <v>0</v>
      </c>
      <c r="K136" s="29">
        <f t="shared" si="32"/>
        <v>0</v>
      </c>
      <c r="L136" s="41"/>
      <c r="M136" s="18"/>
      <c r="N136" s="19"/>
      <c r="O136" s="19"/>
      <c r="P136" s="19"/>
    </row>
    <row r="137" spans="1:16" x14ac:dyDescent="0.25">
      <c r="A137" s="25"/>
      <c r="B137" s="48"/>
      <c r="C137" s="26">
        <v>1</v>
      </c>
      <c r="D137" s="26" t="s">
        <v>45</v>
      </c>
      <c r="E137" s="26"/>
      <c r="F137" s="3">
        <v>300</v>
      </c>
      <c r="G137" s="3">
        <v>0</v>
      </c>
      <c r="H137" s="3">
        <v>300</v>
      </c>
      <c r="I137" s="3">
        <v>0</v>
      </c>
      <c r="J137" s="3">
        <v>0</v>
      </c>
      <c r="K137" s="3">
        <v>0</v>
      </c>
      <c r="L137" s="42"/>
      <c r="M137" s="27"/>
      <c r="N137" s="28"/>
      <c r="O137" s="28"/>
      <c r="P137" s="28"/>
    </row>
    <row r="138" spans="1:16" x14ac:dyDescent="0.25">
      <c r="A138" s="15" t="s">
        <v>204</v>
      </c>
      <c r="B138" s="47" t="s">
        <v>205</v>
      </c>
      <c r="C138" s="16"/>
      <c r="D138" s="16"/>
      <c r="E138" s="16"/>
      <c r="F138" s="29">
        <f t="shared" ref="F138:K138" si="33">SUM(F139:F139)</f>
        <v>400</v>
      </c>
      <c r="G138" s="29">
        <f t="shared" si="33"/>
        <v>0</v>
      </c>
      <c r="H138" s="29">
        <f t="shared" si="33"/>
        <v>400</v>
      </c>
      <c r="I138" s="29">
        <f t="shared" si="33"/>
        <v>0</v>
      </c>
      <c r="J138" s="29">
        <f t="shared" si="33"/>
        <v>0</v>
      </c>
      <c r="K138" s="29">
        <f t="shared" si="33"/>
        <v>0</v>
      </c>
      <c r="L138" s="41"/>
      <c r="M138" s="18"/>
      <c r="N138" s="19"/>
      <c r="O138" s="19"/>
      <c r="P138" s="19"/>
    </row>
    <row r="139" spans="1:16" x14ac:dyDescent="0.25">
      <c r="A139" s="25"/>
      <c r="B139" s="48"/>
      <c r="C139" s="26">
        <v>1</v>
      </c>
      <c r="D139" s="26" t="s">
        <v>45</v>
      </c>
      <c r="E139" s="26"/>
      <c r="F139" s="3">
        <v>400</v>
      </c>
      <c r="G139" s="3">
        <v>0</v>
      </c>
      <c r="H139" s="3">
        <v>400</v>
      </c>
      <c r="I139" s="3">
        <v>0</v>
      </c>
      <c r="J139" s="3">
        <v>0</v>
      </c>
      <c r="K139" s="3">
        <v>0</v>
      </c>
      <c r="L139" s="42"/>
      <c r="M139" s="27"/>
      <c r="N139" s="28"/>
      <c r="O139" s="28"/>
      <c r="P139" s="28"/>
    </row>
    <row r="140" spans="1:16" ht="22.5" x14ac:dyDescent="0.25">
      <c r="A140" s="15" t="s">
        <v>206</v>
      </c>
      <c r="B140" s="47" t="s">
        <v>207</v>
      </c>
      <c r="C140" s="16"/>
      <c r="D140" s="16"/>
      <c r="E140" s="16"/>
      <c r="F140" s="29">
        <f t="shared" ref="F140:K140" si="34">F141+F148</f>
        <v>10453729.789999999</v>
      </c>
      <c r="G140" s="29">
        <f t="shared" si="34"/>
        <v>0</v>
      </c>
      <c r="H140" s="29">
        <f t="shared" si="34"/>
        <v>2213639.79</v>
      </c>
      <c r="I140" s="29">
        <f t="shared" si="34"/>
        <v>0</v>
      </c>
      <c r="J140" s="29">
        <f t="shared" si="34"/>
        <v>15428900</v>
      </c>
      <c r="K140" s="29">
        <f t="shared" si="34"/>
        <v>4675000</v>
      </c>
      <c r="L140" s="41" t="s">
        <v>208</v>
      </c>
      <c r="M140" s="18" t="s">
        <v>21</v>
      </c>
      <c r="N140" s="19" t="s">
        <v>209</v>
      </c>
      <c r="O140" s="19" t="s">
        <v>210</v>
      </c>
      <c r="P140" s="19" t="s">
        <v>211</v>
      </c>
    </row>
    <row r="141" spans="1:16" x14ac:dyDescent="0.25">
      <c r="A141" s="20" t="s">
        <v>212</v>
      </c>
      <c r="B141" s="49" t="s">
        <v>213</v>
      </c>
      <c r="C141" s="21"/>
      <c r="D141" s="21"/>
      <c r="E141" s="21"/>
      <c r="F141" s="22">
        <f t="shared" ref="F141:K141" si="35">F142+F144+F145+F146+F147</f>
        <v>14.5</v>
      </c>
      <c r="G141" s="22">
        <f t="shared" si="35"/>
        <v>0</v>
      </c>
      <c r="H141" s="22">
        <f t="shared" si="35"/>
        <v>14.5</v>
      </c>
      <c r="I141" s="22">
        <f t="shared" si="35"/>
        <v>0</v>
      </c>
      <c r="J141" s="22">
        <f t="shared" si="35"/>
        <v>0</v>
      </c>
      <c r="K141" s="22">
        <f t="shared" si="35"/>
        <v>0</v>
      </c>
      <c r="L141" s="43"/>
      <c r="M141" s="23"/>
      <c r="N141" s="24"/>
      <c r="O141" s="24"/>
      <c r="P141" s="24"/>
    </row>
    <row r="142" spans="1:16" ht="22.5" x14ac:dyDescent="0.25">
      <c r="A142" s="15" t="s">
        <v>214</v>
      </c>
      <c r="B142" s="47" t="s">
        <v>215</v>
      </c>
      <c r="C142" s="16"/>
      <c r="D142" s="16"/>
      <c r="E142" s="16"/>
      <c r="F142" s="29">
        <f t="shared" ref="F142:K142" si="36">SUM(F143:F143)</f>
        <v>14.5</v>
      </c>
      <c r="G142" s="29">
        <f t="shared" si="36"/>
        <v>0</v>
      </c>
      <c r="H142" s="29">
        <f t="shared" si="36"/>
        <v>14.5</v>
      </c>
      <c r="I142" s="29">
        <f t="shared" si="36"/>
        <v>0</v>
      </c>
      <c r="J142" s="29">
        <f t="shared" si="36"/>
        <v>0</v>
      </c>
      <c r="K142" s="29">
        <f t="shared" si="36"/>
        <v>0</v>
      </c>
      <c r="L142" s="41"/>
      <c r="M142" s="18"/>
      <c r="N142" s="19"/>
      <c r="O142" s="19"/>
      <c r="P142" s="19"/>
    </row>
    <row r="143" spans="1:16" x14ac:dyDescent="0.25">
      <c r="A143" s="25"/>
      <c r="B143" s="48"/>
      <c r="C143" s="26">
        <v>1</v>
      </c>
      <c r="D143" s="26" t="s">
        <v>103</v>
      </c>
      <c r="E143" s="26"/>
      <c r="F143" s="3">
        <v>14.5</v>
      </c>
      <c r="G143" s="3">
        <v>0</v>
      </c>
      <c r="H143" s="3">
        <v>14.5</v>
      </c>
      <c r="I143" s="3">
        <v>0</v>
      </c>
      <c r="J143" s="3">
        <v>0</v>
      </c>
      <c r="K143" s="3">
        <v>0</v>
      </c>
      <c r="L143" s="42"/>
      <c r="M143" s="27"/>
      <c r="N143" s="28"/>
      <c r="O143" s="28"/>
      <c r="P143" s="28"/>
    </row>
    <row r="144" spans="1:16" ht="22.5" x14ac:dyDescent="0.25">
      <c r="A144" s="15" t="s">
        <v>216</v>
      </c>
      <c r="B144" s="47" t="s">
        <v>217</v>
      </c>
      <c r="C144" s="16"/>
      <c r="D144" s="16"/>
      <c r="E144" s="16"/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41"/>
      <c r="M144" s="18"/>
      <c r="N144" s="19"/>
      <c r="O144" s="19"/>
      <c r="P144" s="19"/>
    </row>
    <row r="145" spans="1:16" ht="22.5" x14ac:dyDescent="0.25">
      <c r="A145" s="15" t="s">
        <v>218</v>
      </c>
      <c r="B145" s="47" t="s">
        <v>219</v>
      </c>
      <c r="C145" s="16"/>
      <c r="D145" s="16"/>
      <c r="E145" s="16"/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41"/>
      <c r="M145" s="18"/>
      <c r="N145" s="19"/>
      <c r="O145" s="19"/>
      <c r="P145" s="19"/>
    </row>
    <row r="146" spans="1:16" x14ac:dyDescent="0.25">
      <c r="A146" s="15" t="s">
        <v>220</v>
      </c>
      <c r="B146" s="47" t="s">
        <v>221</v>
      </c>
      <c r="C146" s="16"/>
      <c r="D146" s="16"/>
      <c r="E146" s="16"/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41"/>
      <c r="M146" s="18"/>
      <c r="N146" s="19"/>
      <c r="O146" s="19"/>
      <c r="P146" s="19"/>
    </row>
    <row r="147" spans="1:16" x14ac:dyDescent="0.25">
      <c r="A147" s="15" t="s">
        <v>222</v>
      </c>
      <c r="B147" s="47" t="s">
        <v>223</v>
      </c>
      <c r="C147" s="16"/>
      <c r="D147" s="16"/>
      <c r="E147" s="16"/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41"/>
      <c r="M147" s="18"/>
      <c r="N147" s="19"/>
      <c r="O147" s="19"/>
      <c r="P147" s="19"/>
    </row>
    <row r="148" spans="1:16" ht="22.5" x14ac:dyDescent="0.25">
      <c r="A148" s="20" t="s">
        <v>224</v>
      </c>
      <c r="B148" s="49" t="s">
        <v>225</v>
      </c>
      <c r="C148" s="21"/>
      <c r="D148" s="21"/>
      <c r="E148" s="21"/>
      <c r="F148" s="22">
        <f t="shared" ref="F148:K148" si="37">F149+F153+F154+F156+F157+F168+F173+F174+F198+F201</f>
        <v>10453715.289999999</v>
      </c>
      <c r="G148" s="22">
        <f t="shared" si="37"/>
        <v>0</v>
      </c>
      <c r="H148" s="22">
        <f t="shared" si="37"/>
        <v>2213625.29</v>
      </c>
      <c r="I148" s="22">
        <f t="shared" si="37"/>
        <v>0</v>
      </c>
      <c r="J148" s="22">
        <f t="shared" si="37"/>
        <v>15428900</v>
      </c>
      <c r="K148" s="22">
        <f t="shared" si="37"/>
        <v>4675000</v>
      </c>
      <c r="L148" s="43"/>
      <c r="M148" s="23"/>
      <c r="N148" s="24"/>
      <c r="O148" s="24"/>
      <c r="P148" s="24"/>
    </row>
    <row r="149" spans="1:16" ht="22.5" x14ac:dyDescent="0.25">
      <c r="A149" s="15" t="s">
        <v>226</v>
      </c>
      <c r="B149" s="47" t="s">
        <v>227</v>
      </c>
      <c r="C149" s="16"/>
      <c r="D149" s="16"/>
      <c r="E149" s="16" t="s">
        <v>409</v>
      </c>
      <c r="F149" s="29">
        <f t="shared" ref="F149:K149" si="38">SUM(F150:F152)</f>
        <v>453078.55</v>
      </c>
      <c r="G149" s="29">
        <f t="shared" si="38"/>
        <v>0</v>
      </c>
      <c r="H149" s="29">
        <f t="shared" si="38"/>
        <v>203078.55</v>
      </c>
      <c r="I149" s="29">
        <f t="shared" si="38"/>
        <v>0</v>
      </c>
      <c r="J149" s="29">
        <f t="shared" si="38"/>
        <v>650000</v>
      </c>
      <c r="K149" s="29">
        <f t="shared" si="38"/>
        <v>100000</v>
      </c>
      <c r="L149" s="41"/>
      <c r="M149" s="18"/>
      <c r="N149" s="19"/>
      <c r="O149" s="19"/>
      <c r="P149" s="19"/>
    </row>
    <row r="150" spans="1:16" x14ac:dyDescent="0.25">
      <c r="A150" s="25"/>
      <c r="B150" s="48"/>
      <c r="C150" s="26">
        <v>1</v>
      </c>
      <c r="D150" s="26" t="s">
        <v>45</v>
      </c>
      <c r="E150" s="26"/>
      <c r="F150" s="3">
        <v>400000</v>
      </c>
      <c r="G150" s="3">
        <v>0</v>
      </c>
      <c r="H150" s="3">
        <v>150000</v>
      </c>
      <c r="I150" s="3">
        <v>0</v>
      </c>
      <c r="J150" s="3">
        <v>650000</v>
      </c>
      <c r="K150" s="3">
        <v>100000</v>
      </c>
      <c r="L150" s="42"/>
      <c r="M150" s="27"/>
      <c r="N150" s="28"/>
      <c r="O150" s="28"/>
      <c r="P150" s="28"/>
    </row>
    <row r="151" spans="1:16" x14ac:dyDescent="0.25">
      <c r="A151" s="25"/>
      <c r="B151" s="48"/>
      <c r="C151" s="26">
        <v>1</v>
      </c>
      <c r="D151" s="26" t="s">
        <v>103</v>
      </c>
      <c r="E151" s="26"/>
      <c r="F151" s="3">
        <v>41085.360000000001</v>
      </c>
      <c r="G151" s="3">
        <v>0</v>
      </c>
      <c r="H151" s="3">
        <v>41085.360000000001</v>
      </c>
      <c r="I151" s="3">
        <v>0</v>
      </c>
      <c r="J151" s="3">
        <v>0</v>
      </c>
      <c r="K151" s="3">
        <v>0</v>
      </c>
      <c r="L151" s="42"/>
      <c r="M151" s="27"/>
      <c r="N151" s="28"/>
      <c r="O151" s="28"/>
      <c r="P151" s="28"/>
    </row>
    <row r="152" spans="1:16" x14ac:dyDescent="0.25">
      <c r="A152" s="25"/>
      <c r="B152" s="48"/>
      <c r="C152" s="26">
        <v>1</v>
      </c>
      <c r="D152" s="26" t="s">
        <v>137</v>
      </c>
      <c r="E152" s="26"/>
      <c r="F152" s="3">
        <v>11993.19</v>
      </c>
      <c r="G152" s="3">
        <v>0</v>
      </c>
      <c r="H152" s="3">
        <v>11993.19</v>
      </c>
      <c r="I152" s="3">
        <v>0</v>
      </c>
      <c r="J152" s="3">
        <v>0</v>
      </c>
      <c r="K152" s="3">
        <v>0</v>
      </c>
      <c r="L152" s="42"/>
      <c r="M152" s="27"/>
      <c r="N152" s="28"/>
      <c r="O152" s="28"/>
      <c r="P152" s="28"/>
    </row>
    <row r="153" spans="1:16" ht="22.5" hidden="1" x14ac:dyDescent="0.25">
      <c r="A153" s="15" t="s">
        <v>228</v>
      </c>
      <c r="B153" s="47" t="s">
        <v>229</v>
      </c>
      <c r="C153" s="16"/>
      <c r="D153" s="16"/>
      <c r="E153" s="16"/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41"/>
      <c r="M153" s="18"/>
      <c r="N153" s="19"/>
      <c r="O153" s="19"/>
      <c r="P153" s="19"/>
    </row>
    <row r="154" spans="1:16" ht="22.5" x14ac:dyDescent="0.25">
      <c r="A154" s="15" t="s">
        <v>230</v>
      </c>
      <c r="B154" s="47" t="s">
        <v>231</v>
      </c>
      <c r="C154" s="16"/>
      <c r="D154" s="16"/>
      <c r="E154" s="16"/>
      <c r="F154" s="29">
        <f t="shared" ref="F154:K154" si="39">SUM(F155:F155)</f>
        <v>694</v>
      </c>
      <c r="G154" s="29">
        <f t="shared" si="39"/>
        <v>0</v>
      </c>
      <c r="H154" s="29">
        <f t="shared" si="39"/>
        <v>694</v>
      </c>
      <c r="I154" s="29">
        <f t="shared" si="39"/>
        <v>0</v>
      </c>
      <c r="J154" s="29">
        <f t="shared" si="39"/>
        <v>0</v>
      </c>
      <c r="K154" s="29">
        <f t="shared" si="39"/>
        <v>0</v>
      </c>
      <c r="L154" s="41"/>
      <c r="M154" s="18"/>
      <c r="N154" s="19"/>
      <c r="O154" s="19"/>
      <c r="P154" s="19"/>
    </row>
    <row r="155" spans="1:16" x14ac:dyDescent="0.25">
      <c r="A155" s="25"/>
      <c r="B155" s="48"/>
      <c r="C155" s="26">
        <v>1</v>
      </c>
      <c r="D155" s="26" t="s">
        <v>103</v>
      </c>
      <c r="E155" s="26"/>
      <c r="F155" s="3">
        <v>694</v>
      </c>
      <c r="G155" s="3">
        <v>0</v>
      </c>
      <c r="H155" s="3">
        <v>694</v>
      </c>
      <c r="I155" s="3">
        <v>0</v>
      </c>
      <c r="J155" s="3">
        <v>0</v>
      </c>
      <c r="K155" s="3">
        <v>0</v>
      </c>
      <c r="L155" s="42"/>
      <c r="M155" s="27"/>
      <c r="N155" s="28"/>
      <c r="O155" s="28"/>
      <c r="P155" s="28"/>
    </row>
    <row r="156" spans="1:16" ht="22.5" x14ac:dyDescent="0.25">
      <c r="A156" s="15" t="s">
        <v>232</v>
      </c>
      <c r="B156" s="47" t="s">
        <v>233</v>
      </c>
      <c r="C156" s="16">
        <v>1</v>
      </c>
      <c r="D156" s="16" t="s">
        <v>45</v>
      </c>
      <c r="E156" s="16"/>
      <c r="F156" s="17">
        <v>100000</v>
      </c>
      <c r="G156" s="17">
        <v>0</v>
      </c>
      <c r="H156" s="17">
        <v>50000</v>
      </c>
      <c r="I156" s="17">
        <v>0</v>
      </c>
      <c r="J156" s="17">
        <v>200000</v>
      </c>
      <c r="K156" s="17">
        <v>200000</v>
      </c>
      <c r="L156" s="41"/>
      <c r="M156" s="18"/>
      <c r="N156" s="19"/>
      <c r="O156" s="19"/>
      <c r="P156" s="19"/>
    </row>
    <row r="157" spans="1:16" ht="22.5" x14ac:dyDescent="0.25">
      <c r="A157" s="15" t="s">
        <v>234</v>
      </c>
      <c r="B157" s="47" t="s">
        <v>235</v>
      </c>
      <c r="C157" s="16"/>
      <c r="D157" s="16"/>
      <c r="E157" s="16"/>
      <c r="F157" s="29">
        <f t="shared" ref="F157:K157" si="40">F158+F163</f>
        <v>3595100</v>
      </c>
      <c r="G157" s="29">
        <f t="shared" si="40"/>
        <v>0</v>
      </c>
      <c r="H157" s="29">
        <f t="shared" si="40"/>
        <v>10</v>
      </c>
      <c r="I157" s="29">
        <f t="shared" si="40"/>
        <v>0</v>
      </c>
      <c r="J157" s="29">
        <f t="shared" si="40"/>
        <v>2960900</v>
      </c>
      <c r="K157" s="29">
        <f t="shared" si="40"/>
        <v>0</v>
      </c>
      <c r="L157" s="41"/>
      <c r="M157" s="18"/>
      <c r="N157" s="19"/>
      <c r="O157" s="19"/>
      <c r="P157" s="19"/>
    </row>
    <row r="158" spans="1:16" x14ac:dyDescent="0.25">
      <c r="A158" s="15" t="s">
        <v>236</v>
      </c>
      <c r="B158" s="47" t="s">
        <v>237</v>
      </c>
      <c r="C158" s="16"/>
      <c r="D158" s="16"/>
      <c r="E158" s="16" t="s">
        <v>409</v>
      </c>
      <c r="F158" s="29">
        <f t="shared" ref="F158:K158" si="41">SUM(F159:F162)</f>
        <v>1501000</v>
      </c>
      <c r="G158" s="29">
        <f t="shared" si="41"/>
        <v>0</v>
      </c>
      <c r="H158" s="29">
        <f t="shared" si="41"/>
        <v>10</v>
      </c>
      <c r="I158" s="29">
        <f t="shared" si="41"/>
        <v>0</v>
      </c>
      <c r="J158" s="29">
        <f t="shared" si="41"/>
        <v>398000</v>
      </c>
      <c r="K158" s="29">
        <f t="shared" si="41"/>
        <v>0</v>
      </c>
      <c r="L158" s="41"/>
      <c r="M158" s="18"/>
      <c r="N158" s="19"/>
      <c r="O158" s="19"/>
      <c r="P158" s="19"/>
    </row>
    <row r="159" spans="1:16" x14ac:dyDescent="0.25">
      <c r="A159" s="25"/>
      <c r="B159" s="48"/>
      <c r="C159" s="26">
        <v>1</v>
      </c>
      <c r="D159" s="26" t="s">
        <v>45</v>
      </c>
      <c r="E159" s="26"/>
      <c r="F159" s="3">
        <v>15000</v>
      </c>
      <c r="G159" s="3">
        <v>0</v>
      </c>
      <c r="H159" s="3">
        <v>10</v>
      </c>
      <c r="I159" s="3">
        <v>0</v>
      </c>
      <c r="J159" s="3">
        <v>0</v>
      </c>
      <c r="K159" s="3">
        <v>0</v>
      </c>
      <c r="L159" s="42"/>
      <c r="M159" s="27"/>
      <c r="N159" s="28"/>
      <c r="O159" s="28"/>
      <c r="P159" s="28"/>
    </row>
    <row r="160" spans="1:16" x14ac:dyDescent="0.25">
      <c r="A160" s="25"/>
      <c r="B160" s="48"/>
      <c r="C160" s="26">
        <v>1</v>
      </c>
      <c r="D160" s="26" t="s">
        <v>103</v>
      </c>
      <c r="E160" s="26"/>
      <c r="F160" s="3">
        <v>171000</v>
      </c>
      <c r="G160" s="3">
        <v>0</v>
      </c>
      <c r="H160" s="3">
        <v>0</v>
      </c>
      <c r="I160" s="3">
        <v>0</v>
      </c>
      <c r="J160" s="3">
        <v>398000</v>
      </c>
      <c r="K160" s="3">
        <v>0</v>
      </c>
      <c r="L160" s="42"/>
      <c r="M160" s="27"/>
      <c r="N160" s="28"/>
      <c r="O160" s="28"/>
      <c r="P160" s="28"/>
    </row>
    <row r="161" spans="1:16" x14ac:dyDescent="0.25">
      <c r="A161" s="25"/>
      <c r="B161" s="48"/>
      <c r="C161" s="26">
        <v>1</v>
      </c>
      <c r="D161" s="26" t="s">
        <v>46</v>
      </c>
      <c r="E161" s="26"/>
      <c r="F161" s="3">
        <v>1300000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42"/>
      <c r="M161" s="27"/>
      <c r="N161" s="28"/>
      <c r="O161" s="28"/>
      <c r="P161" s="28"/>
    </row>
    <row r="162" spans="1:16" x14ac:dyDescent="0.25">
      <c r="A162" s="25"/>
      <c r="B162" s="48"/>
      <c r="C162" s="26">
        <v>1</v>
      </c>
      <c r="D162" s="26" t="s">
        <v>238</v>
      </c>
      <c r="E162" s="26"/>
      <c r="F162" s="3">
        <v>15000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42"/>
      <c r="M162" s="27"/>
      <c r="N162" s="28"/>
      <c r="O162" s="28"/>
      <c r="P162" s="28"/>
    </row>
    <row r="163" spans="1:16" x14ac:dyDescent="0.25">
      <c r="A163" s="15" t="s">
        <v>239</v>
      </c>
      <c r="B163" s="47" t="s">
        <v>240</v>
      </c>
      <c r="C163" s="16"/>
      <c r="D163" s="16"/>
      <c r="E163" s="16" t="s">
        <v>409</v>
      </c>
      <c r="F163" s="29">
        <f t="shared" ref="F163:K163" si="42">SUM(F164:F167)</f>
        <v>2094100</v>
      </c>
      <c r="G163" s="29">
        <f t="shared" si="42"/>
        <v>0</v>
      </c>
      <c r="H163" s="29">
        <f t="shared" si="42"/>
        <v>0</v>
      </c>
      <c r="I163" s="29">
        <f t="shared" si="42"/>
        <v>0</v>
      </c>
      <c r="J163" s="29">
        <f t="shared" si="42"/>
        <v>2562900</v>
      </c>
      <c r="K163" s="29">
        <f t="shared" si="42"/>
        <v>0</v>
      </c>
      <c r="L163" s="41"/>
      <c r="M163" s="18"/>
      <c r="N163" s="19"/>
      <c r="O163" s="19"/>
      <c r="P163" s="19"/>
    </row>
    <row r="164" spans="1:16" x14ac:dyDescent="0.25">
      <c r="A164" s="25"/>
      <c r="B164" s="48"/>
      <c r="C164" s="26">
        <v>1</v>
      </c>
      <c r="D164" s="26" t="s">
        <v>45</v>
      </c>
      <c r="E164" s="26"/>
      <c r="F164" s="3">
        <v>20000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42"/>
      <c r="M164" s="27"/>
      <c r="N164" s="28"/>
      <c r="O164" s="28"/>
      <c r="P164" s="28"/>
    </row>
    <row r="165" spans="1:16" x14ac:dyDescent="0.25">
      <c r="A165" s="25"/>
      <c r="B165" s="48"/>
      <c r="C165" s="26">
        <v>1</v>
      </c>
      <c r="D165" s="26" t="s">
        <v>103</v>
      </c>
      <c r="E165" s="26"/>
      <c r="F165" s="3">
        <v>1104100</v>
      </c>
      <c r="G165" s="3">
        <v>0</v>
      </c>
      <c r="H165" s="3">
        <v>0</v>
      </c>
      <c r="I165" s="3">
        <v>0</v>
      </c>
      <c r="J165" s="3">
        <v>2562900</v>
      </c>
      <c r="K165" s="3">
        <v>0</v>
      </c>
      <c r="L165" s="42"/>
      <c r="M165" s="27"/>
      <c r="N165" s="28"/>
      <c r="O165" s="28"/>
      <c r="P165" s="28"/>
    </row>
    <row r="166" spans="1:16" x14ac:dyDescent="0.25">
      <c r="A166" s="25"/>
      <c r="B166" s="48"/>
      <c r="C166" s="26">
        <v>1</v>
      </c>
      <c r="D166" s="26" t="s">
        <v>46</v>
      </c>
      <c r="E166" s="26"/>
      <c r="F166" s="3">
        <v>950000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42"/>
      <c r="M166" s="27"/>
      <c r="N166" s="28"/>
      <c r="O166" s="28"/>
      <c r="P166" s="28"/>
    </row>
    <row r="167" spans="1:16" x14ac:dyDescent="0.25">
      <c r="A167" s="25"/>
      <c r="B167" s="48"/>
      <c r="C167" s="26">
        <v>1</v>
      </c>
      <c r="D167" s="26" t="s">
        <v>238</v>
      </c>
      <c r="E167" s="26"/>
      <c r="F167" s="3">
        <v>20000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42"/>
      <c r="M167" s="27"/>
      <c r="N167" s="28"/>
      <c r="O167" s="28"/>
      <c r="P167" s="28"/>
    </row>
    <row r="168" spans="1:16" x14ac:dyDescent="0.25">
      <c r="A168" s="15" t="s">
        <v>241</v>
      </c>
      <c r="B168" s="47" t="s">
        <v>242</v>
      </c>
      <c r="C168" s="16"/>
      <c r="D168" s="16"/>
      <c r="E168" s="16" t="s">
        <v>409</v>
      </c>
      <c r="F168" s="29">
        <f t="shared" ref="F168:K168" si="43">SUM(F169:F172)</f>
        <v>2835000</v>
      </c>
      <c r="G168" s="29">
        <f t="shared" si="43"/>
        <v>0</v>
      </c>
      <c r="H168" s="29">
        <f t="shared" si="43"/>
        <v>0</v>
      </c>
      <c r="I168" s="29">
        <f t="shared" si="43"/>
        <v>0</v>
      </c>
      <c r="J168" s="29">
        <f t="shared" si="43"/>
        <v>6436000</v>
      </c>
      <c r="K168" s="29">
        <f t="shared" si="43"/>
        <v>0</v>
      </c>
      <c r="L168" s="41"/>
      <c r="M168" s="18"/>
      <c r="N168" s="19"/>
      <c r="O168" s="19"/>
      <c r="P168" s="19"/>
    </row>
    <row r="169" spans="1:16" x14ac:dyDescent="0.25">
      <c r="A169" s="25"/>
      <c r="B169" s="48"/>
      <c r="C169" s="26">
        <v>1</v>
      </c>
      <c r="D169" s="26" t="s">
        <v>103</v>
      </c>
      <c r="E169" s="26"/>
      <c r="F169" s="3">
        <v>2784000</v>
      </c>
      <c r="G169" s="3">
        <v>0</v>
      </c>
      <c r="H169" s="3">
        <v>0</v>
      </c>
      <c r="I169" s="3">
        <v>0</v>
      </c>
      <c r="J169" s="3">
        <v>6436000</v>
      </c>
      <c r="K169" s="3">
        <v>0</v>
      </c>
      <c r="L169" s="42"/>
      <c r="M169" s="27"/>
      <c r="N169" s="28"/>
      <c r="O169" s="28"/>
      <c r="P169" s="28"/>
    </row>
    <row r="170" spans="1:16" x14ac:dyDescent="0.25">
      <c r="A170" s="25"/>
      <c r="B170" s="48"/>
      <c r="C170" s="26">
        <v>1</v>
      </c>
      <c r="D170" s="26" t="s">
        <v>46</v>
      </c>
      <c r="E170" s="26"/>
      <c r="F170" s="3">
        <v>1000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42"/>
      <c r="M170" s="27"/>
      <c r="N170" s="28"/>
      <c r="O170" s="28"/>
      <c r="P170" s="28"/>
    </row>
    <row r="171" spans="1:16" x14ac:dyDescent="0.25">
      <c r="A171" s="25"/>
      <c r="B171" s="48"/>
      <c r="C171" s="26">
        <v>1</v>
      </c>
      <c r="D171" s="26" t="s">
        <v>238</v>
      </c>
      <c r="E171" s="26"/>
      <c r="F171" s="3">
        <v>10000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42"/>
      <c r="M171" s="27"/>
      <c r="N171" s="28"/>
      <c r="O171" s="28"/>
      <c r="P171" s="28"/>
    </row>
    <row r="172" spans="1:16" x14ac:dyDescent="0.25">
      <c r="A172" s="25"/>
      <c r="B172" s="48"/>
      <c r="C172" s="26">
        <v>1</v>
      </c>
      <c r="D172" s="26" t="s">
        <v>45</v>
      </c>
      <c r="E172" s="26"/>
      <c r="F172" s="3">
        <v>40000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42"/>
      <c r="M172" s="27"/>
      <c r="N172" s="28"/>
      <c r="O172" s="28"/>
      <c r="P172" s="28"/>
    </row>
    <row r="173" spans="1:16" hidden="1" x14ac:dyDescent="0.25">
      <c r="A173" s="15" t="s">
        <v>243</v>
      </c>
      <c r="B173" s="47" t="s">
        <v>244</v>
      </c>
      <c r="C173" s="16"/>
      <c r="D173" s="16"/>
      <c r="E173" s="16"/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41"/>
      <c r="M173" s="18"/>
      <c r="N173" s="19"/>
      <c r="O173" s="19"/>
      <c r="P173" s="19"/>
    </row>
    <row r="174" spans="1:16" ht="33.75" x14ac:dyDescent="0.25">
      <c r="A174" s="15" t="s">
        <v>245</v>
      </c>
      <c r="B174" s="47" t="s">
        <v>246</v>
      </c>
      <c r="C174" s="16"/>
      <c r="D174" s="16"/>
      <c r="E174" s="16"/>
      <c r="F174" s="29">
        <f t="shared" ref="F174:K174" si="44">F175+F179+F182+F185+F188+F189+F192+F195</f>
        <v>660000</v>
      </c>
      <c r="G174" s="29">
        <f t="shared" si="44"/>
        <v>0</v>
      </c>
      <c r="H174" s="29">
        <f t="shared" si="44"/>
        <v>50000</v>
      </c>
      <c r="I174" s="29">
        <f t="shared" si="44"/>
        <v>0</v>
      </c>
      <c r="J174" s="29">
        <f t="shared" si="44"/>
        <v>3875000</v>
      </c>
      <c r="K174" s="29">
        <f t="shared" si="44"/>
        <v>4375000</v>
      </c>
      <c r="L174" s="41"/>
      <c r="M174" s="18"/>
      <c r="N174" s="19"/>
      <c r="O174" s="19"/>
      <c r="P174" s="19"/>
    </row>
    <row r="175" spans="1:16" x14ac:dyDescent="0.25">
      <c r="A175" s="15" t="s">
        <v>247</v>
      </c>
      <c r="B175" s="47" t="s">
        <v>248</v>
      </c>
      <c r="C175" s="16"/>
      <c r="D175" s="16"/>
      <c r="E175" s="16" t="s">
        <v>409</v>
      </c>
      <c r="F175" s="29">
        <f t="shared" ref="F175:K175" si="45">SUM(F176:F178)</f>
        <v>400000</v>
      </c>
      <c r="G175" s="29">
        <f t="shared" si="45"/>
        <v>0</v>
      </c>
      <c r="H175" s="29">
        <f t="shared" si="45"/>
        <v>10000</v>
      </c>
      <c r="I175" s="29">
        <f t="shared" si="45"/>
        <v>0</v>
      </c>
      <c r="J175" s="29">
        <f t="shared" si="45"/>
        <v>180000</v>
      </c>
      <c r="K175" s="29">
        <f t="shared" si="45"/>
        <v>1820000</v>
      </c>
      <c r="L175" s="41"/>
      <c r="M175" s="18"/>
      <c r="N175" s="19"/>
      <c r="O175" s="19"/>
      <c r="P175" s="19"/>
    </row>
    <row r="176" spans="1:16" x14ac:dyDescent="0.25">
      <c r="A176" s="25"/>
      <c r="B176" s="48"/>
      <c r="C176" s="26">
        <v>1</v>
      </c>
      <c r="D176" s="26" t="s">
        <v>45</v>
      </c>
      <c r="E176" s="26"/>
      <c r="F176" s="3">
        <v>200000</v>
      </c>
      <c r="G176" s="3">
        <v>0</v>
      </c>
      <c r="H176" s="3">
        <v>10000</v>
      </c>
      <c r="I176" s="3">
        <v>0</v>
      </c>
      <c r="J176" s="3">
        <v>30000</v>
      </c>
      <c r="K176" s="3">
        <v>273000</v>
      </c>
      <c r="L176" s="42"/>
      <c r="M176" s="27"/>
      <c r="N176" s="28"/>
      <c r="O176" s="28"/>
      <c r="P176" s="28"/>
    </row>
    <row r="177" spans="1:16" x14ac:dyDescent="0.25">
      <c r="A177" s="25"/>
      <c r="B177" s="48"/>
      <c r="C177" s="26">
        <v>1</v>
      </c>
      <c r="D177" s="26" t="s">
        <v>103</v>
      </c>
      <c r="E177" s="26"/>
      <c r="F177" s="3">
        <v>0</v>
      </c>
      <c r="G177" s="3">
        <v>0</v>
      </c>
      <c r="H177" s="3">
        <v>0</v>
      </c>
      <c r="I177" s="3">
        <v>0</v>
      </c>
      <c r="J177" s="3">
        <v>150000</v>
      </c>
      <c r="K177" s="3">
        <v>1547000</v>
      </c>
      <c r="L177" s="42"/>
      <c r="M177" s="27"/>
      <c r="N177" s="28"/>
      <c r="O177" s="28"/>
      <c r="P177" s="28"/>
    </row>
    <row r="178" spans="1:16" x14ac:dyDescent="0.25">
      <c r="A178" s="25"/>
      <c r="B178" s="48"/>
      <c r="C178" s="26">
        <v>1</v>
      </c>
      <c r="D178" s="26" t="s">
        <v>46</v>
      </c>
      <c r="E178" s="26"/>
      <c r="F178" s="3">
        <v>200000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42"/>
      <c r="M178" s="27"/>
      <c r="N178" s="28"/>
      <c r="O178" s="28"/>
      <c r="P178" s="28"/>
    </row>
    <row r="179" spans="1:16" x14ac:dyDescent="0.25">
      <c r="A179" s="15" t="s">
        <v>249</v>
      </c>
      <c r="B179" s="47" t="s">
        <v>250</v>
      </c>
      <c r="C179" s="16"/>
      <c r="D179" s="16"/>
      <c r="E179" s="16" t="s">
        <v>409</v>
      </c>
      <c r="F179" s="29">
        <f t="shared" ref="F179:K179" si="46">SUM(F180:F181)</f>
        <v>210000</v>
      </c>
      <c r="G179" s="29">
        <f t="shared" si="46"/>
        <v>0</v>
      </c>
      <c r="H179" s="29">
        <f t="shared" si="46"/>
        <v>30000</v>
      </c>
      <c r="I179" s="29">
        <f t="shared" si="46"/>
        <v>0</v>
      </c>
      <c r="J179" s="29">
        <f t="shared" si="46"/>
        <v>2800000</v>
      </c>
      <c r="K179" s="29">
        <f t="shared" si="46"/>
        <v>2380000</v>
      </c>
      <c r="L179" s="41"/>
      <c r="M179" s="18"/>
      <c r="N179" s="19"/>
      <c r="O179" s="19"/>
      <c r="P179" s="19"/>
    </row>
    <row r="180" spans="1:16" x14ac:dyDescent="0.25">
      <c r="A180" s="25"/>
      <c r="B180" s="48"/>
      <c r="C180" s="26">
        <v>1</v>
      </c>
      <c r="D180" s="26" t="s">
        <v>45</v>
      </c>
      <c r="E180" s="26"/>
      <c r="F180" s="3">
        <v>30000</v>
      </c>
      <c r="G180" s="3">
        <v>0</v>
      </c>
      <c r="H180" s="3">
        <v>30000</v>
      </c>
      <c r="I180" s="3">
        <v>0</v>
      </c>
      <c r="J180" s="3">
        <v>280000</v>
      </c>
      <c r="K180" s="3">
        <v>180000</v>
      </c>
      <c r="L180" s="42"/>
      <c r="M180" s="27"/>
      <c r="N180" s="28"/>
      <c r="O180" s="28"/>
      <c r="P180" s="28"/>
    </row>
    <row r="181" spans="1:16" x14ac:dyDescent="0.25">
      <c r="A181" s="25"/>
      <c r="B181" s="48"/>
      <c r="C181" s="26">
        <v>1</v>
      </c>
      <c r="D181" s="26" t="s">
        <v>103</v>
      </c>
      <c r="E181" s="26"/>
      <c r="F181" s="3">
        <v>180000</v>
      </c>
      <c r="G181" s="3">
        <v>0</v>
      </c>
      <c r="H181" s="3">
        <v>0</v>
      </c>
      <c r="I181" s="3">
        <v>0</v>
      </c>
      <c r="J181" s="3">
        <v>2520000</v>
      </c>
      <c r="K181" s="3">
        <v>2200000</v>
      </c>
      <c r="L181" s="42"/>
      <c r="M181" s="27"/>
      <c r="N181" s="28"/>
      <c r="O181" s="28"/>
      <c r="P181" s="28"/>
    </row>
    <row r="182" spans="1:16" x14ac:dyDescent="0.25">
      <c r="A182" s="15" t="s">
        <v>251</v>
      </c>
      <c r="B182" s="47" t="s">
        <v>252</v>
      </c>
      <c r="C182" s="16"/>
      <c r="D182" s="16"/>
      <c r="E182" s="16"/>
      <c r="F182" s="29">
        <f t="shared" ref="F182:K182" si="47">SUM(F183:F184)</f>
        <v>12000</v>
      </c>
      <c r="G182" s="29">
        <f t="shared" si="47"/>
        <v>0</v>
      </c>
      <c r="H182" s="29">
        <f t="shared" si="47"/>
        <v>2000</v>
      </c>
      <c r="I182" s="29">
        <f t="shared" si="47"/>
        <v>0</v>
      </c>
      <c r="J182" s="29">
        <f t="shared" si="47"/>
        <v>240000</v>
      </c>
      <c r="K182" s="29">
        <f t="shared" si="47"/>
        <v>0</v>
      </c>
      <c r="L182" s="41"/>
      <c r="M182" s="18"/>
      <c r="N182" s="19"/>
      <c r="O182" s="19"/>
      <c r="P182" s="19"/>
    </row>
    <row r="183" spans="1:16" x14ac:dyDescent="0.25">
      <c r="A183" s="25"/>
      <c r="B183" s="48"/>
      <c r="C183" s="26">
        <v>1</v>
      </c>
      <c r="D183" s="26" t="s">
        <v>45</v>
      </c>
      <c r="E183" s="26"/>
      <c r="F183" s="3">
        <v>2000</v>
      </c>
      <c r="G183" s="3">
        <v>0</v>
      </c>
      <c r="H183" s="3">
        <v>2000</v>
      </c>
      <c r="I183" s="3">
        <v>0</v>
      </c>
      <c r="J183" s="3">
        <v>36000</v>
      </c>
      <c r="K183" s="3">
        <v>0</v>
      </c>
      <c r="L183" s="42"/>
      <c r="M183" s="27"/>
      <c r="N183" s="28"/>
      <c r="O183" s="28"/>
      <c r="P183" s="28"/>
    </row>
    <row r="184" spans="1:16" x14ac:dyDescent="0.25">
      <c r="A184" s="25"/>
      <c r="B184" s="48"/>
      <c r="C184" s="26">
        <v>1</v>
      </c>
      <c r="D184" s="26" t="s">
        <v>46</v>
      </c>
      <c r="E184" s="26"/>
      <c r="F184" s="3">
        <v>10000</v>
      </c>
      <c r="G184" s="3">
        <v>0</v>
      </c>
      <c r="H184" s="3">
        <v>0</v>
      </c>
      <c r="I184" s="3">
        <v>0</v>
      </c>
      <c r="J184" s="3">
        <v>204000</v>
      </c>
      <c r="K184" s="3">
        <v>0</v>
      </c>
      <c r="L184" s="42"/>
      <c r="M184" s="27"/>
      <c r="N184" s="28"/>
      <c r="O184" s="28"/>
      <c r="P184" s="28"/>
    </row>
    <row r="185" spans="1:16" x14ac:dyDescent="0.25">
      <c r="A185" s="15" t="s">
        <v>253</v>
      </c>
      <c r="B185" s="47" t="s">
        <v>254</v>
      </c>
      <c r="C185" s="16"/>
      <c r="D185" s="16"/>
      <c r="E185" s="16"/>
      <c r="F185" s="29">
        <f t="shared" ref="F185:K185" si="48">SUM(F186:F187)</f>
        <v>12000</v>
      </c>
      <c r="G185" s="29">
        <f t="shared" si="48"/>
        <v>0</v>
      </c>
      <c r="H185" s="29">
        <f t="shared" si="48"/>
        <v>2000</v>
      </c>
      <c r="I185" s="29">
        <f t="shared" si="48"/>
        <v>0</v>
      </c>
      <c r="J185" s="29">
        <f t="shared" si="48"/>
        <v>240000</v>
      </c>
      <c r="K185" s="29">
        <f t="shared" si="48"/>
        <v>0</v>
      </c>
      <c r="L185" s="41"/>
      <c r="M185" s="18"/>
      <c r="N185" s="19"/>
      <c r="O185" s="19"/>
      <c r="P185" s="19"/>
    </row>
    <row r="186" spans="1:16" x14ac:dyDescent="0.25">
      <c r="A186" s="25"/>
      <c r="B186" s="48"/>
      <c r="C186" s="26">
        <v>1</v>
      </c>
      <c r="D186" s="26" t="s">
        <v>45</v>
      </c>
      <c r="E186" s="26"/>
      <c r="F186" s="3">
        <v>2000</v>
      </c>
      <c r="G186" s="3">
        <v>0</v>
      </c>
      <c r="H186" s="3">
        <v>2000</v>
      </c>
      <c r="I186" s="3">
        <v>0</v>
      </c>
      <c r="J186" s="3">
        <v>36000</v>
      </c>
      <c r="K186" s="3">
        <v>0</v>
      </c>
      <c r="L186" s="42"/>
      <c r="M186" s="27"/>
      <c r="N186" s="28"/>
      <c r="O186" s="28"/>
      <c r="P186" s="28"/>
    </row>
    <row r="187" spans="1:16" x14ac:dyDescent="0.25">
      <c r="A187" s="25"/>
      <c r="B187" s="48"/>
      <c r="C187" s="26">
        <v>1</v>
      </c>
      <c r="D187" s="26" t="s">
        <v>46</v>
      </c>
      <c r="E187" s="26"/>
      <c r="F187" s="3">
        <v>10000</v>
      </c>
      <c r="G187" s="3">
        <v>0</v>
      </c>
      <c r="H187" s="3">
        <v>0</v>
      </c>
      <c r="I187" s="3">
        <v>0</v>
      </c>
      <c r="J187" s="3">
        <v>204000</v>
      </c>
      <c r="K187" s="3">
        <v>0</v>
      </c>
      <c r="L187" s="42"/>
      <c r="M187" s="27"/>
      <c r="N187" s="28"/>
      <c r="O187" s="28"/>
      <c r="P187" s="28"/>
    </row>
    <row r="188" spans="1:16" x14ac:dyDescent="0.25">
      <c r="A188" s="15" t="s">
        <v>255</v>
      </c>
      <c r="B188" s="47" t="s">
        <v>256</v>
      </c>
      <c r="C188" s="16"/>
      <c r="D188" s="16"/>
      <c r="E188" s="16"/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41"/>
      <c r="M188" s="18"/>
      <c r="N188" s="19"/>
      <c r="O188" s="19"/>
      <c r="P188" s="19"/>
    </row>
    <row r="189" spans="1:16" x14ac:dyDescent="0.25">
      <c r="A189" s="15" t="s">
        <v>257</v>
      </c>
      <c r="B189" s="47" t="s">
        <v>258</v>
      </c>
      <c r="C189" s="16"/>
      <c r="D189" s="16"/>
      <c r="E189" s="16"/>
      <c r="F189" s="29">
        <f t="shared" ref="F189:K189" si="49">SUM(F190:F191)</f>
        <v>12000</v>
      </c>
      <c r="G189" s="29">
        <f t="shared" si="49"/>
        <v>0</v>
      </c>
      <c r="H189" s="29">
        <f t="shared" si="49"/>
        <v>2000</v>
      </c>
      <c r="I189" s="29">
        <f t="shared" si="49"/>
        <v>0</v>
      </c>
      <c r="J189" s="29">
        <f t="shared" si="49"/>
        <v>240000</v>
      </c>
      <c r="K189" s="29">
        <f t="shared" si="49"/>
        <v>0</v>
      </c>
      <c r="L189" s="41"/>
      <c r="M189" s="18"/>
      <c r="N189" s="19"/>
      <c r="O189" s="19"/>
      <c r="P189" s="19"/>
    </row>
    <row r="190" spans="1:16" x14ac:dyDescent="0.25">
      <c r="A190" s="25"/>
      <c r="B190" s="48"/>
      <c r="C190" s="26">
        <v>1</v>
      </c>
      <c r="D190" s="26" t="s">
        <v>46</v>
      </c>
      <c r="E190" s="26"/>
      <c r="F190" s="3">
        <v>10000</v>
      </c>
      <c r="G190" s="3">
        <v>0</v>
      </c>
      <c r="H190" s="3">
        <v>0</v>
      </c>
      <c r="I190" s="3">
        <v>0</v>
      </c>
      <c r="J190" s="3">
        <v>204000</v>
      </c>
      <c r="K190" s="3">
        <v>0</v>
      </c>
      <c r="L190" s="42"/>
      <c r="M190" s="27"/>
      <c r="N190" s="28"/>
      <c r="O190" s="28"/>
      <c r="P190" s="28"/>
    </row>
    <row r="191" spans="1:16" x14ac:dyDescent="0.25">
      <c r="A191" s="25"/>
      <c r="B191" s="48"/>
      <c r="C191" s="26">
        <v>1</v>
      </c>
      <c r="D191" s="26" t="s">
        <v>45</v>
      </c>
      <c r="E191" s="26"/>
      <c r="F191" s="3">
        <v>2000</v>
      </c>
      <c r="G191" s="3">
        <v>0</v>
      </c>
      <c r="H191" s="3">
        <v>2000</v>
      </c>
      <c r="I191" s="3">
        <v>0</v>
      </c>
      <c r="J191" s="3">
        <v>36000</v>
      </c>
      <c r="K191" s="3">
        <v>0</v>
      </c>
      <c r="L191" s="42"/>
      <c r="M191" s="27"/>
      <c r="N191" s="28"/>
      <c r="O191" s="28"/>
      <c r="P191" s="28"/>
    </row>
    <row r="192" spans="1:16" x14ac:dyDescent="0.25">
      <c r="A192" s="15" t="s">
        <v>259</v>
      </c>
      <c r="B192" s="47" t="s">
        <v>260</v>
      </c>
      <c r="C192" s="16"/>
      <c r="D192" s="16"/>
      <c r="E192" s="16"/>
      <c r="F192" s="29">
        <f t="shared" ref="F192:K192" si="50">SUM(F193:F194)</f>
        <v>4000</v>
      </c>
      <c r="G192" s="29">
        <f t="shared" si="50"/>
        <v>0</v>
      </c>
      <c r="H192" s="29">
        <f t="shared" si="50"/>
        <v>4000</v>
      </c>
      <c r="I192" s="29">
        <f t="shared" si="50"/>
        <v>0</v>
      </c>
      <c r="J192" s="29">
        <f t="shared" si="50"/>
        <v>105000</v>
      </c>
      <c r="K192" s="29">
        <f t="shared" si="50"/>
        <v>105000</v>
      </c>
      <c r="L192" s="41"/>
      <c r="M192" s="18"/>
      <c r="N192" s="19"/>
      <c r="O192" s="19"/>
      <c r="P192" s="19"/>
    </row>
    <row r="193" spans="1:16" x14ac:dyDescent="0.25">
      <c r="A193" s="25"/>
      <c r="B193" s="48"/>
      <c r="C193" s="26">
        <v>1</v>
      </c>
      <c r="D193" s="26" t="s">
        <v>46</v>
      </c>
      <c r="E193" s="26"/>
      <c r="F193" s="3">
        <v>0</v>
      </c>
      <c r="G193" s="3">
        <v>0</v>
      </c>
      <c r="H193" s="3">
        <v>0</v>
      </c>
      <c r="I193" s="3">
        <v>0</v>
      </c>
      <c r="J193" s="3">
        <v>93000</v>
      </c>
      <c r="K193" s="3">
        <v>93000</v>
      </c>
      <c r="L193" s="42"/>
      <c r="M193" s="27"/>
      <c r="N193" s="28"/>
      <c r="O193" s="28"/>
      <c r="P193" s="28"/>
    </row>
    <row r="194" spans="1:16" x14ac:dyDescent="0.25">
      <c r="A194" s="25"/>
      <c r="B194" s="48"/>
      <c r="C194" s="26">
        <v>1</v>
      </c>
      <c r="D194" s="26" t="s">
        <v>103</v>
      </c>
      <c r="E194" s="26"/>
      <c r="F194" s="3">
        <v>4000</v>
      </c>
      <c r="G194" s="3">
        <v>0</v>
      </c>
      <c r="H194" s="3">
        <v>4000</v>
      </c>
      <c r="I194" s="3">
        <v>0</v>
      </c>
      <c r="J194" s="3">
        <v>12000</v>
      </c>
      <c r="K194" s="3">
        <v>12000</v>
      </c>
      <c r="L194" s="42"/>
      <c r="M194" s="27"/>
      <c r="N194" s="28"/>
      <c r="O194" s="28"/>
      <c r="P194" s="28"/>
    </row>
    <row r="195" spans="1:16" x14ac:dyDescent="0.25">
      <c r="A195" s="15" t="s">
        <v>261</v>
      </c>
      <c r="B195" s="47" t="s">
        <v>262</v>
      </c>
      <c r="C195" s="16"/>
      <c r="D195" s="16"/>
      <c r="E195" s="16" t="s">
        <v>409</v>
      </c>
      <c r="F195" s="29">
        <f t="shared" ref="F195:K195" si="51">SUM(F196:F197)</f>
        <v>10000</v>
      </c>
      <c r="G195" s="29">
        <f t="shared" si="51"/>
        <v>0</v>
      </c>
      <c r="H195" s="29">
        <f t="shared" si="51"/>
        <v>0</v>
      </c>
      <c r="I195" s="29">
        <f t="shared" si="51"/>
        <v>0</v>
      </c>
      <c r="J195" s="29">
        <f t="shared" si="51"/>
        <v>70000</v>
      </c>
      <c r="K195" s="29">
        <f t="shared" si="51"/>
        <v>70000</v>
      </c>
      <c r="L195" s="41"/>
      <c r="M195" s="18"/>
      <c r="N195" s="19"/>
      <c r="O195" s="19"/>
      <c r="P195" s="19"/>
    </row>
    <row r="196" spans="1:16" x14ac:dyDescent="0.25">
      <c r="A196" s="25"/>
      <c r="B196" s="48"/>
      <c r="C196" s="26">
        <v>1</v>
      </c>
      <c r="D196" s="26" t="s">
        <v>45</v>
      </c>
      <c r="E196" s="26"/>
      <c r="F196" s="3">
        <v>5000</v>
      </c>
      <c r="G196" s="3">
        <v>0</v>
      </c>
      <c r="H196" s="3">
        <v>0</v>
      </c>
      <c r="I196" s="3">
        <v>0</v>
      </c>
      <c r="J196" s="3">
        <v>5000</v>
      </c>
      <c r="K196" s="3">
        <v>5000</v>
      </c>
      <c r="L196" s="42"/>
      <c r="M196" s="27"/>
      <c r="N196" s="28"/>
      <c r="O196" s="28"/>
      <c r="P196" s="28"/>
    </row>
    <row r="197" spans="1:16" x14ac:dyDescent="0.25">
      <c r="A197" s="25"/>
      <c r="B197" s="48"/>
      <c r="C197" s="26">
        <v>1</v>
      </c>
      <c r="D197" s="26" t="s">
        <v>46</v>
      </c>
      <c r="E197" s="26"/>
      <c r="F197" s="3">
        <v>5000</v>
      </c>
      <c r="G197" s="3">
        <v>0</v>
      </c>
      <c r="H197" s="3">
        <v>0</v>
      </c>
      <c r="I197" s="3">
        <v>0</v>
      </c>
      <c r="J197" s="3">
        <v>65000</v>
      </c>
      <c r="K197" s="3">
        <v>65000</v>
      </c>
      <c r="L197" s="42"/>
      <c r="M197" s="27"/>
      <c r="N197" s="28"/>
      <c r="O197" s="28"/>
      <c r="P197" s="28"/>
    </row>
    <row r="198" spans="1:16" ht="22.5" x14ac:dyDescent="0.25">
      <c r="A198" s="15" t="s">
        <v>263</v>
      </c>
      <c r="B198" s="47" t="s">
        <v>264</v>
      </c>
      <c r="C198" s="16"/>
      <c r="D198" s="16"/>
      <c r="E198" s="16" t="s">
        <v>409</v>
      </c>
      <c r="F198" s="29">
        <f t="shared" ref="F198:K198" si="52">SUM(F199:F200)</f>
        <v>2694842.74</v>
      </c>
      <c r="G198" s="29">
        <f t="shared" si="52"/>
        <v>0</v>
      </c>
      <c r="H198" s="29">
        <f t="shared" si="52"/>
        <v>1894842.74</v>
      </c>
      <c r="I198" s="29">
        <f t="shared" si="52"/>
        <v>0</v>
      </c>
      <c r="J198" s="29">
        <f t="shared" si="52"/>
        <v>607000</v>
      </c>
      <c r="K198" s="29">
        <f t="shared" si="52"/>
        <v>0</v>
      </c>
      <c r="L198" s="41"/>
      <c r="M198" s="18"/>
      <c r="N198" s="19"/>
      <c r="O198" s="19"/>
      <c r="P198" s="19"/>
    </row>
    <row r="199" spans="1:16" x14ac:dyDescent="0.25">
      <c r="A199" s="25"/>
      <c r="B199" s="48"/>
      <c r="C199" s="26">
        <v>1</v>
      </c>
      <c r="D199" s="26" t="s">
        <v>45</v>
      </c>
      <c r="E199" s="26"/>
      <c r="F199" s="3">
        <v>1347421.37</v>
      </c>
      <c r="G199" s="3">
        <v>0</v>
      </c>
      <c r="H199" s="3">
        <v>947421.37</v>
      </c>
      <c r="I199" s="3">
        <v>0</v>
      </c>
      <c r="J199" s="3">
        <v>303500</v>
      </c>
      <c r="K199" s="3">
        <v>0</v>
      </c>
      <c r="L199" s="42"/>
      <c r="M199" s="27"/>
      <c r="N199" s="28"/>
      <c r="O199" s="28"/>
      <c r="P199" s="28"/>
    </row>
    <row r="200" spans="1:16" x14ac:dyDescent="0.25">
      <c r="A200" s="25"/>
      <c r="B200" s="48"/>
      <c r="C200" s="26">
        <v>1</v>
      </c>
      <c r="D200" s="26" t="s">
        <v>103</v>
      </c>
      <c r="E200" s="26"/>
      <c r="F200" s="3">
        <v>1347421.37</v>
      </c>
      <c r="G200" s="3">
        <v>0</v>
      </c>
      <c r="H200" s="3">
        <v>947421.37</v>
      </c>
      <c r="I200" s="3">
        <v>0</v>
      </c>
      <c r="J200" s="3">
        <v>303500</v>
      </c>
      <c r="K200" s="3">
        <v>0</v>
      </c>
      <c r="L200" s="42"/>
      <c r="M200" s="27"/>
      <c r="N200" s="28"/>
      <c r="O200" s="28"/>
      <c r="P200" s="28"/>
    </row>
    <row r="201" spans="1:16" ht="22.5" x14ac:dyDescent="0.25">
      <c r="A201" s="15" t="s">
        <v>265</v>
      </c>
      <c r="B201" s="47" t="s">
        <v>266</v>
      </c>
      <c r="C201" s="16"/>
      <c r="D201" s="16"/>
      <c r="E201" s="16" t="s">
        <v>409</v>
      </c>
      <c r="F201" s="29">
        <f t="shared" ref="F201:K201" si="53">SUM(F202:F204)</f>
        <v>115000</v>
      </c>
      <c r="G201" s="29">
        <f t="shared" si="53"/>
        <v>0</v>
      </c>
      <c r="H201" s="29">
        <f t="shared" si="53"/>
        <v>15000</v>
      </c>
      <c r="I201" s="29">
        <f t="shared" si="53"/>
        <v>0</v>
      </c>
      <c r="J201" s="29">
        <f t="shared" si="53"/>
        <v>700000</v>
      </c>
      <c r="K201" s="29">
        <f t="shared" si="53"/>
        <v>0</v>
      </c>
      <c r="L201" s="41"/>
      <c r="M201" s="18"/>
      <c r="N201" s="19"/>
      <c r="O201" s="19"/>
      <c r="P201" s="19"/>
    </row>
    <row r="202" spans="1:16" x14ac:dyDescent="0.25">
      <c r="A202" s="25"/>
      <c r="B202" s="48"/>
      <c r="C202" s="26">
        <v>1</v>
      </c>
      <c r="D202" s="26" t="s">
        <v>45</v>
      </c>
      <c r="E202" s="26"/>
      <c r="F202" s="3">
        <v>15000</v>
      </c>
      <c r="G202" s="3">
        <v>0</v>
      </c>
      <c r="H202" s="3">
        <v>15000</v>
      </c>
      <c r="I202" s="3">
        <v>0</v>
      </c>
      <c r="J202" s="3">
        <v>90000</v>
      </c>
      <c r="K202" s="3">
        <v>0</v>
      </c>
      <c r="L202" s="42"/>
      <c r="M202" s="27"/>
      <c r="N202" s="28"/>
      <c r="O202" s="28"/>
      <c r="P202" s="28"/>
    </row>
    <row r="203" spans="1:16" x14ac:dyDescent="0.25">
      <c r="A203" s="25"/>
      <c r="B203" s="48"/>
      <c r="C203" s="26">
        <v>1</v>
      </c>
      <c r="D203" s="26" t="s">
        <v>103</v>
      </c>
      <c r="E203" s="26"/>
      <c r="F203" s="3">
        <v>50000</v>
      </c>
      <c r="G203" s="3">
        <v>0</v>
      </c>
      <c r="H203" s="3">
        <v>0</v>
      </c>
      <c r="I203" s="3">
        <v>0</v>
      </c>
      <c r="J203" s="3">
        <v>305000</v>
      </c>
      <c r="K203" s="3">
        <v>0</v>
      </c>
      <c r="L203" s="42"/>
      <c r="M203" s="27"/>
      <c r="N203" s="28"/>
      <c r="O203" s="28"/>
      <c r="P203" s="28"/>
    </row>
    <row r="204" spans="1:16" x14ac:dyDescent="0.25">
      <c r="A204" s="25"/>
      <c r="B204" s="48"/>
      <c r="C204" s="26">
        <v>1</v>
      </c>
      <c r="D204" s="26" t="s">
        <v>46</v>
      </c>
      <c r="E204" s="26"/>
      <c r="F204" s="3">
        <v>50000</v>
      </c>
      <c r="G204" s="3">
        <v>0</v>
      </c>
      <c r="H204" s="3">
        <v>0</v>
      </c>
      <c r="I204" s="3">
        <v>0</v>
      </c>
      <c r="J204" s="3">
        <v>305000</v>
      </c>
      <c r="K204" s="3">
        <v>0</v>
      </c>
      <c r="L204" s="42"/>
      <c r="M204" s="27"/>
      <c r="N204" s="28"/>
      <c r="O204" s="28"/>
      <c r="P204" s="28"/>
    </row>
    <row r="205" spans="1:16" ht="22.5" x14ac:dyDescent="0.25">
      <c r="A205" s="15" t="s">
        <v>267</v>
      </c>
      <c r="B205" s="47" t="s">
        <v>268</v>
      </c>
      <c r="C205" s="16"/>
      <c r="D205" s="16"/>
      <c r="E205" s="16"/>
      <c r="F205" s="29">
        <f t="shared" ref="F205:K205" si="54">SUM(F206:F206)</f>
        <v>693512.78</v>
      </c>
      <c r="G205" s="29">
        <f t="shared" si="54"/>
        <v>68119.92</v>
      </c>
      <c r="H205" s="29">
        <f t="shared" si="54"/>
        <v>589550.89999999991</v>
      </c>
      <c r="I205" s="29">
        <f t="shared" si="54"/>
        <v>50904.72</v>
      </c>
      <c r="J205" s="29">
        <f t="shared" si="54"/>
        <v>1700000</v>
      </c>
      <c r="K205" s="29">
        <f t="shared" si="54"/>
        <v>1700000</v>
      </c>
      <c r="L205" s="41" t="s">
        <v>269</v>
      </c>
      <c r="M205" s="18" t="s">
        <v>21</v>
      </c>
      <c r="N205" s="19" t="s">
        <v>270</v>
      </c>
      <c r="O205" s="19" t="s">
        <v>271</v>
      </c>
      <c r="P205" s="19" t="s">
        <v>271</v>
      </c>
    </row>
    <row r="206" spans="1:16" ht="22.5" x14ac:dyDescent="0.25">
      <c r="A206" s="15" t="s">
        <v>272</v>
      </c>
      <c r="B206" s="47" t="s">
        <v>273</v>
      </c>
      <c r="C206" s="16"/>
      <c r="D206" s="16"/>
      <c r="E206" s="16"/>
      <c r="F206" s="29">
        <f t="shared" ref="F206:K206" si="55">F207+F253</f>
        <v>693512.78</v>
      </c>
      <c r="G206" s="29">
        <f t="shared" si="55"/>
        <v>68119.92</v>
      </c>
      <c r="H206" s="29">
        <f t="shared" si="55"/>
        <v>589550.89999999991</v>
      </c>
      <c r="I206" s="29">
        <f t="shared" si="55"/>
        <v>50904.72</v>
      </c>
      <c r="J206" s="29">
        <f t="shared" si="55"/>
        <v>1700000</v>
      </c>
      <c r="K206" s="29">
        <f t="shared" si="55"/>
        <v>1700000</v>
      </c>
      <c r="L206" s="41" t="s">
        <v>274</v>
      </c>
      <c r="M206" s="18" t="s">
        <v>275</v>
      </c>
      <c r="N206" s="19" t="s">
        <v>276</v>
      </c>
      <c r="O206" s="19" t="s">
        <v>277</v>
      </c>
      <c r="P206" s="19" t="s">
        <v>277</v>
      </c>
    </row>
    <row r="207" spans="1:16" ht="22.5" x14ac:dyDescent="0.25">
      <c r="A207" s="20" t="s">
        <v>278</v>
      </c>
      <c r="B207" s="49" t="s">
        <v>279</v>
      </c>
      <c r="C207" s="21"/>
      <c r="D207" s="21"/>
      <c r="E207" s="21"/>
      <c r="F207" s="22">
        <f t="shared" ref="F207:K207" si="56">F208+F211+F215+F219+F220+F221+F225+F226+F229+F230+F231+F232+F235+F236+F239+F242+F243+F247+F248+F249</f>
        <v>693512.78</v>
      </c>
      <c r="G207" s="22">
        <f t="shared" si="56"/>
        <v>68119.92</v>
      </c>
      <c r="H207" s="22">
        <f t="shared" si="56"/>
        <v>589550.89999999991</v>
      </c>
      <c r="I207" s="22">
        <f t="shared" si="56"/>
        <v>50904.72</v>
      </c>
      <c r="J207" s="22">
        <f t="shared" si="56"/>
        <v>1700000</v>
      </c>
      <c r="K207" s="22">
        <f t="shared" si="56"/>
        <v>1700000</v>
      </c>
      <c r="L207" s="43"/>
      <c r="M207" s="23"/>
      <c r="N207" s="24"/>
      <c r="O207" s="24"/>
      <c r="P207" s="24"/>
    </row>
    <row r="208" spans="1:16" ht="22.5" x14ac:dyDescent="0.25">
      <c r="A208" s="15" t="s">
        <v>280</v>
      </c>
      <c r="B208" s="47" t="s">
        <v>281</v>
      </c>
      <c r="C208" s="16"/>
      <c r="D208" s="16"/>
      <c r="E208" s="16"/>
      <c r="F208" s="29">
        <f t="shared" ref="F208:K208" si="57">SUM(F209:F210)</f>
        <v>61505</v>
      </c>
      <c r="G208" s="29">
        <f t="shared" si="57"/>
        <v>0</v>
      </c>
      <c r="H208" s="29">
        <f t="shared" si="57"/>
        <v>61506</v>
      </c>
      <c r="I208" s="29">
        <f t="shared" si="57"/>
        <v>0</v>
      </c>
      <c r="J208" s="29">
        <f t="shared" si="57"/>
        <v>0</v>
      </c>
      <c r="K208" s="29">
        <f t="shared" si="57"/>
        <v>0</v>
      </c>
      <c r="L208" s="41"/>
      <c r="M208" s="18"/>
      <c r="N208" s="19"/>
      <c r="O208" s="19"/>
      <c r="P208" s="19"/>
    </row>
    <row r="209" spans="1:16" x14ac:dyDescent="0.25">
      <c r="A209" s="25"/>
      <c r="B209" s="48"/>
      <c r="C209" s="26">
        <v>1</v>
      </c>
      <c r="D209" s="26" t="s">
        <v>103</v>
      </c>
      <c r="E209" s="26"/>
      <c r="F209" s="3">
        <v>49480</v>
      </c>
      <c r="G209" s="3">
        <v>0</v>
      </c>
      <c r="H209" s="3">
        <v>49480</v>
      </c>
      <c r="I209" s="3">
        <v>0</v>
      </c>
      <c r="J209" s="3">
        <v>0</v>
      </c>
      <c r="K209" s="3">
        <v>0</v>
      </c>
      <c r="L209" s="42"/>
      <c r="M209" s="27"/>
      <c r="N209" s="28"/>
      <c r="O209" s="28"/>
      <c r="P209" s="28"/>
    </row>
    <row r="210" spans="1:16" x14ac:dyDescent="0.25">
      <c r="A210" s="25"/>
      <c r="B210" s="48"/>
      <c r="C210" s="26">
        <v>1</v>
      </c>
      <c r="D210" s="26" t="s">
        <v>45</v>
      </c>
      <c r="E210" s="26"/>
      <c r="F210" s="3">
        <v>12025</v>
      </c>
      <c r="G210" s="3">
        <v>0</v>
      </c>
      <c r="H210" s="3">
        <v>12026</v>
      </c>
      <c r="I210" s="3">
        <v>0</v>
      </c>
      <c r="J210" s="3">
        <v>0</v>
      </c>
      <c r="K210" s="3">
        <v>0</v>
      </c>
      <c r="L210" s="42"/>
      <c r="M210" s="27"/>
      <c r="N210" s="28"/>
      <c r="O210" s="28"/>
      <c r="P210" s="28"/>
    </row>
    <row r="211" spans="1:16" ht="22.5" x14ac:dyDescent="0.25">
      <c r="A211" s="15" t="s">
        <v>282</v>
      </c>
      <c r="B211" s="47" t="s">
        <v>283</v>
      </c>
      <c r="C211" s="16"/>
      <c r="D211" s="16"/>
      <c r="E211" s="16" t="s">
        <v>409</v>
      </c>
      <c r="F211" s="29">
        <f t="shared" ref="F211:K211" si="58">SUM(F212:F214)</f>
        <v>78347.429999999993</v>
      </c>
      <c r="G211" s="29">
        <f t="shared" si="58"/>
        <v>0</v>
      </c>
      <c r="H211" s="29">
        <f t="shared" si="58"/>
        <v>78350.429999999993</v>
      </c>
      <c r="I211" s="29">
        <f t="shared" si="58"/>
        <v>0</v>
      </c>
      <c r="J211" s="29">
        <f t="shared" si="58"/>
        <v>0</v>
      </c>
      <c r="K211" s="29">
        <f t="shared" si="58"/>
        <v>0</v>
      </c>
      <c r="L211" s="41"/>
      <c r="M211" s="18"/>
      <c r="N211" s="19"/>
      <c r="O211" s="19"/>
      <c r="P211" s="19"/>
    </row>
    <row r="212" spans="1:16" x14ac:dyDescent="0.25">
      <c r="A212" s="25"/>
      <c r="B212" s="48"/>
      <c r="C212" s="26">
        <v>1</v>
      </c>
      <c r="D212" s="26" t="s">
        <v>46</v>
      </c>
      <c r="E212" s="26"/>
      <c r="F212" s="3">
        <v>3726.35</v>
      </c>
      <c r="G212" s="3">
        <v>0</v>
      </c>
      <c r="H212" s="3">
        <v>3727.35</v>
      </c>
      <c r="I212" s="3">
        <v>0</v>
      </c>
      <c r="J212" s="3">
        <v>0</v>
      </c>
      <c r="K212" s="3">
        <v>0</v>
      </c>
      <c r="L212" s="42"/>
      <c r="M212" s="27"/>
      <c r="N212" s="28"/>
      <c r="O212" s="28"/>
      <c r="P212" s="28"/>
    </row>
    <row r="213" spans="1:16" x14ac:dyDescent="0.25">
      <c r="A213" s="25"/>
      <c r="B213" s="48"/>
      <c r="C213" s="26">
        <v>1</v>
      </c>
      <c r="D213" s="26" t="s">
        <v>45</v>
      </c>
      <c r="E213" s="26"/>
      <c r="F213" s="3">
        <v>28687.98</v>
      </c>
      <c r="G213" s="3">
        <v>0</v>
      </c>
      <c r="H213" s="3">
        <v>28688.98</v>
      </c>
      <c r="I213" s="3">
        <v>0</v>
      </c>
      <c r="J213" s="3">
        <v>0</v>
      </c>
      <c r="K213" s="3">
        <v>0</v>
      </c>
      <c r="L213" s="42"/>
      <c r="M213" s="27"/>
      <c r="N213" s="28"/>
      <c r="O213" s="28"/>
      <c r="P213" s="28"/>
    </row>
    <row r="214" spans="1:16" x14ac:dyDescent="0.25">
      <c r="A214" s="25"/>
      <c r="B214" s="48"/>
      <c r="C214" s="26">
        <v>1</v>
      </c>
      <c r="D214" s="26" t="s">
        <v>103</v>
      </c>
      <c r="E214" s="26"/>
      <c r="F214" s="3">
        <v>45933.1</v>
      </c>
      <c r="G214" s="3">
        <v>0</v>
      </c>
      <c r="H214" s="3">
        <v>45934.1</v>
      </c>
      <c r="I214" s="3">
        <v>0</v>
      </c>
      <c r="J214" s="3">
        <v>0</v>
      </c>
      <c r="K214" s="3">
        <v>0</v>
      </c>
      <c r="L214" s="42"/>
      <c r="M214" s="27"/>
      <c r="N214" s="28"/>
      <c r="O214" s="28"/>
      <c r="P214" s="28"/>
    </row>
    <row r="215" spans="1:16" ht="22.5" x14ac:dyDescent="0.25">
      <c r="A215" s="15" t="s">
        <v>284</v>
      </c>
      <c r="B215" s="47" t="s">
        <v>285</v>
      </c>
      <c r="C215" s="16"/>
      <c r="D215" s="16"/>
      <c r="E215" s="16"/>
      <c r="F215" s="29">
        <f t="shared" ref="F215:K215" si="59">SUM(F216:F218)</f>
        <v>6400.5499999999993</v>
      </c>
      <c r="G215" s="29">
        <f t="shared" si="59"/>
        <v>0</v>
      </c>
      <c r="H215" s="29">
        <f t="shared" si="59"/>
        <v>6402.5499999999993</v>
      </c>
      <c r="I215" s="29">
        <f t="shared" si="59"/>
        <v>0</v>
      </c>
      <c r="J215" s="29">
        <f t="shared" si="59"/>
        <v>0</v>
      </c>
      <c r="K215" s="29">
        <f t="shared" si="59"/>
        <v>0</v>
      </c>
      <c r="L215" s="41"/>
      <c r="M215" s="18"/>
      <c r="N215" s="19"/>
      <c r="O215" s="19"/>
      <c r="P215" s="19"/>
    </row>
    <row r="216" spans="1:16" x14ac:dyDescent="0.25">
      <c r="A216" s="25"/>
      <c r="B216" s="48"/>
      <c r="C216" s="26">
        <v>1</v>
      </c>
      <c r="D216" s="26" t="s">
        <v>46</v>
      </c>
      <c r="E216" s="26"/>
      <c r="F216" s="3">
        <v>288.29000000000002</v>
      </c>
      <c r="G216" s="3">
        <v>0</v>
      </c>
      <c r="H216" s="3">
        <v>288.29000000000002</v>
      </c>
      <c r="I216" s="3">
        <v>0</v>
      </c>
      <c r="J216" s="3">
        <v>0</v>
      </c>
      <c r="K216" s="3">
        <v>0</v>
      </c>
      <c r="L216" s="42"/>
      <c r="M216" s="27"/>
      <c r="N216" s="28"/>
      <c r="O216" s="28"/>
      <c r="P216" s="28"/>
    </row>
    <row r="217" spans="1:16" x14ac:dyDescent="0.25">
      <c r="A217" s="25"/>
      <c r="B217" s="48"/>
      <c r="C217" s="26">
        <v>1</v>
      </c>
      <c r="D217" s="26" t="s">
        <v>45</v>
      </c>
      <c r="E217" s="26"/>
      <c r="F217" s="3">
        <v>2858.35</v>
      </c>
      <c r="G217" s="3">
        <v>0</v>
      </c>
      <c r="H217" s="3">
        <v>2859.35</v>
      </c>
      <c r="I217" s="3">
        <v>0</v>
      </c>
      <c r="J217" s="3">
        <v>0</v>
      </c>
      <c r="K217" s="3">
        <v>0</v>
      </c>
      <c r="L217" s="42"/>
      <c r="M217" s="27"/>
      <c r="N217" s="28"/>
      <c r="O217" s="28"/>
      <c r="P217" s="28"/>
    </row>
    <row r="218" spans="1:16" x14ac:dyDescent="0.25">
      <c r="A218" s="25"/>
      <c r="B218" s="48"/>
      <c r="C218" s="26">
        <v>1</v>
      </c>
      <c r="D218" s="26" t="s">
        <v>103</v>
      </c>
      <c r="E218" s="26"/>
      <c r="F218" s="3">
        <v>3253.91</v>
      </c>
      <c r="G218" s="3">
        <v>0</v>
      </c>
      <c r="H218" s="3">
        <v>3254.91</v>
      </c>
      <c r="I218" s="3">
        <v>0</v>
      </c>
      <c r="J218" s="3">
        <v>0</v>
      </c>
      <c r="K218" s="3">
        <v>0</v>
      </c>
      <c r="L218" s="42"/>
      <c r="M218" s="27"/>
      <c r="N218" s="28"/>
      <c r="O218" s="28"/>
      <c r="P218" s="28"/>
    </row>
    <row r="219" spans="1:16" ht="22.5" hidden="1" x14ac:dyDescent="0.25">
      <c r="A219" s="15" t="s">
        <v>286</v>
      </c>
      <c r="B219" s="47" t="s">
        <v>287</v>
      </c>
      <c r="C219" s="16"/>
      <c r="D219" s="16"/>
      <c r="E219" s="16"/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41"/>
      <c r="M219" s="18"/>
      <c r="N219" s="19"/>
      <c r="O219" s="19"/>
      <c r="P219" s="19"/>
    </row>
    <row r="220" spans="1:16" ht="22.5" hidden="1" x14ac:dyDescent="0.25">
      <c r="A220" s="15" t="s">
        <v>288</v>
      </c>
      <c r="B220" s="47" t="s">
        <v>289</v>
      </c>
      <c r="C220" s="16"/>
      <c r="D220" s="16"/>
      <c r="E220" s="16"/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41"/>
      <c r="M220" s="18"/>
      <c r="N220" s="19"/>
      <c r="O220" s="19"/>
      <c r="P220" s="19"/>
    </row>
    <row r="221" spans="1:16" ht="22.5" x14ac:dyDescent="0.25">
      <c r="A221" s="15" t="s">
        <v>290</v>
      </c>
      <c r="B221" s="47" t="s">
        <v>291</v>
      </c>
      <c r="C221" s="16"/>
      <c r="D221" s="16"/>
      <c r="E221" s="16" t="s">
        <v>409</v>
      </c>
      <c r="F221" s="29">
        <f t="shared" ref="F221:K221" si="60">SUM(F222:F224)</f>
        <v>18992.38</v>
      </c>
      <c r="G221" s="29">
        <f t="shared" si="60"/>
        <v>0</v>
      </c>
      <c r="H221" s="29">
        <f t="shared" si="60"/>
        <v>18992.38</v>
      </c>
      <c r="I221" s="29">
        <f t="shared" si="60"/>
        <v>0</v>
      </c>
      <c r="J221" s="29">
        <f t="shared" si="60"/>
        <v>0</v>
      </c>
      <c r="K221" s="29">
        <f t="shared" si="60"/>
        <v>0</v>
      </c>
      <c r="L221" s="41"/>
      <c r="M221" s="18"/>
      <c r="N221" s="19"/>
      <c r="O221" s="19"/>
      <c r="P221" s="19"/>
    </row>
    <row r="222" spans="1:16" x14ac:dyDescent="0.25">
      <c r="A222" s="25"/>
      <c r="B222" s="48"/>
      <c r="C222" s="26">
        <v>1</v>
      </c>
      <c r="D222" s="26" t="s">
        <v>45</v>
      </c>
      <c r="E222" s="26"/>
      <c r="F222" s="3">
        <v>1424.43</v>
      </c>
      <c r="G222" s="3">
        <v>0</v>
      </c>
      <c r="H222" s="3">
        <v>1424.43</v>
      </c>
      <c r="I222" s="3">
        <v>0</v>
      </c>
      <c r="J222" s="3">
        <v>0</v>
      </c>
      <c r="K222" s="3">
        <v>0</v>
      </c>
      <c r="L222" s="42"/>
      <c r="M222" s="27"/>
      <c r="N222" s="28"/>
      <c r="O222" s="28"/>
      <c r="P222" s="28"/>
    </row>
    <row r="223" spans="1:16" x14ac:dyDescent="0.25">
      <c r="A223" s="25"/>
      <c r="B223" s="48"/>
      <c r="C223" s="26">
        <v>1</v>
      </c>
      <c r="D223" s="26" t="s">
        <v>103</v>
      </c>
      <c r="E223" s="26"/>
      <c r="F223" s="3">
        <v>16143.52</v>
      </c>
      <c r="G223" s="3">
        <v>0</v>
      </c>
      <c r="H223" s="3">
        <v>16143.52</v>
      </c>
      <c r="I223" s="3">
        <v>0</v>
      </c>
      <c r="J223" s="3">
        <v>0</v>
      </c>
      <c r="K223" s="3">
        <v>0</v>
      </c>
      <c r="L223" s="42"/>
      <c r="M223" s="27"/>
      <c r="N223" s="28"/>
      <c r="O223" s="28"/>
      <c r="P223" s="28"/>
    </row>
    <row r="224" spans="1:16" x14ac:dyDescent="0.25">
      <c r="A224" s="25"/>
      <c r="B224" s="48"/>
      <c r="C224" s="26">
        <v>1</v>
      </c>
      <c r="D224" s="26" t="s">
        <v>46</v>
      </c>
      <c r="E224" s="26"/>
      <c r="F224" s="3">
        <v>1424.43</v>
      </c>
      <c r="G224" s="3">
        <v>0</v>
      </c>
      <c r="H224" s="3">
        <v>1424.43</v>
      </c>
      <c r="I224" s="3">
        <v>0</v>
      </c>
      <c r="J224" s="3">
        <v>0</v>
      </c>
      <c r="K224" s="3">
        <v>0</v>
      </c>
      <c r="L224" s="42"/>
      <c r="M224" s="27"/>
      <c r="N224" s="28"/>
      <c r="O224" s="28"/>
      <c r="P224" s="28"/>
    </row>
    <row r="225" spans="1:16" ht="22.5" hidden="1" x14ac:dyDescent="0.25">
      <c r="A225" s="15" t="s">
        <v>292</v>
      </c>
      <c r="B225" s="47" t="s">
        <v>293</v>
      </c>
      <c r="C225" s="16"/>
      <c r="D225" s="16"/>
      <c r="E225" s="16"/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41"/>
      <c r="M225" s="18"/>
      <c r="N225" s="19"/>
      <c r="O225" s="19"/>
      <c r="P225" s="19"/>
    </row>
    <row r="226" spans="1:16" ht="22.5" x14ac:dyDescent="0.25">
      <c r="A226" s="15" t="s">
        <v>294</v>
      </c>
      <c r="B226" s="47" t="s">
        <v>295</v>
      </c>
      <c r="C226" s="16"/>
      <c r="D226" s="16"/>
      <c r="E226" s="16" t="s">
        <v>409</v>
      </c>
      <c r="F226" s="29">
        <f t="shared" ref="F226:K226" si="61">SUM(F227:F228)</f>
        <v>55608</v>
      </c>
      <c r="G226" s="29">
        <f t="shared" si="61"/>
        <v>0</v>
      </c>
      <c r="H226" s="29">
        <f t="shared" si="61"/>
        <v>55608</v>
      </c>
      <c r="I226" s="29">
        <f t="shared" si="61"/>
        <v>0</v>
      </c>
      <c r="J226" s="29">
        <f t="shared" si="61"/>
        <v>0</v>
      </c>
      <c r="K226" s="29">
        <f t="shared" si="61"/>
        <v>0</v>
      </c>
      <c r="L226" s="41"/>
      <c r="M226" s="18"/>
      <c r="N226" s="19"/>
      <c r="O226" s="19"/>
      <c r="P226" s="19"/>
    </row>
    <row r="227" spans="1:16" x14ac:dyDescent="0.25">
      <c r="A227" s="25"/>
      <c r="B227" s="48"/>
      <c r="C227" s="26">
        <v>1</v>
      </c>
      <c r="D227" s="26" t="s">
        <v>45</v>
      </c>
      <c r="E227" s="26"/>
      <c r="F227" s="3">
        <v>19496.95</v>
      </c>
      <c r="G227" s="3">
        <v>0</v>
      </c>
      <c r="H227" s="3">
        <v>19496.95</v>
      </c>
      <c r="I227" s="3">
        <v>0</v>
      </c>
      <c r="J227" s="3">
        <v>0</v>
      </c>
      <c r="K227" s="3">
        <v>0</v>
      </c>
      <c r="L227" s="42"/>
      <c r="M227" s="27"/>
      <c r="N227" s="28"/>
      <c r="O227" s="28"/>
      <c r="P227" s="28"/>
    </row>
    <row r="228" spans="1:16" x14ac:dyDescent="0.25">
      <c r="A228" s="25"/>
      <c r="B228" s="48"/>
      <c r="C228" s="26">
        <v>1</v>
      </c>
      <c r="D228" s="26" t="s">
        <v>103</v>
      </c>
      <c r="E228" s="26"/>
      <c r="F228" s="3">
        <v>36111.050000000003</v>
      </c>
      <c r="G228" s="3">
        <v>0</v>
      </c>
      <c r="H228" s="3">
        <v>36111.050000000003</v>
      </c>
      <c r="I228" s="3">
        <v>0</v>
      </c>
      <c r="J228" s="3">
        <v>0</v>
      </c>
      <c r="K228" s="3">
        <v>0</v>
      </c>
      <c r="L228" s="42"/>
      <c r="M228" s="27"/>
      <c r="N228" s="28"/>
      <c r="O228" s="28"/>
      <c r="P228" s="28"/>
    </row>
    <row r="229" spans="1:16" ht="22.5" hidden="1" x14ac:dyDescent="0.25">
      <c r="A229" s="15" t="s">
        <v>296</v>
      </c>
      <c r="B229" s="47" t="s">
        <v>297</v>
      </c>
      <c r="C229" s="16"/>
      <c r="D229" s="16"/>
      <c r="E229" s="16"/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41"/>
      <c r="M229" s="18"/>
      <c r="N229" s="19"/>
      <c r="O229" s="19"/>
      <c r="P229" s="19"/>
    </row>
    <row r="230" spans="1:16" ht="22.5" hidden="1" x14ac:dyDescent="0.25">
      <c r="A230" s="15" t="s">
        <v>298</v>
      </c>
      <c r="B230" s="47" t="s">
        <v>299</v>
      </c>
      <c r="C230" s="16"/>
      <c r="D230" s="16" t="s">
        <v>173</v>
      </c>
      <c r="E230" s="16"/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41"/>
      <c r="M230" s="18"/>
      <c r="N230" s="19"/>
      <c r="O230" s="19"/>
      <c r="P230" s="19"/>
    </row>
    <row r="231" spans="1:16" ht="22.5" x14ac:dyDescent="0.25">
      <c r="A231" s="15" t="s">
        <v>300</v>
      </c>
      <c r="B231" s="47" t="s">
        <v>301</v>
      </c>
      <c r="C231" s="16">
        <v>1</v>
      </c>
      <c r="D231" s="16" t="s">
        <v>45</v>
      </c>
      <c r="E231" s="16"/>
      <c r="F231" s="17">
        <v>80000</v>
      </c>
      <c r="G231" s="17">
        <v>0</v>
      </c>
      <c r="H231" s="17">
        <v>60000</v>
      </c>
      <c r="I231" s="17">
        <v>0</v>
      </c>
      <c r="J231" s="17">
        <v>0</v>
      </c>
      <c r="K231" s="17">
        <v>0</v>
      </c>
      <c r="L231" s="41"/>
      <c r="M231" s="18"/>
      <c r="N231" s="19"/>
      <c r="O231" s="19"/>
      <c r="P231" s="19"/>
    </row>
    <row r="232" spans="1:16" ht="22.5" x14ac:dyDescent="0.25">
      <c r="A232" s="15" t="s">
        <v>302</v>
      </c>
      <c r="B232" s="47" t="s">
        <v>303</v>
      </c>
      <c r="C232" s="16"/>
      <c r="D232" s="16"/>
      <c r="E232" s="16"/>
      <c r="F232" s="29">
        <f t="shared" ref="F232:K232" si="62">SUM(F233:F234)</f>
        <v>4403.04</v>
      </c>
      <c r="G232" s="29">
        <f t="shared" si="62"/>
        <v>4339.92</v>
      </c>
      <c r="H232" s="29">
        <f t="shared" si="62"/>
        <v>4402.92</v>
      </c>
      <c r="I232" s="29">
        <f t="shared" si="62"/>
        <v>4339.92</v>
      </c>
      <c r="J232" s="29">
        <f t="shared" si="62"/>
        <v>0</v>
      </c>
      <c r="K232" s="29">
        <f t="shared" si="62"/>
        <v>0</v>
      </c>
      <c r="L232" s="41"/>
      <c r="M232" s="18"/>
      <c r="N232" s="19"/>
      <c r="O232" s="19"/>
      <c r="P232" s="19"/>
    </row>
    <row r="233" spans="1:16" x14ac:dyDescent="0.25">
      <c r="A233" s="25"/>
      <c r="B233" s="48"/>
      <c r="C233" s="26">
        <v>1</v>
      </c>
      <c r="D233" s="26" t="s">
        <v>103</v>
      </c>
      <c r="E233" s="26"/>
      <c r="F233" s="3">
        <v>3030</v>
      </c>
      <c r="G233" s="3">
        <v>2986.56</v>
      </c>
      <c r="H233" s="3">
        <v>3029.92</v>
      </c>
      <c r="I233" s="3">
        <v>2986.56</v>
      </c>
      <c r="J233" s="3">
        <v>0</v>
      </c>
      <c r="K233" s="3">
        <v>0</v>
      </c>
      <c r="L233" s="42"/>
      <c r="M233" s="27"/>
      <c r="N233" s="28"/>
      <c r="O233" s="28"/>
      <c r="P233" s="28"/>
    </row>
    <row r="234" spans="1:16" x14ac:dyDescent="0.25">
      <c r="A234" s="25"/>
      <c r="B234" s="48"/>
      <c r="C234" s="26">
        <v>1</v>
      </c>
      <c r="D234" s="26" t="s">
        <v>46</v>
      </c>
      <c r="E234" s="26"/>
      <c r="F234" s="3">
        <v>1373.04</v>
      </c>
      <c r="G234" s="3">
        <v>1353.36</v>
      </c>
      <c r="H234" s="3">
        <v>1373</v>
      </c>
      <c r="I234" s="3">
        <v>1353.36</v>
      </c>
      <c r="J234" s="3">
        <v>0</v>
      </c>
      <c r="K234" s="3">
        <v>0</v>
      </c>
      <c r="L234" s="42"/>
      <c r="M234" s="27"/>
      <c r="N234" s="28"/>
      <c r="O234" s="28"/>
      <c r="P234" s="28"/>
    </row>
    <row r="235" spans="1:16" x14ac:dyDescent="0.25">
      <c r="A235" s="15" t="s">
        <v>304</v>
      </c>
      <c r="B235" s="47" t="s">
        <v>305</v>
      </c>
      <c r="C235" s="16">
        <v>1</v>
      </c>
      <c r="D235" s="16" t="s">
        <v>45</v>
      </c>
      <c r="E235" s="16"/>
      <c r="F235" s="17">
        <v>13000</v>
      </c>
      <c r="G235" s="17">
        <v>0</v>
      </c>
      <c r="H235" s="17">
        <v>13000</v>
      </c>
      <c r="I235" s="17">
        <v>0</v>
      </c>
      <c r="J235" s="17">
        <v>0</v>
      </c>
      <c r="K235" s="17">
        <v>0</v>
      </c>
      <c r="L235" s="41"/>
      <c r="M235" s="18"/>
      <c r="N235" s="19"/>
      <c r="O235" s="19"/>
      <c r="P235" s="19"/>
    </row>
    <row r="236" spans="1:16" ht="22.5" x14ac:dyDescent="0.25">
      <c r="A236" s="15" t="s">
        <v>306</v>
      </c>
      <c r="B236" s="47" t="s">
        <v>307</v>
      </c>
      <c r="C236" s="16"/>
      <c r="D236" s="16"/>
      <c r="E236" s="16" t="s">
        <v>409</v>
      </c>
      <c r="F236" s="29">
        <f t="shared" ref="F236:K236" si="63">SUM(F237:F238)</f>
        <v>79151.58</v>
      </c>
      <c r="G236" s="29">
        <f t="shared" si="63"/>
        <v>0</v>
      </c>
      <c r="H236" s="29">
        <f t="shared" si="63"/>
        <v>78151.58</v>
      </c>
      <c r="I236" s="29">
        <f t="shared" si="63"/>
        <v>0</v>
      </c>
      <c r="J236" s="29">
        <f t="shared" si="63"/>
        <v>0</v>
      </c>
      <c r="K236" s="29">
        <f t="shared" si="63"/>
        <v>0</v>
      </c>
      <c r="L236" s="41"/>
      <c r="M236" s="18"/>
      <c r="N236" s="19"/>
      <c r="O236" s="19"/>
      <c r="P236" s="19"/>
    </row>
    <row r="237" spans="1:16" x14ac:dyDescent="0.25">
      <c r="A237" s="25"/>
      <c r="B237" s="48"/>
      <c r="C237" s="26">
        <v>1</v>
      </c>
      <c r="D237" s="26" t="s">
        <v>45</v>
      </c>
      <c r="E237" s="26"/>
      <c r="F237" s="3">
        <v>1000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42"/>
      <c r="M237" s="27"/>
      <c r="N237" s="28"/>
      <c r="O237" s="28"/>
      <c r="P237" s="28"/>
    </row>
    <row r="238" spans="1:16" x14ac:dyDescent="0.25">
      <c r="A238" s="25"/>
      <c r="B238" s="48"/>
      <c r="C238" s="26">
        <v>1</v>
      </c>
      <c r="D238" s="26" t="s">
        <v>103</v>
      </c>
      <c r="E238" s="26"/>
      <c r="F238" s="3">
        <v>78151.58</v>
      </c>
      <c r="G238" s="3">
        <v>0</v>
      </c>
      <c r="H238" s="3">
        <v>78151.58</v>
      </c>
      <c r="I238" s="3">
        <v>0</v>
      </c>
      <c r="J238" s="3">
        <v>0</v>
      </c>
      <c r="K238" s="3">
        <v>0</v>
      </c>
      <c r="L238" s="42"/>
      <c r="M238" s="27"/>
      <c r="N238" s="28"/>
      <c r="O238" s="28"/>
      <c r="P238" s="28"/>
    </row>
    <row r="239" spans="1:16" ht="22.5" x14ac:dyDescent="0.25">
      <c r="A239" s="15" t="s">
        <v>308</v>
      </c>
      <c r="B239" s="47" t="s">
        <v>309</v>
      </c>
      <c r="C239" s="16"/>
      <c r="D239" s="16"/>
      <c r="E239" s="16"/>
      <c r="F239" s="29">
        <f t="shared" ref="F239:K239" si="64">SUM(F240:F241)</f>
        <v>44984.959999999999</v>
      </c>
      <c r="G239" s="29">
        <f t="shared" si="64"/>
        <v>31716</v>
      </c>
      <c r="H239" s="29">
        <f t="shared" si="64"/>
        <v>34536.300000000003</v>
      </c>
      <c r="I239" s="29">
        <f t="shared" si="64"/>
        <v>15712.8</v>
      </c>
      <c r="J239" s="29">
        <f t="shared" si="64"/>
        <v>0</v>
      </c>
      <c r="K239" s="29">
        <f t="shared" si="64"/>
        <v>0</v>
      </c>
      <c r="L239" s="41"/>
      <c r="M239" s="18"/>
      <c r="N239" s="19"/>
      <c r="O239" s="19"/>
      <c r="P239" s="19"/>
    </row>
    <row r="240" spans="1:16" x14ac:dyDescent="0.25">
      <c r="A240" s="25"/>
      <c r="B240" s="48"/>
      <c r="C240" s="26">
        <v>16</v>
      </c>
      <c r="D240" s="26" t="s">
        <v>45</v>
      </c>
      <c r="E240" s="26"/>
      <c r="F240" s="3">
        <v>3149.28</v>
      </c>
      <c r="G240" s="3">
        <v>2220</v>
      </c>
      <c r="H240" s="3">
        <v>2242.6</v>
      </c>
      <c r="I240" s="3">
        <v>1028.4000000000001</v>
      </c>
      <c r="J240" s="3">
        <v>0</v>
      </c>
      <c r="K240" s="3">
        <v>0</v>
      </c>
      <c r="L240" s="42"/>
      <c r="M240" s="27"/>
      <c r="N240" s="28"/>
      <c r="O240" s="28"/>
      <c r="P240" s="28"/>
    </row>
    <row r="241" spans="1:16" x14ac:dyDescent="0.25">
      <c r="A241" s="25"/>
      <c r="B241" s="48"/>
      <c r="C241" s="26">
        <v>16</v>
      </c>
      <c r="D241" s="26" t="s">
        <v>46</v>
      </c>
      <c r="E241" s="26"/>
      <c r="F241" s="3">
        <v>41835.68</v>
      </c>
      <c r="G241" s="3">
        <v>29496</v>
      </c>
      <c r="H241" s="3">
        <v>32293.7</v>
      </c>
      <c r="I241" s="3">
        <v>14684.4</v>
      </c>
      <c r="J241" s="3">
        <v>0</v>
      </c>
      <c r="K241" s="3">
        <v>0</v>
      </c>
      <c r="L241" s="42"/>
      <c r="M241" s="27"/>
      <c r="N241" s="28"/>
      <c r="O241" s="28"/>
      <c r="P241" s="28"/>
    </row>
    <row r="242" spans="1:16" x14ac:dyDescent="0.25">
      <c r="A242" s="15" t="s">
        <v>310</v>
      </c>
      <c r="B242" s="47" t="s">
        <v>311</v>
      </c>
      <c r="C242" s="16">
        <v>1</v>
      </c>
      <c r="D242" s="16" t="s">
        <v>45</v>
      </c>
      <c r="E242" s="16"/>
      <c r="F242" s="17">
        <v>50000</v>
      </c>
      <c r="G242" s="17">
        <v>0</v>
      </c>
      <c r="H242" s="17">
        <v>50000</v>
      </c>
      <c r="I242" s="17">
        <v>0</v>
      </c>
      <c r="J242" s="17">
        <v>0</v>
      </c>
      <c r="K242" s="17">
        <v>0</v>
      </c>
      <c r="L242" s="41"/>
      <c r="M242" s="18"/>
      <c r="N242" s="19"/>
      <c r="O242" s="19"/>
      <c r="P242" s="19"/>
    </row>
    <row r="243" spans="1:16" ht="33.75" x14ac:dyDescent="0.25">
      <c r="A243" s="15" t="s">
        <v>312</v>
      </c>
      <c r="B243" s="47" t="s">
        <v>313</v>
      </c>
      <c r="C243" s="16"/>
      <c r="D243" s="16"/>
      <c r="E243" s="16"/>
      <c r="F243" s="29">
        <f t="shared" ref="F243:K243" si="65">SUM(F244:F246)</f>
        <v>132155.84</v>
      </c>
      <c r="G243" s="29">
        <f t="shared" si="65"/>
        <v>660</v>
      </c>
      <c r="H243" s="29">
        <f t="shared" si="65"/>
        <v>80514.039999999994</v>
      </c>
      <c r="I243" s="29">
        <f t="shared" si="65"/>
        <v>972</v>
      </c>
      <c r="J243" s="29">
        <f t="shared" si="65"/>
        <v>0</v>
      </c>
      <c r="K243" s="29">
        <f t="shared" si="65"/>
        <v>0</v>
      </c>
      <c r="L243" s="41"/>
      <c r="M243" s="18"/>
      <c r="N243" s="19"/>
      <c r="O243" s="19"/>
      <c r="P243" s="19"/>
    </row>
    <row r="244" spans="1:16" x14ac:dyDescent="0.25">
      <c r="A244" s="25"/>
      <c r="B244" s="48"/>
      <c r="C244" s="26">
        <v>16</v>
      </c>
      <c r="D244" s="26" t="s">
        <v>45</v>
      </c>
      <c r="E244" s="26"/>
      <c r="F244" s="3">
        <v>35769.64</v>
      </c>
      <c r="G244" s="3">
        <v>180</v>
      </c>
      <c r="H244" s="3">
        <v>20933.599999999999</v>
      </c>
      <c r="I244" s="3">
        <v>252</v>
      </c>
      <c r="J244" s="3">
        <v>0</v>
      </c>
      <c r="K244" s="3">
        <v>0</v>
      </c>
      <c r="L244" s="42"/>
      <c r="M244" s="27"/>
      <c r="N244" s="28"/>
      <c r="O244" s="28"/>
      <c r="P244" s="28"/>
    </row>
    <row r="245" spans="1:16" x14ac:dyDescent="0.25">
      <c r="A245" s="25"/>
      <c r="B245" s="48"/>
      <c r="C245" s="26">
        <v>16</v>
      </c>
      <c r="D245" s="26" t="s">
        <v>103</v>
      </c>
      <c r="E245" s="26"/>
      <c r="F245" s="3">
        <v>80781.399999999994</v>
      </c>
      <c r="G245" s="3">
        <v>360</v>
      </c>
      <c r="H245" s="3">
        <v>50643.38</v>
      </c>
      <c r="I245" s="3">
        <v>612</v>
      </c>
      <c r="J245" s="3">
        <v>0</v>
      </c>
      <c r="K245" s="3">
        <v>0</v>
      </c>
      <c r="L245" s="42"/>
      <c r="M245" s="27"/>
      <c r="N245" s="28"/>
      <c r="O245" s="28"/>
      <c r="P245" s="28"/>
    </row>
    <row r="246" spans="1:16" x14ac:dyDescent="0.25">
      <c r="A246" s="25"/>
      <c r="B246" s="48"/>
      <c r="C246" s="26">
        <v>16</v>
      </c>
      <c r="D246" s="26" t="s">
        <v>46</v>
      </c>
      <c r="E246" s="26"/>
      <c r="F246" s="3">
        <v>15604.8</v>
      </c>
      <c r="G246" s="3">
        <v>120</v>
      </c>
      <c r="H246" s="3">
        <v>8937.06</v>
      </c>
      <c r="I246" s="3">
        <v>108</v>
      </c>
      <c r="J246" s="3">
        <v>0</v>
      </c>
      <c r="K246" s="3">
        <v>0</v>
      </c>
      <c r="L246" s="42"/>
      <c r="M246" s="27"/>
      <c r="N246" s="28"/>
      <c r="O246" s="28"/>
      <c r="P246" s="28"/>
    </row>
    <row r="247" spans="1:16" ht="33.75" x14ac:dyDescent="0.25">
      <c r="A247" s="15" t="s">
        <v>314</v>
      </c>
      <c r="B247" s="47" t="s">
        <v>315</v>
      </c>
      <c r="C247" s="16">
        <v>16</v>
      </c>
      <c r="D247" s="16" t="s">
        <v>103</v>
      </c>
      <c r="E247" s="16"/>
      <c r="F247" s="17">
        <v>58964</v>
      </c>
      <c r="G247" s="17">
        <v>31404</v>
      </c>
      <c r="H247" s="17">
        <v>48086.7</v>
      </c>
      <c r="I247" s="17">
        <v>29880</v>
      </c>
      <c r="J247" s="17">
        <v>0</v>
      </c>
      <c r="K247" s="17">
        <v>0</v>
      </c>
      <c r="L247" s="41"/>
      <c r="M247" s="18"/>
      <c r="N247" s="19"/>
      <c r="O247" s="19"/>
      <c r="P247" s="19"/>
    </row>
    <row r="248" spans="1:16" ht="22.5" x14ac:dyDescent="0.25">
      <c r="A248" s="15" t="s">
        <v>316</v>
      </c>
      <c r="B248" s="47" t="s">
        <v>317</v>
      </c>
      <c r="C248" s="16">
        <v>16</v>
      </c>
      <c r="D248" s="16" t="s">
        <v>45</v>
      </c>
      <c r="E248" s="16"/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41"/>
      <c r="M248" s="18"/>
      <c r="N248" s="19"/>
      <c r="O248" s="19"/>
      <c r="P248" s="19"/>
    </row>
    <row r="249" spans="1:16" ht="22.5" x14ac:dyDescent="0.25">
      <c r="A249" s="15" t="s">
        <v>318</v>
      </c>
      <c r="B249" s="47" t="s">
        <v>319</v>
      </c>
      <c r="C249" s="16"/>
      <c r="D249" s="16"/>
      <c r="E249" s="16" t="s">
        <v>409</v>
      </c>
      <c r="F249" s="29">
        <f t="shared" ref="F249:K249" si="66">SUM(F250:F252)</f>
        <v>10000</v>
      </c>
      <c r="G249" s="29">
        <f t="shared" si="66"/>
        <v>0</v>
      </c>
      <c r="H249" s="29">
        <f t="shared" si="66"/>
        <v>0</v>
      </c>
      <c r="I249" s="29">
        <f t="shared" si="66"/>
        <v>0</v>
      </c>
      <c r="J249" s="29">
        <f t="shared" si="66"/>
        <v>1700000</v>
      </c>
      <c r="K249" s="29">
        <f t="shared" si="66"/>
        <v>1700000</v>
      </c>
      <c r="L249" s="41"/>
      <c r="M249" s="18"/>
      <c r="N249" s="19"/>
      <c r="O249" s="19"/>
      <c r="P249" s="19"/>
    </row>
    <row r="250" spans="1:16" x14ac:dyDescent="0.25">
      <c r="A250" s="25"/>
      <c r="B250" s="48"/>
      <c r="C250" s="26">
        <v>1</v>
      </c>
      <c r="D250" s="26" t="s">
        <v>45</v>
      </c>
      <c r="E250" s="26"/>
      <c r="F250" s="3">
        <v>2000</v>
      </c>
      <c r="G250" s="3">
        <v>0</v>
      </c>
      <c r="H250" s="3">
        <v>0</v>
      </c>
      <c r="I250" s="3">
        <v>0</v>
      </c>
      <c r="J250" s="3">
        <v>170000</v>
      </c>
      <c r="K250" s="3">
        <v>170000</v>
      </c>
      <c r="L250" s="42"/>
      <c r="M250" s="27"/>
      <c r="N250" s="28"/>
      <c r="O250" s="28"/>
      <c r="P250" s="28"/>
    </row>
    <row r="251" spans="1:16" x14ac:dyDescent="0.25">
      <c r="A251" s="25"/>
      <c r="B251" s="48"/>
      <c r="C251" s="26">
        <v>1</v>
      </c>
      <c r="D251" s="26" t="s">
        <v>103</v>
      </c>
      <c r="E251" s="26"/>
      <c r="F251" s="3">
        <v>6000</v>
      </c>
      <c r="G251" s="3">
        <v>0</v>
      </c>
      <c r="H251" s="3">
        <v>0</v>
      </c>
      <c r="I251" s="3">
        <v>0</v>
      </c>
      <c r="J251" s="3">
        <v>1360000</v>
      </c>
      <c r="K251" s="3">
        <v>1360000</v>
      </c>
      <c r="L251" s="42"/>
      <c r="M251" s="27"/>
      <c r="N251" s="28"/>
      <c r="O251" s="28"/>
      <c r="P251" s="28"/>
    </row>
    <row r="252" spans="1:16" x14ac:dyDescent="0.25">
      <c r="A252" s="25"/>
      <c r="B252" s="48"/>
      <c r="C252" s="26">
        <v>1</v>
      </c>
      <c r="D252" s="26" t="s">
        <v>46</v>
      </c>
      <c r="E252" s="26"/>
      <c r="F252" s="3">
        <v>2000</v>
      </c>
      <c r="G252" s="3">
        <v>0</v>
      </c>
      <c r="H252" s="3">
        <v>0</v>
      </c>
      <c r="I252" s="3">
        <v>0</v>
      </c>
      <c r="J252" s="3">
        <v>170000</v>
      </c>
      <c r="K252" s="3">
        <v>170000</v>
      </c>
      <c r="L252" s="42"/>
      <c r="M252" s="27"/>
      <c r="N252" s="28"/>
      <c r="O252" s="28"/>
      <c r="P252" s="28"/>
    </row>
    <row r="253" spans="1:16" x14ac:dyDescent="0.25">
      <c r="A253" s="20" t="s">
        <v>320</v>
      </c>
      <c r="B253" s="49" t="s">
        <v>321</v>
      </c>
      <c r="C253" s="21"/>
      <c r="D253" s="21"/>
      <c r="E253" s="21"/>
      <c r="F253" s="22">
        <f t="shared" ref="F253:K253" si="67">SUM(F254:F285)</f>
        <v>0</v>
      </c>
      <c r="G253" s="22">
        <f t="shared" si="67"/>
        <v>0</v>
      </c>
      <c r="H253" s="22">
        <f t="shared" si="67"/>
        <v>0</v>
      </c>
      <c r="I253" s="22">
        <f t="shared" si="67"/>
        <v>0</v>
      </c>
      <c r="J253" s="22">
        <f t="shared" si="67"/>
        <v>0</v>
      </c>
      <c r="K253" s="22">
        <f t="shared" si="67"/>
        <v>0</v>
      </c>
      <c r="L253" s="43"/>
      <c r="M253" s="23"/>
      <c r="N253" s="24"/>
      <c r="O253" s="24"/>
      <c r="P253" s="24"/>
    </row>
    <row r="254" spans="1:16" ht="22.5" hidden="1" x14ac:dyDescent="0.25">
      <c r="A254" s="15" t="s">
        <v>322</v>
      </c>
      <c r="B254" s="47" t="s">
        <v>323</v>
      </c>
      <c r="C254" s="16"/>
      <c r="D254" s="16"/>
      <c r="E254" s="16"/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41"/>
      <c r="M254" s="18"/>
      <c r="N254" s="19"/>
      <c r="O254" s="19"/>
      <c r="P254" s="19"/>
    </row>
    <row r="255" spans="1:16" ht="22.5" hidden="1" x14ac:dyDescent="0.25">
      <c r="A255" s="15" t="s">
        <v>324</v>
      </c>
      <c r="B255" s="47" t="s">
        <v>325</v>
      </c>
      <c r="C255" s="16"/>
      <c r="D255" s="16"/>
      <c r="E255" s="16"/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41"/>
      <c r="M255" s="18"/>
      <c r="N255" s="19"/>
      <c r="O255" s="19"/>
      <c r="P255" s="19"/>
    </row>
    <row r="256" spans="1:16" ht="22.5" hidden="1" x14ac:dyDescent="0.25">
      <c r="A256" s="15" t="s">
        <v>326</v>
      </c>
      <c r="B256" s="47" t="s">
        <v>327</v>
      </c>
      <c r="C256" s="16"/>
      <c r="D256" s="16"/>
      <c r="E256" s="16"/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41"/>
      <c r="M256" s="18"/>
      <c r="N256" s="19"/>
      <c r="O256" s="19"/>
      <c r="P256" s="19"/>
    </row>
    <row r="257" spans="1:16" ht="22.5" hidden="1" x14ac:dyDescent="0.25">
      <c r="A257" s="15" t="s">
        <v>328</v>
      </c>
      <c r="B257" s="47" t="s">
        <v>329</v>
      </c>
      <c r="C257" s="16"/>
      <c r="D257" s="16"/>
      <c r="E257" s="16"/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41"/>
      <c r="M257" s="18"/>
      <c r="N257" s="19"/>
      <c r="O257" s="19"/>
      <c r="P257" s="19"/>
    </row>
    <row r="258" spans="1:16" hidden="1" x14ac:dyDescent="0.25">
      <c r="A258" s="15" t="s">
        <v>330</v>
      </c>
      <c r="B258" s="47" t="s">
        <v>331</v>
      </c>
      <c r="C258" s="16"/>
      <c r="D258" s="16"/>
      <c r="E258" s="16"/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41"/>
      <c r="M258" s="18"/>
      <c r="N258" s="19"/>
      <c r="O258" s="19"/>
      <c r="P258" s="19"/>
    </row>
    <row r="259" spans="1:16" ht="22.5" hidden="1" x14ac:dyDescent="0.25">
      <c r="A259" s="15" t="s">
        <v>332</v>
      </c>
      <c r="B259" s="47" t="s">
        <v>333</v>
      </c>
      <c r="C259" s="16"/>
      <c r="D259" s="16"/>
      <c r="E259" s="16"/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41"/>
      <c r="M259" s="18"/>
      <c r="N259" s="19"/>
      <c r="O259" s="19"/>
      <c r="P259" s="19"/>
    </row>
    <row r="260" spans="1:16" ht="22.5" hidden="1" x14ac:dyDescent="0.25">
      <c r="A260" s="15" t="s">
        <v>334</v>
      </c>
      <c r="B260" s="47" t="s">
        <v>335</v>
      </c>
      <c r="C260" s="16"/>
      <c r="D260" s="16"/>
      <c r="E260" s="16"/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41"/>
      <c r="M260" s="18"/>
      <c r="N260" s="19"/>
      <c r="O260" s="19"/>
      <c r="P260" s="19"/>
    </row>
    <row r="261" spans="1:16" ht="22.5" hidden="1" x14ac:dyDescent="0.25">
      <c r="A261" s="15" t="s">
        <v>336</v>
      </c>
      <c r="B261" s="47" t="s">
        <v>337</v>
      </c>
      <c r="C261" s="16"/>
      <c r="D261" s="16"/>
      <c r="E261" s="16"/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41"/>
      <c r="M261" s="18"/>
      <c r="N261" s="19"/>
      <c r="O261" s="19"/>
      <c r="P261" s="19"/>
    </row>
    <row r="262" spans="1:16" ht="22.5" hidden="1" x14ac:dyDescent="0.25">
      <c r="A262" s="15" t="s">
        <v>338</v>
      </c>
      <c r="B262" s="47" t="s">
        <v>339</v>
      </c>
      <c r="C262" s="16"/>
      <c r="D262" s="16"/>
      <c r="E262" s="16"/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41"/>
      <c r="M262" s="18"/>
      <c r="N262" s="19"/>
      <c r="O262" s="19"/>
      <c r="P262" s="19"/>
    </row>
    <row r="263" spans="1:16" ht="22.5" hidden="1" x14ac:dyDescent="0.25">
      <c r="A263" s="15" t="s">
        <v>340</v>
      </c>
      <c r="B263" s="47" t="s">
        <v>341</v>
      </c>
      <c r="C263" s="16"/>
      <c r="D263" s="16"/>
      <c r="E263" s="16"/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41"/>
      <c r="M263" s="18"/>
      <c r="N263" s="19"/>
      <c r="O263" s="19"/>
      <c r="P263" s="19"/>
    </row>
    <row r="264" spans="1:16" ht="22.5" hidden="1" x14ac:dyDescent="0.25">
      <c r="A264" s="15" t="s">
        <v>342</v>
      </c>
      <c r="B264" s="47" t="s">
        <v>343</v>
      </c>
      <c r="C264" s="16"/>
      <c r="D264" s="16"/>
      <c r="E264" s="16"/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41"/>
      <c r="M264" s="18"/>
      <c r="N264" s="19"/>
      <c r="O264" s="19"/>
      <c r="P264" s="19"/>
    </row>
    <row r="265" spans="1:16" ht="22.5" hidden="1" x14ac:dyDescent="0.25">
      <c r="A265" s="15" t="s">
        <v>344</v>
      </c>
      <c r="B265" s="47" t="s">
        <v>345</v>
      </c>
      <c r="C265" s="16"/>
      <c r="D265" s="16"/>
      <c r="E265" s="16"/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41"/>
      <c r="M265" s="18"/>
      <c r="N265" s="19"/>
      <c r="O265" s="19"/>
      <c r="P265" s="19"/>
    </row>
    <row r="266" spans="1:16" ht="22.5" hidden="1" x14ac:dyDescent="0.25">
      <c r="A266" s="15" t="s">
        <v>346</v>
      </c>
      <c r="B266" s="47" t="s">
        <v>347</v>
      </c>
      <c r="C266" s="16"/>
      <c r="D266" s="16"/>
      <c r="E266" s="16"/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41"/>
      <c r="M266" s="18"/>
      <c r="N266" s="19"/>
      <c r="O266" s="19"/>
      <c r="P266" s="19"/>
    </row>
    <row r="267" spans="1:16" hidden="1" x14ac:dyDescent="0.25">
      <c r="A267" s="15" t="s">
        <v>348</v>
      </c>
      <c r="B267" s="47" t="s">
        <v>349</v>
      </c>
      <c r="C267" s="16"/>
      <c r="D267" s="16"/>
      <c r="E267" s="16"/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41"/>
      <c r="M267" s="18"/>
      <c r="N267" s="19"/>
      <c r="O267" s="19"/>
      <c r="P267" s="19"/>
    </row>
    <row r="268" spans="1:16" ht="22.5" hidden="1" x14ac:dyDescent="0.25">
      <c r="A268" s="15" t="s">
        <v>350</v>
      </c>
      <c r="B268" s="47" t="s">
        <v>351</v>
      </c>
      <c r="C268" s="16"/>
      <c r="D268" s="16"/>
      <c r="E268" s="16"/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41"/>
      <c r="M268" s="18"/>
      <c r="N268" s="19"/>
      <c r="O268" s="19"/>
      <c r="P268" s="19"/>
    </row>
    <row r="269" spans="1:16" ht="22.5" hidden="1" x14ac:dyDescent="0.25">
      <c r="A269" s="15" t="s">
        <v>352</v>
      </c>
      <c r="B269" s="47" t="s">
        <v>353</v>
      </c>
      <c r="C269" s="16"/>
      <c r="D269" s="16"/>
      <c r="E269" s="16"/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41"/>
      <c r="M269" s="18"/>
      <c r="N269" s="19"/>
      <c r="O269" s="19"/>
      <c r="P269" s="19"/>
    </row>
    <row r="270" spans="1:16" hidden="1" x14ac:dyDescent="0.25">
      <c r="A270" s="15" t="s">
        <v>354</v>
      </c>
      <c r="B270" s="47" t="s">
        <v>355</v>
      </c>
      <c r="C270" s="16"/>
      <c r="D270" s="16"/>
      <c r="E270" s="16"/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41"/>
      <c r="M270" s="18"/>
      <c r="N270" s="19"/>
      <c r="O270" s="19"/>
      <c r="P270" s="19"/>
    </row>
    <row r="271" spans="1:16" ht="22.5" hidden="1" x14ac:dyDescent="0.25">
      <c r="A271" s="15" t="s">
        <v>356</v>
      </c>
      <c r="B271" s="47" t="s">
        <v>357</v>
      </c>
      <c r="C271" s="16"/>
      <c r="D271" s="16"/>
      <c r="E271" s="16"/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41"/>
      <c r="M271" s="18"/>
      <c r="N271" s="19"/>
      <c r="O271" s="19"/>
      <c r="P271" s="19"/>
    </row>
    <row r="272" spans="1:16" ht="33.75" hidden="1" x14ac:dyDescent="0.25">
      <c r="A272" s="15" t="s">
        <v>358</v>
      </c>
      <c r="B272" s="47" t="s">
        <v>359</v>
      </c>
      <c r="C272" s="16"/>
      <c r="D272" s="16"/>
      <c r="E272" s="16"/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41"/>
      <c r="M272" s="18"/>
      <c r="N272" s="19"/>
      <c r="O272" s="19"/>
      <c r="P272" s="19"/>
    </row>
    <row r="273" spans="1:16" hidden="1" x14ac:dyDescent="0.25">
      <c r="A273" s="15" t="s">
        <v>360</v>
      </c>
      <c r="B273" s="47" t="s">
        <v>361</v>
      </c>
      <c r="C273" s="16"/>
      <c r="D273" s="16"/>
      <c r="E273" s="16"/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41"/>
      <c r="M273" s="18"/>
      <c r="N273" s="19"/>
      <c r="O273" s="19"/>
      <c r="P273" s="19"/>
    </row>
    <row r="274" spans="1:16" hidden="1" x14ac:dyDescent="0.25">
      <c r="A274" s="15" t="s">
        <v>362</v>
      </c>
      <c r="B274" s="47" t="s">
        <v>363</v>
      </c>
      <c r="C274" s="16"/>
      <c r="D274" s="16"/>
      <c r="E274" s="16"/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41"/>
      <c r="M274" s="18"/>
      <c r="N274" s="19"/>
      <c r="O274" s="19"/>
      <c r="P274" s="19"/>
    </row>
    <row r="275" spans="1:16" ht="22.5" hidden="1" x14ac:dyDescent="0.25">
      <c r="A275" s="15" t="s">
        <v>364</v>
      </c>
      <c r="B275" s="47" t="s">
        <v>365</v>
      </c>
      <c r="C275" s="16"/>
      <c r="D275" s="16"/>
      <c r="E275" s="16"/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41"/>
      <c r="M275" s="18"/>
      <c r="N275" s="19"/>
      <c r="O275" s="19"/>
      <c r="P275" s="19"/>
    </row>
    <row r="276" spans="1:16" ht="22.5" hidden="1" x14ac:dyDescent="0.25">
      <c r="A276" s="15" t="s">
        <v>366</v>
      </c>
      <c r="B276" s="47" t="s">
        <v>367</v>
      </c>
      <c r="C276" s="16"/>
      <c r="D276" s="16"/>
      <c r="E276" s="16"/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41"/>
      <c r="M276" s="18"/>
      <c r="N276" s="19"/>
      <c r="O276" s="19"/>
      <c r="P276" s="19"/>
    </row>
    <row r="277" spans="1:16" ht="33.75" hidden="1" x14ac:dyDescent="0.25">
      <c r="A277" s="15" t="s">
        <v>368</v>
      </c>
      <c r="B277" s="47" t="s">
        <v>369</v>
      </c>
      <c r="C277" s="16"/>
      <c r="D277" s="16"/>
      <c r="E277" s="16"/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41"/>
      <c r="M277" s="18"/>
      <c r="N277" s="19"/>
      <c r="O277" s="19"/>
      <c r="P277" s="19"/>
    </row>
    <row r="278" spans="1:16" ht="22.5" hidden="1" x14ac:dyDescent="0.25">
      <c r="A278" s="15" t="s">
        <v>370</v>
      </c>
      <c r="B278" s="47" t="s">
        <v>371</v>
      </c>
      <c r="C278" s="16"/>
      <c r="D278" s="16"/>
      <c r="E278" s="16"/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41"/>
      <c r="M278" s="18"/>
      <c r="N278" s="19"/>
      <c r="O278" s="19"/>
      <c r="P278" s="19"/>
    </row>
    <row r="279" spans="1:16" hidden="1" x14ac:dyDescent="0.25">
      <c r="A279" s="15" t="s">
        <v>372</v>
      </c>
      <c r="B279" s="47" t="s">
        <v>373</v>
      </c>
      <c r="C279" s="16"/>
      <c r="D279" s="16"/>
      <c r="E279" s="16"/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41"/>
      <c r="M279" s="18"/>
      <c r="N279" s="19"/>
      <c r="O279" s="19"/>
      <c r="P279" s="19"/>
    </row>
    <row r="280" spans="1:16" ht="22.5" hidden="1" x14ac:dyDescent="0.25">
      <c r="A280" s="15" t="s">
        <v>374</v>
      </c>
      <c r="B280" s="47" t="s">
        <v>375</v>
      </c>
      <c r="C280" s="16"/>
      <c r="D280" s="16"/>
      <c r="E280" s="16"/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41"/>
      <c r="M280" s="18"/>
      <c r="N280" s="19"/>
      <c r="O280" s="19"/>
      <c r="P280" s="19"/>
    </row>
    <row r="281" spans="1:16" hidden="1" x14ac:dyDescent="0.25">
      <c r="A281" s="15" t="s">
        <v>376</v>
      </c>
      <c r="B281" s="47" t="s">
        <v>377</v>
      </c>
      <c r="C281" s="16"/>
      <c r="D281" s="16"/>
      <c r="E281" s="16"/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41"/>
      <c r="M281" s="18"/>
      <c r="N281" s="19"/>
      <c r="O281" s="19"/>
      <c r="P281" s="19"/>
    </row>
    <row r="282" spans="1:16" hidden="1" x14ac:dyDescent="0.25">
      <c r="A282" s="15" t="s">
        <v>378</v>
      </c>
      <c r="B282" s="47" t="s">
        <v>379</v>
      </c>
      <c r="C282" s="16"/>
      <c r="D282" s="16"/>
      <c r="E282" s="16"/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41"/>
      <c r="M282" s="18"/>
      <c r="N282" s="19"/>
      <c r="O282" s="19"/>
      <c r="P282" s="19"/>
    </row>
    <row r="283" spans="1:16" ht="22.5" hidden="1" x14ac:dyDescent="0.25">
      <c r="A283" s="15" t="s">
        <v>380</v>
      </c>
      <c r="B283" s="47" t="s">
        <v>381</v>
      </c>
      <c r="C283" s="16"/>
      <c r="D283" s="16"/>
      <c r="E283" s="16"/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41"/>
      <c r="M283" s="18"/>
      <c r="N283" s="19"/>
      <c r="O283" s="19"/>
      <c r="P283" s="19"/>
    </row>
    <row r="284" spans="1:16" ht="22.5" hidden="1" x14ac:dyDescent="0.25">
      <c r="A284" s="15" t="s">
        <v>382</v>
      </c>
      <c r="B284" s="47" t="s">
        <v>383</v>
      </c>
      <c r="C284" s="16"/>
      <c r="D284" s="16"/>
      <c r="E284" s="16"/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41"/>
      <c r="M284" s="18"/>
      <c r="N284" s="19"/>
      <c r="O284" s="19"/>
      <c r="P284" s="19"/>
    </row>
    <row r="285" spans="1:16" hidden="1" x14ac:dyDescent="0.25">
      <c r="A285" s="10" t="s">
        <v>384</v>
      </c>
      <c r="B285" s="50" t="s">
        <v>385</v>
      </c>
      <c r="C285" s="11"/>
      <c r="D285" s="11"/>
      <c r="E285" s="11"/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44"/>
      <c r="M285" s="13"/>
      <c r="N285" s="14"/>
      <c r="O285" s="14"/>
      <c r="P285" s="14"/>
    </row>
    <row r="286" spans="1:16" s="38" customFormat="1" x14ac:dyDescent="0.25">
      <c r="A286" s="5"/>
      <c r="B286" s="51"/>
      <c r="C286" s="6"/>
      <c r="D286" s="6"/>
      <c r="E286" s="6"/>
      <c r="F286" s="7"/>
      <c r="G286" s="7"/>
      <c r="H286" s="7"/>
      <c r="I286" s="7"/>
      <c r="J286" s="7"/>
      <c r="K286" s="7"/>
      <c r="L286" s="45"/>
      <c r="M286" s="8"/>
      <c r="N286" s="9"/>
      <c r="O286" s="9"/>
      <c r="P286" s="9"/>
    </row>
    <row r="287" spans="1:16" s="38" customFormat="1" x14ac:dyDescent="0.25">
      <c r="A287" s="5"/>
      <c r="B287" s="51"/>
      <c r="C287" s="6"/>
      <c r="D287" s="6"/>
      <c r="E287" s="6"/>
      <c r="F287" s="7"/>
      <c r="G287" s="7"/>
      <c r="H287" s="7"/>
      <c r="I287" s="7"/>
      <c r="J287" s="7"/>
      <c r="K287" s="7"/>
      <c r="L287" s="45"/>
      <c r="M287" s="8"/>
      <c r="N287" s="9"/>
      <c r="O287" s="9"/>
      <c r="P287" s="9"/>
    </row>
    <row r="288" spans="1:16" s="38" customFormat="1" x14ac:dyDescent="0.25">
      <c r="A288" s="5"/>
      <c r="B288" s="51"/>
      <c r="C288" s="6"/>
      <c r="D288" s="6"/>
      <c r="E288" s="6"/>
      <c r="F288" s="7"/>
      <c r="G288" s="7"/>
      <c r="H288" s="7"/>
      <c r="I288" s="7"/>
      <c r="J288" s="7"/>
      <c r="K288" s="7"/>
      <c r="L288" s="45"/>
      <c r="M288" s="8"/>
      <c r="N288" s="9"/>
      <c r="O288" s="9"/>
      <c r="P288" s="9"/>
    </row>
    <row r="289" spans="1:16" s="38" customFormat="1" x14ac:dyDescent="0.25">
      <c r="A289" s="5"/>
      <c r="B289" s="51"/>
      <c r="C289" s="6"/>
      <c r="D289" s="6"/>
      <c r="E289" s="6"/>
      <c r="F289" s="7"/>
      <c r="G289" s="7"/>
      <c r="H289" s="7"/>
      <c r="I289" s="7"/>
      <c r="J289" s="7"/>
      <c r="K289" s="7"/>
      <c r="L289" s="45"/>
      <c r="M289" s="8"/>
      <c r="N289" s="9"/>
      <c r="O289" s="9"/>
      <c r="P289" s="9"/>
    </row>
    <row r="290" spans="1:16" s="38" customFormat="1" x14ac:dyDescent="0.25">
      <c r="A290" s="5"/>
      <c r="B290" s="51"/>
      <c r="C290" s="6"/>
      <c r="D290" s="6"/>
      <c r="E290" s="6"/>
      <c r="F290" s="7"/>
      <c r="G290" s="7"/>
      <c r="H290" s="7"/>
      <c r="I290" s="7"/>
      <c r="J290" s="7"/>
      <c r="K290" s="7"/>
      <c r="L290" s="45"/>
      <c r="M290" s="8"/>
      <c r="N290" s="9"/>
      <c r="O290" s="9"/>
      <c r="P290" s="9"/>
    </row>
    <row r="291" spans="1:16" s="39" customFormat="1" x14ac:dyDescent="0.25">
      <c r="A291" s="61" t="s">
        <v>0</v>
      </c>
      <c r="B291" s="61" t="s">
        <v>1</v>
      </c>
      <c r="C291" s="61" t="s">
        <v>4</v>
      </c>
      <c r="D291" s="64"/>
      <c r="E291" s="61" t="s">
        <v>5</v>
      </c>
      <c r="F291" s="64"/>
      <c r="G291" s="61" t="s">
        <v>6</v>
      </c>
      <c r="H291" s="61" t="s">
        <v>7</v>
      </c>
    </row>
    <row r="292" spans="1:16" s="39" customFormat="1" x14ac:dyDescent="0.25">
      <c r="A292" s="61"/>
      <c r="B292" s="61"/>
      <c r="C292" s="53" t="s">
        <v>8</v>
      </c>
      <c r="D292" s="53" t="s">
        <v>9</v>
      </c>
      <c r="E292" s="53" t="s">
        <v>8</v>
      </c>
      <c r="F292" s="53" t="s">
        <v>9</v>
      </c>
      <c r="G292" s="61"/>
      <c r="H292" s="61"/>
    </row>
    <row r="293" spans="1:16" x14ac:dyDescent="0.25">
      <c r="A293" s="2" t="s">
        <v>386</v>
      </c>
      <c r="B293" s="48" t="s">
        <v>387</v>
      </c>
      <c r="C293" s="4">
        <f t="shared" ref="C293:H293" si="68">C294+C297+C299+C300+C301+C302</f>
        <v>21136121.370000001</v>
      </c>
      <c r="D293" s="4">
        <f t="shared" si="68"/>
        <v>68119.92</v>
      </c>
      <c r="E293" s="4">
        <f t="shared" si="68"/>
        <v>6314634.2400000002</v>
      </c>
      <c r="F293" s="4">
        <f t="shared" si="68"/>
        <v>50904.72</v>
      </c>
      <c r="G293" s="4">
        <f t="shared" si="68"/>
        <v>23833312.199999999</v>
      </c>
      <c r="H293" s="4">
        <f t="shared" si="68"/>
        <v>14280291.949999999</v>
      </c>
      <c r="K293" s="39"/>
      <c r="L293"/>
    </row>
    <row r="294" spans="1:16" x14ac:dyDescent="0.25">
      <c r="A294" s="2" t="s">
        <v>388</v>
      </c>
      <c r="B294" s="48" t="s">
        <v>389</v>
      </c>
      <c r="C294" s="4">
        <f t="shared" ref="C294:H294" si="69">SUM(C295:C296)</f>
        <v>8468454.9299999997</v>
      </c>
      <c r="D294" s="4">
        <f t="shared" si="69"/>
        <v>30969.360000000001</v>
      </c>
      <c r="E294" s="4">
        <f t="shared" si="69"/>
        <v>52917.82</v>
      </c>
      <c r="F294" s="4">
        <f t="shared" si="69"/>
        <v>16145.76</v>
      </c>
      <c r="G294" s="4">
        <f t="shared" si="69"/>
        <v>4977291.95</v>
      </c>
      <c r="H294" s="4">
        <f t="shared" si="69"/>
        <v>1989291.95</v>
      </c>
      <c r="K294" s="39"/>
      <c r="L294"/>
    </row>
    <row r="295" spans="1:16" x14ac:dyDescent="0.25">
      <c r="A295" s="2" t="s">
        <v>46</v>
      </c>
      <c r="B295" s="48" t="s">
        <v>390</v>
      </c>
      <c r="C295" s="3">
        <v>7668454.9299999997</v>
      </c>
      <c r="D295" s="3">
        <v>30969.360000000001</v>
      </c>
      <c r="E295" s="3">
        <v>52917.82</v>
      </c>
      <c r="F295" s="3">
        <v>16145.76</v>
      </c>
      <c r="G295" s="3">
        <v>4121291.95</v>
      </c>
      <c r="H295" s="3">
        <v>1989291.95</v>
      </c>
      <c r="K295" s="39"/>
      <c r="L295"/>
    </row>
    <row r="296" spans="1:16" x14ac:dyDescent="0.25">
      <c r="A296" s="2" t="s">
        <v>49</v>
      </c>
      <c r="B296" s="48" t="s">
        <v>391</v>
      </c>
      <c r="C296" s="3">
        <v>800000</v>
      </c>
      <c r="D296" s="3">
        <v>0</v>
      </c>
      <c r="E296" s="3">
        <v>0</v>
      </c>
      <c r="F296" s="3">
        <v>0</v>
      </c>
      <c r="G296" s="3">
        <v>856000</v>
      </c>
      <c r="H296" s="3">
        <v>0</v>
      </c>
      <c r="K296" s="39"/>
      <c r="L296"/>
    </row>
    <row r="297" spans="1:16" x14ac:dyDescent="0.25">
      <c r="A297" s="2" t="s">
        <v>392</v>
      </c>
      <c r="B297" s="48" t="s">
        <v>393</v>
      </c>
      <c r="C297" s="4">
        <f t="shared" ref="C297:H297" si="70">SUM(C298:C298)</f>
        <v>5550828.0499999998</v>
      </c>
      <c r="D297" s="4">
        <f t="shared" si="70"/>
        <v>2400</v>
      </c>
      <c r="E297" s="4">
        <f t="shared" si="70"/>
        <v>3827105.43</v>
      </c>
      <c r="F297" s="4">
        <f t="shared" si="70"/>
        <v>1280.4000000000001</v>
      </c>
      <c r="G297" s="4">
        <f t="shared" si="70"/>
        <v>2882620.25</v>
      </c>
      <c r="H297" s="4">
        <f t="shared" si="70"/>
        <v>2468000</v>
      </c>
      <c r="K297" s="39"/>
      <c r="L297"/>
    </row>
    <row r="298" spans="1:16" x14ac:dyDescent="0.25">
      <c r="A298" s="2" t="s">
        <v>45</v>
      </c>
      <c r="B298" s="48" t="s">
        <v>394</v>
      </c>
      <c r="C298" s="3">
        <v>5550828.0499999998</v>
      </c>
      <c r="D298" s="3">
        <v>2400</v>
      </c>
      <c r="E298" s="3">
        <v>3827105.43</v>
      </c>
      <c r="F298" s="3">
        <v>1280.4000000000001</v>
      </c>
      <c r="G298" s="3">
        <v>2882620.25</v>
      </c>
      <c r="H298" s="3">
        <v>2468000</v>
      </c>
      <c r="K298" s="39"/>
      <c r="L298"/>
    </row>
    <row r="299" spans="1:16" x14ac:dyDescent="0.25">
      <c r="A299" s="2" t="s">
        <v>103</v>
      </c>
      <c r="B299" s="48" t="s">
        <v>395</v>
      </c>
      <c r="C299" s="3">
        <v>6225332.9000000004</v>
      </c>
      <c r="D299" s="3">
        <v>34750.559999999998</v>
      </c>
      <c r="E299" s="3">
        <v>1430105.5</v>
      </c>
      <c r="F299" s="3">
        <v>33478.559999999998</v>
      </c>
      <c r="G299" s="3">
        <v>15973400</v>
      </c>
      <c r="H299" s="3">
        <v>9823000</v>
      </c>
      <c r="K299" s="39"/>
      <c r="L299"/>
    </row>
    <row r="300" spans="1:16" x14ac:dyDescent="0.25">
      <c r="A300" s="2" t="s">
        <v>173</v>
      </c>
      <c r="B300" s="48" t="s">
        <v>396</v>
      </c>
      <c r="C300" s="3">
        <v>17000</v>
      </c>
      <c r="D300" s="3">
        <v>0</v>
      </c>
      <c r="E300" s="3">
        <v>17000</v>
      </c>
      <c r="F300" s="3">
        <v>0</v>
      </c>
      <c r="G300" s="3">
        <v>0</v>
      </c>
      <c r="H300" s="3">
        <v>0</v>
      </c>
      <c r="K300" s="39"/>
      <c r="L300"/>
    </row>
    <row r="301" spans="1:16" x14ac:dyDescent="0.25">
      <c r="A301" s="2" t="s">
        <v>58</v>
      </c>
      <c r="B301" s="48" t="s">
        <v>397</v>
      </c>
      <c r="C301" s="3">
        <v>833000</v>
      </c>
      <c r="D301" s="3">
        <v>0</v>
      </c>
      <c r="E301" s="3">
        <v>946000</v>
      </c>
      <c r="F301" s="3">
        <v>0</v>
      </c>
      <c r="G301" s="3">
        <v>0</v>
      </c>
      <c r="H301" s="3">
        <v>0</v>
      </c>
      <c r="K301" s="39"/>
      <c r="L301"/>
    </row>
    <row r="302" spans="1:16" x14ac:dyDescent="0.25">
      <c r="A302" s="2" t="s">
        <v>137</v>
      </c>
      <c r="B302" s="48" t="s">
        <v>398</v>
      </c>
      <c r="C302" s="3">
        <v>41505.49</v>
      </c>
      <c r="D302" s="3">
        <v>0</v>
      </c>
      <c r="E302" s="3">
        <v>41505.49</v>
      </c>
      <c r="F302" s="3">
        <v>0</v>
      </c>
      <c r="G302" s="3">
        <v>0</v>
      </c>
      <c r="H302" s="3">
        <v>0</v>
      </c>
      <c r="K302" s="39"/>
      <c r="L302"/>
    </row>
    <row r="303" spans="1:16" x14ac:dyDescent="0.25">
      <c r="A303" s="2" t="s">
        <v>399</v>
      </c>
      <c r="B303" s="48" t="s">
        <v>400</v>
      </c>
      <c r="C303" s="4">
        <f t="shared" ref="C303:H303" si="71">SUM(C304:C304)</f>
        <v>45000</v>
      </c>
      <c r="D303" s="4">
        <f t="shared" si="71"/>
        <v>0</v>
      </c>
      <c r="E303" s="4">
        <f t="shared" si="71"/>
        <v>0</v>
      </c>
      <c r="F303" s="4">
        <f t="shared" si="71"/>
        <v>0</v>
      </c>
      <c r="G303" s="4">
        <f t="shared" si="71"/>
        <v>0</v>
      </c>
      <c r="H303" s="4">
        <f t="shared" si="71"/>
        <v>0</v>
      </c>
      <c r="K303" s="39"/>
      <c r="L303"/>
    </row>
    <row r="304" spans="1:16" x14ac:dyDescent="0.25">
      <c r="A304" s="2" t="s">
        <v>238</v>
      </c>
      <c r="B304" s="48" t="s">
        <v>401</v>
      </c>
      <c r="C304" s="3">
        <v>45000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K304" s="39"/>
      <c r="L304"/>
    </row>
    <row r="305" spans="1:12" x14ac:dyDescent="0.25">
      <c r="A305" s="30"/>
      <c r="B305" s="52" t="s">
        <v>402</v>
      </c>
      <c r="C305" s="31">
        <f t="shared" ref="C305:H305" si="72">C293+C303</f>
        <v>21181121.370000001</v>
      </c>
      <c r="D305" s="31">
        <f t="shared" si="72"/>
        <v>68119.92</v>
      </c>
      <c r="E305" s="31">
        <f t="shared" si="72"/>
        <v>6314634.2400000002</v>
      </c>
      <c r="F305" s="31">
        <f t="shared" si="72"/>
        <v>50904.72</v>
      </c>
      <c r="G305" s="31">
        <f t="shared" si="72"/>
        <v>23833312.199999999</v>
      </c>
      <c r="H305" s="31">
        <f t="shared" si="72"/>
        <v>14280291.949999999</v>
      </c>
      <c r="K305" s="39"/>
      <c r="L305"/>
    </row>
  </sheetData>
  <mergeCells count="27">
    <mergeCell ref="A2:P2"/>
    <mergeCell ref="E7:E9"/>
    <mergeCell ref="A3:N3"/>
    <mergeCell ref="A4:N4"/>
    <mergeCell ref="A5:N5"/>
    <mergeCell ref="A291:A292"/>
    <mergeCell ref="B291:B292"/>
    <mergeCell ref="G291:G292"/>
    <mergeCell ref="H291:H292"/>
    <mergeCell ref="C291:D291"/>
    <mergeCell ref="E291:F291"/>
    <mergeCell ref="A1:P1"/>
    <mergeCell ref="A7:A9"/>
    <mergeCell ref="B7:B9"/>
    <mergeCell ref="C7:C9"/>
    <mergeCell ref="D7:D9"/>
    <mergeCell ref="F8:F9"/>
    <mergeCell ref="G8:G9"/>
    <mergeCell ref="H8:H9"/>
    <mergeCell ref="I8:I9"/>
    <mergeCell ref="J7:J9"/>
    <mergeCell ref="K7:K9"/>
    <mergeCell ref="L8:L9"/>
    <mergeCell ref="M8:M9"/>
    <mergeCell ref="F7:G7"/>
    <mergeCell ref="H7:I7"/>
    <mergeCell ref="L7:P7"/>
  </mergeCells>
  <pageMargins left="0.4" right="0.4" top="0.4" bottom="0.4" header="0.4" footer="0.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4837-0344-4DD9-BEB8-D5A5D5B2459B}">
  <dimension ref="A1:H40"/>
  <sheetViews>
    <sheetView showGridLines="0" workbookViewId="0">
      <selection activeCell="A5" sqref="A5:G5"/>
    </sheetView>
  </sheetViews>
  <sheetFormatPr defaultRowHeight="12.75" x14ac:dyDescent="0.2"/>
  <cols>
    <col min="1" max="1" width="35.7109375" style="74" customWidth="1"/>
    <col min="2" max="2" width="0.140625" style="74" customWidth="1"/>
    <col min="3" max="7" width="14.42578125" style="74" customWidth="1"/>
    <col min="8" max="8" width="11.140625" style="74" customWidth="1"/>
    <col min="9" max="256" width="9.140625" style="74"/>
    <col min="257" max="257" width="35.7109375" style="74" customWidth="1"/>
    <col min="258" max="258" width="0.140625" style="74" customWidth="1"/>
    <col min="259" max="263" width="14.42578125" style="74" customWidth="1"/>
    <col min="264" max="264" width="11.140625" style="74" customWidth="1"/>
    <col min="265" max="512" width="9.140625" style="74"/>
    <col min="513" max="513" width="35.7109375" style="74" customWidth="1"/>
    <col min="514" max="514" width="0.140625" style="74" customWidth="1"/>
    <col min="515" max="519" width="14.42578125" style="74" customWidth="1"/>
    <col min="520" max="520" width="11.140625" style="74" customWidth="1"/>
    <col min="521" max="768" width="9.140625" style="74"/>
    <col min="769" max="769" width="35.7109375" style="74" customWidth="1"/>
    <col min="770" max="770" width="0.140625" style="74" customWidth="1"/>
    <col min="771" max="775" width="14.42578125" style="74" customWidth="1"/>
    <col min="776" max="776" width="11.140625" style="74" customWidth="1"/>
    <col min="777" max="1024" width="9.140625" style="74"/>
    <col min="1025" max="1025" width="35.7109375" style="74" customWidth="1"/>
    <col min="1026" max="1026" width="0.140625" style="74" customWidth="1"/>
    <col min="1027" max="1031" width="14.42578125" style="74" customWidth="1"/>
    <col min="1032" max="1032" width="11.140625" style="74" customWidth="1"/>
    <col min="1033" max="1280" width="9.140625" style="74"/>
    <col min="1281" max="1281" width="35.7109375" style="74" customWidth="1"/>
    <col min="1282" max="1282" width="0.140625" style="74" customWidth="1"/>
    <col min="1283" max="1287" width="14.42578125" style="74" customWidth="1"/>
    <col min="1288" max="1288" width="11.140625" style="74" customWidth="1"/>
    <col min="1289" max="1536" width="9.140625" style="74"/>
    <col min="1537" max="1537" width="35.7109375" style="74" customWidth="1"/>
    <col min="1538" max="1538" width="0.140625" style="74" customWidth="1"/>
    <col min="1539" max="1543" width="14.42578125" style="74" customWidth="1"/>
    <col min="1544" max="1544" width="11.140625" style="74" customWidth="1"/>
    <col min="1545" max="1792" width="9.140625" style="74"/>
    <col min="1793" max="1793" width="35.7109375" style="74" customWidth="1"/>
    <col min="1794" max="1794" width="0.140625" style="74" customWidth="1"/>
    <col min="1795" max="1799" width="14.42578125" style="74" customWidth="1"/>
    <col min="1800" max="1800" width="11.140625" style="74" customWidth="1"/>
    <col min="1801" max="2048" width="9.140625" style="74"/>
    <col min="2049" max="2049" width="35.7109375" style="74" customWidth="1"/>
    <col min="2050" max="2050" width="0.140625" style="74" customWidth="1"/>
    <col min="2051" max="2055" width="14.42578125" style="74" customWidth="1"/>
    <col min="2056" max="2056" width="11.140625" style="74" customWidth="1"/>
    <col min="2057" max="2304" width="9.140625" style="74"/>
    <col min="2305" max="2305" width="35.7109375" style="74" customWidth="1"/>
    <col min="2306" max="2306" width="0.140625" style="74" customWidth="1"/>
    <col min="2307" max="2311" width="14.42578125" style="74" customWidth="1"/>
    <col min="2312" max="2312" width="11.140625" style="74" customWidth="1"/>
    <col min="2313" max="2560" width="9.140625" style="74"/>
    <col min="2561" max="2561" width="35.7109375" style="74" customWidth="1"/>
    <col min="2562" max="2562" width="0.140625" style="74" customWidth="1"/>
    <col min="2563" max="2567" width="14.42578125" style="74" customWidth="1"/>
    <col min="2568" max="2568" width="11.140625" style="74" customWidth="1"/>
    <col min="2569" max="2816" width="9.140625" style="74"/>
    <col min="2817" max="2817" width="35.7109375" style="74" customWidth="1"/>
    <col min="2818" max="2818" width="0.140625" style="74" customWidth="1"/>
    <col min="2819" max="2823" width="14.42578125" style="74" customWidth="1"/>
    <col min="2824" max="2824" width="11.140625" style="74" customWidth="1"/>
    <col min="2825" max="3072" width="9.140625" style="74"/>
    <col min="3073" max="3073" width="35.7109375" style="74" customWidth="1"/>
    <col min="3074" max="3074" width="0.140625" style="74" customWidth="1"/>
    <col min="3075" max="3079" width="14.42578125" style="74" customWidth="1"/>
    <col min="3080" max="3080" width="11.140625" style="74" customWidth="1"/>
    <col min="3081" max="3328" width="9.140625" style="74"/>
    <col min="3329" max="3329" width="35.7109375" style="74" customWidth="1"/>
    <col min="3330" max="3330" width="0.140625" style="74" customWidth="1"/>
    <col min="3331" max="3335" width="14.42578125" style="74" customWidth="1"/>
    <col min="3336" max="3336" width="11.140625" style="74" customWidth="1"/>
    <col min="3337" max="3584" width="9.140625" style="74"/>
    <col min="3585" max="3585" width="35.7109375" style="74" customWidth="1"/>
    <col min="3586" max="3586" width="0.140625" style="74" customWidth="1"/>
    <col min="3587" max="3591" width="14.42578125" style="74" customWidth="1"/>
    <col min="3592" max="3592" width="11.140625" style="74" customWidth="1"/>
    <col min="3593" max="3840" width="9.140625" style="74"/>
    <col min="3841" max="3841" width="35.7109375" style="74" customWidth="1"/>
    <col min="3842" max="3842" width="0.140625" style="74" customWidth="1"/>
    <col min="3843" max="3847" width="14.42578125" style="74" customWidth="1"/>
    <col min="3848" max="3848" width="11.140625" style="74" customWidth="1"/>
    <col min="3849" max="4096" width="9.140625" style="74"/>
    <col min="4097" max="4097" width="35.7109375" style="74" customWidth="1"/>
    <col min="4098" max="4098" width="0.140625" style="74" customWidth="1"/>
    <col min="4099" max="4103" width="14.42578125" style="74" customWidth="1"/>
    <col min="4104" max="4104" width="11.140625" style="74" customWidth="1"/>
    <col min="4105" max="4352" width="9.140625" style="74"/>
    <col min="4353" max="4353" width="35.7109375" style="74" customWidth="1"/>
    <col min="4354" max="4354" width="0.140625" style="74" customWidth="1"/>
    <col min="4355" max="4359" width="14.42578125" style="74" customWidth="1"/>
    <col min="4360" max="4360" width="11.140625" style="74" customWidth="1"/>
    <col min="4361" max="4608" width="9.140625" style="74"/>
    <col min="4609" max="4609" width="35.7109375" style="74" customWidth="1"/>
    <col min="4610" max="4610" width="0.140625" style="74" customWidth="1"/>
    <col min="4611" max="4615" width="14.42578125" style="74" customWidth="1"/>
    <col min="4616" max="4616" width="11.140625" style="74" customWidth="1"/>
    <col min="4617" max="4864" width="9.140625" style="74"/>
    <col min="4865" max="4865" width="35.7109375" style="74" customWidth="1"/>
    <col min="4866" max="4866" width="0.140625" style="74" customWidth="1"/>
    <col min="4867" max="4871" width="14.42578125" style="74" customWidth="1"/>
    <col min="4872" max="4872" width="11.140625" style="74" customWidth="1"/>
    <col min="4873" max="5120" width="9.140625" style="74"/>
    <col min="5121" max="5121" width="35.7109375" style="74" customWidth="1"/>
    <col min="5122" max="5122" width="0.140625" style="74" customWidth="1"/>
    <col min="5123" max="5127" width="14.42578125" style="74" customWidth="1"/>
    <col min="5128" max="5128" width="11.140625" style="74" customWidth="1"/>
    <col min="5129" max="5376" width="9.140625" style="74"/>
    <col min="5377" max="5377" width="35.7109375" style="74" customWidth="1"/>
    <col min="5378" max="5378" width="0.140625" style="74" customWidth="1"/>
    <col min="5379" max="5383" width="14.42578125" style="74" customWidth="1"/>
    <col min="5384" max="5384" width="11.140625" style="74" customWidth="1"/>
    <col min="5385" max="5632" width="9.140625" style="74"/>
    <col min="5633" max="5633" width="35.7109375" style="74" customWidth="1"/>
    <col min="5634" max="5634" width="0.140625" style="74" customWidth="1"/>
    <col min="5635" max="5639" width="14.42578125" style="74" customWidth="1"/>
    <col min="5640" max="5640" width="11.140625" style="74" customWidth="1"/>
    <col min="5641" max="5888" width="9.140625" style="74"/>
    <col min="5889" max="5889" width="35.7109375" style="74" customWidth="1"/>
    <col min="5890" max="5890" width="0.140625" style="74" customWidth="1"/>
    <col min="5891" max="5895" width="14.42578125" style="74" customWidth="1"/>
    <col min="5896" max="5896" width="11.140625" style="74" customWidth="1"/>
    <col min="5897" max="6144" width="9.140625" style="74"/>
    <col min="6145" max="6145" width="35.7109375" style="74" customWidth="1"/>
    <col min="6146" max="6146" width="0.140625" style="74" customWidth="1"/>
    <col min="6147" max="6151" width="14.42578125" style="74" customWidth="1"/>
    <col min="6152" max="6152" width="11.140625" style="74" customWidth="1"/>
    <col min="6153" max="6400" width="9.140625" style="74"/>
    <col min="6401" max="6401" width="35.7109375" style="74" customWidth="1"/>
    <col min="6402" max="6402" width="0.140625" style="74" customWidth="1"/>
    <col min="6403" max="6407" width="14.42578125" style="74" customWidth="1"/>
    <col min="6408" max="6408" width="11.140625" style="74" customWidth="1"/>
    <col min="6409" max="6656" width="9.140625" style="74"/>
    <col min="6657" max="6657" width="35.7109375" style="74" customWidth="1"/>
    <col min="6658" max="6658" width="0.140625" style="74" customWidth="1"/>
    <col min="6659" max="6663" width="14.42578125" style="74" customWidth="1"/>
    <col min="6664" max="6664" width="11.140625" style="74" customWidth="1"/>
    <col min="6665" max="6912" width="9.140625" style="74"/>
    <col min="6913" max="6913" width="35.7109375" style="74" customWidth="1"/>
    <col min="6914" max="6914" width="0.140625" style="74" customWidth="1"/>
    <col min="6915" max="6919" width="14.42578125" style="74" customWidth="1"/>
    <col min="6920" max="6920" width="11.140625" style="74" customWidth="1"/>
    <col min="6921" max="7168" width="9.140625" style="74"/>
    <col min="7169" max="7169" width="35.7109375" style="74" customWidth="1"/>
    <col min="7170" max="7170" width="0.140625" style="74" customWidth="1"/>
    <col min="7171" max="7175" width="14.42578125" style="74" customWidth="1"/>
    <col min="7176" max="7176" width="11.140625" style="74" customWidth="1"/>
    <col min="7177" max="7424" width="9.140625" style="74"/>
    <col min="7425" max="7425" width="35.7109375" style="74" customWidth="1"/>
    <col min="7426" max="7426" width="0.140625" style="74" customWidth="1"/>
    <col min="7427" max="7431" width="14.42578125" style="74" customWidth="1"/>
    <col min="7432" max="7432" width="11.140625" style="74" customWidth="1"/>
    <col min="7433" max="7680" width="9.140625" style="74"/>
    <col min="7681" max="7681" width="35.7109375" style="74" customWidth="1"/>
    <col min="7682" max="7682" width="0.140625" style="74" customWidth="1"/>
    <col min="7683" max="7687" width="14.42578125" style="74" customWidth="1"/>
    <col min="7688" max="7688" width="11.140625" style="74" customWidth="1"/>
    <col min="7689" max="7936" width="9.140625" style="74"/>
    <col min="7937" max="7937" width="35.7109375" style="74" customWidth="1"/>
    <col min="7938" max="7938" width="0.140625" style="74" customWidth="1"/>
    <col min="7939" max="7943" width="14.42578125" style="74" customWidth="1"/>
    <col min="7944" max="7944" width="11.140625" style="74" customWidth="1"/>
    <col min="7945" max="8192" width="9.140625" style="74"/>
    <col min="8193" max="8193" width="35.7109375" style="74" customWidth="1"/>
    <col min="8194" max="8194" width="0.140625" style="74" customWidth="1"/>
    <col min="8195" max="8199" width="14.42578125" style="74" customWidth="1"/>
    <col min="8200" max="8200" width="11.140625" style="74" customWidth="1"/>
    <col min="8201" max="8448" width="9.140625" style="74"/>
    <col min="8449" max="8449" width="35.7109375" style="74" customWidth="1"/>
    <col min="8450" max="8450" width="0.140625" style="74" customWidth="1"/>
    <col min="8451" max="8455" width="14.42578125" style="74" customWidth="1"/>
    <col min="8456" max="8456" width="11.140625" style="74" customWidth="1"/>
    <col min="8457" max="8704" width="9.140625" style="74"/>
    <col min="8705" max="8705" width="35.7109375" style="74" customWidth="1"/>
    <col min="8706" max="8706" width="0.140625" style="74" customWidth="1"/>
    <col min="8707" max="8711" width="14.42578125" style="74" customWidth="1"/>
    <col min="8712" max="8712" width="11.140625" style="74" customWidth="1"/>
    <col min="8713" max="8960" width="9.140625" style="74"/>
    <col min="8961" max="8961" width="35.7109375" style="74" customWidth="1"/>
    <col min="8962" max="8962" width="0.140625" style="74" customWidth="1"/>
    <col min="8963" max="8967" width="14.42578125" style="74" customWidth="1"/>
    <col min="8968" max="8968" width="11.140625" style="74" customWidth="1"/>
    <col min="8969" max="9216" width="9.140625" style="74"/>
    <col min="9217" max="9217" width="35.7109375" style="74" customWidth="1"/>
    <col min="9218" max="9218" width="0.140625" style="74" customWidth="1"/>
    <col min="9219" max="9223" width="14.42578125" style="74" customWidth="1"/>
    <col min="9224" max="9224" width="11.140625" style="74" customWidth="1"/>
    <col min="9225" max="9472" width="9.140625" style="74"/>
    <col min="9473" max="9473" width="35.7109375" style="74" customWidth="1"/>
    <col min="9474" max="9474" width="0.140625" style="74" customWidth="1"/>
    <col min="9475" max="9479" width="14.42578125" style="74" customWidth="1"/>
    <col min="9480" max="9480" width="11.140625" style="74" customWidth="1"/>
    <col min="9481" max="9728" width="9.140625" style="74"/>
    <col min="9729" max="9729" width="35.7109375" style="74" customWidth="1"/>
    <col min="9730" max="9730" width="0.140625" style="74" customWidth="1"/>
    <col min="9731" max="9735" width="14.42578125" style="74" customWidth="1"/>
    <col min="9736" max="9736" width="11.140625" style="74" customWidth="1"/>
    <col min="9737" max="9984" width="9.140625" style="74"/>
    <col min="9985" max="9985" width="35.7109375" style="74" customWidth="1"/>
    <col min="9986" max="9986" width="0.140625" style="74" customWidth="1"/>
    <col min="9987" max="9991" width="14.42578125" style="74" customWidth="1"/>
    <col min="9992" max="9992" width="11.140625" style="74" customWidth="1"/>
    <col min="9993" max="10240" width="9.140625" style="74"/>
    <col min="10241" max="10241" width="35.7109375" style="74" customWidth="1"/>
    <col min="10242" max="10242" width="0.140625" style="74" customWidth="1"/>
    <col min="10243" max="10247" width="14.42578125" style="74" customWidth="1"/>
    <col min="10248" max="10248" width="11.140625" style="74" customWidth="1"/>
    <col min="10249" max="10496" width="9.140625" style="74"/>
    <col min="10497" max="10497" width="35.7109375" style="74" customWidth="1"/>
    <col min="10498" max="10498" width="0.140625" style="74" customWidth="1"/>
    <col min="10499" max="10503" width="14.42578125" style="74" customWidth="1"/>
    <col min="10504" max="10504" width="11.140625" style="74" customWidth="1"/>
    <col min="10505" max="10752" width="9.140625" style="74"/>
    <col min="10753" max="10753" width="35.7109375" style="74" customWidth="1"/>
    <col min="10754" max="10754" width="0.140625" style="74" customWidth="1"/>
    <col min="10755" max="10759" width="14.42578125" style="74" customWidth="1"/>
    <col min="10760" max="10760" width="11.140625" style="74" customWidth="1"/>
    <col min="10761" max="11008" width="9.140625" style="74"/>
    <col min="11009" max="11009" width="35.7109375" style="74" customWidth="1"/>
    <col min="11010" max="11010" width="0.140625" style="74" customWidth="1"/>
    <col min="11011" max="11015" width="14.42578125" style="74" customWidth="1"/>
    <col min="11016" max="11016" width="11.140625" style="74" customWidth="1"/>
    <col min="11017" max="11264" width="9.140625" style="74"/>
    <col min="11265" max="11265" width="35.7109375" style="74" customWidth="1"/>
    <col min="11266" max="11266" width="0.140625" style="74" customWidth="1"/>
    <col min="11267" max="11271" width="14.42578125" style="74" customWidth="1"/>
    <col min="11272" max="11272" width="11.140625" style="74" customWidth="1"/>
    <col min="11273" max="11520" width="9.140625" style="74"/>
    <col min="11521" max="11521" width="35.7109375" style="74" customWidth="1"/>
    <col min="11522" max="11522" width="0.140625" style="74" customWidth="1"/>
    <col min="11523" max="11527" width="14.42578125" style="74" customWidth="1"/>
    <col min="11528" max="11528" width="11.140625" style="74" customWidth="1"/>
    <col min="11529" max="11776" width="9.140625" style="74"/>
    <col min="11777" max="11777" width="35.7109375" style="74" customWidth="1"/>
    <col min="11778" max="11778" width="0.140625" style="74" customWidth="1"/>
    <col min="11779" max="11783" width="14.42578125" style="74" customWidth="1"/>
    <col min="11784" max="11784" width="11.140625" style="74" customWidth="1"/>
    <col min="11785" max="12032" width="9.140625" style="74"/>
    <col min="12033" max="12033" width="35.7109375" style="74" customWidth="1"/>
    <col min="12034" max="12034" width="0.140625" style="74" customWidth="1"/>
    <col min="12035" max="12039" width="14.42578125" style="74" customWidth="1"/>
    <col min="12040" max="12040" width="11.140625" style="74" customWidth="1"/>
    <col min="12041" max="12288" width="9.140625" style="74"/>
    <col min="12289" max="12289" width="35.7109375" style="74" customWidth="1"/>
    <col min="12290" max="12290" width="0.140625" style="74" customWidth="1"/>
    <col min="12291" max="12295" width="14.42578125" style="74" customWidth="1"/>
    <col min="12296" max="12296" width="11.140625" style="74" customWidth="1"/>
    <col min="12297" max="12544" width="9.140625" style="74"/>
    <col min="12545" max="12545" width="35.7109375" style="74" customWidth="1"/>
    <col min="12546" max="12546" width="0.140625" style="74" customWidth="1"/>
    <col min="12547" max="12551" width="14.42578125" style="74" customWidth="1"/>
    <col min="12552" max="12552" width="11.140625" style="74" customWidth="1"/>
    <col min="12553" max="12800" width="9.140625" style="74"/>
    <col min="12801" max="12801" width="35.7109375" style="74" customWidth="1"/>
    <col min="12802" max="12802" width="0.140625" style="74" customWidth="1"/>
    <col min="12803" max="12807" width="14.42578125" style="74" customWidth="1"/>
    <col min="12808" max="12808" width="11.140625" style="74" customWidth="1"/>
    <col min="12809" max="13056" width="9.140625" style="74"/>
    <col min="13057" max="13057" width="35.7109375" style="74" customWidth="1"/>
    <col min="13058" max="13058" width="0.140625" style="74" customWidth="1"/>
    <col min="13059" max="13063" width="14.42578125" style="74" customWidth="1"/>
    <col min="13064" max="13064" width="11.140625" style="74" customWidth="1"/>
    <col min="13065" max="13312" width="9.140625" style="74"/>
    <col min="13313" max="13313" width="35.7109375" style="74" customWidth="1"/>
    <col min="13314" max="13314" width="0.140625" style="74" customWidth="1"/>
    <col min="13315" max="13319" width="14.42578125" style="74" customWidth="1"/>
    <col min="13320" max="13320" width="11.140625" style="74" customWidth="1"/>
    <col min="13321" max="13568" width="9.140625" style="74"/>
    <col min="13569" max="13569" width="35.7109375" style="74" customWidth="1"/>
    <col min="13570" max="13570" width="0.140625" style="74" customWidth="1"/>
    <col min="13571" max="13575" width="14.42578125" style="74" customWidth="1"/>
    <col min="13576" max="13576" width="11.140625" style="74" customWidth="1"/>
    <col min="13577" max="13824" width="9.140625" style="74"/>
    <col min="13825" max="13825" width="35.7109375" style="74" customWidth="1"/>
    <col min="13826" max="13826" width="0.140625" style="74" customWidth="1"/>
    <col min="13827" max="13831" width="14.42578125" style="74" customWidth="1"/>
    <col min="13832" max="13832" width="11.140625" style="74" customWidth="1"/>
    <col min="13833" max="14080" width="9.140625" style="74"/>
    <col min="14081" max="14081" width="35.7109375" style="74" customWidth="1"/>
    <col min="14082" max="14082" width="0.140625" style="74" customWidth="1"/>
    <col min="14083" max="14087" width="14.42578125" style="74" customWidth="1"/>
    <col min="14088" max="14088" width="11.140625" style="74" customWidth="1"/>
    <col min="14089" max="14336" width="9.140625" style="74"/>
    <col min="14337" max="14337" width="35.7109375" style="74" customWidth="1"/>
    <col min="14338" max="14338" width="0.140625" style="74" customWidth="1"/>
    <col min="14339" max="14343" width="14.42578125" style="74" customWidth="1"/>
    <col min="14344" max="14344" width="11.140625" style="74" customWidth="1"/>
    <col min="14345" max="14592" width="9.140625" style="74"/>
    <col min="14593" max="14593" width="35.7109375" style="74" customWidth="1"/>
    <col min="14594" max="14594" width="0.140625" style="74" customWidth="1"/>
    <col min="14595" max="14599" width="14.42578125" style="74" customWidth="1"/>
    <col min="14600" max="14600" width="11.140625" style="74" customWidth="1"/>
    <col min="14601" max="14848" width="9.140625" style="74"/>
    <col min="14849" max="14849" width="35.7109375" style="74" customWidth="1"/>
    <col min="14850" max="14850" width="0.140625" style="74" customWidth="1"/>
    <col min="14851" max="14855" width="14.42578125" style="74" customWidth="1"/>
    <col min="14856" max="14856" width="11.140625" style="74" customWidth="1"/>
    <col min="14857" max="15104" width="9.140625" style="74"/>
    <col min="15105" max="15105" width="35.7109375" style="74" customWidth="1"/>
    <col min="15106" max="15106" width="0.140625" style="74" customWidth="1"/>
    <col min="15107" max="15111" width="14.42578125" style="74" customWidth="1"/>
    <col min="15112" max="15112" width="11.140625" style="74" customWidth="1"/>
    <col min="15113" max="15360" width="9.140625" style="74"/>
    <col min="15361" max="15361" width="35.7109375" style="74" customWidth="1"/>
    <col min="15362" max="15362" width="0.140625" style="74" customWidth="1"/>
    <col min="15363" max="15367" width="14.42578125" style="74" customWidth="1"/>
    <col min="15368" max="15368" width="11.140625" style="74" customWidth="1"/>
    <col min="15369" max="15616" width="9.140625" style="74"/>
    <col min="15617" max="15617" width="35.7109375" style="74" customWidth="1"/>
    <col min="15618" max="15618" width="0.140625" style="74" customWidth="1"/>
    <col min="15619" max="15623" width="14.42578125" style="74" customWidth="1"/>
    <col min="15624" max="15624" width="11.140625" style="74" customWidth="1"/>
    <col min="15625" max="15872" width="9.140625" style="74"/>
    <col min="15873" max="15873" width="35.7109375" style="74" customWidth="1"/>
    <col min="15874" max="15874" width="0.140625" style="74" customWidth="1"/>
    <col min="15875" max="15879" width="14.42578125" style="74" customWidth="1"/>
    <col min="15880" max="15880" width="11.140625" style="74" customWidth="1"/>
    <col min="15881" max="16128" width="9.140625" style="74"/>
    <col min="16129" max="16129" width="35.7109375" style="74" customWidth="1"/>
    <col min="16130" max="16130" width="0.140625" style="74" customWidth="1"/>
    <col min="16131" max="16135" width="14.42578125" style="74" customWidth="1"/>
    <col min="16136" max="16136" width="11.140625" style="74" customWidth="1"/>
    <col min="16137" max="16384" width="9.140625" style="74"/>
  </cols>
  <sheetData>
    <row r="1" spans="1:7" x14ac:dyDescent="0.2">
      <c r="A1" s="72" t="s">
        <v>410</v>
      </c>
      <c r="B1" s="72"/>
      <c r="C1" s="72"/>
      <c r="D1" s="72"/>
      <c r="E1" s="72"/>
      <c r="F1" s="72"/>
      <c r="G1" s="73"/>
    </row>
    <row r="2" spans="1:7" x14ac:dyDescent="0.2">
      <c r="A2" s="75"/>
      <c r="B2" s="75"/>
      <c r="C2" s="75"/>
      <c r="D2" s="75"/>
      <c r="E2" s="75"/>
      <c r="F2" s="75"/>
    </row>
    <row r="3" spans="1:7" ht="15.75" x14ac:dyDescent="0.2">
      <c r="A3" s="76" t="s">
        <v>411</v>
      </c>
      <c r="B3" s="76"/>
      <c r="C3" s="76"/>
      <c r="D3" s="76"/>
      <c r="E3" s="76"/>
      <c r="F3" s="76"/>
      <c r="G3" s="73"/>
    </row>
    <row r="4" spans="1:7" ht="15.75" x14ac:dyDescent="0.2">
      <c r="A4" s="76" t="s">
        <v>412</v>
      </c>
      <c r="B4" s="76"/>
      <c r="C4" s="76"/>
      <c r="D4" s="76"/>
      <c r="E4" s="76"/>
      <c r="F4" s="76"/>
      <c r="G4" s="73"/>
    </row>
    <row r="5" spans="1:7" ht="17.100000000000001" customHeight="1" x14ac:dyDescent="0.25">
      <c r="A5" s="77" t="s">
        <v>408</v>
      </c>
      <c r="B5" s="77"/>
      <c r="C5" s="77"/>
      <c r="D5" s="77"/>
      <c r="E5" s="77"/>
      <c r="F5" s="77"/>
      <c r="G5" s="73"/>
    </row>
    <row r="6" spans="1:7" ht="51" customHeight="1" x14ac:dyDescent="0.2">
      <c r="A6" s="78" t="s">
        <v>413</v>
      </c>
      <c r="B6" s="79" t="s">
        <v>414</v>
      </c>
      <c r="C6" s="80"/>
      <c r="D6" s="78" t="s">
        <v>415</v>
      </c>
      <c r="E6" s="78" t="s">
        <v>416</v>
      </c>
      <c r="F6" s="78" t="s">
        <v>417</v>
      </c>
      <c r="G6" s="78" t="s">
        <v>418</v>
      </c>
    </row>
    <row r="7" spans="1:7" x14ac:dyDescent="0.2">
      <c r="A7" s="81" t="s">
        <v>419</v>
      </c>
      <c r="B7" s="82">
        <v>4977336.03</v>
      </c>
      <c r="C7" s="83"/>
      <c r="D7" s="84">
        <v>21181121.370000001</v>
      </c>
      <c r="E7" s="84">
        <v>6314634.2400000002</v>
      </c>
      <c r="F7" s="84">
        <v>23833312.199999999</v>
      </c>
      <c r="G7" s="84">
        <v>14280291.949999999</v>
      </c>
    </row>
    <row r="8" spans="1:7" x14ac:dyDescent="0.2">
      <c r="A8" s="81" t="s">
        <v>420</v>
      </c>
      <c r="B8" s="82">
        <v>479565.67</v>
      </c>
      <c r="C8" s="83"/>
      <c r="D8" s="84">
        <v>454671.22</v>
      </c>
      <c r="E8" s="84">
        <v>288383.34000000003</v>
      </c>
      <c r="F8" s="84">
        <v>1000</v>
      </c>
      <c r="G8" s="84">
        <v>1000</v>
      </c>
    </row>
    <row r="9" spans="1:7" x14ac:dyDescent="0.2">
      <c r="A9" s="81" t="s">
        <v>421</v>
      </c>
      <c r="B9" s="82">
        <v>51260.24</v>
      </c>
      <c r="C9" s="83"/>
      <c r="D9" s="84">
        <v>68119.92</v>
      </c>
      <c r="E9" s="84">
        <v>50904.72</v>
      </c>
      <c r="F9" s="84">
        <v>0</v>
      </c>
      <c r="G9" s="84">
        <v>0</v>
      </c>
    </row>
    <row r="10" spans="1:7" x14ac:dyDescent="0.2">
      <c r="A10" s="81" t="s">
        <v>422</v>
      </c>
      <c r="B10" s="82">
        <v>4497770.3600000003</v>
      </c>
      <c r="C10" s="83"/>
      <c r="D10" s="84">
        <v>20726450.149999999</v>
      </c>
      <c r="E10" s="84">
        <v>6026250.9000000004</v>
      </c>
      <c r="F10" s="84">
        <v>23832312.199999999</v>
      </c>
      <c r="G10" s="84">
        <v>14279291.949999999</v>
      </c>
    </row>
    <row r="11" spans="1:7" x14ac:dyDescent="0.2">
      <c r="A11" s="81" t="s">
        <v>423</v>
      </c>
      <c r="B11" s="82">
        <v>4977336.03</v>
      </c>
      <c r="C11" s="83"/>
      <c r="D11" s="84">
        <v>21181121.370000001</v>
      </c>
      <c r="E11" s="84">
        <v>6314634.2400000002</v>
      </c>
      <c r="F11" s="84">
        <v>23833312.199999999</v>
      </c>
      <c r="G11" s="84">
        <v>14280291.949999999</v>
      </c>
    </row>
    <row r="12" spans="1:7" x14ac:dyDescent="0.2">
      <c r="A12" s="85" t="s">
        <v>424</v>
      </c>
      <c r="B12" s="82">
        <v>4977336.03</v>
      </c>
      <c r="C12" s="83"/>
      <c r="D12" s="84">
        <v>21136121.370000001</v>
      </c>
      <c r="E12" s="84">
        <v>6314634.2400000002</v>
      </c>
      <c r="F12" s="84">
        <v>23833312.199999999</v>
      </c>
      <c r="G12" s="84">
        <v>14280291.949999999</v>
      </c>
    </row>
    <row r="13" spans="1:7" ht="25.5" x14ac:dyDescent="0.2">
      <c r="A13" s="85" t="s">
        <v>425</v>
      </c>
      <c r="B13" s="82">
        <v>75862.759999999995</v>
      </c>
      <c r="C13" s="83"/>
      <c r="D13" s="84">
        <v>8468454.9299999997</v>
      </c>
      <c r="E13" s="84">
        <v>52917.82</v>
      </c>
      <c r="F13" s="84">
        <v>4977291.95</v>
      </c>
      <c r="G13" s="84">
        <v>1989291.95</v>
      </c>
    </row>
    <row r="14" spans="1:7" x14ac:dyDescent="0.2">
      <c r="A14" s="85" t="s">
        <v>426</v>
      </c>
      <c r="B14" s="82">
        <v>75862.759999999995</v>
      </c>
      <c r="C14" s="83"/>
      <c r="D14" s="84">
        <v>7668454.9299999997</v>
      </c>
      <c r="E14" s="84">
        <v>52917.82</v>
      </c>
      <c r="F14" s="84">
        <v>4121291.95</v>
      </c>
      <c r="G14" s="84">
        <v>1989291.95</v>
      </c>
    </row>
    <row r="15" spans="1:7" x14ac:dyDescent="0.2">
      <c r="A15" s="85" t="s">
        <v>427</v>
      </c>
      <c r="B15" s="82">
        <v>0</v>
      </c>
      <c r="C15" s="83"/>
      <c r="D15" s="84">
        <v>0</v>
      </c>
      <c r="E15" s="84">
        <v>0</v>
      </c>
      <c r="F15" s="84">
        <v>0</v>
      </c>
      <c r="G15" s="84">
        <v>0</v>
      </c>
    </row>
    <row r="16" spans="1:7" ht="38.25" x14ac:dyDescent="0.2">
      <c r="A16" s="85" t="s">
        <v>428</v>
      </c>
      <c r="B16" s="82">
        <v>0</v>
      </c>
      <c r="C16" s="83"/>
      <c r="D16" s="84">
        <v>0</v>
      </c>
      <c r="E16" s="84">
        <v>0</v>
      </c>
      <c r="F16" s="84">
        <v>0</v>
      </c>
      <c r="G16" s="84">
        <v>0</v>
      </c>
    </row>
    <row r="17" spans="1:7" ht="25.5" x14ac:dyDescent="0.2">
      <c r="A17" s="85" t="s">
        <v>429</v>
      </c>
      <c r="B17" s="82">
        <v>0</v>
      </c>
      <c r="C17" s="83"/>
      <c r="D17" s="84">
        <v>0</v>
      </c>
      <c r="E17" s="84">
        <v>0</v>
      </c>
      <c r="F17" s="84">
        <v>0</v>
      </c>
      <c r="G17" s="84">
        <v>0</v>
      </c>
    </row>
    <row r="18" spans="1:7" x14ac:dyDescent="0.2">
      <c r="A18" s="85" t="s">
        <v>430</v>
      </c>
      <c r="B18" s="82">
        <v>0</v>
      </c>
      <c r="C18" s="83"/>
      <c r="D18" s="84">
        <v>800000</v>
      </c>
      <c r="E18" s="84">
        <v>0</v>
      </c>
      <c r="F18" s="84">
        <v>856000</v>
      </c>
      <c r="G18" s="84">
        <v>0</v>
      </c>
    </row>
    <row r="19" spans="1:7" ht="25.5" x14ac:dyDescent="0.2">
      <c r="A19" s="85" t="s">
        <v>431</v>
      </c>
      <c r="B19" s="82">
        <v>0</v>
      </c>
      <c r="C19" s="83"/>
      <c r="D19" s="84">
        <v>0</v>
      </c>
      <c r="E19" s="84">
        <v>0</v>
      </c>
      <c r="F19" s="84">
        <v>0</v>
      </c>
      <c r="G19" s="84">
        <v>0</v>
      </c>
    </row>
    <row r="20" spans="1:7" ht="25.5" x14ac:dyDescent="0.2">
      <c r="A20" s="85" t="s">
        <v>432</v>
      </c>
      <c r="B20" s="82">
        <v>0</v>
      </c>
      <c r="C20" s="83"/>
      <c r="D20" s="84">
        <v>0</v>
      </c>
      <c r="E20" s="84">
        <v>0</v>
      </c>
      <c r="F20" s="84">
        <v>0</v>
      </c>
      <c r="G20" s="84">
        <v>0</v>
      </c>
    </row>
    <row r="21" spans="1:7" x14ac:dyDescent="0.2">
      <c r="A21" s="85" t="s">
        <v>433</v>
      </c>
      <c r="B21" s="82">
        <v>3326556.99</v>
      </c>
      <c r="C21" s="83"/>
      <c r="D21" s="84">
        <v>5550828.0499999998</v>
      </c>
      <c r="E21" s="84">
        <v>3827105.43</v>
      </c>
      <c r="F21" s="84">
        <v>2882620.25</v>
      </c>
      <c r="G21" s="84">
        <v>2468000</v>
      </c>
    </row>
    <row r="22" spans="1:7" ht="25.5" x14ac:dyDescent="0.2">
      <c r="A22" s="85" t="s">
        <v>434</v>
      </c>
      <c r="B22" s="82">
        <v>34000</v>
      </c>
      <c r="C22" s="83"/>
      <c r="D22" s="84">
        <v>0</v>
      </c>
      <c r="E22" s="84">
        <v>0</v>
      </c>
      <c r="F22" s="84">
        <v>0</v>
      </c>
      <c r="G22" s="84">
        <v>0</v>
      </c>
    </row>
    <row r="23" spans="1:7" ht="25.5" x14ac:dyDescent="0.2">
      <c r="A23" s="85" t="s">
        <v>435</v>
      </c>
      <c r="B23" s="82">
        <v>0</v>
      </c>
      <c r="C23" s="83"/>
      <c r="D23" s="84">
        <v>0</v>
      </c>
      <c r="E23" s="84">
        <v>0</v>
      </c>
      <c r="F23" s="84">
        <v>0</v>
      </c>
      <c r="G23" s="84">
        <v>0</v>
      </c>
    </row>
    <row r="24" spans="1:7" x14ac:dyDescent="0.2">
      <c r="A24" s="85" t="s">
        <v>436</v>
      </c>
      <c r="B24" s="82">
        <v>3292556.99</v>
      </c>
      <c r="C24" s="83"/>
      <c r="D24" s="84">
        <v>5550828.0499999998</v>
      </c>
      <c r="E24" s="84">
        <v>3827105.43</v>
      </c>
      <c r="F24" s="84">
        <v>2882620.25</v>
      </c>
      <c r="G24" s="84">
        <v>2468000</v>
      </c>
    </row>
    <row r="25" spans="1:7" ht="25.5" x14ac:dyDescent="0.2">
      <c r="A25" s="85" t="s">
        <v>437</v>
      </c>
      <c r="B25" s="82">
        <v>0</v>
      </c>
      <c r="C25" s="83"/>
      <c r="D25" s="84">
        <v>0</v>
      </c>
      <c r="E25" s="84">
        <v>0</v>
      </c>
      <c r="F25" s="84">
        <v>0</v>
      </c>
      <c r="G25" s="84">
        <v>0</v>
      </c>
    </row>
    <row r="26" spans="1:7" x14ac:dyDescent="0.2">
      <c r="A26" s="85" t="s">
        <v>438</v>
      </c>
      <c r="B26" s="82">
        <v>0</v>
      </c>
      <c r="C26" s="83"/>
      <c r="D26" s="84">
        <v>0</v>
      </c>
      <c r="E26" s="84">
        <v>0</v>
      </c>
      <c r="F26" s="84">
        <v>0</v>
      </c>
      <c r="G26" s="84">
        <v>0</v>
      </c>
    </row>
    <row r="27" spans="1:7" ht="25.5" x14ac:dyDescent="0.2">
      <c r="A27" s="85" t="s">
        <v>439</v>
      </c>
      <c r="B27" s="82">
        <v>0</v>
      </c>
      <c r="C27" s="83"/>
      <c r="D27" s="84">
        <v>0</v>
      </c>
      <c r="E27" s="84">
        <v>0</v>
      </c>
      <c r="F27" s="84">
        <v>0</v>
      </c>
      <c r="G27" s="84">
        <v>0</v>
      </c>
    </row>
    <row r="28" spans="1:7" ht="38.25" x14ac:dyDescent="0.2">
      <c r="A28" s="85" t="s">
        <v>440</v>
      </c>
      <c r="B28" s="82">
        <v>12000</v>
      </c>
      <c r="C28" s="83"/>
      <c r="D28" s="84">
        <v>0</v>
      </c>
      <c r="E28" s="84">
        <v>0</v>
      </c>
      <c r="F28" s="84">
        <v>0</v>
      </c>
      <c r="G28" s="84">
        <v>0</v>
      </c>
    </row>
    <row r="29" spans="1:7" x14ac:dyDescent="0.2">
      <c r="A29" s="85" t="s">
        <v>441</v>
      </c>
      <c r="B29" s="82">
        <v>786647</v>
      </c>
      <c r="C29" s="83"/>
      <c r="D29" s="84">
        <v>6225332.9000000004</v>
      </c>
      <c r="E29" s="84">
        <v>1430105.5</v>
      </c>
      <c r="F29" s="84">
        <v>15973400</v>
      </c>
      <c r="G29" s="84">
        <v>9823000</v>
      </c>
    </row>
    <row r="30" spans="1:7" ht="25.5" x14ac:dyDescent="0.2">
      <c r="A30" s="85" t="s">
        <v>442</v>
      </c>
      <c r="B30" s="82">
        <v>5280</v>
      </c>
      <c r="C30" s="83"/>
      <c r="D30" s="84">
        <v>17000</v>
      </c>
      <c r="E30" s="84">
        <v>17000</v>
      </c>
      <c r="F30" s="84">
        <v>0</v>
      </c>
      <c r="G30" s="84">
        <v>0</v>
      </c>
    </row>
    <row r="31" spans="1:7" x14ac:dyDescent="0.2">
      <c r="A31" s="85" t="s">
        <v>443</v>
      </c>
      <c r="B31" s="82">
        <v>715000</v>
      </c>
      <c r="C31" s="83"/>
      <c r="D31" s="84">
        <v>833000</v>
      </c>
      <c r="E31" s="84">
        <v>946000</v>
      </c>
      <c r="F31" s="84">
        <v>0</v>
      </c>
      <c r="G31" s="84">
        <v>0</v>
      </c>
    </row>
    <row r="32" spans="1:7" x14ac:dyDescent="0.2">
      <c r="A32" s="85" t="s">
        <v>444</v>
      </c>
      <c r="B32" s="82">
        <v>55989.279999999999</v>
      </c>
      <c r="C32" s="83"/>
      <c r="D32" s="84">
        <v>41505.49</v>
      </c>
      <c r="E32" s="84">
        <v>41505.49</v>
      </c>
      <c r="F32" s="84">
        <v>0</v>
      </c>
      <c r="G32" s="84">
        <v>0</v>
      </c>
    </row>
    <row r="33" spans="1:7" x14ac:dyDescent="0.2">
      <c r="A33" s="85" t="s">
        <v>445</v>
      </c>
      <c r="B33" s="82">
        <v>0</v>
      </c>
      <c r="C33" s="83"/>
      <c r="D33" s="84">
        <v>45000</v>
      </c>
      <c r="E33" s="84">
        <v>0</v>
      </c>
      <c r="F33" s="84">
        <v>0</v>
      </c>
      <c r="G33" s="84">
        <v>0</v>
      </c>
    </row>
    <row r="34" spans="1:7" x14ac:dyDescent="0.2">
      <c r="A34" s="85" t="s">
        <v>446</v>
      </c>
      <c r="B34" s="82">
        <v>0</v>
      </c>
      <c r="C34" s="83"/>
      <c r="D34" s="84">
        <v>0</v>
      </c>
      <c r="E34" s="84">
        <v>0</v>
      </c>
      <c r="F34" s="84">
        <v>0</v>
      </c>
      <c r="G34" s="84">
        <v>0</v>
      </c>
    </row>
    <row r="35" spans="1:7" x14ac:dyDescent="0.2">
      <c r="A35" s="85" t="s">
        <v>447</v>
      </c>
      <c r="B35" s="82">
        <v>0</v>
      </c>
      <c r="C35" s="83"/>
      <c r="D35" s="84">
        <v>45000</v>
      </c>
      <c r="E35" s="84">
        <v>0</v>
      </c>
      <c r="F35" s="84">
        <v>0</v>
      </c>
      <c r="G35" s="84">
        <v>0</v>
      </c>
    </row>
    <row r="36" spans="1:7" x14ac:dyDescent="0.2">
      <c r="A36" s="85" t="s">
        <v>448</v>
      </c>
      <c r="B36" s="82">
        <v>0</v>
      </c>
      <c r="C36" s="83"/>
      <c r="D36" s="84">
        <v>0</v>
      </c>
      <c r="E36" s="84">
        <v>0</v>
      </c>
      <c r="F36" s="84">
        <v>0</v>
      </c>
      <c r="G36" s="84">
        <v>0</v>
      </c>
    </row>
    <row r="37" spans="1:7" ht="409.6" hidden="1" customHeight="1" x14ac:dyDescent="0.2"/>
    <row r="38" spans="1:7" ht="6" customHeight="1" x14ac:dyDescent="0.2"/>
    <row r="39" spans="1:7" ht="15.6" customHeight="1" x14ac:dyDescent="0.2">
      <c r="A39" s="86"/>
      <c r="B39" s="73"/>
    </row>
    <row r="40" spans="1:7" ht="4.9000000000000004" customHeight="1" x14ac:dyDescent="0.2"/>
  </sheetData>
  <mergeCells count="36">
    <mergeCell ref="B32:C32"/>
    <mergeCell ref="B33:C33"/>
    <mergeCell ref="B34:C34"/>
    <mergeCell ref="B35:C35"/>
    <mergeCell ref="B36:C36"/>
    <mergeCell ref="A39:B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G1"/>
    <mergeCell ref="A3:G3"/>
    <mergeCell ref="A4:G4"/>
    <mergeCell ref="A5:G5"/>
    <mergeCell ref="B6:C6"/>
    <mergeCell ref="B7:C7"/>
  </mergeCells>
  <pageMargins left="1.1811023622047245" right="0.39370078740157483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A.Almaniene</dc:creator>
  <cp:lastModifiedBy>A.Almaniene</cp:lastModifiedBy>
  <cp:lastPrinted>2022-02-09T15:53:49Z</cp:lastPrinted>
  <dcterms:created xsi:type="dcterms:W3CDTF">2022-02-09T15:07:27Z</dcterms:created>
  <dcterms:modified xsi:type="dcterms:W3CDTF">2022-02-10T07:01:45Z</dcterms:modified>
</cp:coreProperties>
</file>