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SVP 2022-2024 pakeitimai 2022 spalis\2022-2024 strateginis veiklos planas po pakeitimo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tūkst.Eur'!$B$1:$Z$222</definedName>
  </definedNames>
  <calcPr calcId="152511"/>
</workbook>
</file>

<file path=xl/calcChain.xml><?xml version="1.0" encoding="utf-8"?>
<calcChain xmlns="http://schemas.openxmlformats.org/spreadsheetml/2006/main">
  <c r="R41" i="2" l="1"/>
  <c r="Q41" i="2"/>
  <c r="P41" i="2"/>
  <c r="O41" i="2"/>
  <c r="O73" i="2"/>
  <c r="I215" i="2"/>
  <c r="I214" i="2"/>
  <c r="P73" i="2"/>
  <c r="P45" i="2"/>
  <c r="O45" i="2"/>
  <c r="Q42" i="2"/>
  <c r="R66" i="2"/>
  <c r="Q66" i="2"/>
  <c r="P66" i="2"/>
  <c r="O66" i="2"/>
  <c r="I218" i="2" l="1"/>
  <c r="M214" i="2" l="1"/>
  <c r="K214" i="2"/>
  <c r="G214" i="2"/>
  <c r="T139" i="2"/>
  <c r="S139" i="2"/>
  <c r="N139" i="2"/>
  <c r="M139" i="2"/>
  <c r="L139" i="2"/>
  <c r="K139" i="2"/>
  <c r="N137" i="2"/>
  <c r="M137" i="2"/>
  <c r="L137" i="2"/>
  <c r="K137" i="2"/>
  <c r="T137" i="2"/>
  <c r="S137" i="2"/>
  <c r="R137" i="2"/>
  <c r="Q137" i="2"/>
  <c r="Q139" i="2" s="1"/>
  <c r="P137" i="2"/>
  <c r="O137" i="2"/>
  <c r="T134" i="2"/>
  <c r="S134" i="2"/>
  <c r="R134" i="2"/>
  <c r="Q134" i="2"/>
  <c r="P134" i="2"/>
  <c r="O134" i="2"/>
  <c r="N134" i="2"/>
  <c r="M134" i="2"/>
  <c r="L134" i="2"/>
  <c r="K134" i="2"/>
  <c r="R139" i="2" l="1"/>
  <c r="K215" i="2"/>
  <c r="G215" i="2"/>
  <c r="T154" i="2"/>
  <c r="S154" i="2"/>
  <c r="M215" i="2" l="1"/>
  <c r="T114" i="2"/>
  <c r="S114" i="2"/>
  <c r="R114" i="2"/>
  <c r="Q114" i="2"/>
  <c r="P114" i="2"/>
  <c r="O114" i="2"/>
  <c r="N114" i="2"/>
  <c r="M114" i="2"/>
  <c r="L114" i="2"/>
  <c r="K114" i="2"/>
  <c r="T91" i="2"/>
  <c r="S91" i="2"/>
  <c r="R91" i="2"/>
  <c r="Q91" i="2"/>
  <c r="P91" i="2"/>
  <c r="O91" i="2"/>
  <c r="N91" i="2"/>
  <c r="M91" i="2"/>
  <c r="L91" i="2"/>
  <c r="K91" i="2"/>
  <c r="T92" i="2"/>
  <c r="S92" i="2"/>
  <c r="R92" i="2"/>
  <c r="Q92" i="2"/>
  <c r="P92" i="2"/>
  <c r="O92" i="2"/>
  <c r="N92" i="2"/>
  <c r="M92" i="2"/>
  <c r="L92" i="2"/>
  <c r="K92" i="2"/>
  <c r="W15" i="2" l="1"/>
  <c r="G216" i="2"/>
  <c r="N161" i="2"/>
  <c r="N166" i="2" s="1"/>
  <c r="M161" i="2"/>
  <c r="M166" i="2" s="1"/>
  <c r="L161" i="2"/>
  <c r="L166" i="2" s="1"/>
  <c r="K161" i="2"/>
  <c r="K166" i="2" s="1"/>
  <c r="N154" i="2"/>
  <c r="M154" i="2"/>
  <c r="L154" i="2"/>
  <c r="K154" i="2"/>
  <c r="N143" i="2"/>
  <c r="M143" i="2"/>
  <c r="L143" i="2"/>
  <c r="K143" i="2"/>
  <c r="N126" i="2"/>
  <c r="M126" i="2"/>
  <c r="L126" i="2"/>
  <c r="K126" i="2"/>
  <c r="N120" i="2"/>
  <c r="M120" i="2"/>
  <c r="L120" i="2"/>
  <c r="K120" i="2"/>
  <c r="N116" i="2"/>
  <c r="N118" i="2" s="1"/>
  <c r="M116" i="2"/>
  <c r="M118" i="2" s="1"/>
  <c r="L116" i="2"/>
  <c r="L118" i="2" s="1"/>
  <c r="K116" i="2"/>
  <c r="K118" i="2" s="1"/>
  <c r="N102" i="2"/>
  <c r="M102" i="2"/>
  <c r="L102" i="2"/>
  <c r="K102" i="2"/>
  <c r="N97" i="2"/>
  <c r="M97" i="2"/>
  <c r="L97" i="2"/>
  <c r="K97" i="2"/>
  <c r="N93" i="2"/>
  <c r="M93" i="2"/>
  <c r="L93" i="2"/>
  <c r="K93" i="2"/>
  <c r="L90" i="2"/>
  <c r="K90" i="2"/>
  <c r="N90" i="2"/>
  <c r="M90" i="2"/>
  <c r="N85" i="2"/>
  <c r="M85" i="2"/>
  <c r="L85" i="2"/>
  <c r="K85" i="2"/>
  <c r="N79" i="2"/>
  <c r="M79" i="2"/>
  <c r="L79" i="2"/>
  <c r="K79" i="2"/>
  <c r="N73" i="2"/>
  <c r="M73" i="2"/>
  <c r="L73" i="2"/>
  <c r="K73" i="2"/>
  <c r="N66" i="2"/>
  <c r="M66" i="2"/>
  <c r="L66" i="2"/>
  <c r="K66" i="2"/>
  <c r="K59" i="2"/>
  <c r="N59" i="2"/>
  <c r="M59" i="2"/>
  <c r="L59" i="2"/>
  <c r="N53" i="2"/>
  <c r="M53" i="2"/>
  <c r="L53" i="2"/>
  <c r="K53" i="2"/>
  <c r="N46" i="2"/>
  <c r="M46" i="2"/>
  <c r="L46" i="2"/>
  <c r="K46" i="2"/>
  <c r="N45" i="2"/>
  <c r="M45" i="2"/>
  <c r="L45" i="2"/>
  <c r="K45" i="2"/>
  <c r="N44" i="2"/>
  <c r="M44" i="2"/>
  <c r="L44" i="2"/>
  <c r="K44" i="2"/>
  <c r="N43" i="2"/>
  <c r="M43" i="2"/>
  <c r="L43" i="2"/>
  <c r="K43" i="2"/>
  <c r="N42" i="2"/>
  <c r="M42" i="2"/>
  <c r="L42" i="2"/>
  <c r="K42" i="2"/>
  <c r="N41" i="2"/>
  <c r="N40" i="2" s="1"/>
  <c r="M41" i="2"/>
  <c r="M40" i="2" s="1"/>
  <c r="L41" i="2"/>
  <c r="K41" i="2"/>
  <c r="K40" i="2" s="1"/>
  <c r="L40" i="2"/>
  <c r="N36" i="2"/>
  <c r="M36" i="2"/>
  <c r="L36" i="2"/>
  <c r="K36" i="2"/>
  <c r="N33" i="2"/>
  <c r="M33" i="2"/>
  <c r="L33" i="2"/>
  <c r="K33" i="2"/>
  <c r="N29" i="2"/>
  <c r="M29" i="2"/>
  <c r="L29" i="2"/>
  <c r="K29" i="2"/>
  <c r="N26" i="2"/>
  <c r="M26" i="2"/>
  <c r="L26" i="2"/>
  <c r="K26" i="2"/>
  <c r="N23" i="2"/>
  <c r="M23" i="2"/>
  <c r="L23" i="2"/>
  <c r="K23" i="2"/>
  <c r="N20" i="2"/>
  <c r="M20" i="2"/>
  <c r="L20" i="2"/>
  <c r="K20" i="2"/>
  <c r="N18" i="2"/>
  <c r="M18" i="2"/>
  <c r="L18" i="2"/>
  <c r="K18" i="2"/>
  <c r="N17" i="2"/>
  <c r="N16" i="2" s="1"/>
  <c r="N15" i="2" s="1"/>
  <c r="M17" i="2"/>
  <c r="L17" i="2"/>
  <c r="K17" i="2"/>
  <c r="M16" i="2"/>
  <c r="M15" i="2" s="1"/>
  <c r="L16" i="2"/>
  <c r="K16" i="2"/>
  <c r="K15" i="2" s="1"/>
  <c r="K100" i="2" l="1"/>
  <c r="L15" i="2"/>
  <c r="L100" i="2" s="1"/>
  <c r="M100" i="2"/>
  <c r="N100" i="2"/>
  <c r="P43" i="2"/>
  <c r="R43" i="2"/>
  <c r="R46" i="2"/>
  <c r="O59" i="2" l="1"/>
  <c r="O85" i="2"/>
  <c r="R85" i="2"/>
  <c r="Q85" i="2"/>
  <c r="P85" i="2"/>
  <c r="R154" i="2" l="1"/>
  <c r="Q154" i="2"/>
  <c r="P154" i="2"/>
  <c r="O154" i="2"/>
  <c r="S73" i="2" l="1"/>
  <c r="S59" i="2"/>
  <c r="K217" i="2"/>
  <c r="S45" i="2"/>
  <c r="K218" i="2" s="1"/>
  <c r="S44" i="2"/>
  <c r="S43" i="2"/>
  <c r="K216" i="2" s="1"/>
  <c r="S42" i="2"/>
  <c r="S41" i="2"/>
  <c r="S40" i="2" l="1"/>
  <c r="O143" i="2"/>
  <c r="O157" i="2" s="1"/>
  <c r="P143" i="2"/>
  <c r="T73" i="2" l="1"/>
  <c r="G218" i="2" l="1"/>
  <c r="G217" i="2"/>
  <c r="N192" i="2"/>
  <c r="N194" i="2" s="1"/>
  <c r="N195" i="2" s="1"/>
  <c r="M192" i="2"/>
  <c r="M194" i="2" s="1"/>
  <c r="M195" i="2" s="1"/>
  <c r="L192" i="2"/>
  <c r="L194" i="2" s="1"/>
  <c r="L195" i="2" s="1"/>
  <c r="K192" i="2"/>
  <c r="K194" i="2" s="1"/>
  <c r="K195" i="2" s="1"/>
  <c r="N186" i="2"/>
  <c r="N188" i="2" s="1"/>
  <c r="N189" i="2" s="1"/>
  <c r="M186" i="2"/>
  <c r="M188" i="2" s="1"/>
  <c r="M189" i="2" s="1"/>
  <c r="L186" i="2"/>
  <c r="L188" i="2" s="1"/>
  <c r="L189" i="2" s="1"/>
  <c r="K186" i="2"/>
  <c r="K188" i="2" s="1"/>
  <c r="K189" i="2" s="1"/>
  <c r="N180" i="2"/>
  <c r="N182" i="2" s="1"/>
  <c r="M180" i="2"/>
  <c r="M182" i="2" s="1"/>
  <c r="L180" i="2"/>
  <c r="L182" i="2" s="1"/>
  <c r="K180" i="2"/>
  <c r="K182" i="2" s="1"/>
  <c r="N174" i="2"/>
  <c r="N176" i="2" s="1"/>
  <c r="M174" i="2"/>
  <c r="M176" i="2" s="1"/>
  <c r="L174" i="2"/>
  <c r="L176" i="2" s="1"/>
  <c r="K174" i="2"/>
  <c r="K176" i="2" s="1"/>
  <c r="N170" i="2"/>
  <c r="N172" i="2" s="1"/>
  <c r="M170" i="2"/>
  <c r="M172" i="2" s="1"/>
  <c r="L170" i="2"/>
  <c r="L172" i="2" s="1"/>
  <c r="K170" i="2"/>
  <c r="K172" i="2" s="1"/>
  <c r="M157" i="2"/>
  <c r="M158" i="2" s="1"/>
  <c r="L157" i="2"/>
  <c r="L158" i="2" s="1"/>
  <c r="K157" i="2"/>
  <c r="K158" i="2" s="1"/>
  <c r="M140" i="2"/>
  <c r="L140" i="2"/>
  <c r="K140" i="2"/>
  <c r="N122" i="2"/>
  <c r="M122" i="2"/>
  <c r="L122" i="2"/>
  <c r="K122" i="2"/>
  <c r="K123" i="2" s="1"/>
  <c r="N110" i="2"/>
  <c r="M110" i="2"/>
  <c r="L110" i="2"/>
  <c r="K110" i="2"/>
  <c r="N140" i="2" l="1"/>
  <c r="M167" i="2"/>
  <c r="M177" i="2"/>
  <c r="M111" i="2"/>
  <c r="L111" i="2"/>
  <c r="N111" i="2"/>
  <c r="L123" i="2"/>
  <c r="N157" i="2"/>
  <c r="N158" i="2" s="1"/>
  <c r="N167" i="2"/>
  <c r="N177" i="2"/>
  <c r="N183" i="2"/>
  <c r="M123" i="2"/>
  <c r="K167" i="2"/>
  <c r="K177" i="2"/>
  <c r="K183" i="2"/>
  <c r="M183" i="2"/>
  <c r="N123" i="2"/>
  <c r="L167" i="2"/>
  <c r="L177" i="2"/>
  <c r="L183" i="2"/>
  <c r="K111" i="2"/>
  <c r="Q43" i="2"/>
  <c r="O43" i="2"/>
  <c r="I216" i="2" s="1"/>
  <c r="R59" i="2"/>
  <c r="Q59" i="2"/>
  <c r="P59" i="2"/>
  <c r="K196" i="2" l="1"/>
  <c r="L196" i="2"/>
  <c r="M196" i="2"/>
  <c r="N196" i="2"/>
  <c r="R44" i="2"/>
  <c r="Q44" i="2"/>
  <c r="P44" i="2"/>
  <c r="O44" i="2"/>
  <c r="I217" i="2"/>
  <c r="Q46" i="2"/>
  <c r="P46" i="2"/>
  <c r="O46" i="2"/>
  <c r="R73" i="2"/>
  <c r="Q73" i="2"/>
  <c r="O16" i="2" l="1"/>
  <c r="O36" i="2" l="1"/>
  <c r="T16" i="2"/>
  <c r="S16" i="2"/>
  <c r="Q16" i="2"/>
  <c r="P16" i="2"/>
  <c r="T18" i="2"/>
  <c r="S18" i="2"/>
  <c r="R18" i="2"/>
  <c r="Q18" i="2"/>
  <c r="P18" i="2"/>
  <c r="O18" i="2"/>
  <c r="Q79" i="2" l="1"/>
  <c r="R45" i="2"/>
  <c r="Q45" i="2"/>
  <c r="T79" i="2"/>
  <c r="S79" i="2"/>
  <c r="R79" i="2"/>
  <c r="P79" i="2"/>
  <c r="O79" i="2"/>
  <c r="T66" i="2"/>
  <c r="S66" i="2"/>
  <c r="M213" i="2"/>
  <c r="M212" i="2" s="1"/>
  <c r="K213" i="2"/>
  <c r="K212" i="2" s="1"/>
  <c r="K211" i="2" s="1"/>
  <c r="T143" i="2"/>
  <c r="S143" i="2"/>
  <c r="R143" i="2"/>
  <c r="Q143" i="2"/>
  <c r="Q157" i="2" s="1"/>
  <c r="T180" i="2"/>
  <c r="T182" i="2" s="1"/>
  <c r="S180" i="2"/>
  <c r="R180" i="2"/>
  <c r="R182" i="2" s="1"/>
  <c r="Q180" i="2"/>
  <c r="Q182" i="2" s="1"/>
  <c r="P180" i="2"/>
  <c r="P182" i="2" s="1"/>
  <c r="P183" i="2" s="1"/>
  <c r="O180" i="2"/>
  <c r="O182" i="2" s="1"/>
  <c r="O17" i="2"/>
  <c r="O15" i="2" s="1"/>
  <c r="P17" i="2"/>
  <c r="P15" i="2" s="1"/>
  <c r="Q17" i="2"/>
  <c r="Q15" i="2" s="1"/>
  <c r="R17" i="2"/>
  <c r="R16" i="2" s="1"/>
  <c r="R15" i="2" s="1"/>
  <c r="S17" i="2"/>
  <c r="S15" i="2" s="1"/>
  <c r="T17" i="2"/>
  <c r="T15" i="2" s="1"/>
  <c r="O20" i="2"/>
  <c r="P20" i="2"/>
  <c r="Q20" i="2"/>
  <c r="R20" i="2"/>
  <c r="S20" i="2"/>
  <c r="T20" i="2"/>
  <c r="O23" i="2"/>
  <c r="P23" i="2"/>
  <c r="Q23" i="2"/>
  <c r="R23" i="2"/>
  <c r="S23" i="2"/>
  <c r="T23" i="2"/>
  <c r="O26" i="2"/>
  <c r="P26" i="2"/>
  <c r="Q26" i="2"/>
  <c r="R26" i="2"/>
  <c r="S26" i="2"/>
  <c r="T26" i="2"/>
  <c r="O29" i="2"/>
  <c r="P29" i="2"/>
  <c r="Q29" i="2"/>
  <c r="R29" i="2"/>
  <c r="S29" i="2"/>
  <c r="T29" i="2"/>
  <c r="O33" i="2"/>
  <c r="P33" i="2"/>
  <c r="Q33" i="2"/>
  <c r="R33" i="2"/>
  <c r="S33" i="2"/>
  <c r="T33" i="2"/>
  <c r="P36" i="2"/>
  <c r="Q36" i="2"/>
  <c r="R36" i="2"/>
  <c r="S36" i="2"/>
  <c r="T36" i="2"/>
  <c r="T41" i="2"/>
  <c r="O42" i="2"/>
  <c r="P42" i="2"/>
  <c r="R42" i="2"/>
  <c r="T42" i="2"/>
  <c r="T43" i="2"/>
  <c r="M216" i="2" s="1"/>
  <c r="T45" i="2"/>
  <c r="M218" i="2" s="1"/>
  <c r="S46" i="2"/>
  <c r="T46" i="2"/>
  <c r="O53" i="2"/>
  <c r="P53" i="2"/>
  <c r="Q53" i="2"/>
  <c r="R53" i="2"/>
  <c r="S53" i="2"/>
  <c r="T53" i="2"/>
  <c r="T59" i="2"/>
  <c r="S85" i="2"/>
  <c r="T85" i="2"/>
  <c r="R90" i="2"/>
  <c r="O93" i="2"/>
  <c r="P93" i="2"/>
  <c r="Q93" i="2"/>
  <c r="R93" i="2"/>
  <c r="S93" i="2"/>
  <c r="T93" i="2"/>
  <c r="O97" i="2"/>
  <c r="P97" i="2"/>
  <c r="Q97" i="2"/>
  <c r="R97" i="2"/>
  <c r="S97" i="2"/>
  <c r="T97" i="2"/>
  <c r="O102" i="2"/>
  <c r="O110" i="2" s="1"/>
  <c r="P102" i="2"/>
  <c r="P110" i="2" s="1"/>
  <c r="Q102" i="2"/>
  <c r="Q110" i="2" s="1"/>
  <c r="R102" i="2"/>
  <c r="R110" i="2" s="1"/>
  <c r="S102" i="2"/>
  <c r="S110" i="2" s="1"/>
  <c r="T102" i="2"/>
  <c r="T110" i="2" s="1"/>
  <c r="O116" i="2"/>
  <c r="O118" i="2" s="1"/>
  <c r="P116" i="2"/>
  <c r="P118" i="2" s="1"/>
  <c r="Q116" i="2"/>
  <c r="Q118" i="2" s="1"/>
  <c r="R116" i="2"/>
  <c r="R118" i="2" s="1"/>
  <c r="S116" i="2"/>
  <c r="S118" i="2" s="1"/>
  <c r="T116" i="2"/>
  <c r="T118" i="2" s="1"/>
  <c r="O120" i="2"/>
  <c r="O122" i="2" s="1"/>
  <c r="P120" i="2"/>
  <c r="P122" i="2" s="1"/>
  <c r="Q120" i="2"/>
  <c r="Q122" i="2" s="1"/>
  <c r="R120" i="2"/>
  <c r="R122" i="2" s="1"/>
  <c r="S120" i="2"/>
  <c r="S122" i="2" s="1"/>
  <c r="T120" i="2"/>
  <c r="T122" i="2" s="1"/>
  <c r="O126" i="2"/>
  <c r="O139" i="2" s="1"/>
  <c r="P126" i="2"/>
  <c r="P139" i="2" s="1"/>
  <c r="Q126" i="2"/>
  <c r="R126" i="2"/>
  <c r="S126" i="2"/>
  <c r="T126" i="2"/>
  <c r="O158" i="2"/>
  <c r="O161" i="2"/>
  <c r="O166" i="2" s="1"/>
  <c r="P161" i="2"/>
  <c r="P166" i="2" s="1"/>
  <c r="Q161" i="2"/>
  <c r="Q166" i="2" s="1"/>
  <c r="R161" i="2"/>
  <c r="R166" i="2" s="1"/>
  <c r="S161" i="2"/>
  <c r="S166" i="2" s="1"/>
  <c r="T161" i="2"/>
  <c r="T166" i="2" s="1"/>
  <c r="O170" i="2"/>
  <c r="O172" i="2" s="1"/>
  <c r="P170" i="2"/>
  <c r="P172" i="2" s="1"/>
  <c r="Q170" i="2"/>
  <c r="Q172" i="2" s="1"/>
  <c r="R170" i="2"/>
  <c r="R172" i="2" s="1"/>
  <c r="S170" i="2"/>
  <c r="S172" i="2" s="1"/>
  <c r="T170" i="2"/>
  <c r="T172" i="2" s="1"/>
  <c r="G210" i="2"/>
  <c r="O174" i="2"/>
  <c r="O176" i="2" s="1"/>
  <c r="P174" i="2"/>
  <c r="P176" i="2" s="1"/>
  <c r="Q174" i="2"/>
  <c r="Q176" i="2" s="1"/>
  <c r="R174" i="2"/>
  <c r="R176" i="2" s="1"/>
  <c r="S174" i="2"/>
  <c r="S176" i="2" s="1"/>
  <c r="T174" i="2"/>
  <c r="T176" i="2" s="1"/>
  <c r="O186" i="2"/>
  <c r="O188" i="2" s="1"/>
  <c r="O189" i="2" s="1"/>
  <c r="P186" i="2"/>
  <c r="P188" i="2" s="1"/>
  <c r="P189" i="2" s="1"/>
  <c r="Q186" i="2"/>
  <c r="Q188" i="2" s="1"/>
  <c r="Q189" i="2" s="1"/>
  <c r="R186" i="2"/>
  <c r="R188" i="2" s="1"/>
  <c r="R189" i="2" s="1"/>
  <c r="S186" i="2"/>
  <c r="S188" i="2" s="1"/>
  <c r="S189" i="2" s="1"/>
  <c r="T186" i="2"/>
  <c r="T188" i="2" s="1"/>
  <c r="T189" i="2" s="1"/>
  <c r="O192" i="2"/>
  <c r="O194" i="2" s="1"/>
  <c r="O195" i="2" s="1"/>
  <c r="P192" i="2"/>
  <c r="P194" i="2" s="1"/>
  <c r="P195" i="2" s="1"/>
  <c r="Q192" i="2"/>
  <c r="Q194" i="2" s="1"/>
  <c r="Q195" i="2" s="1"/>
  <c r="R192" i="2"/>
  <c r="R194" i="2" s="1"/>
  <c r="R195" i="2" s="1"/>
  <c r="S192" i="2"/>
  <c r="S194" i="2" s="1"/>
  <c r="S195" i="2" s="1"/>
  <c r="T192" i="2"/>
  <c r="T194" i="2" s="1"/>
  <c r="T195" i="2" s="1"/>
  <c r="R183" i="2"/>
  <c r="T183" i="2"/>
  <c r="M217" i="2"/>
  <c r="G213" i="2"/>
  <c r="G212" i="2" s="1"/>
  <c r="G211" i="2" s="1"/>
  <c r="G209" i="2"/>
  <c r="G208" i="2"/>
  <c r="R167" i="2" l="1"/>
  <c r="S182" i="2"/>
  <c r="S183" i="2" s="1"/>
  <c r="R40" i="2"/>
  <c r="R100" i="2" s="1"/>
  <c r="R111" i="2" s="1"/>
  <c r="R177" i="2"/>
  <c r="T167" i="2"/>
  <c r="O140" i="2"/>
  <c r="T157" i="2"/>
  <c r="T158" i="2" s="1"/>
  <c r="T123" i="2"/>
  <c r="P167" i="2"/>
  <c r="P177" i="2"/>
  <c r="Q167" i="2"/>
  <c r="Q183" i="2"/>
  <c r="S177" i="2"/>
  <c r="S167" i="2"/>
  <c r="Q177" i="2"/>
  <c r="T177" i="2"/>
  <c r="O177" i="2"/>
  <c r="R123" i="2"/>
  <c r="T140" i="2"/>
  <c r="S140" i="2"/>
  <c r="S123" i="2"/>
  <c r="O123" i="2"/>
  <c r="R157" i="2"/>
  <c r="R158" i="2" s="1"/>
  <c r="O183" i="2"/>
  <c r="R140" i="2"/>
  <c r="Q123" i="2"/>
  <c r="S157" i="2"/>
  <c r="S158" i="2" s="1"/>
  <c r="P157" i="2"/>
  <c r="P158" i="2" s="1"/>
  <c r="O167" i="2"/>
  <c r="P140" i="2"/>
  <c r="Q140" i="2"/>
  <c r="P123" i="2"/>
  <c r="Q90" i="2"/>
  <c r="Q158" i="2"/>
  <c r="T40" i="2"/>
  <c r="T90" i="2"/>
  <c r="S90" i="2"/>
  <c r="M211" i="2"/>
  <c r="P90" i="2"/>
  <c r="O90" i="2"/>
  <c r="O40" i="2"/>
  <c r="Q40" i="2"/>
  <c r="P40" i="2"/>
  <c r="I213" i="2"/>
  <c r="I212" i="2" s="1"/>
  <c r="I211" i="2" s="1"/>
  <c r="G207" i="2"/>
  <c r="R196" i="2" l="1"/>
  <c r="I210" i="2" s="1"/>
  <c r="T100" i="2"/>
  <c r="T111" i="2" s="1"/>
  <c r="T196" i="2" s="1"/>
  <c r="M208" i="2" s="1"/>
  <c r="M207" i="2" s="1"/>
  <c r="Q100" i="2"/>
  <c r="Q111" i="2" s="1"/>
  <c r="Q196" i="2" s="1"/>
  <c r="I209" i="2" s="1"/>
  <c r="O100" i="2"/>
  <c r="O111" i="2" s="1"/>
  <c r="O196" i="2" s="1"/>
  <c r="P100" i="2"/>
  <c r="P111" i="2" s="1"/>
  <c r="P196" i="2" s="1"/>
  <c r="I208" i="2" s="1"/>
  <c r="S100" i="2"/>
  <c r="S111" i="2" l="1"/>
  <c r="I207" i="2"/>
  <c r="S196" i="2" l="1"/>
  <c r="K208" i="2" s="1"/>
  <c r="K207" i="2" s="1"/>
</calcChain>
</file>

<file path=xl/sharedStrings.xml><?xml version="1.0" encoding="utf-8"?>
<sst xmlns="http://schemas.openxmlformats.org/spreadsheetml/2006/main" count="585" uniqueCount="188">
  <si>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</si>
  <si>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</si>
  <si>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</si>
  <si>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</si>
  <si>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</si>
  <si>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</si>
  <si>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</si>
  <si>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</si>
  <si>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</si>
  <si>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</si>
  <si>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</si>
  <si>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</si>
  <si>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</si>
  <si>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</si>
  <si>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</si>
  <si>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</si>
  <si>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</si>
  <si>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</si>
  <si>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</si>
  <si>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</si>
  <si>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</si>
  <si>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</si>
  <si>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</si>
  <si>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</si>
  <si>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</si>
  <si>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</si>
  <si>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</si>
  <si>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</si>
  <si>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</si>
  <si>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</si>
  <si>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</si>
  <si>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</si>
  <si>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</si>
  <si>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</si>
  <si>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</si>
  <si>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</si>
  <si>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</si>
  <si>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</si>
  <si>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</si>
  <si>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</si>
  <si>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</si>
  <si>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</t>
  </si>
  <si>
    <t>04</t>
  </si>
  <si>
    <t>06</t>
  </si>
  <si>
    <t>05</t>
  </si>
  <si>
    <t>07</t>
  </si>
  <si>
    <t>08</t>
  </si>
  <si>
    <t xml:space="preserve">09 PROGRAMA. ŠVIETIMO, SPORTO PASLAUGŲ TIEKIMAS IR PLĖTRA SAVIVALDYBĖS TERITORIJOJE </t>
  </si>
  <si>
    <t>Kokybiškas ugdymo proceso organizavimas ir saugios aplinkos kūrimas</t>
  </si>
  <si>
    <t>Sudaryti sąlygas ugdytis ir įgyti išsilavinimą pagal įvairias ugdymo programas</t>
  </si>
  <si>
    <t xml:space="preserve">Ikimokyklinio ugdymo proceso užtikrinimas: </t>
  </si>
  <si>
    <t>Alytaus r. Miroslavo ikimokyklinio ugdymo skyriuje</t>
  </si>
  <si>
    <t>Vidurinio ugdymo proceso užtikrinimas:</t>
  </si>
  <si>
    <t>Alytaus r. Butrimonių gimnazijoje</t>
  </si>
  <si>
    <t>Alytaus r. Daugų Vlado Mirono gimnazijoje</t>
  </si>
  <si>
    <t>Alytaus r. Krokialaukio Tomo Noraus-Naruševičiaus gimnazijoje</t>
  </si>
  <si>
    <t>Alytaus r. Miroslavo gimnazijoje</t>
  </si>
  <si>
    <t>Alytaus r. Pivašiūnų gimnazijoje</t>
  </si>
  <si>
    <t>Alytaus r. Simno gimnazijoje</t>
  </si>
  <si>
    <t>Alytaus r. Simno specialioji mokykla</t>
  </si>
  <si>
    <t>Pagrindinio ugdymo proceso užtikrinimas:</t>
  </si>
  <si>
    <t>Teikti pedagoginės psichologinės pagalbos paslaugas, skirtas Alytaus rajono savivaldybės ugdymo įstaigų vaikams ir mokiniams bei ugdymo įstaigų bendruomenėms</t>
  </si>
  <si>
    <t xml:space="preserve">Lėšų skyrimas švietimo centralizuotoms priemonėms </t>
  </si>
  <si>
    <t>Tenkinti mokinių pažinimo, lavinimosi ir saviraiškos poreikius meno ir sporto srityse teikiant kokybišką ugdymo programų įvairovę, padėsiančią mokiniams tapti aktyviais visuomenės nariais</t>
  </si>
  <si>
    <t>Neformalusis vaikų ugdymas</t>
  </si>
  <si>
    <t>Siekti rezultatyvios sporto plėtros, sudaryti palankią sportavimo aplinką</t>
  </si>
  <si>
    <t>Užimti Alytaus rajono gyventojus sporto ir kita sveikatinimo veikla, tenkinant jų pažinimo, lavinimosi, sportinio meistriškumo didinimo, saviraiškos bei bendravimo poreikius</t>
  </si>
  <si>
    <t>Sudaryti sąlygas formuotis jauno žmogaus asmenybei</t>
  </si>
  <si>
    <t xml:space="preserve">Efektyvios darbo aplinkos užtikrinimas Švietimo, kultūros ir sporto skyriuje </t>
  </si>
  <si>
    <t>Remti Lietuvos Respublikos universitetinėse aukštosiose mokyklose, kolegijose studijuojančius asmenis, profesinių mokyklų mokinius</t>
  </si>
  <si>
    <t>Teikti paramą  asmenims studijuojantiems  universitetinėse aukštosiose mokyklose, kolegijose ir besimokantiems profesinėse mokyklose</t>
  </si>
  <si>
    <t>Mokyklinės dokumentacijos pavadinimų kiekis, vnt.</t>
  </si>
  <si>
    <t>Mokinių skaičiaus kitimas</t>
  </si>
  <si>
    <t>D</t>
  </si>
  <si>
    <t>09</t>
  </si>
  <si>
    <t>ES</t>
  </si>
  <si>
    <t>asmenimis</t>
  </si>
  <si>
    <t xml:space="preserve">Vaikų ir mokinių skaičiaus kaita lankančių (rugsėjo 1 d.)
</t>
  </si>
  <si>
    <t>vnt.</t>
  </si>
  <si>
    <t>nuolat/
išskirtiniu grafiku</t>
  </si>
  <si>
    <t>dalyvių
 skaičius</t>
  </si>
  <si>
    <t>Renginių skaičius</t>
  </si>
  <si>
    <t>Sporto klubų skaičius</t>
  </si>
  <si>
    <t>Komandų skaičius</t>
  </si>
  <si>
    <t>Sporto projektų skaičius</t>
  </si>
  <si>
    <t>Dalyvių skaičius</t>
  </si>
  <si>
    <t>Stovyklų skaičius</t>
  </si>
  <si>
    <t>Pareigybių skaičius</t>
  </si>
  <si>
    <t>Olimpiadų ir konkursų nugalėtojų ir prizininkų skaičius</t>
  </si>
  <si>
    <t>Sportinių varžybų skaičius</t>
  </si>
  <si>
    <t>Tarptautinės Mokytojo dienos paminėjimas</t>
  </si>
  <si>
    <t>Apdovanojamų geriausių abiturientų skaičius</t>
  </si>
  <si>
    <t>Kvalifikaciniai renginiai</t>
  </si>
  <si>
    <t>Premijas gavusių geriausių mokytojų skaičius</t>
  </si>
  <si>
    <t>Neformalaus vaikų švietimo programų skaičius</t>
  </si>
  <si>
    <t>Konkursų organizavimas</t>
  </si>
  <si>
    <t>Festivalių organizavimas</t>
  </si>
  <si>
    <t>Sporto varžybų organizavimas</t>
  </si>
  <si>
    <t>Mokyklos įvaizdžio turtinimas, naujovių sklaida įvairiomis priemonėmis</t>
  </si>
  <si>
    <t>Vienam mokiniui vidutiniškai, tenkančios išlaidos</t>
  </si>
  <si>
    <t>Koordinuojamų sporto projektų skaičius</t>
  </si>
  <si>
    <t>Pateiktų studentų  ir mokinių prašymų skaičius</t>
  </si>
  <si>
    <t>188718528</t>
  </si>
  <si>
    <t>A11</t>
  </si>
  <si>
    <t>10</t>
  </si>
  <si>
    <t>proc.</t>
  </si>
  <si>
    <t>Panaudota lėšų</t>
  </si>
  <si>
    <t>260</t>
  </si>
  <si>
    <t>A10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</si>
  <si>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</si>
  <si>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</si>
  <si>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190247688</t>
  </si>
  <si>
    <t>A11.4</t>
  </si>
  <si>
    <t>190244044</t>
  </si>
  <si>
    <t>A11.2</t>
  </si>
  <si>
    <t>190244763</t>
  </si>
  <si>
    <t>A11.1</t>
  </si>
  <si>
    <t>290245670</t>
  </si>
  <si>
    <t>A11.5</t>
  </si>
  <si>
    <t>290244230</t>
  </si>
  <si>
    <t>A11.7</t>
  </si>
  <si>
    <t>Alytaus r. Daugų Vlado Mirono gimnazijos Venciūnų ikimokyklinio ugdymo skyriuje</t>
  </si>
  <si>
    <t>Alytaus r. Butrimonių gimnazijos Butrimonių ikimokyklinio ugdymo skyriuje</t>
  </si>
  <si>
    <t>Alytaus r. Daugų Vlado Mirono gimnazijos Daugų ikimokyklinio ugdymo skyriuje</t>
  </si>
  <si>
    <t>Alytaus r. Simno gimnazijos Simno ikimokyklinio ugdymo skyriuje</t>
  </si>
  <si>
    <t>Alytaus r. Daugų Vlado Mirono gimnazijos Alovės pagrindinio ugdymo skyriuje</t>
  </si>
  <si>
    <t>A11.3</t>
  </si>
  <si>
    <t>190245331</t>
  </si>
  <si>
    <t>A11.6</t>
  </si>
  <si>
    <t>190245865</t>
  </si>
  <si>
    <t>A11.9</t>
  </si>
  <si>
    <t>190984347</t>
  </si>
  <si>
    <t>Moksleivių, gavusių vairuotojo pažymėjimą, skaičius</t>
  </si>
  <si>
    <t>Sudaryti saugias sąlygas mokiniams pasiekti mokyklą, užtikrinti gimnazijoms laiku sukomplektuoti trūkstamus dalykų mokytojus ugdymo plano įgyvendinimui ir specialistus pagalbai mokiniui suteikti</t>
  </si>
  <si>
    <t>Mokinių ir mokytojų kelionės išlaidų organizavimas ir kompensavimas:</t>
  </si>
  <si>
    <t>Kelionės išlaidų kompensaciją gaunančių mokytojų ir pagalbos specialistų skaičius</t>
  </si>
  <si>
    <t>Mokinių, pavežamų į mokyklą 
skaičius</t>
  </si>
  <si>
    <t>Sudarytos galimybės savivaldybės biudžeto lėšomis remiamuose sporto klubuose ir daugiafunkciuose centruos moterims ir vyrams sportuoti</t>
  </si>
  <si>
    <t>Sudaryti sąlygas gauti specialiąją pedagoginę, psichologinę pagalbą ir kitą ugdymo proceso kokybės gerinimui įtakos turinčią pagalbą, užtikrinant kompleksinių paslaugų vaikui ir šeimai pagalbos teikimo koordinavimą ir kokybę</t>
  </si>
  <si>
    <t>Mokytojų kvalifikacijos tobulinimo renginiai</t>
  </si>
  <si>
    <t>Mokytojų dalyvaujančių kvalifikacijos tobulinimo renginiuose skaičius</t>
  </si>
  <si>
    <t>Gavusių kompleksinę pagalbą asmenų skaičius</t>
  </si>
  <si>
    <t>Teikti tarpinstitucinio bendradarbiavimo koordinavimo paslaugas, skirtas Alytaus rajono savivaldybės vaikams, padedant jo tėvams (globėjams, rūpintojams) kurta saugią aplinką, užtikrinant gyvenimo, asmeninių bei socialinių ryšių kokybę</t>
  </si>
  <si>
    <t>Užtikrinti moksleivių konkurencingumą, įsitraukiant į darbo rinką</t>
  </si>
  <si>
    <t>Sudaryti tinkamas sąlygas darbo aplinkos kūrimui Alytaus rajono savivaldybės skyriui, kuruojančiam švietimą</t>
  </si>
  <si>
    <t>Organizuoti kiekvienam rajono moksleiviui prieinamą neformalųjį ugdymą, teikiant kokybiškas meninio ir sportinio ugdymo paslaugas</t>
  </si>
  <si>
    <t>Alytaus r. Daugų Vlado Mirono gimnazijos Makniūnų ikimokyklinio ugdymo skyriuje</t>
  </si>
  <si>
    <t>KT</t>
  </si>
  <si>
    <t>VB</t>
  </si>
  <si>
    <t>Užtikrinti moksleivių užimtumo projektų finansavimą, nediskriminuojant jų amžiaus, socialinės padėties ir lyties pagrindu</t>
  </si>
  <si>
    <t>Mokymosi visą gyvenimą koncepcijos skatinimas ir plėtojimas, didinant suaugusiųjų neformalaus ugdymo galimybių prieinamumą, vadovaujantis lyčių lygybės ir nediskriminavimo principais</t>
  </si>
  <si>
    <t xml:space="preserve">Neformalaus suaugusiųjų švietimo paslaugas gavusių asmenų skaičius (ne mažiau, kaip 40 proc. tos pačios lyties asmenų) </t>
  </si>
  <si>
    <t>Teikti kvalifikuotą pagalbą centralizuotiems švietimo ir sporto renginiams bei išplėtoti švietimo infrastruktūrą</t>
  </si>
  <si>
    <t>D išeitinėms</t>
  </si>
  <si>
    <t>D išeitinėms ir DNR</t>
  </si>
  <si>
    <t xml:space="preserve">D išeitinėms </t>
  </si>
  <si>
    <t>2023-ųjų lėšų projektas</t>
  </si>
  <si>
    <t>2021-ųjų
 metų</t>
  </si>
  <si>
    <t>2023-ųjų 
metų</t>
  </si>
  <si>
    <t>Ikimokyklinio ir priešmokyklinio ugdymo proceso užtikrinimas 096</t>
  </si>
  <si>
    <t>Specialiosios  pedagoginės psichologinės pagalbos teikimas 0962</t>
  </si>
  <si>
    <t>Tarpinstitucinio bendradarbiavimo koordinatoriaus  pareigybei išlaikyti savivaldybėje finansavimas 0964</t>
  </si>
  <si>
    <t>Švietimo centralizuotos priemonės 096</t>
  </si>
  <si>
    <t>Švietimo įstaigų centralizuotos priemonės 096</t>
  </si>
  <si>
    <t>Neformalus vaikų švietimas 0961</t>
  </si>
  <si>
    <t>Alytaus rajono savivaldybės sporto rėmimo projektų finansavimas 091</t>
  </si>
  <si>
    <t>Moksleivių užimtumo projektų finansavimas 092</t>
  </si>
  <si>
    <t>Vairavimo mokymų dalinis kompensavimas 0965</t>
  </si>
  <si>
    <t>Švietimo darbuotojų veiklos organizavimas 094</t>
  </si>
  <si>
    <t>Plėtoti ir padidinti galimybes gyventojams, nediskriminuojant jų amžiaus, socialinės padėties, gyvenamosios vietos ir lyties pagrindu, gauti socialiai teisingas, tikslingas ir kryptingas neformalaus suaugusiųjų švietimo priemones ir paslaugas 09612</t>
  </si>
  <si>
    <t>Studijų rėmimo fondo finansavimas 095</t>
  </si>
  <si>
    <r>
      <rPr>
        <b/>
        <sz val="12"/>
        <rFont val="Times New Roman"/>
        <family val="1"/>
        <charset val="186"/>
      </rPr>
      <t xml:space="preserve"> 2022-2024 METŲ ŠVIETIMO, SPORTO PASLAUGŲ TIEKIMO IR PLĖTROS SAVIVALDYBĖS TERITORIJOJE 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</si>
  <si>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</si>
  <si>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</si>
  <si>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</si>
  <si>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</si>
  <si>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</si>
  <si>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</si>
  <si>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Koordinuotai teikiamų paslaugų vaikams nuo gimimo iki 18 metų (turintiems didelių ir labai didelių specialiųjų ugdymosi poreikių iki 21 metų) ir vaiko atstovams koordinavimui finansuoti</t>
  </si>
  <si>
    <t>Plėtoti mokymosi visą gyvenimą koncepciją, vykdant neformalaus suaugusiųjų švietimo programas</t>
  </si>
  <si>
    <t>12</t>
  </si>
  <si>
    <t>270</t>
  </si>
  <si>
    <t>Bendrojo ugdymo mokyklų tinklo stiprinimo iniciatyvoms skatinti 0971</t>
  </si>
  <si>
    <t>D išeitinėms ir DNR; ukrainiečiams</t>
  </si>
  <si>
    <t>Vaikų atvykusių iš Ukrainos mokymosi išlaidų finansavimas</t>
  </si>
  <si>
    <t>D ukrainiečiams</t>
  </si>
  <si>
    <t>Alytaus r. Butrimonių gimnazijos Punios pradinio ugdymo skyrius</t>
  </si>
  <si>
    <t>PATVIRTINTA    
Alytaus rajono savivaldybės tarybos                    2022 m. vasario 17 d. sprendimu Nr. K-1 (Alytaus rajono savivaldybės tarybos 2022 m. spalio 27 d. sprendimo Nr. K-185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</si>
</sst>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520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5" borderId="0" xfId="0" applyNumberFormat="1" applyFont="1" applyFill="1" applyBorder="1" applyAlignment="1">
      <alignment horizontal="center" vertical="top"/>
    </xf>
    <xf numFmtId="49" fontId="14" fillId="25" borderId="0" xfId="0" applyNumberFormat="1" applyFont="1" applyFill="1" applyBorder="1" applyAlignment="1">
      <alignment horizontal="right" vertical="top"/>
    </xf>
    <xf numFmtId="165" fontId="13" fillId="25" borderId="0" xfId="0" applyNumberFormat="1" applyFont="1" applyFill="1" applyBorder="1" applyAlignment="1">
      <alignment horizontal="center" vertical="top"/>
    </xf>
    <xf numFmtId="0" fontId="10" fillId="26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165" fontId="15" fillId="0" borderId="6" xfId="0" applyNumberFormat="1" applyFont="1" applyFill="1" applyBorder="1" applyAlignment="1">
      <alignment horizontal="center" vertical="center"/>
    </xf>
    <xf numFmtId="49" fontId="13" fillId="24" borderId="7" xfId="0" applyNumberFormat="1" applyFont="1" applyFill="1" applyBorder="1" applyAlignment="1">
      <alignment horizontal="center" vertical="center"/>
    </xf>
    <xf numFmtId="165" fontId="13" fillId="24" borderId="8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textRotation="90" wrapText="1"/>
    </xf>
    <xf numFmtId="49" fontId="13" fillId="8" borderId="10" xfId="0" applyNumberFormat="1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/>
    </xf>
    <xf numFmtId="165" fontId="13" fillId="8" borderId="7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center" vertical="center"/>
    </xf>
    <xf numFmtId="165" fontId="13" fillId="8" borderId="15" xfId="0" applyNumberFormat="1" applyFont="1" applyFill="1" applyBorder="1" applyAlignment="1">
      <alignment horizontal="center" vertical="center"/>
    </xf>
    <xf numFmtId="165" fontId="13" fillId="8" borderId="16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right" vertical="center"/>
    </xf>
    <xf numFmtId="165" fontId="13" fillId="4" borderId="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3" fillId="8" borderId="19" xfId="0" applyNumberFormat="1" applyFont="1" applyFill="1" applyBorder="1" applyAlignment="1">
      <alignment horizontal="center" vertical="center"/>
    </xf>
    <xf numFmtId="165" fontId="13" fillId="8" borderId="20" xfId="0" applyNumberFormat="1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/>
    </xf>
    <xf numFmtId="0" fontId="15" fillId="0" borderId="22" xfId="0" applyFont="1" applyBorder="1" applyAlignment="1">
      <alignment vertical="center"/>
    </xf>
    <xf numFmtId="0" fontId="15" fillId="0" borderId="23" xfId="0" applyFont="1" applyBorder="1" applyAlignment="1">
      <alignment vertical="center"/>
    </xf>
    <xf numFmtId="0" fontId="15" fillId="0" borderId="22" xfId="0" applyFont="1" applyBorder="1" applyAlignment="1">
      <alignment vertical="center" wrapText="1"/>
    </xf>
    <xf numFmtId="0" fontId="15" fillId="0" borderId="22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49" fontId="13" fillId="4" borderId="26" xfId="0" applyNumberFormat="1" applyFont="1" applyFill="1" applyBorder="1" applyAlignment="1">
      <alignment horizontal="center" vertical="center"/>
    </xf>
    <xf numFmtId="165" fontId="15" fillId="0" borderId="23" xfId="0" applyNumberFormat="1" applyFont="1" applyFill="1" applyBorder="1" applyAlignment="1">
      <alignment horizontal="left" vertical="center" wrapText="1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22" xfId="0" applyNumberFormat="1" applyFont="1" applyFill="1" applyBorder="1" applyAlignment="1">
      <alignment horizontal="left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165" fontId="15" fillId="0" borderId="27" xfId="0" applyNumberFormat="1" applyFont="1" applyFill="1" applyBorder="1" applyAlignment="1">
      <alignment horizontal="left" vertical="center" wrapText="1"/>
    </xf>
    <xf numFmtId="165" fontId="15" fillId="0" borderId="28" xfId="0" applyNumberFormat="1" applyFont="1" applyFill="1" applyBorder="1" applyAlignment="1">
      <alignment horizontal="center" vertical="center" wrapText="1"/>
    </xf>
    <xf numFmtId="49" fontId="15" fillId="0" borderId="23" xfId="0" applyNumberFormat="1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center" vertical="center"/>
    </xf>
    <xf numFmtId="165" fontId="15" fillId="0" borderId="29" xfId="0" applyNumberFormat="1" applyFont="1" applyFill="1" applyBorder="1" applyAlignment="1">
      <alignment horizontal="center" vertical="center"/>
    </xf>
    <xf numFmtId="49" fontId="15" fillId="0" borderId="27" xfId="0" applyNumberFormat="1" applyFont="1" applyFill="1" applyBorder="1" applyAlignment="1">
      <alignment horizontal="left" vertical="center" wrapText="1"/>
    </xf>
    <xf numFmtId="49" fontId="15" fillId="0" borderId="28" xfId="0" applyNumberFormat="1" applyFont="1" applyFill="1" applyBorder="1" applyAlignment="1">
      <alignment horizontal="center" vertical="center"/>
    </xf>
    <xf numFmtId="49" fontId="13" fillId="4" borderId="30" xfId="0" applyNumberFormat="1" applyFont="1" applyFill="1" applyBorder="1" applyAlignment="1">
      <alignment horizontal="right" vertical="center"/>
    </xf>
    <xf numFmtId="165" fontId="13" fillId="4" borderId="34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vertical="center"/>
    </xf>
    <xf numFmtId="49" fontId="13" fillId="4" borderId="26" xfId="0" applyNumberFormat="1" applyFont="1" applyFill="1" applyBorder="1" applyAlignment="1">
      <alignment vertical="center"/>
    </xf>
    <xf numFmtId="165" fontId="13" fillId="4" borderId="26" xfId="0" applyNumberFormat="1" applyFont="1" applyFill="1" applyBorder="1" applyAlignment="1">
      <alignment vertical="center"/>
    </xf>
    <xf numFmtId="165" fontId="13" fillId="4" borderId="35" xfId="0" applyNumberFormat="1" applyFont="1" applyFill="1" applyBorder="1" applyAlignment="1">
      <alignment vertical="center"/>
    </xf>
    <xf numFmtId="165" fontId="13" fillId="8" borderId="36" xfId="0" applyNumberFormat="1" applyFont="1" applyFill="1" applyBorder="1" applyAlignment="1">
      <alignment horizontal="right" vertical="center"/>
    </xf>
    <xf numFmtId="165" fontId="13" fillId="8" borderId="37" xfId="0" applyNumberFormat="1" applyFont="1" applyFill="1" applyBorder="1" applyAlignment="1">
      <alignment horizontal="center" vertical="center"/>
    </xf>
    <xf numFmtId="49" fontId="13" fillId="24" borderId="7" xfId="0" applyNumberFormat="1" applyFont="1" applyFill="1" applyBorder="1" applyAlignment="1">
      <alignment horizontal="right" vertical="center"/>
    </xf>
    <xf numFmtId="165" fontId="15" fillId="0" borderId="22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3" fillId="24" borderId="37" xfId="0" applyNumberFormat="1" applyFont="1" applyFill="1" applyBorder="1" applyAlignment="1">
      <alignment horizontal="center" vertical="center"/>
    </xf>
    <xf numFmtId="165" fontId="13" fillId="24" borderId="19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5" fillId="0" borderId="40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 wrapText="1"/>
    </xf>
    <xf numFmtId="49" fontId="13" fillId="27" borderId="17" xfId="0" applyNumberFormat="1" applyFont="1" applyFill="1" applyBorder="1" applyAlignment="1">
      <alignment horizontal="center" vertical="center"/>
    </xf>
    <xf numFmtId="165" fontId="13" fillId="27" borderId="41" xfId="0" applyNumberFormat="1" applyFont="1" applyFill="1" applyBorder="1" applyAlignment="1">
      <alignment horizontal="center" vertical="center"/>
    </xf>
    <xf numFmtId="165" fontId="13" fillId="27" borderId="42" xfId="0" applyNumberFormat="1" applyFont="1" applyFill="1" applyBorder="1" applyAlignment="1">
      <alignment horizontal="center" vertical="center"/>
    </xf>
    <xf numFmtId="165" fontId="13" fillId="27" borderId="43" xfId="0" applyNumberFormat="1" applyFont="1" applyFill="1" applyBorder="1" applyAlignment="1">
      <alignment horizontal="center" vertical="center"/>
    </xf>
    <xf numFmtId="165" fontId="13" fillId="28" borderId="41" xfId="0" applyNumberFormat="1" applyFont="1" applyFill="1" applyBorder="1" applyAlignment="1">
      <alignment horizontal="center" vertical="center"/>
    </xf>
    <xf numFmtId="165" fontId="13" fillId="28" borderId="42" xfId="0" applyNumberFormat="1" applyFont="1" applyFill="1" applyBorder="1" applyAlignment="1">
      <alignment horizontal="center" vertical="center"/>
    </xf>
    <xf numFmtId="165" fontId="13" fillId="28" borderId="43" xfId="0" applyNumberFormat="1" applyFont="1" applyFill="1" applyBorder="1" applyAlignment="1">
      <alignment horizontal="center" vertical="center"/>
    </xf>
    <xf numFmtId="165" fontId="13" fillId="27" borderId="17" xfId="0" applyNumberFormat="1" applyFont="1" applyFill="1" applyBorder="1" applyAlignment="1">
      <alignment horizontal="center" vertical="center"/>
    </xf>
    <xf numFmtId="165" fontId="13" fillId="27" borderId="44" xfId="0" applyNumberFormat="1" applyFont="1" applyFill="1" applyBorder="1" applyAlignment="1">
      <alignment horizontal="center" vertical="center"/>
    </xf>
    <xf numFmtId="49" fontId="13" fillId="27" borderId="11" xfId="0" applyNumberFormat="1" applyFont="1" applyFill="1" applyBorder="1" applyAlignment="1">
      <alignment horizontal="center" vertical="center"/>
    </xf>
    <xf numFmtId="165" fontId="13" fillId="27" borderId="45" xfId="0" applyNumberFormat="1" applyFont="1" applyFill="1" applyBorder="1" applyAlignment="1">
      <alignment horizontal="center" vertical="center"/>
    </xf>
    <xf numFmtId="165" fontId="13" fillId="27" borderId="6" xfId="0" applyNumberFormat="1" applyFont="1" applyFill="1" applyBorder="1" applyAlignment="1">
      <alignment horizontal="center" vertical="center"/>
    </xf>
    <xf numFmtId="165" fontId="13" fillId="28" borderId="45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3" fillId="28" borderId="46" xfId="0" applyNumberFormat="1" applyFont="1" applyFill="1" applyBorder="1" applyAlignment="1">
      <alignment horizontal="center" vertical="center"/>
    </xf>
    <xf numFmtId="165" fontId="13" fillId="27" borderId="11" xfId="0" applyNumberFormat="1" applyFont="1" applyFill="1" applyBorder="1" applyAlignment="1">
      <alignment horizontal="center" vertical="center"/>
    </xf>
    <xf numFmtId="165" fontId="13" fillId="27" borderId="24" xfId="0" applyNumberFormat="1" applyFont="1" applyFill="1" applyBorder="1" applyAlignment="1">
      <alignment horizontal="center" vertical="center"/>
    </xf>
    <xf numFmtId="49" fontId="15" fillId="0" borderId="11" xfId="0" applyNumberFormat="1" applyFont="1" applyBorder="1" applyAlignment="1">
      <alignment horizontal="center" vertical="center"/>
    </xf>
    <xf numFmtId="165" fontId="15" fillId="0" borderId="45" xfId="0" applyNumberFormat="1" applyFont="1" applyFill="1" applyBorder="1" applyAlignment="1">
      <alignment horizontal="center" vertical="center"/>
    </xf>
    <xf numFmtId="165" fontId="15" fillId="0" borderId="46" xfId="0" applyNumberFormat="1" applyFont="1" applyFill="1" applyBorder="1" applyAlignment="1">
      <alignment horizontal="center" vertical="center"/>
    </xf>
    <xf numFmtId="165" fontId="15" fillId="0" borderId="11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vertical="center" wrapText="1"/>
    </xf>
    <xf numFmtId="0" fontId="15" fillId="0" borderId="12" xfId="0" applyFont="1" applyBorder="1" applyAlignment="1">
      <alignment vertical="center"/>
    </xf>
    <xf numFmtId="0" fontId="15" fillId="0" borderId="25" xfId="0" applyFont="1" applyBorder="1" applyAlignment="1">
      <alignment vertical="center"/>
    </xf>
    <xf numFmtId="49" fontId="15" fillId="0" borderId="21" xfId="0" applyNumberFormat="1" applyFont="1" applyBorder="1" applyAlignment="1">
      <alignment horizontal="center" vertical="center"/>
    </xf>
    <xf numFmtId="165" fontId="15" fillId="0" borderId="21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/>
    </xf>
    <xf numFmtId="165" fontId="15" fillId="0" borderId="12" xfId="0" applyNumberFormat="1" applyFont="1" applyBorder="1" applyAlignment="1">
      <alignment horizontal="center" vertical="center"/>
    </xf>
    <xf numFmtId="0" fontId="15" fillId="0" borderId="7" xfId="0" applyFont="1" applyBorder="1" applyAlignment="1">
      <alignment vertical="center" wrapText="1"/>
    </xf>
    <xf numFmtId="0" fontId="15" fillId="0" borderId="7" xfId="0" applyFont="1" applyBorder="1" applyAlignment="1">
      <alignment vertical="center"/>
    </xf>
    <xf numFmtId="49" fontId="13" fillId="0" borderId="38" xfId="0" applyNumberFormat="1" applyFont="1" applyFill="1" applyBorder="1" applyAlignment="1">
      <alignment horizontal="center" vertical="center" wrapText="1"/>
    </xf>
    <xf numFmtId="0" fontId="13" fillId="0" borderId="51" xfId="0" applyFont="1" applyFill="1" applyBorder="1" applyAlignment="1">
      <alignment horizontal="left" vertical="center" wrapText="1"/>
    </xf>
    <xf numFmtId="49" fontId="13" fillId="27" borderId="50" xfId="0" applyNumberFormat="1" applyFont="1" applyFill="1" applyBorder="1" applyAlignment="1">
      <alignment horizontal="center" vertical="center"/>
    </xf>
    <xf numFmtId="165" fontId="13" fillId="27" borderId="52" xfId="0" applyNumberFormat="1" applyFont="1" applyFill="1" applyBorder="1" applyAlignment="1">
      <alignment horizontal="center" vertical="center"/>
    </xf>
    <xf numFmtId="0" fontId="15" fillId="26" borderId="12" xfId="0" applyFont="1" applyFill="1" applyBorder="1" applyAlignment="1">
      <alignment vertical="center" wrapText="1"/>
    </xf>
    <xf numFmtId="0" fontId="15" fillId="0" borderId="50" xfId="0" applyFont="1" applyFill="1" applyBorder="1" applyAlignment="1">
      <alignment horizontal="left" vertical="center" wrapText="1"/>
    </xf>
    <xf numFmtId="0" fontId="15" fillId="0" borderId="50" xfId="0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53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54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3" fillId="0" borderId="21" xfId="0" applyFont="1" applyFill="1" applyBorder="1" applyAlignment="1">
      <alignment horizontal="left" vertical="center" wrapText="1"/>
    </xf>
    <xf numFmtId="49" fontId="13" fillId="27" borderId="22" xfId="0" applyNumberFormat="1" applyFont="1" applyFill="1" applyBorder="1" applyAlignment="1">
      <alignment horizontal="center" vertical="center"/>
    </xf>
    <xf numFmtId="165" fontId="13" fillId="28" borderId="53" xfId="0" applyNumberFormat="1" applyFont="1" applyFill="1" applyBorder="1" applyAlignment="1">
      <alignment horizontal="center" vertical="center"/>
    </xf>
    <xf numFmtId="49" fontId="15" fillId="0" borderId="22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center" vertical="center"/>
    </xf>
    <xf numFmtId="165" fontId="13" fillId="27" borderId="23" xfId="0" applyNumberFormat="1" applyFont="1" applyFill="1" applyBorder="1" applyAlignment="1">
      <alignment horizontal="center" vertical="center"/>
    </xf>
    <xf numFmtId="165" fontId="13" fillId="27" borderId="61" xfId="0" applyNumberFormat="1" applyFont="1" applyFill="1" applyBorder="1" applyAlignment="1">
      <alignment horizontal="center" vertical="center"/>
    </xf>
    <xf numFmtId="165" fontId="13" fillId="27" borderId="22" xfId="0" applyNumberFormat="1" applyFont="1" applyFill="1" applyBorder="1" applyAlignment="1">
      <alignment horizontal="center" vertical="center"/>
    </xf>
    <xf numFmtId="165" fontId="13" fillId="27" borderId="39" xfId="0" applyNumberFormat="1" applyFont="1" applyFill="1" applyBorder="1" applyAlignment="1">
      <alignment horizontal="center" vertical="center"/>
    </xf>
    <xf numFmtId="49" fontId="13" fillId="27" borderId="62" xfId="0" applyNumberFormat="1" applyFont="1" applyFill="1" applyBorder="1" applyAlignment="1">
      <alignment horizontal="center" vertical="center"/>
    </xf>
    <xf numFmtId="165" fontId="13" fillId="27" borderId="62" xfId="0" applyNumberFormat="1" applyFont="1" applyFill="1" applyBorder="1" applyAlignment="1">
      <alignment horizontal="center" vertical="center"/>
    </xf>
    <xf numFmtId="165" fontId="15" fillId="0" borderId="28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wrapText="1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3" fillId="4" borderId="37" xfId="0" applyNumberFormat="1" applyFont="1" applyFill="1" applyBorder="1" applyAlignment="1">
      <alignment horizontal="center" vertical="center"/>
    </xf>
    <xf numFmtId="165" fontId="13" fillId="27" borderId="63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64" xfId="0" applyNumberFormat="1" applyFont="1" applyFill="1" applyBorder="1" applyAlignment="1">
      <alignment horizontal="center" vertical="center"/>
    </xf>
    <xf numFmtId="165" fontId="15" fillId="0" borderId="24" xfId="0" applyNumberFormat="1" applyFont="1" applyBorder="1" applyAlignment="1">
      <alignment horizontal="center" vertical="center"/>
    </xf>
    <xf numFmtId="165" fontId="15" fillId="0" borderId="22" xfId="0" applyNumberFormat="1" applyFont="1" applyBorder="1" applyAlignment="1">
      <alignment horizontal="center" vertical="center"/>
    </xf>
    <xf numFmtId="1" fontId="15" fillId="0" borderId="17" xfId="0" applyNumberFormat="1" applyFont="1" applyFill="1" applyBorder="1" applyAlignment="1">
      <alignment horizontal="center" vertical="center"/>
    </xf>
    <xf numFmtId="1" fontId="15" fillId="0" borderId="44" xfId="0" applyNumberFormat="1" applyFont="1" applyFill="1" applyBorder="1" applyAlignment="1">
      <alignment horizontal="center" vertical="center"/>
    </xf>
    <xf numFmtId="1" fontId="15" fillId="0" borderId="11" xfId="0" applyNumberFormat="1" applyFont="1" applyFill="1" applyBorder="1" applyAlignment="1">
      <alignment horizontal="center" vertical="center"/>
    </xf>
    <xf numFmtId="1" fontId="15" fillId="0" borderId="24" xfId="0" applyNumberFormat="1" applyFont="1" applyFill="1" applyBorder="1" applyAlignment="1">
      <alignment horizontal="center" vertical="center"/>
    </xf>
    <xf numFmtId="165" fontId="15" fillId="0" borderId="65" xfId="0" applyNumberFormat="1" applyFont="1" applyFill="1" applyBorder="1" applyAlignment="1">
      <alignment horizontal="center" vertical="center" wrapText="1"/>
    </xf>
    <xf numFmtId="49" fontId="15" fillId="0" borderId="44" xfId="0" applyNumberFormat="1" applyFont="1" applyFill="1" applyBorder="1" applyAlignment="1">
      <alignment horizontal="center" vertical="center"/>
    </xf>
    <xf numFmtId="165" fontId="15" fillId="0" borderId="55" xfId="0" applyNumberFormat="1" applyFont="1" applyFill="1" applyBorder="1" applyAlignment="1">
      <alignment horizontal="center" vertical="center"/>
    </xf>
    <xf numFmtId="165" fontId="15" fillId="0" borderId="56" xfId="0" applyNumberFormat="1" applyFont="1" applyFill="1" applyBorder="1" applyAlignment="1">
      <alignment horizontal="center" vertical="center"/>
    </xf>
    <xf numFmtId="165" fontId="15" fillId="0" borderId="57" xfId="0" applyNumberFormat="1" applyFont="1" applyFill="1" applyBorder="1" applyAlignment="1">
      <alignment horizontal="center" vertical="center"/>
    </xf>
    <xf numFmtId="165" fontId="15" fillId="0" borderId="0" xfId="0" applyNumberFormat="1" applyFont="1" applyFill="1" applyBorder="1" applyAlignment="1">
      <alignment horizontal="center" vertical="center"/>
    </xf>
    <xf numFmtId="49" fontId="15" fillId="0" borderId="6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49" fontId="15" fillId="0" borderId="21" xfId="0" applyNumberFormat="1" applyFont="1" applyBorder="1" applyAlignment="1">
      <alignment horizontal="center" vertical="center" wrapText="1"/>
    </xf>
    <xf numFmtId="165" fontId="13" fillId="27" borderId="66" xfId="0" applyNumberFormat="1" applyFont="1" applyFill="1" applyBorder="1" applyAlignment="1">
      <alignment horizontal="center" vertical="center"/>
    </xf>
    <xf numFmtId="165" fontId="15" fillId="30" borderId="6" xfId="0" applyNumberFormat="1" applyFont="1" applyFill="1" applyBorder="1" applyAlignment="1">
      <alignment horizontal="center" vertical="center"/>
    </xf>
    <xf numFmtId="165" fontId="15" fillId="30" borderId="45" xfId="0" applyNumberFormat="1" applyFont="1" applyFill="1" applyBorder="1" applyAlignment="1">
      <alignment horizontal="center" vertical="center"/>
    </xf>
    <xf numFmtId="165" fontId="15" fillId="30" borderId="46" xfId="0" applyNumberFormat="1" applyFont="1" applyFill="1" applyBorder="1" applyAlignment="1">
      <alignment horizontal="center" vertical="center"/>
    </xf>
    <xf numFmtId="165" fontId="15" fillId="0" borderId="53" xfId="0" applyNumberFormat="1" applyFont="1" applyFill="1" applyBorder="1" applyAlignment="1">
      <alignment horizontal="center" vertical="center"/>
    </xf>
    <xf numFmtId="165" fontId="15" fillId="26" borderId="68" xfId="0" applyNumberFormat="1" applyFont="1" applyFill="1" applyBorder="1" applyAlignment="1">
      <alignment horizontal="center" vertical="center"/>
    </xf>
    <xf numFmtId="165" fontId="15" fillId="26" borderId="55" xfId="0" applyNumberFormat="1" applyFont="1" applyFill="1" applyBorder="1" applyAlignment="1">
      <alignment horizontal="center" vertical="center"/>
    </xf>
    <xf numFmtId="165" fontId="15" fillId="26" borderId="56" xfId="0" applyNumberFormat="1" applyFont="1" applyFill="1" applyBorder="1" applyAlignment="1">
      <alignment horizontal="center" vertical="center"/>
    </xf>
    <xf numFmtId="165" fontId="15" fillId="26" borderId="57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 wrapText="1"/>
    </xf>
    <xf numFmtId="165" fontId="15" fillId="26" borderId="15" xfId="0" applyNumberFormat="1" applyFont="1" applyFill="1" applyBorder="1" applyAlignment="1">
      <alignment horizontal="center" vertical="center" wrapText="1"/>
    </xf>
    <xf numFmtId="165" fontId="15" fillId="26" borderId="16" xfId="0" applyNumberFormat="1" applyFont="1" applyFill="1" applyBorder="1" applyAlignment="1">
      <alignment horizontal="center" vertical="center" wrapText="1"/>
    </xf>
    <xf numFmtId="165" fontId="15" fillId="26" borderId="28" xfId="0" applyNumberFormat="1" applyFont="1" applyFill="1" applyBorder="1" applyAlignment="1">
      <alignment horizontal="center" vertical="center"/>
    </xf>
    <xf numFmtId="165" fontId="15" fillId="26" borderId="45" xfId="0" applyNumberFormat="1" applyFont="1" applyFill="1" applyBorder="1" applyAlignment="1">
      <alignment horizontal="center" vertical="center"/>
    </xf>
    <xf numFmtId="165" fontId="15" fillId="26" borderId="6" xfId="0" applyNumberFormat="1" applyFont="1" applyFill="1" applyBorder="1" applyAlignment="1">
      <alignment horizontal="center" vertical="center"/>
    </xf>
    <xf numFmtId="165" fontId="15" fillId="26" borderId="46" xfId="0" applyNumberFormat="1" applyFont="1" applyFill="1" applyBorder="1" applyAlignment="1">
      <alignment horizontal="center" vertical="center"/>
    </xf>
    <xf numFmtId="165" fontId="15" fillId="30" borderId="47" xfId="0" applyNumberFormat="1" applyFont="1" applyFill="1" applyBorder="1" applyAlignment="1">
      <alignment horizontal="center" vertical="center"/>
    </xf>
    <xf numFmtId="165" fontId="15" fillId="30" borderId="5" xfId="0" applyNumberFormat="1" applyFont="1" applyFill="1" applyBorder="1" applyAlignment="1">
      <alignment horizontal="center" vertical="center"/>
    </xf>
    <xf numFmtId="165" fontId="15" fillId="30" borderId="48" xfId="0" applyNumberFormat="1" applyFont="1" applyFill="1" applyBorder="1" applyAlignment="1">
      <alignment horizontal="center" vertical="center"/>
    </xf>
    <xf numFmtId="165" fontId="15" fillId="30" borderId="22" xfId="0" applyNumberFormat="1" applyFont="1" applyFill="1" applyBorder="1" applyAlignment="1">
      <alignment horizontal="center" vertical="center"/>
    </xf>
    <xf numFmtId="165" fontId="15" fillId="30" borderId="62" xfId="0" applyNumberFormat="1" applyFont="1" applyFill="1" applyBorder="1" applyAlignment="1">
      <alignment horizontal="center" vertical="center"/>
    </xf>
    <xf numFmtId="165" fontId="15" fillId="30" borderId="66" xfId="0" applyNumberFormat="1" applyFont="1" applyFill="1" applyBorder="1" applyAlignment="1">
      <alignment horizontal="center" vertical="center"/>
    </xf>
    <xf numFmtId="165" fontId="15" fillId="30" borderId="38" xfId="0" applyNumberFormat="1" applyFont="1" applyFill="1" applyBorder="1" applyAlignment="1">
      <alignment horizontal="center" vertical="center"/>
    </xf>
    <xf numFmtId="165" fontId="15" fillId="30" borderId="67" xfId="0" applyNumberFormat="1" applyFont="1" applyFill="1" applyBorder="1" applyAlignment="1">
      <alignment horizontal="center" vertical="center"/>
    </xf>
    <xf numFmtId="165" fontId="15" fillId="30" borderId="59" xfId="0" applyNumberFormat="1" applyFont="1" applyFill="1" applyBorder="1" applyAlignment="1">
      <alignment horizontal="center" vertical="center"/>
    </xf>
    <xf numFmtId="165" fontId="15" fillId="30" borderId="60" xfId="0" applyNumberFormat="1" applyFont="1" applyFill="1" applyBorder="1" applyAlignment="1">
      <alignment horizontal="center" vertical="center"/>
    </xf>
    <xf numFmtId="165" fontId="15" fillId="30" borderId="68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 wrapText="1"/>
    </xf>
    <xf numFmtId="165" fontId="15" fillId="26" borderId="38" xfId="0" applyNumberFormat="1" applyFont="1" applyFill="1" applyBorder="1" applyAlignment="1">
      <alignment horizontal="center" vertical="center" wrapText="1"/>
    </xf>
    <xf numFmtId="165" fontId="15" fillId="26" borderId="67" xfId="0" applyNumberFormat="1" applyFont="1" applyFill="1" applyBorder="1" applyAlignment="1">
      <alignment horizontal="center" vertical="center" wrapText="1"/>
    </xf>
    <xf numFmtId="165" fontId="15" fillId="26" borderId="45" xfId="0" applyNumberFormat="1" applyFont="1" applyFill="1" applyBorder="1" applyAlignment="1">
      <alignment horizontal="center" vertical="center" wrapText="1"/>
    </xf>
    <xf numFmtId="165" fontId="15" fillId="26" borderId="6" xfId="0" applyNumberFormat="1" applyFont="1" applyFill="1" applyBorder="1" applyAlignment="1">
      <alignment horizontal="center" vertical="center" wrapText="1"/>
    </xf>
    <xf numFmtId="165" fontId="15" fillId="26" borderId="46" xfId="0" applyNumberFormat="1" applyFont="1" applyFill="1" applyBorder="1" applyAlignment="1">
      <alignment horizontal="center" vertical="center" wrapText="1"/>
    </xf>
    <xf numFmtId="165" fontId="15" fillId="26" borderId="55" xfId="0" applyNumberFormat="1" applyFont="1" applyFill="1" applyBorder="1" applyAlignment="1">
      <alignment horizontal="center" vertical="center" wrapText="1"/>
    </xf>
    <xf numFmtId="165" fontId="15" fillId="26" borderId="56" xfId="0" applyNumberFormat="1" applyFont="1" applyFill="1" applyBorder="1" applyAlignment="1">
      <alignment horizontal="center" vertical="center" wrapText="1"/>
    </xf>
    <xf numFmtId="165" fontId="15" fillId="26" borderId="57" xfId="0" applyNumberFormat="1" applyFont="1" applyFill="1" applyBorder="1" applyAlignment="1">
      <alignment horizontal="center" vertical="center" wrapText="1"/>
    </xf>
    <xf numFmtId="165" fontId="15" fillId="0" borderId="68" xfId="0" applyNumberFormat="1" applyFont="1" applyFill="1" applyBorder="1" applyAlignment="1">
      <alignment horizontal="center" vertical="center"/>
    </xf>
    <xf numFmtId="49" fontId="15" fillId="26" borderId="21" xfId="0" applyNumberFormat="1" applyFont="1" applyFill="1" applyBorder="1" applyAlignment="1">
      <alignment horizontal="center" vertical="center"/>
    </xf>
    <xf numFmtId="165" fontId="15" fillId="26" borderId="40" xfId="0" applyNumberFormat="1" applyFont="1" applyFill="1" applyBorder="1" applyAlignment="1">
      <alignment horizontal="center" vertical="center"/>
    </xf>
    <xf numFmtId="165" fontId="15" fillId="26" borderId="49" xfId="0" applyNumberFormat="1" applyFont="1" applyFill="1" applyBorder="1" applyAlignment="1">
      <alignment horizontal="center" vertical="center"/>
    </xf>
    <xf numFmtId="165" fontId="15" fillId="26" borderId="77" xfId="0" applyNumberFormat="1" applyFont="1" applyFill="1" applyBorder="1" applyAlignment="1">
      <alignment horizontal="center" vertical="center"/>
    </xf>
    <xf numFmtId="165" fontId="15" fillId="26" borderId="22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 wrapText="1"/>
    </xf>
    <xf numFmtId="0" fontId="17" fillId="0" borderId="0" xfId="31" applyFont="1" applyAlignment="1">
      <alignment horizontal="center" wrapText="1"/>
    </xf>
    <xf numFmtId="0" fontId="12" fillId="0" borderId="0" xfId="35" applyFont="1" applyAlignment="1">
      <alignment horizontal="left" vertical="top" wrapText="1"/>
    </xf>
    <xf numFmtId="0" fontId="15" fillId="0" borderId="5" xfId="0" applyFont="1" applyFill="1" applyBorder="1" applyAlignment="1">
      <alignment horizontal="left" vertical="center" wrapText="1"/>
    </xf>
    <xf numFmtId="0" fontId="15" fillId="0" borderId="12" xfId="0" applyFont="1" applyBorder="1" applyAlignment="1">
      <alignment horizontal="center" vertical="center"/>
    </xf>
    <xf numFmtId="49" fontId="13" fillId="8" borderId="10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49" fontId="13" fillId="4" borderId="10" xfId="0" applyNumberFormat="1" applyFont="1" applyFill="1" applyBorder="1" applyAlignment="1">
      <alignment horizontal="center" vertical="center"/>
    </xf>
    <xf numFmtId="0" fontId="13" fillId="26" borderId="38" xfId="0" applyFont="1" applyFill="1" applyBorder="1" applyAlignment="1">
      <alignment horizontal="left" vertical="center" wrapText="1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26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165" fontId="15" fillId="26" borderId="5" xfId="0" applyNumberFormat="1" applyFont="1" applyFill="1" applyBorder="1" applyAlignment="1">
      <alignment horizontal="center" vertical="center"/>
    </xf>
    <xf numFmtId="165" fontId="15" fillId="26" borderId="60" xfId="0" applyNumberFormat="1" applyFont="1" applyFill="1" applyBorder="1" applyAlignment="1">
      <alignment horizontal="center" vertical="center"/>
    </xf>
    <xf numFmtId="165" fontId="15" fillId="26" borderId="15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165" fontId="15" fillId="0" borderId="12" xfId="0" applyNumberFormat="1" applyFont="1" applyFill="1" applyBorder="1" applyAlignment="1">
      <alignment horizontal="center" vertical="center"/>
    </xf>
    <xf numFmtId="165" fontId="15" fillId="26" borderId="48" xfId="0" applyNumberFormat="1" applyFont="1" applyFill="1" applyBorder="1" applyAlignment="1">
      <alignment horizontal="center" vertical="center"/>
    </xf>
    <xf numFmtId="165" fontId="15" fillId="26" borderId="16" xfId="0" applyNumberFormat="1" applyFont="1" applyFill="1" applyBorder="1" applyAlignment="1">
      <alignment horizontal="center" vertical="center"/>
    </xf>
    <xf numFmtId="165" fontId="15" fillId="0" borderId="60" xfId="0" applyNumberFormat="1" applyFont="1" applyFill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165" fontId="15" fillId="26" borderId="47" xfId="0" applyNumberFormat="1" applyFont="1" applyFill="1" applyBorder="1" applyAlignment="1">
      <alignment horizontal="center" vertical="center"/>
    </xf>
    <xf numFmtId="165" fontId="15" fillId="26" borderId="59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left" vertical="center" wrapText="1"/>
    </xf>
    <xf numFmtId="165" fontId="15" fillId="0" borderId="59" xfId="0" applyNumberFormat="1" applyFont="1" applyFill="1" applyBorder="1" applyAlignment="1">
      <alignment horizontal="center" vertical="center"/>
    </xf>
    <xf numFmtId="165" fontId="15" fillId="26" borderId="38" xfId="0" applyNumberFormat="1" applyFont="1" applyFill="1" applyBorder="1" applyAlignment="1">
      <alignment horizontal="center" vertical="center"/>
    </xf>
    <xf numFmtId="165" fontId="15" fillId="26" borderId="67" xfId="0" applyNumberFormat="1" applyFont="1" applyFill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/>
    </xf>
    <xf numFmtId="0" fontId="13" fillId="0" borderId="38" xfId="0" applyFont="1" applyFill="1" applyBorder="1" applyAlignment="1">
      <alignment horizontal="left" vertical="center" wrapText="1"/>
    </xf>
    <xf numFmtId="165" fontId="13" fillId="24" borderId="9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 textRotation="90" wrapText="1"/>
    </xf>
    <xf numFmtId="49" fontId="13" fillId="4" borderId="26" xfId="0" applyNumberFormat="1" applyFont="1" applyFill="1" applyBorder="1" applyAlignment="1">
      <alignment horizontal="right" vertical="center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0" fontId="15" fillId="26" borderId="6" xfId="0" applyFont="1" applyFill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49" fontId="13" fillId="8" borderId="7" xfId="0" applyNumberFormat="1" applyFont="1" applyFill="1" applyBorder="1" applyAlignment="1">
      <alignment horizontal="center" vertical="center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49" fontId="13" fillId="26" borderId="39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 wrapText="1"/>
    </xf>
    <xf numFmtId="0" fontId="15" fillId="0" borderId="40" xfId="0" applyFont="1" applyBorder="1" applyAlignment="1">
      <alignment horizontal="left" vertical="center" wrapText="1"/>
    </xf>
    <xf numFmtId="0" fontId="15" fillId="0" borderId="58" xfId="0" applyFont="1" applyBorder="1" applyAlignment="1">
      <alignment horizontal="left" vertical="center" wrapText="1"/>
    </xf>
    <xf numFmtId="0" fontId="15" fillId="0" borderId="29" xfId="0" applyFont="1" applyBorder="1" applyAlignment="1">
      <alignment horizontal="left" vertical="center" wrapText="1"/>
    </xf>
    <xf numFmtId="49" fontId="13" fillId="8" borderId="10" xfId="0" applyNumberFormat="1" applyFont="1" applyFill="1" applyBorder="1" applyAlignment="1">
      <alignment horizontal="center" vertical="center"/>
    </xf>
    <xf numFmtId="49" fontId="13" fillId="8" borderId="50" xfId="0" applyNumberFormat="1" applyFont="1" applyFill="1" applyBorder="1" applyAlignment="1">
      <alignment horizontal="center" vertical="center"/>
    </xf>
    <xf numFmtId="49" fontId="13" fillId="4" borderId="10" xfId="0" applyNumberFormat="1" applyFont="1" applyFill="1" applyBorder="1" applyAlignment="1">
      <alignment horizontal="center" vertical="center"/>
    </xf>
    <xf numFmtId="49" fontId="13" fillId="4" borderId="50" xfId="0" applyNumberFormat="1" applyFont="1" applyFill="1" applyBorder="1" applyAlignment="1">
      <alignment horizontal="center" vertical="center"/>
    </xf>
    <xf numFmtId="49" fontId="13" fillId="26" borderId="41" xfId="0" applyNumberFormat="1" applyFont="1" applyFill="1" applyBorder="1" applyAlignment="1">
      <alignment horizontal="center" vertical="center"/>
    </xf>
    <xf numFmtId="49" fontId="13" fillId="26" borderId="45" xfId="0" applyNumberFormat="1" applyFont="1" applyFill="1" applyBorder="1" applyAlignment="1">
      <alignment horizontal="center" vertical="center"/>
    </xf>
    <xf numFmtId="0" fontId="15" fillId="0" borderId="34" xfId="0" applyFont="1" applyFill="1" applyBorder="1" applyAlignment="1">
      <alignment horizontal="left" vertical="center" wrapText="1"/>
    </xf>
    <xf numFmtId="0" fontId="15" fillId="0" borderId="52" xfId="0" applyFont="1" applyFill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 wrapText="1"/>
    </xf>
    <xf numFmtId="49" fontId="15" fillId="0" borderId="38" xfId="0" applyNumberFormat="1" applyFont="1" applyBorder="1" applyAlignment="1">
      <alignment horizontal="center" vertical="center" wrapText="1"/>
    </xf>
    <xf numFmtId="49" fontId="15" fillId="0" borderId="5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33" xfId="0" applyNumberFormat="1" applyFont="1" applyBorder="1" applyAlignment="1">
      <alignment horizontal="center" vertical="center"/>
    </xf>
    <xf numFmtId="49" fontId="15" fillId="0" borderId="67" xfId="0" applyNumberFormat="1" applyFont="1" applyBorder="1" applyAlignment="1">
      <alignment horizontal="center" vertical="center"/>
    </xf>
    <xf numFmtId="0" fontId="15" fillId="0" borderId="10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165" fontId="15" fillId="26" borderId="5" xfId="0" applyNumberFormat="1" applyFont="1" applyFill="1" applyBorder="1" applyAlignment="1">
      <alignment horizontal="center" vertical="center"/>
    </xf>
    <xf numFmtId="165" fontId="15" fillId="26" borderId="60" xfId="0" applyNumberFormat="1" applyFont="1" applyFill="1" applyBorder="1" applyAlignment="1">
      <alignment horizontal="center" vertical="center"/>
    </xf>
    <xf numFmtId="165" fontId="15" fillId="26" borderId="38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49" fontId="13" fillId="4" borderId="19" xfId="0" applyNumberFormat="1" applyFont="1" applyFill="1" applyBorder="1" applyAlignment="1">
      <alignment horizontal="right" vertical="center"/>
    </xf>
    <xf numFmtId="49" fontId="13" fillId="4" borderId="20" xfId="0" applyNumberFormat="1" applyFont="1" applyFill="1" applyBorder="1" applyAlignment="1">
      <alignment horizontal="right" vertical="center"/>
    </xf>
    <xf numFmtId="49" fontId="13" fillId="4" borderId="9" xfId="0" applyNumberFormat="1" applyFont="1" applyFill="1" applyBorder="1" applyAlignment="1">
      <alignment horizontal="left" vertical="center"/>
    </xf>
    <xf numFmtId="49" fontId="13" fillId="4" borderId="26" xfId="0" applyNumberFormat="1" applyFont="1" applyFill="1" applyBorder="1" applyAlignment="1">
      <alignment horizontal="left" vertical="center"/>
    </xf>
    <xf numFmtId="49" fontId="13" fillId="4" borderId="35" xfId="0" applyNumberFormat="1" applyFont="1" applyFill="1" applyBorder="1" applyAlignment="1">
      <alignment horizontal="left" vertical="center"/>
    </xf>
    <xf numFmtId="49" fontId="15" fillId="0" borderId="5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 wrapText="1"/>
    </xf>
    <xf numFmtId="49" fontId="15" fillId="0" borderId="15" xfId="0" applyNumberFormat="1" applyFont="1" applyBorder="1" applyAlignment="1">
      <alignment horizontal="center" vertical="center" wrapText="1"/>
    </xf>
    <xf numFmtId="165" fontId="15" fillId="26" borderId="48" xfId="0" applyNumberFormat="1" applyFont="1" applyFill="1" applyBorder="1" applyAlignment="1">
      <alignment horizontal="center" vertical="center"/>
    </xf>
    <xf numFmtId="165" fontId="15" fillId="26" borderId="70" xfId="0" applyNumberFormat="1" applyFont="1" applyFill="1" applyBorder="1" applyAlignment="1">
      <alignment horizontal="center" vertical="center"/>
    </xf>
    <xf numFmtId="165" fontId="15" fillId="26" borderId="67" xfId="0" applyNumberFormat="1" applyFont="1" applyFill="1" applyBorder="1" applyAlignment="1">
      <alignment horizontal="center" vertical="center"/>
    </xf>
    <xf numFmtId="165" fontId="15" fillId="0" borderId="4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5" fillId="0" borderId="66" xfId="0" applyNumberFormat="1" applyFont="1" applyFill="1" applyBorder="1" applyAlignment="1">
      <alignment horizontal="center" vertical="center"/>
    </xf>
    <xf numFmtId="49" fontId="15" fillId="0" borderId="60" xfId="0" applyNumberFormat="1" applyFont="1" applyBorder="1" applyAlignment="1">
      <alignment horizontal="center" vertical="center"/>
    </xf>
    <xf numFmtId="49" fontId="15" fillId="0" borderId="15" xfId="0" applyNumberFormat="1" applyFont="1" applyBorder="1" applyAlignment="1">
      <alignment horizontal="center" vertical="center"/>
    </xf>
    <xf numFmtId="165" fontId="15" fillId="26" borderId="47" xfId="0" applyNumberFormat="1" applyFont="1" applyFill="1" applyBorder="1" applyAlignment="1">
      <alignment horizontal="center" vertical="center"/>
    </xf>
    <xf numFmtId="165" fontId="15" fillId="26" borderId="59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/>
    </xf>
    <xf numFmtId="165" fontId="15" fillId="0" borderId="5" xfId="0" applyNumberFormat="1" applyFont="1" applyFill="1" applyBorder="1" applyAlignment="1">
      <alignment horizontal="center" vertical="center"/>
    </xf>
    <xf numFmtId="165" fontId="15" fillId="0" borderId="60" xfId="0" applyNumberFormat="1" applyFont="1" applyFill="1" applyBorder="1" applyAlignment="1">
      <alignment horizontal="center" vertical="center"/>
    </xf>
    <xf numFmtId="165" fontId="15" fillId="0" borderId="38" xfId="0" applyNumberFormat="1" applyFont="1" applyFill="1" applyBorder="1" applyAlignment="1">
      <alignment horizontal="center" vertical="center"/>
    </xf>
    <xf numFmtId="165" fontId="13" fillId="8" borderId="37" xfId="0" applyNumberFormat="1" applyFont="1" applyFill="1" applyBorder="1" applyAlignment="1">
      <alignment horizontal="right" vertical="center"/>
    </xf>
    <xf numFmtId="165" fontId="13" fillId="8" borderId="19" xfId="0" applyNumberFormat="1" applyFont="1" applyFill="1" applyBorder="1" applyAlignment="1">
      <alignment horizontal="right" vertical="center"/>
    </xf>
    <xf numFmtId="165" fontId="13" fillId="8" borderId="69" xfId="0" applyNumberFormat="1" applyFont="1" applyFill="1" applyBorder="1" applyAlignment="1">
      <alignment horizontal="right" vertical="center"/>
    </xf>
    <xf numFmtId="49" fontId="13" fillId="26" borderId="31" xfId="0" applyNumberFormat="1" applyFont="1" applyFill="1" applyBorder="1" applyAlignment="1">
      <alignment horizontal="center" vertical="center"/>
    </xf>
    <xf numFmtId="49" fontId="13" fillId="26" borderId="14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8" borderId="35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horizontal="left" vertical="center" wrapText="1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26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0" fontId="15" fillId="26" borderId="5" xfId="0" applyFont="1" applyFill="1" applyBorder="1" applyAlignment="1">
      <alignment horizontal="left" vertical="center" wrapText="1"/>
    </xf>
    <xf numFmtId="0" fontId="15" fillId="26" borderId="38" xfId="0" applyFont="1" applyFill="1" applyBorder="1" applyAlignment="1">
      <alignment horizontal="left" vertical="center" wrapText="1"/>
    </xf>
    <xf numFmtId="49" fontId="15" fillId="0" borderId="5" xfId="0" applyNumberFormat="1" applyFont="1" applyBorder="1" applyAlignment="1">
      <alignment horizontal="center" vertical="center" textRotation="90"/>
    </xf>
    <xf numFmtId="49" fontId="15" fillId="0" borderId="38" xfId="0" applyNumberFormat="1" applyFont="1" applyBorder="1" applyAlignment="1">
      <alignment horizontal="center" vertical="center" textRotation="90"/>
    </xf>
    <xf numFmtId="49" fontId="15" fillId="0" borderId="48" xfId="0" applyNumberFormat="1" applyFont="1" applyBorder="1" applyAlignment="1">
      <alignment horizontal="center" vertical="center"/>
    </xf>
    <xf numFmtId="49" fontId="15" fillId="0" borderId="70" xfId="0" applyNumberFormat="1" applyFont="1" applyBorder="1" applyAlignment="1">
      <alignment horizontal="center" vertical="center"/>
    </xf>
    <xf numFmtId="0" fontId="13" fillId="26" borderId="5" xfId="0" applyFont="1" applyFill="1" applyBorder="1" applyAlignment="1">
      <alignment horizontal="left" vertical="center" wrapText="1"/>
    </xf>
    <xf numFmtId="0" fontId="13" fillId="26" borderId="60" xfId="0" applyFont="1" applyFill="1" applyBorder="1" applyAlignment="1">
      <alignment horizontal="left" vertical="center" wrapText="1"/>
    </xf>
    <xf numFmtId="0" fontId="13" fillId="26" borderId="38" xfId="0" applyFont="1" applyFill="1" applyBorder="1" applyAlignment="1">
      <alignment horizontal="left" vertical="center" wrapText="1"/>
    </xf>
    <xf numFmtId="0" fontId="15" fillId="26" borderId="5" xfId="0" applyFont="1" applyFill="1" applyBorder="1" applyAlignment="1">
      <alignment vertical="center" wrapText="1"/>
    </xf>
    <xf numFmtId="0" fontId="15" fillId="26" borderId="60" xfId="0" applyFont="1" applyFill="1" applyBorder="1" applyAlignment="1">
      <alignment vertical="center" wrapText="1"/>
    </xf>
    <xf numFmtId="0" fontId="15" fillId="26" borderId="38" xfId="0" applyFont="1" applyFill="1" applyBorder="1" applyAlignment="1">
      <alignment vertical="center" wrapText="1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0" fontId="17" fillId="0" borderId="0" xfId="0" applyFont="1" applyBorder="1" applyAlignment="1">
      <alignment horizontal="left" vertical="top"/>
    </xf>
    <xf numFmtId="0" fontId="15" fillId="0" borderId="10" xfId="29" applyFont="1" applyBorder="1" applyAlignment="1">
      <alignment horizontal="center" vertical="center" wrapText="1" shrinkToFit="1"/>
    </xf>
    <xf numFmtId="0" fontId="15" fillId="0" borderId="7" xfId="29" applyFont="1" applyBorder="1" applyAlignment="1">
      <alignment horizontal="center" vertical="center" wrapText="1" shrinkToFit="1"/>
    </xf>
    <xf numFmtId="0" fontId="15" fillId="0" borderId="9" xfId="29" applyFont="1" applyBorder="1" applyAlignment="1">
      <alignment horizontal="center" vertical="center" shrinkToFit="1"/>
    </xf>
    <xf numFmtId="0" fontId="15" fillId="0" borderId="26" xfId="29" applyFont="1" applyBorder="1" applyAlignment="1">
      <alignment horizontal="center" vertical="center" shrinkToFit="1"/>
    </xf>
    <xf numFmtId="0" fontId="15" fillId="0" borderId="35" xfId="29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2" fontId="15" fillId="0" borderId="10" xfId="29" applyNumberFormat="1" applyFont="1" applyBorder="1" applyAlignment="1">
      <alignment horizontal="center" vertical="center" shrinkToFit="1"/>
    </xf>
    <xf numFmtId="2" fontId="15" fillId="0" borderId="12" xfId="29" applyNumberFormat="1" applyFont="1" applyBorder="1" applyAlignment="1">
      <alignment horizontal="center" vertical="center" shrinkToFit="1"/>
    </xf>
    <xf numFmtId="2" fontId="15" fillId="0" borderId="7" xfId="29" applyNumberFormat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center" vertical="center" textRotation="90" wrapText="1"/>
    </xf>
    <xf numFmtId="0" fontId="15" fillId="0" borderId="25" xfId="0" applyFont="1" applyBorder="1" applyAlignment="1">
      <alignment horizontal="center" vertical="center" textRotation="90" wrapText="1"/>
    </xf>
    <xf numFmtId="0" fontId="17" fillId="0" borderId="0" xfId="0" applyFont="1" applyBorder="1" applyAlignment="1">
      <alignment vertical="top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45" xfId="0" applyFont="1" applyBorder="1" applyAlignment="1">
      <alignment horizontal="center" vertical="center" textRotation="90" wrapText="1"/>
    </xf>
    <xf numFmtId="0" fontId="15" fillId="0" borderId="47" xfId="0" applyFont="1" applyBorder="1" applyAlignment="1">
      <alignment horizontal="center" vertical="center" textRotation="90" wrapText="1"/>
    </xf>
    <xf numFmtId="0" fontId="15" fillId="0" borderId="12" xfId="29" applyFont="1" applyBorder="1" applyAlignment="1">
      <alignment horizontal="center" vertical="center" wrapText="1" shrinkToFit="1"/>
    </xf>
    <xf numFmtId="0" fontId="15" fillId="0" borderId="6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textRotation="90" wrapText="1"/>
    </xf>
    <xf numFmtId="167" fontId="14" fillId="29" borderId="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Fill="1" applyBorder="1" applyAlignment="1">
      <alignment horizontal="center" vertical="center" wrapText="1"/>
    </xf>
    <xf numFmtId="167" fontId="14" fillId="0" borderId="6" xfId="0" applyNumberFormat="1" applyFont="1" applyFill="1" applyBorder="1" applyAlignment="1">
      <alignment horizontal="center" vertical="center" wrapText="1"/>
    </xf>
    <xf numFmtId="49" fontId="13" fillId="4" borderId="14" xfId="0" applyNumberFormat="1" applyFont="1" applyFill="1" applyBorder="1" applyAlignment="1">
      <alignment horizontal="right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/>
    </xf>
    <xf numFmtId="167" fontId="12" fillId="0" borderId="6" xfId="0" applyNumberFormat="1" applyFont="1" applyBorder="1" applyAlignment="1">
      <alignment horizontal="center" vertical="center" wrapText="1"/>
    </xf>
    <xf numFmtId="167" fontId="14" fillId="31" borderId="45" xfId="31" applyNumberFormat="1" applyFont="1" applyFill="1" applyBorder="1" applyAlignment="1">
      <alignment horizontal="left" vertical="center" wrapText="1"/>
    </xf>
    <xf numFmtId="167" fontId="14" fillId="31" borderId="6" xfId="31" applyNumberFormat="1" applyFont="1" applyFill="1" applyBorder="1" applyAlignment="1">
      <alignment horizontal="left" vertical="center" wrapText="1"/>
    </xf>
    <xf numFmtId="49" fontId="13" fillId="4" borderId="7" xfId="0" applyNumberFormat="1" applyFont="1" applyFill="1" applyBorder="1" applyAlignment="1">
      <alignment horizontal="center" vertical="center"/>
    </xf>
    <xf numFmtId="49" fontId="13" fillId="4" borderId="29" xfId="0" applyNumberFormat="1" applyFont="1" applyFill="1" applyBorder="1" applyAlignment="1">
      <alignment horizontal="left" vertical="center"/>
    </xf>
    <xf numFmtId="49" fontId="13" fillId="4" borderId="71" xfId="0" applyNumberFormat="1" applyFont="1" applyFill="1" applyBorder="1" applyAlignment="1">
      <alignment horizontal="left" vertical="center"/>
    </xf>
    <xf numFmtId="49" fontId="15" fillId="0" borderId="32" xfId="0" applyNumberFormat="1" applyFont="1" applyFill="1" applyBorder="1" applyAlignment="1">
      <alignment horizontal="center" vertical="center"/>
    </xf>
    <xf numFmtId="49" fontId="15" fillId="0" borderId="15" xfId="0" applyNumberFormat="1" applyFont="1" applyFill="1" applyBorder="1" applyAlignment="1">
      <alignment horizontal="center" vertical="center"/>
    </xf>
    <xf numFmtId="49" fontId="15" fillId="26" borderId="72" xfId="0" applyNumberFormat="1" applyFont="1" applyFill="1" applyBorder="1" applyAlignment="1">
      <alignment horizontal="left" vertical="center" wrapText="1"/>
    </xf>
    <xf numFmtId="49" fontId="15" fillId="26" borderId="29" xfId="0" applyNumberFormat="1" applyFont="1" applyFill="1" applyBorder="1" applyAlignment="1">
      <alignment horizontal="left" vertical="center" wrapText="1"/>
    </xf>
    <xf numFmtId="165" fontId="13" fillId="4" borderId="58" xfId="0" applyNumberFormat="1" applyFont="1" applyFill="1" applyBorder="1" applyAlignment="1">
      <alignment horizontal="center" vertical="center"/>
    </xf>
    <xf numFmtId="165" fontId="13" fillId="4" borderId="72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3" fillId="4" borderId="36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165" fontId="13" fillId="4" borderId="71" xfId="0" applyNumberFormat="1" applyFont="1" applyFill="1" applyBorder="1" applyAlignment="1">
      <alignment horizontal="center" vertical="center"/>
    </xf>
    <xf numFmtId="49" fontId="13" fillId="4" borderId="15" xfId="0" applyNumberFormat="1" applyFont="1" applyFill="1" applyBorder="1" applyAlignment="1">
      <alignment horizontal="right" vertical="center"/>
    </xf>
    <xf numFmtId="49" fontId="13" fillId="4" borderId="69" xfId="0" applyNumberFormat="1" applyFont="1" applyFill="1" applyBorder="1" applyAlignment="1">
      <alignment horizontal="right" vertical="center"/>
    </xf>
    <xf numFmtId="49" fontId="13" fillId="4" borderId="9" xfId="0" applyNumberFormat="1" applyFont="1" applyFill="1" applyBorder="1" applyAlignment="1">
      <alignment horizontal="right" vertical="center"/>
    </xf>
    <xf numFmtId="49" fontId="13" fillId="4" borderId="26" xfId="0" applyNumberFormat="1" applyFont="1" applyFill="1" applyBorder="1" applyAlignment="1">
      <alignment horizontal="right" vertical="center"/>
    </xf>
    <xf numFmtId="49" fontId="13" fillId="4" borderId="35" xfId="0" applyNumberFormat="1" applyFont="1" applyFill="1" applyBorder="1" applyAlignment="1">
      <alignment horizontal="right" vertical="center"/>
    </xf>
    <xf numFmtId="49" fontId="15" fillId="0" borderId="33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25" xfId="0" applyNumberFormat="1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26" borderId="10" xfId="0" applyFont="1" applyFill="1" applyBorder="1" applyAlignment="1">
      <alignment horizontal="left" vertical="center" wrapText="1"/>
    </xf>
    <xf numFmtId="0" fontId="15" fillId="26" borderId="7" xfId="0" applyFont="1" applyFill="1" applyBorder="1" applyAlignment="1">
      <alignment horizontal="left" vertical="center" wrapText="1"/>
    </xf>
    <xf numFmtId="49" fontId="13" fillId="4" borderId="31" xfId="0" applyNumberFormat="1" applyFont="1" applyFill="1" applyBorder="1" applyAlignment="1">
      <alignment horizontal="right" vertical="center"/>
    </xf>
    <xf numFmtId="49" fontId="13" fillId="4" borderId="32" xfId="0" applyNumberFormat="1" applyFont="1" applyFill="1" applyBorder="1" applyAlignment="1">
      <alignment horizontal="right" vertical="center"/>
    </xf>
    <xf numFmtId="49" fontId="13" fillId="4" borderId="33" xfId="0" applyNumberFormat="1" applyFont="1" applyFill="1" applyBorder="1" applyAlignment="1">
      <alignment horizontal="right" vertical="center"/>
    </xf>
    <xf numFmtId="49" fontId="13" fillId="8" borderId="12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0" fontId="15" fillId="0" borderId="42" xfId="0" applyFont="1" applyFill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left" vertical="center"/>
    </xf>
    <xf numFmtId="165" fontId="13" fillId="8" borderId="26" xfId="0" applyNumberFormat="1" applyFont="1" applyFill="1" applyBorder="1" applyAlignment="1">
      <alignment horizontal="left" vertical="center"/>
    </xf>
    <xf numFmtId="165" fontId="13" fillId="8" borderId="35" xfId="0" applyNumberFormat="1" applyFont="1" applyFill="1" applyBorder="1" applyAlignment="1">
      <alignment horizontal="left" vertical="center"/>
    </xf>
    <xf numFmtId="49" fontId="13" fillId="4" borderId="72" xfId="0" applyNumberFormat="1" applyFont="1" applyFill="1" applyBorder="1" applyAlignment="1">
      <alignment horizontal="left" vertical="center"/>
    </xf>
    <xf numFmtId="0" fontId="15" fillId="0" borderId="50" xfId="0" applyFont="1" applyBorder="1" applyAlignment="1">
      <alignment horizontal="center" vertical="center"/>
    </xf>
    <xf numFmtId="0" fontId="15" fillId="26" borderId="42" xfId="0" applyFont="1" applyFill="1" applyBorder="1" applyAlignment="1">
      <alignment horizontal="left" vertical="center" wrapText="1"/>
    </xf>
    <xf numFmtId="0" fontId="15" fillId="26" borderId="6" xfId="0" applyFont="1" applyFill="1" applyBorder="1" applyAlignment="1">
      <alignment horizontal="left" vertical="center" wrapText="1"/>
    </xf>
    <xf numFmtId="0" fontId="15" fillId="0" borderId="18" xfId="0" applyFont="1" applyBorder="1" applyAlignment="1">
      <alignment horizontal="center" vertical="center"/>
    </xf>
    <xf numFmtId="0" fontId="15" fillId="0" borderId="78" xfId="0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12" xfId="0" applyNumberFormat="1" applyFont="1" applyFill="1" applyBorder="1" applyAlignment="1">
      <alignment horizontal="center" vertical="center"/>
    </xf>
    <xf numFmtId="165" fontId="15" fillId="0" borderId="50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70" xfId="0" applyNumberFormat="1" applyFont="1" applyFill="1" applyBorder="1" applyAlignment="1">
      <alignment horizontal="center" vertical="center"/>
    </xf>
    <xf numFmtId="165" fontId="15" fillId="0" borderId="67" xfId="0" applyNumberFormat="1" applyFont="1" applyFill="1" applyBorder="1" applyAlignment="1">
      <alignment horizontal="center" vertical="center"/>
    </xf>
    <xf numFmtId="0" fontId="15" fillId="0" borderId="30" xfId="0" applyFont="1" applyBorder="1" applyAlignment="1">
      <alignment horizontal="left" vertical="center" wrapText="1"/>
    </xf>
    <xf numFmtId="0" fontId="15" fillId="0" borderId="36" xfId="0" applyFont="1" applyBorder="1" applyAlignment="1">
      <alignment horizontal="left" vertical="center" wrapText="1"/>
    </xf>
    <xf numFmtId="49" fontId="15" fillId="0" borderId="16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167" fontId="12" fillId="0" borderId="46" xfId="0" applyNumberFormat="1" applyFont="1" applyBorder="1" applyAlignment="1">
      <alignment horizontal="center" vertical="center" wrapText="1"/>
    </xf>
    <xf numFmtId="166" fontId="14" fillId="26" borderId="42" xfId="0" applyNumberFormat="1" applyFont="1" applyFill="1" applyBorder="1" applyAlignment="1">
      <alignment horizontal="center" vertical="center" wrapText="1"/>
    </xf>
    <xf numFmtId="166" fontId="14" fillId="26" borderId="6" xfId="0" applyNumberFormat="1" applyFont="1" applyFill="1" applyBorder="1" applyAlignment="1">
      <alignment horizontal="center" vertical="center" wrapText="1"/>
    </xf>
    <xf numFmtId="166" fontId="14" fillId="26" borderId="43" xfId="0" applyNumberFormat="1" applyFont="1" applyFill="1" applyBorder="1" applyAlignment="1">
      <alignment horizontal="center" vertical="center" wrapText="1"/>
    </xf>
    <xf numFmtId="166" fontId="14" fillId="26" borderId="46" xfId="0" applyNumberFormat="1" applyFont="1" applyFill="1" applyBorder="1" applyAlignment="1">
      <alignment horizontal="center" vertical="center" wrapText="1"/>
    </xf>
    <xf numFmtId="0" fontId="17" fillId="0" borderId="0" xfId="31" applyFont="1" applyAlignment="1">
      <alignment horizontal="left" wrapText="1"/>
    </xf>
    <xf numFmtId="167" fontId="14" fillId="0" borderId="45" xfId="31" applyNumberFormat="1" applyFont="1" applyBorder="1" applyAlignment="1">
      <alignment horizontal="left" vertical="center" wrapText="1"/>
    </xf>
    <xf numFmtId="167" fontId="14" fillId="0" borderId="6" xfId="31" applyNumberFormat="1" applyFont="1" applyBorder="1" applyAlignment="1">
      <alignment horizontal="left" vertical="center" wrapText="1"/>
    </xf>
    <xf numFmtId="0" fontId="15" fillId="0" borderId="32" xfId="0" applyFont="1" applyFill="1" applyBorder="1" applyAlignment="1">
      <alignment horizontal="left" vertical="center" wrapText="1"/>
    </xf>
    <xf numFmtId="0" fontId="15" fillId="0" borderId="15" xfId="0" applyFont="1" applyFill="1" applyBorder="1" applyAlignment="1">
      <alignment horizontal="left" vertical="center" wrapText="1"/>
    </xf>
    <xf numFmtId="167" fontId="12" fillId="0" borderId="45" xfId="31" applyNumberFormat="1" applyFont="1" applyBorder="1" applyAlignment="1">
      <alignment horizontal="left" vertical="center" wrapText="1"/>
    </xf>
    <xf numFmtId="167" fontId="12" fillId="0" borderId="6" xfId="31" applyNumberFormat="1" applyFont="1" applyBorder="1" applyAlignment="1">
      <alignment horizontal="left" vertical="center" wrapText="1"/>
    </xf>
    <xf numFmtId="0" fontId="17" fillId="0" borderId="0" xfId="31" applyFont="1" applyAlignment="1">
      <alignment horizontal="center" wrapText="1"/>
    </xf>
    <xf numFmtId="0" fontId="15" fillId="26" borderId="32" xfId="0" applyFont="1" applyFill="1" applyBorder="1" applyAlignment="1">
      <alignment horizontal="left" vertical="center" wrapText="1"/>
    </xf>
    <xf numFmtId="0" fontId="15" fillId="26" borderId="15" xfId="0" applyFont="1" applyFill="1" applyBorder="1" applyAlignment="1">
      <alignment horizontal="left" vertical="center" wrapText="1"/>
    </xf>
    <xf numFmtId="0" fontId="12" fillId="0" borderId="0" xfId="35" applyFont="1" applyAlignment="1">
      <alignment horizontal="left" vertical="top" wrapText="1"/>
    </xf>
    <xf numFmtId="167" fontId="14" fillId="29" borderId="45" xfId="31" applyNumberFormat="1" applyFont="1" applyFill="1" applyBorder="1" applyAlignment="1">
      <alignment horizontal="left" vertical="center" wrapText="1"/>
    </xf>
    <xf numFmtId="167" fontId="14" fillId="29" borderId="6" xfId="31" applyNumberFormat="1" applyFont="1" applyFill="1" applyBorder="1" applyAlignment="1">
      <alignment horizontal="left" vertical="center" wrapText="1"/>
    </xf>
    <xf numFmtId="167" fontId="14" fillId="29" borderId="55" xfId="31" applyNumberFormat="1" applyFont="1" applyFill="1" applyBorder="1" applyAlignment="1">
      <alignment horizontal="left" vertical="center" wrapText="1"/>
    </xf>
    <xf numFmtId="167" fontId="14" fillId="29" borderId="56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167" fontId="14" fillId="29" borderId="56" xfId="0" applyNumberFormat="1" applyFont="1" applyFill="1" applyBorder="1" applyAlignment="1">
      <alignment horizontal="center" vertical="center" wrapText="1"/>
    </xf>
    <xf numFmtId="167" fontId="14" fillId="31" borderId="6" xfId="0" applyNumberFormat="1" applyFont="1" applyFill="1" applyBorder="1" applyAlignment="1">
      <alignment horizontal="center" vertical="center" wrapText="1"/>
    </xf>
    <xf numFmtId="167" fontId="12" fillId="0" borderId="46" xfId="0" applyNumberFormat="1" applyFont="1" applyFill="1" applyBorder="1" applyAlignment="1">
      <alignment horizontal="center" vertical="center" wrapText="1"/>
    </xf>
    <xf numFmtId="167" fontId="14" fillId="32" borderId="41" xfId="31" applyNumberFormat="1" applyFont="1" applyFill="1" applyBorder="1" applyAlignment="1">
      <alignment horizontal="center" vertical="center" wrapText="1"/>
    </xf>
    <xf numFmtId="167" fontId="14" fillId="32" borderId="42" xfId="31" applyNumberFormat="1" applyFont="1" applyFill="1" applyBorder="1" applyAlignment="1">
      <alignment horizontal="center" vertical="center" wrapText="1"/>
    </xf>
    <xf numFmtId="167" fontId="14" fillId="32" borderId="45" xfId="31" applyNumberFormat="1" applyFont="1" applyFill="1" applyBorder="1" applyAlignment="1">
      <alignment horizontal="center" vertical="center" wrapText="1"/>
    </xf>
    <xf numFmtId="167" fontId="14" fillId="32" borderId="6" xfId="31" applyNumberFormat="1" applyFont="1" applyFill="1" applyBorder="1" applyAlignment="1">
      <alignment horizontal="center" vertical="center" wrapText="1"/>
    </xf>
    <xf numFmtId="167" fontId="14" fillId="31" borderId="46" xfId="0" applyNumberFormat="1" applyFont="1" applyFill="1" applyBorder="1" applyAlignment="1">
      <alignment horizontal="center" vertical="center" wrapText="1"/>
    </xf>
    <xf numFmtId="49" fontId="13" fillId="24" borderId="75" xfId="0" applyNumberFormat="1" applyFont="1" applyFill="1" applyBorder="1" applyAlignment="1">
      <alignment horizontal="right" vertical="center"/>
    </xf>
    <xf numFmtId="49" fontId="13" fillId="24" borderId="15" xfId="0" applyNumberFormat="1" applyFont="1" applyFill="1" applyBorder="1" applyAlignment="1">
      <alignment horizontal="right" vertical="center"/>
    </xf>
    <xf numFmtId="49" fontId="13" fillId="24" borderId="76" xfId="0" applyNumberFormat="1" applyFont="1" applyFill="1" applyBorder="1" applyAlignment="1">
      <alignment horizontal="right" vertical="center"/>
    </xf>
    <xf numFmtId="165" fontId="13" fillId="24" borderId="9" xfId="0" applyNumberFormat="1" applyFont="1" applyFill="1" applyBorder="1" applyAlignment="1">
      <alignment horizontal="center" vertical="center"/>
    </xf>
    <xf numFmtId="165" fontId="13" fillId="24" borderId="26" xfId="0" applyNumberFormat="1" applyFont="1" applyFill="1" applyBorder="1" applyAlignment="1">
      <alignment horizontal="center" vertical="center"/>
    </xf>
    <xf numFmtId="165" fontId="13" fillId="24" borderId="35" xfId="0" applyNumberFormat="1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 wrapText="1"/>
    </xf>
    <xf numFmtId="0" fontId="15" fillId="0" borderId="72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77" xfId="0" applyFont="1" applyBorder="1" applyAlignment="1">
      <alignment horizontal="center" vertical="center" wrapText="1"/>
    </xf>
    <xf numFmtId="0" fontId="15" fillId="0" borderId="73" xfId="0" applyFont="1" applyBorder="1" applyAlignment="1">
      <alignment horizontal="center" vertical="center" wrapText="1"/>
    </xf>
    <xf numFmtId="0" fontId="15" fillId="0" borderId="78" xfId="0" applyFont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textRotation="90" wrapText="1"/>
    </xf>
    <xf numFmtId="0" fontId="15" fillId="0" borderId="71" xfId="0" applyFont="1" applyFill="1" applyBorder="1" applyAlignment="1">
      <alignment horizontal="center" vertical="center" textRotation="90" wrapText="1"/>
    </xf>
    <xf numFmtId="0" fontId="20" fillId="24" borderId="9" xfId="0" applyFont="1" applyFill="1" applyBorder="1" applyAlignment="1">
      <alignment horizontal="left" vertical="center" wrapText="1"/>
    </xf>
    <xf numFmtId="0" fontId="20" fillId="24" borderId="26" xfId="0" applyFont="1" applyFill="1" applyBorder="1" applyAlignment="1">
      <alignment horizontal="left" vertical="center" wrapText="1"/>
    </xf>
    <xf numFmtId="0" fontId="20" fillId="24" borderId="35" xfId="0" applyFont="1" applyFill="1" applyBorder="1" applyAlignment="1">
      <alignment horizontal="left" vertical="center" wrapText="1"/>
    </xf>
    <xf numFmtId="0" fontId="15" fillId="0" borderId="46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textRotation="90" wrapText="1"/>
    </xf>
    <xf numFmtId="0" fontId="15" fillId="0" borderId="38" xfId="0" applyFont="1" applyBorder="1" applyAlignment="1">
      <alignment horizontal="center" vertical="center" textRotation="90" wrapText="1"/>
    </xf>
    <xf numFmtId="0" fontId="15" fillId="0" borderId="6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42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42" xfId="0" applyNumberFormat="1" applyFont="1" applyBorder="1" applyAlignment="1">
      <alignment horizontal="center" vertical="center" textRotation="90" wrapText="1"/>
    </xf>
    <xf numFmtId="0" fontId="15" fillId="0" borderId="38" xfId="0" applyNumberFormat="1" applyFont="1" applyBorder="1" applyAlignment="1">
      <alignment horizontal="center" vertical="center" textRotation="90" wrapText="1"/>
    </xf>
    <xf numFmtId="0" fontId="15" fillId="0" borderId="6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0" fontId="13" fillId="4" borderId="9" xfId="0" applyFont="1" applyFill="1" applyBorder="1" applyAlignment="1">
      <alignment horizontal="left" vertical="center" wrapText="1"/>
    </xf>
    <xf numFmtId="0" fontId="13" fillId="4" borderId="26" xfId="0" applyFont="1" applyFill="1" applyBorder="1" applyAlignment="1">
      <alignment horizontal="left" vertical="center" wrapText="1"/>
    </xf>
    <xf numFmtId="0" fontId="13" fillId="4" borderId="35" xfId="0" applyFont="1" applyFill="1" applyBorder="1" applyAlignment="1">
      <alignment horizontal="left" vertical="center" wrapText="1"/>
    </xf>
    <xf numFmtId="0" fontId="15" fillId="0" borderId="74" xfId="0" applyFont="1" applyBorder="1" applyAlignment="1">
      <alignment horizontal="center" vertical="center" textRotation="90" wrapText="1"/>
    </xf>
    <xf numFmtId="0" fontId="15" fillId="0" borderId="51" xfId="0" applyFont="1" applyBorder="1" applyAlignment="1">
      <alignment horizontal="center" vertical="center" textRotation="90" wrapTex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54" xfId="0" applyFont="1" applyBorder="1" applyAlignment="1">
      <alignment horizontal="center" vertical="center" textRotation="90" wrapText="1"/>
    </xf>
    <xf numFmtId="0" fontId="13" fillId="8" borderId="72" xfId="0" applyFont="1" applyFill="1" applyBorder="1" applyAlignment="1">
      <alignment horizontal="left" vertical="center"/>
    </xf>
    <xf numFmtId="0" fontId="13" fillId="8" borderId="26" xfId="0" applyFont="1" applyFill="1" applyBorder="1" applyAlignment="1">
      <alignment horizontal="left" vertical="center"/>
    </xf>
    <xf numFmtId="0" fontId="13" fillId="8" borderId="35" xfId="0" applyFont="1" applyFill="1" applyBorder="1" applyAlignment="1">
      <alignment horizontal="left" vertical="center"/>
    </xf>
    <xf numFmtId="0" fontId="13" fillId="4" borderId="72" xfId="0" applyFont="1" applyFill="1" applyBorder="1" applyAlignment="1">
      <alignment horizontal="left" vertical="center" wrapText="1"/>
    </xf>
    <xf numFmtId="0" fontId="13" fillId="4" borderId="18" xfId="0" applyFont="1" applyFill="1" applyBorder="1" applyAlignment="1">
      <alignment horizontal="left" vertical="center" wrapText="1"/>
    </xf>
    <xf numFmtId="49" fontId="13" fillId="4" borderId="12" xfId="0" applyNumberFormat="1" applyFont="1" applyFill="1" applyBorder="1" applyAlignment="1">
      <alignment horizontal="center" vertical="center"/>
    </xf>
    <xf numFmtId="49" fontId="13" fillId="26" borderId="59" xfId="0" applyNumberFormat="1" applyFont="1" applyFill="1" applyBorder="1" applyAlignment="1">
      <alignment horizontal="center" vertical="center"/>
    </xf>
    <xf numFmtId="49" fontId="13" fillId="26" borderId="66" xfId="0" applyNumberFormat="1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horizontal="left" vertical="center" wrapText="1"/>
    </xf>
    <xf numFmtId="0" fontId="13" fillId="0" borderId="60" xfId="0" applyFont="1" applyFill="1" applyBorder="1" applyAlignment="1">
      <alignment horizontal="left" vertical="center" wrapText="1"/>
    </xf>
    <xf numFmtId="0" fontId="13" fillId="0" borderId="38" xfId="0" applyFont="1" applyFill="1" applyBorder="1" applyAlignment="1">
      <alignment horizontal="left" vertical="center" wrapText="1"/>
    </xf>
    <xf numFmtId="49" fontId="13" fillId="26" borderId="47" xfId="0" applyNumberFormat="1" applyFont="1" applyFill="1" applyBorder="1" applyAlignment="1">
      <alignment horizontal="center" vertical="center"/>
    </xf>
    <xf numFmtId="49" fontId="15" fillId="0" borderId="33" xfId="0" applyNumberFormat="1" applyFont="1" applyBorder="1" applyAlignment="1">
      <alignment horizontal="center" vertical="center" textRotation="90"/>
    </xf>
    <xf numFmtId="49" fontId="15" fillId="0" borderId="70" xfId="0" applyNumberFormat="1" applyFont="1" applyBorder="1" applyAlignment="1">
      <alignment horizontal="center" vertical="center" textRotation="90"/>
    </xf>
    <xf numFmtId="49" fontId="15" fillId="0" borderId="67" xfId="0" applyNumberFormat="1" applyFont="1" applyBorder="1" applyAlignment="1">
      <alignment horizontal="center" vertical="center" textRotation="90"/>
    </xf>
    <xf numFmtId="0" fontId="15" fillId="0" borderId="21" xfId="0" applyFont="1" applyBorder="1" applyAlignment="1">
      <alignment horizontal="left" vertical="center" wrapText="1"/>
    </xf>
    <xf numFmtId="0" fontId="15" fillId="0" borderId="50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49" fontId="15" fillId="0" borderId="79" xfId="0" applyNumberFormat="1" applyFont="1" applyBorder="1" applyAlignment="1">
      <alignment horizontal="center" vertical="center"/>
    </xf>
    <xf numFmtId="49" fontId="15" fillId="0" borderId="68" xfId="0" applyNumberFormat="1" applyFont="1" applyBorder="1" applyAlignment="1">
      <alignment horizontal="center" vertical="center"/>
    </xf>
    <xf numFmtId="49" fontId="15" fillId="0" borderId="51" xfId="0" applyNumberFormat="1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left" vertical="center" wrapText="1"/>
    </xf>
    <xf numFmtId="165" fontId="15" fillId="26" borderId="15" xfId="0" applyNumberFormat="1" applyFont="1" applyFill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5" fillId="0" borderId="71" xfId="0" applyFont="1" applyBorder="1" applyAlignment="1">
      <alignment horizontal="center" vertical="center"/>
    </xf>
    <xf numFmtId="165" fontId="15" fillId="0" borderId="7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 textRotation="90"/>
    </xf>
    <xf numFmtId="49" fontId="15" fillId="0" borderId="60" xfId="0" applyNumberFormat="1" applyFont="1" applyBorder="1" applyAlignment="1">
      <alignment horizontal="center" vertical="center" textRotation="90"/>
    </xf>
    <xf numFmtId="49" fontId="15" fillId="0" borderId="48" xfId="0" applyNumberFormat="1" applyFont="1" applyBorder="1" applyAlignment="1">
      <alignment horizontal="center" vertical="center" textRotation="90"/>
    </xf>
    <xf numFmtId="0" fontId="15" fillId="26" borderId="60" xfId="0" applyFont="1" applyFill="1" applyBorder="1" applyAlignment="1">
      <alignment horizontal="left" vertical="center" wrapText="1"/>
    </xf>
    <xf numFmtId="167" fontId="14" fillId="0" borderId="46" xfId="0" applyNumberFormat="1" applyFont="1" applyFill="1" applyBorder="1" applyAlignment="1">
      <alignment horizontal="center" vertical="center" wrapText="1"/>
    </xf>
    <xf numFmtId="167" fontId="14" fillId="29" borderId="46" xfId="0" applyNumberFormat="1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/>
    </xf>
    <xf numFmtId="165" fontId="15" fillId="26" borderId="16" xfId="0" applyNumberFormat="1" applyFont="1" applyFill="1" applyBorder="1" applyAlignment="1">
      <alignment horizontal="center" vertical="center"/>
    </xf>
    <xf numFmtId="49" fontId="15" fillId="0" borderId="70" xfId="0" applyNumberFormat="1" applyFont="1" applyFill="1" applyBorder="1" applyAlignment="1">
      <alignment horizontal="center" vertical="center"/>
    </xf>
    <xf numFmtId="49" fontId="15" fillId="26" borderId="0" xfId="0" applyNumberFormat="1" applyFont="1" applyFill="1" applyBorder="1" applyAlignment="1">
      <alignment horizontal="left" vertical="center" wrapText="1"/>
    </xf>
    <xf numFmtId="49" fontId="15" fillId="0" borderId="60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center" vertical="center"/>
    </xf>
    <xf numFmtId="49" fontId="13" fillId="26" borderId="31" xfId="0" applyNumberFormat="1" applyFont="1" applyFill="1" applyBorder="1" applyAlignment="1">
      <alignment horizontal="center" vertical="center" wrapText="1"/>
    </xf>
    <xf numFmtId="49" fontId="13" fillId="26" borderId="59" xfId="0" applyNumberFormat="1" applyFont="1" applyFill="1" applyBorder="1" applyAlignment="1">
      <alignment horizontal="center" vertical="center" wrapText="1"/>
    </xf>
    <xf numFmtId="49" fontId="13" fillId="26" borderId="14" xfId="0" applyNumberFormat="1" applyFont="1" applyFill="1" applyBorder="1" applyAlignment="1">
      <alignment horizontal="center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225"/>
  <sheetViews>
    <sheetView tabSelected="1" view="pageBreakPreview" topLeftCell="B28" zoomScaleNormal="100" zoomScaleSheetLayoutView="100" workbookViewId="0">
      <selection activeCell="L28" sqref="C8:Z196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5" style="2" customWidth="1"/>
    <col min="6" max="6" width="25.85546875" style="2" customWidth="1"/>
    <col min="7" max="7" width="5.7109375" style="2" customWidth="1"/>
    <col min="8" max="8" width="9.140625" style="3" customWidth="1"/>
    <col min="9" max="9" width="6.85546875" style="3" customWidth="1"/>
    <col min="10" max="10" width="7" style="3" customWidth="1"/>
    <col min="11" max="12" width="6.42578125" style="2" bestFit="1" customWidth="1"/>
    <col min="13" max="13" width="6.140625" style="2" customWidth="1"/>
    <col min="14" max="14" width="6.5703125" style="2" customWidth="1"/>
    <col min="15" max="15" width="6.7109375" style="2" customWidth="1"/>
    <col min="16" max="16" width="6.5703125" style="2" customWidth="1"/>
    <col min="17" max="17" width="7.28515625" style="2" customWidth="1"/>
    <col min="18" max="18" width="7" style="2" customWidth="1"/>
    <col min="19" max="20" width="6.85546875" style="4" customWidth="1"/>
    <col min="21" max="21" width="23" style="4" customWidth="1"/>
    <col min="22" max="22" width="9.7109375" style="4" customWidth="1"/>
    <col min="23" max="26" width="7.42578125" style="4" customWidth="1"/>
    <col min="27" max="27" width="4.5703125" style="4" customWidth="1"/>
    <col min="28" max="28" width="6.85546875" style="4" customWidth="1"/>
    <col min="29" max="16384" width="9.140625" style="4"/>
  </cols>
  <sheetData>
    <row r="1" spans="3:78" ht="94.5" customHeight="1" x14ac:dyDescent="0.2">
      <c r="V1" s="318" t="s">
        <v>187</v>
      </c>
      <c r="W1" s="319"/>
      <c r="X1" s="319"/>
      <c r="Y1" s="319"/>
      <c r="Z1" s="319"/>
    </row>
    <row r="2" spans="3:78" ht="15.75" x14ac:dyDescent="0.2">
      <c r="Y2" s="331" t="s">
        <v>37</v>
      </c>
      <c r="Z2" s="331"/>
    </row>
    <row r="3" spans="3:78" ht="4.5" hidden="1" customHeight="1" x14ac:dyDescent="0.2">
      <c r="Y3" s="334"/>
      <c r="Z3" s="334"/>
    </row>
    <row r="4" spans="3:78" ht="32.25" customHeight="1" x14ac:dyDescent="0.2">
      <c r="C4" s="330" t="s">
        <v>171</v>
      </c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V4" s="330"/>
      <c r="W4" s="330"/>
      <c r="X4" s="330"/>
      <c r="Y4" s="330"/>
      <c r="Z4" s="330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</row>
    <row r="5" spans="3:78" ht="15.75" x14ac:dyDescent="0.2"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320" t="s">
        <v>12</v>
      </c>
      <c r="Z5" s="320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</row>
    <row r="6" spans="3:78" ht="14.25" customHeight="1" x14ac:dyDescent="0.2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Y6" s="6" t="s">
        <v>13</v>
      </c>
    </row>
    <row r="7" spans="3:78" ht="5.25" customHeight="1" thickBot="1" x14ac:dyDescent="0.25">
      <c r="C7" s="326"/>
      <c r="D7" s="326"/>
      <c r="E7" s="326"/>
      <c r="F7" s="326"/>
      <c r="G7" s="326"/>
      <c r="H7" s="326"/>
      <c r="I7" s="326"/>
      <c r="J7" s="326"/>
      <c r="K7" s="326"/>
      <c r="L7" s="326"/>
      <c r="M7" s="326"/>
      <c r="N7" s="326"/>
      <c r="O7" s="326"/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</row>
    <row r="8" spans="3:78" ht="20.25" customHeight="1" thickBot="1" x14ac:dyDescent="0.25">
      <c r="C8" s="335" t="s">
        <v>0</v>
      </c>
      <c r="D8" s="456" t="s">
        <v>1</v>
      </c>
      <c r="E8" s="456" t="s">
        <v>2</v>
      </c>
      <c r="F8" s="460" t="s">
        <v>11</v>
      </c>
      <c r="G8" s="456" t="s">
        <v>3</v>
      </c>
      <c r="H8" s="464" t="s">
        <v>4</v>
      </c>
      <c r="I8" s="471" t="s">
        <v>10</v>
      </c>
      <c r="J8" s="341" t="s">
        <v>14</v>
      </c>
      <c r="K8" s="442" t="s">
        <v>172</v>
      </c>
      <c r="L8" s="443"/>
      <c r="M8" s="443"/>
      <c r="N8" s="444"/>
      <c r="O8" s="442" t="s">
        <v>173</v>
      </c>
      <c r="P8" s="443"/>
      <c r="Q8" s="443"/>
      <c r="R8" s="444"/>
      <c r="S8" s="341" t="s">
        <v>156</v>
      </c>
      <c r="T8" s="332" t="s">
        <v>174</v>
      </c>
      <c r="U8" s="323" t="s">
        <v>15</v>
      </c>
      <c r="V8" s="324"/>
      <c r="W8" s="324"/>
      <c r="X8" s="324"/>
      <c r="Y8" s="324"/>
      <c r="Z8" s="325"/>
      <c r="AA8" s="326"/>
    </row>
    <row r="9" spans="3:78" ht="13.5" customHeight="1" thickBot="1" x14ac:dyDescent="0.25">
      <c r="C9" s="336"/>
      <c r="D9" s="457"/>
      <c r="E9" s="457"/>
      <c r="F9" s="461"/>
      <c r="G9" s="457"/>
      <c r="H9" s="465"/>
      <c r="I9" s="472"/>
      <c r="J9" s="342"/>
      <c r="K9" s="445"/>
      <c r="L9" s="446"/>
      <c r="M9" s="446"/>
      <c r="N9" s="447"/>
      <c r="O9" s="445"/>
      <c r="P9" s="446"/>
      <c r="Q9" s="446"/>
      <c r="R9" s="447"/>
      <c r="S9" s="342"/>
      <c r="T9" s="333"/>
      <c r="U9" s="327" t="s">
        <v>9</v>
      </c>
      <c r="V9" s="321" t="s">
        <v>16</v>
      </c>
      <c r="W9" s="324" t="s">
        <v>17</v>
      </c>
      <c r="X9" s="324"/>
      <c r="Y9" s="324"/>
      <c r="Z9" s="325"/>
      <c r="AA9" s="326"/>
    </row>
    <row r="10" spans="3:78" ht="22.5" customHeight="1" x14ac:dyDescent="0.2">
      <c r="C10" s="337"/>
      <c r="D10" s="458"/>
      <c r="E10" s="458"/>
      <c r="F10" s="462"/>
      <c r="G10" s="458"/>
      <c r="H10" s="466"/>
      <c r="I10" s="473"/>
      <c r="J10" s="342"/>
      <c r="K10" s="337" t="s">
        <v>5</v>
      </c>
      <c r="L10" s="340" t="s">
        <v>6</v>
      </c>
      <c r="M10" s="340"/>
      <c r="N10" s="448" t="s">
        <v>7</v>
      </c>
      <c r="O10" s="337" t="s">
        <v>5</v>
      </c>
      <c r="P10" s="340" t="s">
        <v>6</v>
      </c>
      <c r="Q10" s="340"/>
      <c r="R10" s="453" t="s">
        <v>7</v>
      </c>
      <c r="S10" s="342"/>
      <c r="T10" s="333"/>
      <c r="U10" s="328"/>
      <c r="V10" s="339"/>
      <c r="W10" s="321" t="s">
        <v>157</v>
      </c>
      <c r="X10" s="321" t="s">
        <v>175</v>
      </c>
      <c r="Y10" s="321" t="s">
        <v>158</v>
      </c>
      <c r="Z10" s="321" t="s">
        <v>176</v>
      </c>
      <c r="AA10" s="326"/>
    </row>
    <row r="11" spans="3:78" ht="94.5" customHeight="1" thickBot="1" x14ac:dyDescent="0.25">
      <c r="C11" s="338"/>
      <c r="D11" s="459"/>
      <c r="E11" s="459"/>
      <c r="F11" s="463"/>
      <c r="G11" s="459"/>
      <c r="H11" s="467"/>
      <c r="I11" s="474"/>
      <c r="J11" s="342"/>
      <c r="K11" s="338"/>
      <c r="L11" s="234" t="s">
        <v>5</v>
      </c>
      <c r="M11" s="17" t="s">
        <v>8</v>
      </c>
      <c r="N11" s="449"/>
      <c r="O11" s="338"/>
      <c r="P11" s="234" t="s">
        <v>5</v>
      </c>
      <c r="Q11" s="17" t="s">
        <v>8</v>
      </c>
      <c r="R11" s="454"/>
      <c r="S11" s="342"/>
      <c r="T11" s="333"/>
      <c r="U11" s="329"/>
      <c r="V11" s="322"/>
      <c r="W11" s="322"/>
      <c r="X11" s="322"/>
      <c r="Y11" s="322"/>
      <c r="Z11" s="322"/>
      <c r="AA11" s="326"/>
    </row>
    <row r="12" spans="3:78" ht="16.5" customHeight="1" thickBot="1" x14ac:dyDescent="0.25">
      <c r="C12" s="450" t="s">
        <v>47</v>
      </c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  <c r="P12" s="451"/>
      <c r="Q12" s="451"/>
      <c r="R12" s="451"/>
      <c r="S12" s="451"/>
      <c r="T12" s="451"/>
      <c r="U12" s="451"/>
      <c r="V12" s="451"/>
      <c r="W12" s="451"/>
      <c r="X12" s="451"/>
      <c r="Y12" s="451"/>
      <c r="Z12" s="452"/>
      <c r="AA12" s="326"/>
    </row>
    <row r="13" spans="3:78" s="5" customFormat="1" ht="15" customHeight="1" thickBot="1" x14ac:dyDescent="0.25">
      <c r="C13" s="18" t="s">
        <v>38</v>
      </c>
      <c r="D13" s="475" t="s">
        <v>48</v>
      </c>
      <c r="E13" s="476"/>
      <c r="F13" s="476"/>
      <c r="G13" s="476"/>
      <c r="H13" s="476"/>
      <c r="I13" s="476"/>
      <c r="J13" s="476"/>
      <c r="K13" s="476"/>
      <c r="L13" s="476"/>
      <c r="M13" s="476"/>
      <c r="N13" s="476"/>
      <c r="O13" s="476"/>
      <c r="P13" s="476"/>
      <c r="Q13" s="476"/>
      <c r="R13" s="476"/>
      <c r="S13" s="476"/>
      <c r="T13" s="476"/>
      <c r="U13" s="476"/>
      <c r="V13" s="476"/>
      <c r="W13" s="476"/>
      <c r="X13" s="476"/>
      <c r="Y13" s="476"/>
      <c r="Z13" s="477"/>
      <c r="AA13" s="326"/>
    </row>
    <row r="14" spans="3:78" s="5" customFormat="1" ht="15.75" customHeight="1" thickBot="1" x14ac:dyDescent="0.25">
      <c r="C14" s="204" t="s">
        <v>38</v>
      </c>
      <c r="D14" s="207" t="s">
        <v>38</v>
      </c>
      <c r="E14" s="478" t="s">
        <v>49</v>
      </c>
      <c r="F14" s="478"/>
      <c r="G14" s="478"/>
      <c r="H14" s="478"/>
      <c r="I14" s="478"/>
      <c r="J14" s="478"/>
      <c r="K14" s="478"/>
      <c r="L14" s="478"/>
      <c r="M14" s="478"/>
      <c r="N14" s="478"/>
      <c r="O14" s="478"/>
      <c r="P14" s="478"/>
      <c r="Q14" s="478"/>
      <c r="R14" s="478"/>
      <c r="S14" s="478"/>
      <c r="T14" s="478"/>
      <c r="U14" s="478"/>
      <c r="V14" s="478"/>
      <c r="W14" s="478"/>
      <c r="X14" s="478"/>
      <c r="Y14" s="478"/>
      <c r="Z14" s="479"/>
      <c r="AA14" s="326"/>
    </row>
    <row r="15" spans="3:78" s="5" customFormat="1" ht="15" customHeight="1" x14ac:dyDescent="0.2">
      <c r="C15" s="248" t="s">
        <v>38</v>
      </c>
      <c r="D15" s="250" t="s">
        <v>38</v>
      </c>
      <c r="E15" s="297" t="s">
        <v>38</v>
      </c>
      <c r="F15" s="483" t="s">
        <v>50</v>
      </c>
      <c r="G15" s="256"/>
      <c r="H15" s="504"/>
      <c r="I15" s="487"/>
      <c r="J15" s="69" t="s">
        <v>21</v>
      </c>
      <c r="K15" s="73">
        <f>K16+K17</f>
        <v>1032.5</v>
      </c>
      <c r="L15" s="74">
        <f t="shared" ref="L15" si="0">L16+L17</f>
        <v>1032.5</v>
      </c>
      <c r="M15" s="74">
        <f>M16+M17</f>
        <v>684.9</v>
      </c>
      <c r="N15" s="75">
        <f t="shared" ref="N15" si="1">N16+N17</f>
        <v>0</v>
      </c>
      <c r="O15" s="73">
        <f>O16+O17</f>
        <v>1230.4000000000001</v>
      </c>
      <c r="P15" s="74">
        <f t="shared" ref="P15:T15" si="2">P16+P17</f>
        <v>1230.4000000000001</v>
      </c>
      <c r="Q15" s="74">
        <f>Q16+Q17</f>
        <v>812.5</v>
      </c>
      <c r="R15" s="75">
        <f t="shared" si="2"/>
        <v>0</v>
      </c>
      <c r="S15" s="76">
        <f t="shared" si="2"/>
        <v>933.90000000000009</v>
      </c>
      <c r="T15" s="77">
        <f t="shared" si="2"/>
        <v>933.90000000000009</v>
      </c>
      <c r="U15" s="405" t="s">
        <v>77</v>
      </c>
      <c r="V15" s="267" t="s">
        <v>76</v>
      </c>
      <c r="W15" s="267">
        <f>229+83+14+58+22+212+50+273+76+186+51+50+158+170+43+33</f>
        <v>1708</v>
      </c>
      <c r="X15" s="267">
        <v>1735</v>
      </c>
      <c r="Y15" s="267">
        <v>1740</v>
      </c>
      <c r="Z15" s="267">
        <v>1740</v>
      </c>
      <c r="AA15" s="326"/>
    </row>
    <row r="16" spans="3:78" s="5" customFormat="1" ht="19.5" customHeight="1" x14ac:dyDescent="0.2">
      <c r="C16" s="382"/>
      <c r="D16" s="480"/>
      <c r="E16" s="481"/>
      <c r="F16" s="484"/>
      <c r="G16" s="278"/>
      <c r="H16" s="505"/>
      <c r="I16" s="488"/>
      <c r="J16" s="19" t="s">
        <v>73</v>
      </c>
      <c r="K16" s="61">
        <f>K21+K27+K30+K34+K37+K24+K31+K38+K19</f>
        <v>619.5</v>
      </c>
      <c r="L16" s="14">
        <f>L21+L27+L30+L34+L37+L24+L31+L38+L19</f>
        <v>619.5</v>
      </c>
      <c r="M16" s="14">
        <f>M21+M27+M30+M34+M37+M24+M31+M38+M19</f>
        <v>479.09999999999997</v>
      </c>
      <c r="N16" s="137">
        <f>N21+N27+N30+N34+N37+N24+N38+N31+N17</f>
        <v>0</v>
      </c>
      <c r="O16" s="61">
        <f>O21+O27+O30+O34+O37+O24+O31+O38+O19</f>
        <v>800.2</v>
      </c>
      <c r="P16" s="14">
        <f>P21+P27+P30+P34+P37+P24+P31+P38+P19</f>
        <v>800.2</v>
      </c>
      <c r="Q16" s="14">
        <f>Q21+Q27+Q30+Q34+Q37+Q24+Q31+Q38+Q19</f>
        <v>596.9</v>
      </c>
      <c r="R16" s="137">
        <f>R21+R27+R30+R34+R37+R24+R38+R31+R17</f>
        <v>0</v>
      </c>
      <c r="S16" s="61">
        <f>S21+S27+S30+S34+S37+S24+S19</f>
        <v>546.5</v>
      </c>
      <c r="T16" s="61">
        <f>T21+T27+T30+T34+T37+T24+T19</f>
        <v>546.5</v>
      </c>
      <c r="U16" s="492"/>
      <c r="V16" s="270"/>
      <c r="W16" s="270"/>
      <c r="X16" s="270"/>
      <c r="Y16" s="270"/>
      <c r="Z16" s="270"/>
      <c r="AA16" s="326"/>
    </row>
    <row r="17" spans="3:27" s="5" customFormat="1" ht="19.5" customHeight="1" x14ac:dyDescent="0.2">
      <c r="C17" s="382"/>
      <c r="D17" s="480"/>
      <c r="E17" s="481"/>
      <c r="F17" s="485"/>
      <c r="G17" s="257"/>
      <c r="H17" s="309"/>
      <c r="I17" s="489"/>
      <c r="J17" s="215" t="s">
        <v>39</v>
      </c>
      <c r="K17" s="67">
        <f>K22+K28+K32+K35+K39+K25</f>
        <v>413</v>
      </c>
      <c r="L17" s="14">
        <f t="shared" ref="L17:M17" si="3">L22+L28+L32+L35+L39+L25</f>
        <v>413</v>
      </c>
      <c r="M17" s="14">
        <f t="shared" si="3"/>
        <v>205.8</v>
      </c>
      <c r="N17" s="138">
        <f>N22+N28+N32+N35+N39+N25</f>
        <v>0</v>
      </c>
      <c r="O17" s="67">
        <f>O22+O28+O32+O35+O39+O25</f>
        <v>430.2</v>
      </c>
      <c r="P17" s="14">
        <f t="shared" ref="P17:T17" si="4">P22+P28+P32+P35+P39+P25</f>
        <v>430.2</v>
      </c>
      <c r="Q17" s="14">
        <f t="shared" si="4"/>
        <v>215.6</v>
      </c>
      <c r="R17" s="138">
        <f>R22+R28+R32+R35+R39+R25</f>
        <v>0</v>
      </c>
      <c r="S17" s="67">
        <f t="shared" si="4"/>
        <v>387.40000000000003</v>
      </c>
      <c r="T17" s="67">
        <f t="shared" si="4"/>
        <v>387.40000000000003</v>
      </c>
      <c r="U17" s="492"/>
      <c r="V17" s="270"/>
      <c r="W17" s="270"/>
      <c r="X17" s="270"/>
      <c r="Y17" s="270"/>
      <c r="Z17" s="270"/>
      <c r="AA17" s="326"/>
    </row>
    <row r="18" spans="3:27" s="5" customFormat="1" ht="12.75" customHeight="1" x14ac:dyDescent="0.2">
      <c r="C18" s="382"/>
      <c r="D18" s="480"/>
      <c r="E18" s="481"/>
      <c r="F18" s="306" t="s">
        <v>159</v>
      </c>
      <c r="G18" s="277" t="s">
        <v>74</v>
      </c>
      <c r="H18" s="308" t="s">
        <v>102</v>
      </c>
      <c r="I18" s="310" t="s">
        <v>103</v>
      </c>
      <c r="J18" s="78" t="s">
        <v>21</v>
      </c>
      <c r="K18" s="81">
        <f t="shared" ref="K18:T18" si="5">K19</f>
        <v>115</v>
      </c>
      <c r="L18" s="82">
        <f t="shared" si="5"/>
        <v>115</v>
      </c>
      <c r="M18" s="82">
        <f t="shared" si="5"/>
        <v>0</v>
      </c>
      <c r="N18" s="83">
        <f t="shared" si="5"/>
        <v>0</v>
      </c>
      <c r="O18" s="81">
        <f t="shared" si="5"/>
        <v>180</v>
      </c>
      <c r="P18" s="82">
        <f t="shared" si="5"/>
        <v>180</v>
      </c>
      <c r="Q18" s="82">
        <f t="shared" si="5"/>
        <v>0</v>
      </c>
      <c r="R18" s="83">
        <f t="shared" si="5"/>
        <v>0</v>
      </c>
      <c r="S18" s="84">
        <f t="shared" si="5"/>
        <v>0</v>
      </c>
      <c r="T18" s="85">
        <f t="shared" si="5"/>
        <v>0</v>
      </c>
      <c r="U18" s="227"/>
      <c r="V18" s="203"/>
      <c r="W18" s="203"/>
      <c r="X18" s="203"/>
      <c r="Y18" s="203"/>
      <c r="Z18" s="221"/>
      <c r="AA18" s="326"/>
    </row>
    <row r="19" spans="3:27" s="5" customFormat="1" ht="30.75" customHeight="1" x14ac:dyDescent="0.2">
      <c r="C19" s="382"/>
      <c r="D19" s="480"/>
      <c r="E19" s="481"/>
      <c r="F19" s="307"/>
      <c r="G19" s="257"/>
      <c r="H19" s="309"/>
      <c r="I19" s="311"/>
      <c r="J19" s="86" t="s">
        <v>39</v>
      </c>
      <c r="K19" s="87">
        <v>115</v>
      </c>
      <c r="L19" s="14">
        <v>115</v>
      </c>
      <c r="M19" s="14">
        <v>0</v>
      </c>
      <c r="N19" s="88">
        <v>0</v>
      </c>
      <c r="O19" s="87">
        <v>180</v>
      </c>
      <c r="P19" s="14">
        <v>180</v>
      </c>
      <c r="Q19" s="14">
        <v>0</v>
      </c>
      <c r="R19" s="88">
        <v>0</v>
      </c>
      <c r="S19" s="89"/>
      <c r="T19" s="89"/>
      <c r="U19" s="90"/>
      <c r="V19" s="91"/>
      <c r="W19" s="91"/>
      <c r="X19" s="91"/>
      <c r="Y19" s="91"/>
      <c r="Z19" s="92"/>
      <c r="AA19" s="326"/>
    </row>
    <row r="20" spans="3:27" s="5" customFormat="1" ht="12.75" x14ac:dyDescent="0.2">
      <c r="C20" s="382"/>
      <c r="D20" s="480"/>
      <c r="E20" s="481"/>
      <c r="F20" s="315" t="s">
        <v>121</v>
      </c>
      <c r="G20" s="277" t="s">
        <v>74</v>
      </c>
      <c r="H20" s="258" t="s">
        <v>113</v>
      </c>
      <c r="I20" s="310" t="s">
        <v>114</v>
      </c>
      <c r="J20" s="78" t="s">
        <v>21</v>
      </c>
      <c r="K20" s="81">
        <f t="shared" ref="K20:N20" si="6">K21+K22</f>
        <v>102.7</v>
      </c>
      <c r="L20" s="82">
        <f t="shared" si="6"/>
        <v>102.7</v>
      </c>
      <c r="M20" s="82">
        <f t="shared" si="6"/>
        <v>76.3</v>
      </c>
      <c r="N20" s="83">
        <f t="shared" si="6"/>
        <v>0</v>
      </c>
      <c r="O20" s="81">
        <f t="shared" ref="O20:T20" si="7">O21+O22</f>
        <v>158.6</v>
      </c>
      <c r="P20" s="82">
        <f t="shared" si="7"/>
        <v>158.6</v>
      </c>
      <c r="Q20" s="82">
        <f t="shared" si="7"/>
        <v>117.19999999999999</v>
      </c>
      <c r="R20" s="83">
        <f t="shared" si="7"/>
        <v>0</v>
      </c>
      <c r="S20" s="84">
        <f t="shared" si="7"/>
        <v>95.6</v>
      </c>
      <c r="T20" s="85">
        <f t="shared" si="7"/>
        <v>95.6</v>
      </c>
      <c r="U20" s="227"/>
      <c r="V20" s="203"/>
      <c r="W20" s="203"/>
      <c r="X20" s="203"/>
      <c r="Y20" s="203"/>
      <c r="Z20" s="221"/>
      <c r="AA20" s="326"/>
    </row>
    <row r="21" spans="3:27" s="5" customFormat="1" ht="30.75" customHeight="1" x14ac:dyDescent="0.2">
      <c r="C21" s="382"/>
      <c r="D21" s="480"/>
      <c r="E21" s="481"/>
      <c r="F21" s="316"/>
      <c r="G21" s="278"/>
      <c r="H21" s="286"/>
      <c r="I21" s="311"/>
      <c r="J21" s="86" t="s">
        <v>73</v>
      </c>
      <c r="K21" s="167">
        <v>59.6</v>
      </c>
      <c r="L21" s="168">
        <v>59.6</v>
      </c>
      <c r="M21" s="168">
        <v>57.3</v>
      </c>
      <c r="N21" s="169">
        <v>0</v>
      </c>
      <c r="O21" s="167">
        <v>98.7</v>
      </c>
      <c r="P21" s="168">
        <v>98.7</v>
      </c>
      <c r="Q21" s="168">
        <v>95.6</v>
      </c>
      <c r="R21" s="169">
        <v>0</v>
      </c>
      <c r="S21" s="89">
        <v>44.3</v>
      </c>
      <c r="T21" s="89">
        <v>44.3</v>
      </c>
      <c r="U21" s="90"/>
      <c r="V21" s="91"/>
      <c r="W21" s="91"/>
      <c r="X21" s="91"/>
      <c r="Y21" s="91"/>
      <c r="Z21" s="92"/>
      <c r="AA21" s="326"/>
    </row>
    <row r="22" spans="3:27" s="5" customFormat="1" ht="30.75" customHeight="1" x14ac:dyDescent="0.2">
      <c r="C22" s="382"/>
      <c r="D22" s="480"/>
      <c r="E22" s="481"/>
      <c r="F22" s="317"/>
      <c r="G22" s="257"/>
      <c r="H22" s="259"/>
      <c r="I22" s="261"/>
      <c r="J22" s="93" t="s">
        <v>39</v>
      </c>
      <c r="K22" s="222">
        <v>43.1</v>
      </c>
      <c r="L22" s="212">
        <v>43.1</v>
      </c>
      <c r="M22" s="212">
        <v>19</v>
      </c>
      <c r="N22" s="218">
        <v>0</v>
      </c>
      <c r="O22" s="222">
        <v>59.9</v>
      </c>
      <c r="P22" s="212">
        <v>59.9</v>
      </c>
      <c r="Q22" s="212">
        <v>21.6</v>
      </c>
      <c r="R22" s="218">
        <v>0</v>
      </c>
      <c r="S22" s="94">
        <v>51.3</v>
      </c>
      <c r="T22" s="94">
        <v>51.3</v>
      </c>
      <c r="U22" s="90"/>
      <c r="V22" s="91"/>
      <c r="W22" s="91"/>
      <c r="X22" s="91"/>
      <c r="Y22" s="91"/>
      <c r="Z22" s="92"/>
      <c r="AA22" s="326"/>
    </row>
    <row r="23" spans="3:27" s="5" customFormat="1" ht="12.75" x14ac:dyDescent="0.2">
      <c r="C23" s="382"/>
      <c r="D23" s="480"/>
      <c r="E23" s="481"/>
      <c r="F23" s="315" t="s">
        <v>146</v>
      </c>
      <c r="G23" s="277" t="s">
        <v>74</v>
      </c>
      <c r="H23" s="258" t="s">
        <v>113</v>
      </c>
      <c r="I23" s="310" t="s">
        <v>114</v>
      </c>
      <c r="J23" s="78" t="s">
        <v>21</v>
      </c>
      <c r="K23" s="81">
        <f>K24+K25</f>
        <v>74.7</v>
      </c>
      <c r="L23" s="82">
        <f t="shared" ref="L23:N23" si="8">L24+L25</f>
        <v>74.7</v>
      </c>
      <c r="M23" s="82">
        <f t="shared" si="8"/>
        <v>43.900000000000006</v>
      </c>
      <c r="N23" s="83">
        <f t="shared" si="8"/>
        <v>0</v>
      </c>
      <c r="O23" s="81">
        <f>O24+O25</f>
        <v>0</v>
      </c>
      <c r="P23" s="82">
        <f t="shared" ref="P23:T23" si="9">P24+P25</f>
        <v>0</v>
      </c>
      <c r="Q23" s="82">
        <f t="shared" si="9"/>
        <v>0</v>
      </c>
      <c r="R23" s="83">
        <f t="shared" si="9"/>
        <v>0</v>
      </c>
      <c r="S23" s="84">
        <f t="shared" si="9"/>
        <v>0</v>
      </c>
      <c r="T23" s="85">
        <f t="shared" si="9"/>
        <v>0</v>
      </c>
      <c r="U23" s="227"/>
      <c r="V23" s="203"/>
      <c r="W23" s="203"/>
      <c r="X23" s="203"/>
      <c r="Y23" s="203"/>
      <c r="Z23" s="221"/>
      <c r="AA23" s="326"/>
    </row>
    <row r="24" spans="3:27" s="5" customFormat="1" ht="30.75" customHeight="1" x14ac:dyDescent="0.2">
      <c r="C24" s="382"/>
      <c r="D24" s="480"/>
      <c r="E24" s="481"/>
      <c r="F24" s="316"/>
      <c r="G24" s="278"/>
      <c r="H24" s="286"/>
      <c r="I24" s="311"/>
      <c r="J24" s="86" t="s">
        <v>73</v>
      </c>
      <c r="K24" s="167">
        <v>6.9</v>
      </c>
      <c r="L24" s="168">
        <v>6.9</v>
      </c>
      <c r="M24" s="168">
        <v>6.7</v>
      </c>
      <c r="N24" s="169">
        <v>0</v>
      </c>
      <c r="O24" s="167"/>
      <c r="P24" s="168"/>
      <c r="Q24" s="168"/>
      <c r="R24" s="169"/>
      <c r="S24" s="89"/>
      <c r="T24" s="89"/>
      <c r="U24" s="90"/>
      <c r="V24" s="91"/>
      <c r="W24" s="91"/>
      <c r="X24" s="91"/>
      <c r="Y24" s="91"/>
      <c r="Z24" s="92"/>
      <c r="AA24" s="326"/>
    </row>
    <row r="25" spans="3:27" s="5" customFormat="1" ht="30.75" customHeight="1" x14ac:dyDescent="0.2">
      <c r="C25" s="382"/>
      <c r="D25" s="480"/>
      <c r="E25" s="481"/>
      <c r="F25" s="317"/>
      <c r="G25" s="257"/>
      <c r="H25" s="259"/>
      <c r="I25" s="261"/>
      <c r="J25" s="93" t="s">
        <v>39</v>
      </c>
      <c r="K25" s="222">
        <v>67.8</v>
      </c>
      <c r="L25" s="212">
        <v>67.8</v>
      </c>
      <c r="M25" s="212">
        <v>37.200000000000003</v>
      </c>
      <c r="N25" s="218">
        <v>0</v>
      </c>
      <c r="O25" s="222"/>
      <c r="P25" s="212"/>
      <c r="Q25" s="212"/>
      <c r="R25" s="218"/>
      <c r="S25" s="94"/>
      <c r="T25" s="94"/>
      <c r="U25" s="90"/>
      <c r="V25" s="91"/>
      <c r="W25" s="91"/>
      <c r="X25" s="91"/>
      <c r="Y25" s="91"/>
      <c r="Z25" s="92"/>
      <c r="AA25" s="326"/>
    </row>
    <row r="26" spans="3:27" s="5" customFormat="1" ht="12.75" x14ac:dyDescent="0.2">
      <c r="C26" s="382"/>
      <c r="D26" s="480"/>
      <c r="E26" s="481"/>
      <c r="F26" s="315" t="s">
        <v>122</v>
      </c>
      <c r="G26" s="277" t="s">
        <v>74</v>
      </c>
      <c r="H26" s="258" t="s">
        <v>115</v>
      </c>
      <c r="I26" s="310" t="s">
        <v>116</v>
      </c>
      <c r="J26" s="78" t="s">
        <v>21</v>
      </c>
      <c r="K26" s="81">
        <f t="shared" ref="K26:N26" si="10">K27+K28</f>
        <v>168.10000000000002</v>
      </c>
      <c r="L26" s="82">
        <f t="shared" si="10"/>
        <v>168.10000000000002</v>
      </c>
      <c r="M26" s="82">
        <f t="shared" si="10"/>
        <v>127.6</v>
      </c>
      <c r="N26" s="83">
        <f t="shared" si="10"/>
        <v>0</v>
      </c>
      <c r="O26" s="81">
        <f t="shared" ref="O26:T26" si="11">O27+O28</f>
        <v>205.1</v>
      </c>
      <c r="P26" s="82">
        <f t="shared" si="11"/>
        <v>205.1</v>
      </c>
      <c r="Q26" s="82">
        <f t="shared" si="11"/>
        <v>151.5</v>
      </c>
      <c r="R26" s="83">
        <f t="shared" si="11"/>
        <v>0</v>
      </c>
      <c r="S26" s="84">
        <f t="shared" si="11"/>
        <v>198.9</v>
      </c>
      <c r="T26" s="85">
        <f t="shared" si="11"/>
        <v>198.9</v>
      </c>
      <c r="U26" s="90"/>
      <c r="V26" s="91"/>
      <c r="W26" s="91"/>
      <c r="X26" s="91"/>
      <c r="Y26" s="91"/>
      <c r="Z26" s="92"/>
      <c r="AA26" s="326"/>
    </row>
    <row r="27" spans="3:27" s="5" customFormat="1" ht="30.75" customHeight="1" x14ac:dyDescent="0.2">
      <c r="C27" s="382"/>
      <c r="D27" s="480"/>
      <c r="E27" s="481"/>
      <c r="F27" s="316"/>
      <c r="G27" s="278"/>
      <c r="H27" s="286"/>
      <c r="I27" s="311"/>
      <c r="J27" s="86" t="s">
        <v>73</v>
      </c>
      <c r="K27" s="167">
        <v>97.7</v>
      </c>
      <c r="L27" s="168">
        <v>97.7</v>
      </c>
      <c r="M27" s="168">
        <v>90.8</v>
      </c>
      <c r="N27" s="169">
        <v>0</v>
      </c>
      <c r="O27" s="167">
        <v>114.3</v>
      </c>
      <c r="P27" s="168">
        <v>114.3</v>
      </c>
      <c r="Q27" s="168">
        <v>109.7</v>
      </c>
      <c r="R27" s="169">
        <v>0</v>
      </c>
      <c r="S27" s="89">
        <v>113.7</v>
      </c>
      <c r="T27" s="89">
        <v>113.7</v>
      </c>
      <c r="U27" s="90"/>
      <c r="V27" s="91"/>
      <c r="W27" s="91"/>
      <c r="X27" s="91"/>
      <c r="Y27" s="91"/>
      <c r="Z27" s="92"/>
      <c r="AA27" s="326"/>
    </row>
    <row r="28" spans="3:27" s="5" customFormat="1" ht="30.75" customHeight="1" x14ac:dyDescent="0.2">
      <c r="C28" s="382"/>
      <c r="D28" s="480"/>
      <c r="E28" s="481"/>
      <c r="F28" s="317"/>
      <c r="G28" s="257"/>
      <c r="H28" s="259"/>
      <c r="I28" s="261"/>
      <c r="J28" s="93" t="s">
        <v>39</v>
      </c>
      <c r="K28" s="222">
        <v>70.400000000000006</v>
      </c>
      <c r="L28" s="212">
        <v>70.400000000000006</v>
      </c>
      <c r="M28" s="212">
        <v>36.799999999999997</v>
      </c>
      <c r="N28" s="218">
        <v>0</v>
      </c>
      <c r="O28" s="222">
        <v>90.8</v>
      </c>
      <c r="P28" s="212">
        <v>90.8</v>
      </c>
      <c r="Q28" s="212">
        <v>41.8</v>
      </c>
      <c r="R28" s="218">
        <v>0</v>
      </c>
      <c r="S28" s="94">
        <v>85.2</v>
      </c>
      <c r="T28" s="94">
        <v>85.2</v>
      </c>
      <c r="U28" s="90"/>
      <c r="V28" s="91"/>
      <c r="W28" s="91"/>
      <c r="X28" s="91"/>
      <c r="Y28" s="91"/>
      <c r="Z28" s="92"/>
      <c r="AA28" s="326"/>
    </row>
    <row r="29" spans="3:27" s="5" customFormat="1" ht="12.75" x14ac:dyDescent="0.2">
      <c r="C29" s="382"/>
      <c r="D29" s="480"/>
      <c r="E29" s="481"/>
      <c r="F29" s="315" t="s">
        <v>123</v>
      </c>
      <c r="G29" s="277" t="s">
        <v>74</v>
      </c>
      <c r="H29" s="258" t="s">
        <v>113</v>
      </c>
      <c r="I29" s="310" t="s">
        <v>114</v>
      </c>
      <c r="J29" s="78" t="s">
        <v>21</v>
      </c>
      <c r="K29" s="81">
        <f t="shared" ref="K29:N29" si="12">K30+K32+K31</f>
        <v>187.2</v>
      </c>
      <c r="L29" s="82">
        <f t="shared" si="12"/>
        <v>187.2</v>
      </c>
      <c r="M29" s="82">
        <f t="shared" si="12"/>
        <v>143.80000000000001</v>
      </c>
      <c r="N29" s="83">
        <f t="shared" si="12"/>
        <v>0</v>
      </c>
      <c r="O29" s="81">
        <f t="shared" ref="O29:R29" si="13">O30+O32+O31</f>
        <v>223.6</v>
      </c>
      <c r="P29" s="82">
        <f t="shared" si="13"/>
        <v>223.6</v>
      </c>
      <c r="Q29" s="82">
        <f t="shared" si="13"/>
        <v>175.89999999999998</v>
      </c>
      <c r="R29" s="83">
        <f t="shared" si="13"/>
        <v>0</v>
      </c>
      <c r="S29" s="84">
        <f t="shared" ref="S29:T29" si="14">S30+S32</f>
        <v>191.89999999999998</v>
      </c>
      <c r="T29" s="85">
        <f t="shared" si="14"/>
        <v>191.89999999999998</v>
      </c>
      <c r="U29" s="90"/>
      <c r="V29" s="91"/>
      <c r="W29" s="91"/>
      <c r="X29" s="91"/>
      <c r="Y29" s="91"/>
      <c r="Z29" s="92"/>
      <c r="AA29" s="326"/>
    </row>
    <row r="30" spans="3:27" s="5" customFormat="1" ht="30.75" customHeight="1" x14ac:dyDescent="0.2">
      <c r="C30" s="382"/>
      <c r="D30" s="480"/>
      <c r="E30" s="481"/>
      <c r="F30" s="316"/>
      <c r="G30" s="278"/>
      <c r="H30" s="286"/>
      <c r="I30" s="311"/>
      <c r="J30" s="86" t="s">
        <v>73</v>
      </c>
      <c r="K30" s="167">
        <v>108</v>
      </c>
      <c r="L30" s="168">
        <v>108</v>
      </c>
      <c r="M30" s="168">
        <v>103.8</v>
      </c>
      <c r="N30" s="169">
        <v>0</v>
      </c>
      <c r="O30" s="167">
        <v>135.69999999999999</v>
      </c>
      <c r="P30" s="168">
        <v>135.69999999999999</v>
      </c>
      <c r="Q30" s="168">
        <v>131.19999999999999</v>
      </c>
      <c r="R30" s="169">
        <v>0</v>
      </c>
      <c r="S30" s="89">
        <v>109.3</v>
      </c>
      <c r="T30" s="89">
        <v>109.3</v>
      </c>
      <c r="U30" s="90"/>
      <c r="V30" s="91"/>
      <c r="W30" s="91"/>
      <c r="X30" s="91"/>
      <c r="Y30" s="91"/>
      <c r="Z30" s="92"/>
      <c r="AA30" s="326"/>
    </row>
    <row r="31" spans="3:27" s="5" customFormat="1" ht="30.75" customHeight="1" x14ac:dyDescent="0.2">
      <c r="C31" s="382"/>
      <c r="D31" s="480"/>
      <c r="E31" s="481"/>
      <c r="F31" s="316"/>
      <c r="G31" s="278"/>
      <c r="H31" s="286"/>
      <c r="I31" s="311"/>
      <c r="J31" s="153" t="s">
        <v>153</v>
      </c>
      <c r="K31" s="222">
        <v>2.5</v>
      </c>
      <c r="L31" s="212">
        <v>2.5</v>
      </c>
      <c r="M31" s="212">
        <v>0</v>
      </c>
      <c r="N31" s="218">
        <v>0</v>
      </c>
      <c r="O31" s="222"/>
      <c r="P31" s="212"/>
      <c r="Q31" s="212"/>
      <c r="R31" s="218"/>
      <c r="S31" s="94"/>
      <c r="T31" s="94"/>
      <c r="U31" s="90"/>
      <c r="V31" s="91"/>
      <c r="W31" s="91"/>
      <c r="X31" s="91"/>
      <c r="Y31" s="91"/>
      <c r="Z31" s="92"/>
      <c r="AA31" s="326"/>
    </row>
    <row r="32" spans="3:27" s="5" customFormat="1" ht="30.75" customHeight="1" x14ac:dyDescent="0.2">
      <c r="C32" s="382"/>
      <c r="D32" s="480"/>
      <c r="E32" s="481"/>
      <c r="F32" s="317"/>
      <c r="G32" s="257"/>
      <c r="H32" s="259"/>
      <c r="I32" s="261"/>
      <c r="J32" s="93" t="s">
        <v>39</v>
      </c>
      <c r="K32" s="222">
        <v>76.7</v>
      </c>
      <c r="L32" s="212">
        <v>76.7</v>
      </c>
      <c r="M32" s="212">
        <v>40</v>
      </c>
      <c r="N32" s="218">
        <v>0</v>
      </c>
      <c r="O32" s="222">
        <v>87.9</v>
      </c>
      <c r="P32" s="212">
        <v>87.9</v>
      </c>
      <c r="Q32" s="212">
        <v>44.7</v>
      </c>
      <c r="R32" s="218">
        <v>0</v>
      </c>
      <c r="S32" s="94">
        <v>82.6</v>
      </c>
      <c r="T32" s="94">
        <v>82.6</v>
      </c>
      <c r="U32" s="90"/>
      <c r="V32" s="91"/>
      <c r="W32" s="91"/>
      <c r="X32" s="91"/>
      <c r="Y32" s="91"/>
      <c r="Z32" s="92"/>
      <c r="AA32" s="326"/>
    </row>
    <row r="33" spans="3:27" s="5" customFormat="1" ht="12.75" x14ac:dyDescent="0.2">
      <c r="C33" s="382"/>
      <c r="D33" s="480"/>
      <c r="E33" s="481"/>
      <c r="F33" s="315" t="s">
        <v>51</v>
      </c>
      <c r="G33" s="277" t="s">
        <v>74</v>
      </c>
      <c r="H33" s="258" t="s">
        <v>117</v>
      </c>
      <c r="I33" s="310" t="s">
        <v>118</v>
      </c>
      <c r="J33" s="78" t="s">
        <v>21</v>
      </c>
      <c r="K33" s="81">
        <f t="shared" ref="K33:N33" si="15">K34+K35</f>
        <v>139.4</v>
      </c>
      <c r="L33" s="82">
        <f t="shared" si="15"/>
        <v>139.4</v>
      </c>
      <c r="M33" s="82">
        <f t="shared" si="15"/>
        <v>99.1</v>
      </c>
      <c r="N33" s="83">
        <f t="shared" si="15"/>
        <v>0</v>
      </c>
      <c r="O33" s="81">
        <f t="shared" ref="O33:T33" si="16">O34+O35</f>
        <v>177.39999999999998</v>
      </c>
      <c r="P33" s="82">
        <f t="shared" si="16"/>
        <v>177.39999999999998</v>
      </c>
      <c r="Q33" s="82">
        <f t="shared" si="16"/>
        <v>137</v>
      </c>
      <c r="R33" s="83">
        <f t="shared" si="16"/>
        <v>0</v>
      </c>
      <c r="S33" s="84">
        <f t="shared" si="16"/>
        <v>176.8</v>
      </c>
      <c r="T33" s="85">
        <f t="shared" si="16"/>
        <v>176.8</v>
      </c>
      <c r="U33" s="90"/>
      <c r="V33" s="91"/>
      <c r="W33" s="91"/>
      <c r="X33" s="91"/>
      <c r="Y33" s="91"/>
      <c r="Z33" s="92"/>
      <c r="AA33" s="326"/>
    </row>
    <row r="34" spans="3:27" s="5" customFormat="1" ht="30.75" customHeight="1" x14ac:dyDescent="0.2">
      <c r="C34" s="382"/>
      <c r="D34" s="480"/>
      <c r="E34" s="481"/>
      <c r="F34" s="316"/>
      <c r="G34" s="278"/>
      <c r="H34" s="286"/>
      <c r="I34" s="311"/>
      <c r="J34" s="86" t="s">
        <v>73</v>
      </c>
      <c r="K34" s="167">
        <v>79</v>
      </c>
      <c r="L34" s="168">
        <v>79</v>
      </c>
      <c r="M34" s="168">
        <v>76.099999999999994</v>
      </c>
      <c r="N34" s="169">
        <v>0</v>
      </c>
      <c r="O34" s="167">
        <v>108.3</v>
      </c>
      <c r="P34" s="168">
        <v>108.3</v>
      </c>
      <c r="Q34" s="168">
        <v>104.4</v>
      </c>
      <c r="R34" s="169">
        <v>0</v>
      </c>
      <c r="S34" s="89">
        <v>107.8</v>
      </c>
      <c r="T34" s="89">
        <v>107.8</v>
      </c>
      <c r="U34" s="90"/>
      <c r="V34" s="91"/>
      <c r="W34" s="91"/>
      <c r="X34" s="91"/>
      <c r="Y34" s="91"/>
      <c r="Z34" s="92"/>
      <c r="AA34" s="326"/>
    </row>
    <row r="35" spans="3:27" s="5" customFormat="1" ht="30.75" customHeight="1" x14ac:dyDescent="0.2">
      <c r="C35" s="382"/>
      <c r="D35" s="480"/>
      <c r="E35" s="481"/>
      <c r="F35" s="317"/>
      <c r="G35" s="257"/>
      <c r="H35" s="259"/>
      <c r="I35" s="261"/>
      <c r="J35" s="93" t="s">
        <v>39</v>
      </c>
      <c r="K35" s="222">
        <v>60.4</v>
      </c>
      <c r="L35" s="212">
        <v>60.4</v>
      </c>
      <c r="M35" s="212">
        <v>23</v>
      </c>
      <c r="N35" s="218">
        <v>0</v>
      </c>
      <c r="O35" s="222">
        <v>69.099999999999994</v>
      </c>
      <c r="P35" s="212">
        <v>69.099999999999994</v>
      </c>
      <c r="Q35" s="212">
        <v>32.6</v>
      </c>
      <c r="R35" s="218">
        <v>0</v>
      </c>
      <c r="S35" s="94">
        <v>69</v>
      </c>
      <c r="T35" s="94">
        <v>69</v>
      </c>
      <c r="U35" s="90"/>
      <c r="V35" s="91"/>
      <c r="W35" s="91"/>
      <c r="X35" s="91"/>
      <c r="Y35" s="91"/>
      <c r="Z35" s="92"/>
      <c r="AA35" s="326"/>
    </row>
    <row r="36" spans="3:27" s="5" customFormat="1" ht="12.75" x14ac:dyDescent="0.2">
      <c r="C36" s="382"/>
      <c r="D36" s="480"/>
      <c r="E36" s="481"/>
      <c r="F36" s="315" t="s">
        <v>124</v>
      </c>
      <c r="G36" s="277" t="s">
        <v>74</v>
      </c>
      <c r="H36" s="258" t="s">
        <v>119</v>
      </c>
      <c r="I36" s="310" t="s">
        <v>120</v>
      </c>
      <c r="J36" s="78" t="s">
        <v>21</v>
      </c>
      <c r="K36" s="81">
        <f t="shared" ref="K36:N36" si="17">K37+K39+K38</f>
        <v>245.4</v>
      </c>
      <c r="L36" s="82">
        <f t="shared" si="17"/>
        <v>245.4</v>
      </c>
      <c r="M36" s="82">
        <f t="shared" si="17"/>
        <v>194.2</v>
      </c>
      <c r="N36" s="83">
        <f t="shared" si="17"/>
        <v>0</v>
      </c>
      <c r="O36" s="81">
        <f t="shared" ref="O36:R36" si="18">O37+O39+O38</f>
        <v>285.7</v>
      </c>
      <c r="P36" s="82">
        <f t="shared" si="18"/>
        <v>285.7</v>
      </c>
      <c r="Q36" s="82">
        <f t="shared" si="18"/>
        <v>230.9</v>
      </c>
      <c r="R36" s="83">
        <f t="shared" si="18"/>
        <v>0</v>
      </c>
      <c r="S36" s="84">
        <f t="shared" ref="S36:T36" si="19">S37+S39</f>
        <v>270.7</v>
      </c>
      <c r="T36" s="85">
        <f t="shared" si="19"/>
        <v>270.7</v>
      </c>
      <c r="U36" s="90"/>
      <c r="V36" s="91"/>
      <c r="W36" s="91"/>
      <c r="X36" s="91"/>
      <c r="Y36" s="91"/>
      <c r="Z36" s="92"/>
      <c r="AA36" s="326"/>
    </row>
    <row r="37" spans="3:27" s="5" customFormat="1" ht="30.75" customHeight="1" x14ac:dyDescent="0.2">
      <c r="C37" s="382"/>
      <c r="D37" s="480"/>
      <c r="E37" s="481"/>
      <c r="F37" s="316"/>
      <c r="G37" s="278"/>
      <c r="H37" s="286"/>
      <c r="I37" s="311"/>
      <c r="J37" s="93" t="s">
        <v>73</v>
      </c>
      <c r="K37" s="222">
        <v>150.80000000000001</v>
      </c>
      <c r="L37" s="212">
        <v>150.80000000000001</v>
      </c>
      <c r="M37" s="212">
        <v>144.4</v>
      </c>
      <c r="N37" s="218">
        <v>0</v>
      </c>
      <c r="O37" s="222">
        <v>163.19999999999999</v>
      </c>
      <c r="P37" s="212">
        <v>163.19999999999999</v>
      </c>
      <c r="Q37" s="212">
        <v>156</v>
      </c>
      <c r="R37" s="218">
        <v>0</v>
      </c>
      <c r="S37" s="94">
        <v>171.4</v>
      </c>
      <c r="T37" s="94">
        <v>171.4</v>
      </c>
      <c r="U37" s="455"/>
      <c r="V37" s="91"/>
      <c r="W37" s="91"/>
      <c r="X37" s="91"/>
      <c r="Y37" s="91"/>
      <c r="Z37" s="92"/>
      <c r="AA37" s="326"/>
    </row>
    <row r="38" spans="3:27" s="5" customFormat="1" ht="30.75" customHeight="1" x14ac:dyDescent="0.2">
      <c r="C38" s="382"/>
      <c r="D38" s="480"/>
      <c r="E38" s="481"/>
      <c r="F38" s="316"/>
      <c r="G38" s="278"/>
      <c r="H38" s="286"/>
      <c r="I38" s="311"/>
      <c r="J38" s="153" t="s">
        <v>155</v>
      </c>
      <c r="K38" s="222">
        <v>0</v>
      </c>
      <c r="L38" s="212">
        <v>0</v>
      </c>
      <c r="M38" s="212">
        <v>0</v>
      </c>
      <c r="N38" s="218">
        <v>0</v>
      </c>
      <c r="O38" s="222">
        <v>0</v>
      </c>
      <c r="P38" s="212">
        <v>0</v>
      </c>
      <c r="Q38" s="212">
        <v>0</v>
      </c>
      <c r="R38" s="218">
        <v>0</v>
      </c>
      <c r="S38" s="94"/>
      <c r="T38" s="95"/>
      <c r="U38" s="455"/>
      <c r="V38" s="91"/>
      <c r="W38" s="91"/>
      <c r="X38" s="91"/>
      <c r="Y38" s="91"/>
      <c r="Z38" s="92"/>
      <c r="AA38" s="326"/>
    </row>
    <row r="39" spans="3:27" s="5" customFormat="1" ht="30.75" customHeight="1" x14ac:dyDescent="0.2">
      <c r="C39" s="249"/>
      <c r="D39" s="251"/>
      <c r="E39" s="482"/>
      <c r="F39" s="317"/>
      <c r="G39" s="257"/>
      <c r="H39" s="259"/>
      <c r="I39" s="261"/>
      <c r="J39" s="93" t="s">
        <v>39</v>
      </c>
      <c r="K39" s="170">
        <v>94.6</v>
      </c>
      <c r="L39" s="171">
        <v>94.6</v>
      </c>
      <c r="M39" s="171">
        <v>49.8</v>
      </c>
      <c r="N39" s="172">
        <v>0</v>
      </c>
      <c r="O39" s="170">
        <v>122.5</v>
      </c>
      <c r="P39" s="171">
        <v>122.5</v>
      </c>
      <c r="Q39" s="171">
        <v>74.900000000000006</v>
      </c>
      <c r="R39" s="172">
        <v>0</v>
      </c>
      <c r="S39" s="94">
        <v>99.3</v>
      </c>
      <c r="T39" s="95">
        <v>99.3</v>
      </c>
      <c r="U39" s="455"/>
      <c r="V39" s="91"/>
      <c r="W39" s="91"/>
      <c r="X39" s="91"/>
      <c r="Y39" s="91"/>
      <c r="Z39" s="92"/>
      <c r="AA39" s="326"/>
    </row>
    <row r="40" spans="3:27" s="5" customFormat="1" ht="17.25" customHeight="1" x14ac:dyDescent="0.2">
      <c r="C40" s="515" t="s">
        <v>38</v>
      </c>
      <c r="D40" s="516" t="s">
        <v>38</v>
      </c>
      <c r="E40" s="486" t="s">
        <v>40</v>
      </c>
      <c r="F40" s="312" t="s">
        <v>52</v>
      </c>
      <c r="G40" s="277" t="s">
        <v>74</v>
      </c>
      <c r="H40" s="258"/>
      <c r="I40" s="310"/>
      <c r="J40" s="78" t="s">
        <v>21</v>
      </c>
      <c r="K40" s="127">
        <f t="shared" ref="K40:M40" si="20">K41+K42+K43+K45+K44</f>
        <v>4889.5</v>
      </c>
      <c r="L40" s="80">
        <f t="shared" si="20"/>
        <v>4743.0000000000009</v>
      </c>
      <c r="M40" s="80">
        <f t="shared" si="20"/>
        <v>4035.7000000000003</v>
      </c>
      <c r="N40" s="130">
        <f>N41+N42+N43+N45+N44</f>
        <v>146.5</v>
      </c>
      <c r="O40" s="127">
        <f t="shared" ref="O40:Q40" si="21">O41+O42+O43+O45+O44</f>
        <v>5617.0000000000009</v>
      </c>
      <c r="P40" s="80">
        <f t="shared" si="21"/>
        <v>5562.6</v>
      </c>
      <c r="Q40" s="80">
        <f t="shared" si="21"/>
        <v>4572.3999999999996</v>
      </c>
      <c r="R40" s="130">
        <f>R41+R42+R43+R45+R44</f>
        <v>54.4</v>
      </c>
      <c r="S40" s="127">
        <f>S41+S42+S43+S45+S44</f>
        <v>5129.1000000000004</v>
      </c>
      <c r="T40" s="127">
        <f t="shared" ref="T40" si="22">T41+T42+T43+T45</f>
        <v>5097.6000000000004</v>
      </c>
      <c r="U40" s="90"/>
      <c r="V40" s="91"/>
      <c r="W40" s="91"/>
      <c r="X40" s="91"/>
      <c r="Y40" s="91"/>
      <c r="Z40" s="92"/>
      <c r="AA40" s="326"/>
    </row>
    <row r="41" spans="3:27" s="5" customFormat="1" ht="18.75" customHeight="1" x14ac:dyDescent="0.2">
      <c r="C41" s="382"/>
      <c r="D41" s="480"/>
      <c r="E41" s="481"/>
      <c r="F41" s="313"/>
      <c r="G41" s="278"/>
      <c r="H41" s="286"/>
      <c r="I41" s="311"/>
      <c r="J41" s="19" t="s">
        <v>73</v>
      </c>
      <c r="K41" s="87">
        <f t="shared" ref="K41:N41" si="23">K47+K54+K60+K67+K74+K80+K86+K48+K55+K61+K81+K87</f>
        <v>3379.2000000000003</v>
      </c>
      <c r="L41" s="14">
        <f t="shared" si="23"/>
        <v>3375.1000000000004</v>
      </c>
      <c r="M41" s="14">
        <f t="shared" si="23"/>
        <v>3159.3</v>
      </c>
      <c r="N41" s="88">
        <f t="shared" si="23"/>
        <v>4.0999999999999996</v>
      </c>
      <c r="O41" s="87">
        <f>O47+O54+O60+O67+O74+O80+O86+O48+O55+O61+O81+O87+O68+O77</f>
        <v>3924.6000000000004</v>
      </c>
      <c r="P41" s="14">
        <f>P47+P54+P60+P67+P74+P80+P86+P48+P55+P61+P81+P87+P68+P77</f>
        <v>3920.6000000000004</v>
      </c>
      <c r="Q41" s="14">
        <f>Q47+Q54+Q60+Q67+Q74+Q80+Q86+Q48+Q55+Q61+Q81+Q87+Q68+Q77</f>
        <v>3591.2999999999997</v>
      </c>
      <c r="R41" s="88">
        <f>R47+R54+R60+R67+R74+R80+R86+R48+R55+R61+R81+R87+R68+R77</f>
        <v>4</v>
      </c>
      <c r="S41" s="43">
        <f>S47+S54+S60+S67+S74+S80+S86</f>
        <v>3697.7</v>
      </c>
      <c r="T41" s="43">
        <f>T47+T54+T60+T67+T74+T80+T86</f>
        <v>3697.7</v>
      </c>
      <c r="U41" s="90"/>
      <c r="V41" s="91"/>
      <c r="W41" s="91"/>
      <c r="X41" s="91"/>
      <c r="Y41" s="91"/>
      <c r="Z41" s="92"/>
      <c r="AA41" s="326"/>
    </row>
    <row r="42" spans="3:27" s="5" customFormat="1" ht="22.5" customHeight="1" x14ac:dyDescent="0.2">
      <c r="C42" s="382"/>
      <c r="D42" s="480"/>
      <c r="E42" s="481"/>
      <c r="F42" s="313"/>
      <c r="G42" s="278"/>
      <c r="H42" s="286"/>
      <c r="I42" s="311"/>
      <c r="J42" s="19" t="s">
        <v>39</v>
      </c>
      <c r="K42" s="87">
        <f t="shared" ref="K42:N42" si="24">K49+K56+K62+K69+K75+K82+K88</f>
        <v>1339.1000000000001</v>
      </c>
      <c r="L42" s="14">
        <f t="shared" si="24"/>
        <v>1265.6000000000001</v>
      </c>
      <c r="M42" s="14">
        <f t="shared" si="24"/>
        <v>857.59999999999991</v>
      </c>
      <c r="N42" s="88">
        <f t="shared" si="24"/>
        <v>73.5</v>
      </c>
      <c r="O42" s="87">
        <f t="shared" ref="O42:T42" si="25">O49+O56+O62+O69+O75+O82+O88</f>
        <v>1625.1000000000001</v>
      </c>
      <c r="P42" s="14">
        <f t="shared" si="25"/>
        <v>1580.3</v>
      </c>
      <c r="Q42" s="14">
        <f>Q49+Q56+Q62+Q69+Q75+Q82+Q88</f>
        <v>975.7</v>
      </c>
      <c r="R42" s="88">
        <f t="shared" si="25"/>
        <v>44.8</v>
      </c>
      <c r="S42" s="43">
        <f>S49+S56+S62+S69+S75+S82+S88</f>
        <v>1398.9</v>
      </c>
      <c r="T42" s="43">
        <f t="shared" si="25"/>
        <v>1398.9</v>
      </c>
      <c r="U42" s="90"/>
      <c r="V42" s="91"/>
      <c r="W42" s="91"/>
      <c r="X42" s="91"/>
      <c r="Y42" s="91"/>
      <c r="Z42" s="92"/>
      <c r="AA42" s="326"/>
    </row>
    <row r="43" spans="3:27" s="5" customFormat="1" ht="22.5" customHeight="1" x14ac:dyDescent="0.2">
      <c r="C43" s="382"/>
      <c r="D43" s="480"/>
      <c r="E43" s="481"/>
      <c r="F43" s="313"/>
      <c r="G43" s="278"/>
      <c r="H43" s="286"/>
      <c r="I43" s="311"/>
      <c r="J43" s="19" t="s">
        <v>148</v>
      </c>
      <c r="K43" s="61">
        <f>K50+K57+K78+K84+K72+K64</f>
        <v>8.6</v>
      </c>
      <c r="L43" s="14">
        <f>L50+L57+L78+L84+L72+L64</f>
        <v>8.6</v>
      </c>
      <c r="M43" s="14">
        <f>M50+M57+M78+M84+M72+M64</f>
        <v>7.5000000000000009</v>
      </c>
      <c r="N43" s="62">
        <f>N50+N57+N78+N72+N84+N64</f>
        <v>0</v>
      </c>
      <c r="O43" s="61">
        <f>O50+O57+O78+O84+O72+O64</f>
        <v>4.5</v>
      </c>
      <c r="P43" s="14">
        <f>P50+P57+P78+P84+P72+P64</f>
        <v>4.5</v>
      </c>
      <c r="Q43" s="14">
        <f>Q50+Q57+Q78+Q84+Q72+Q64</f>
        <v>2.7</v>
      </c>
      <c r="R43" s="62">
        <f>R50+R57+R78+R72+R84+R64</f>
        <v>0</v>
      </c>
      <c r="S43" s="87">
        <f>S50+S57+S78</f>
        <v>0</v>
      </c>
      <c r="T43" s="87">
        <f>T50+T57+T78</f>
        <v>0</v>
      </c>
      <c r="U43" s="90"/>
      <c r="V43" s="91"/>
      <c r="W43" s="91"/>
      <c r="X43" s="91"/>
      <c r="Y43" s="91"/>
      <c r="Z43" s="92"/>
      <c r="AA43" s="326"/>
    </row>
    <row r="44" spans="3:27" s="5" customFormat="1" ht="22.5" customHeight="1" x14ac:dyDescent="0.2">
      <c r="C44" s="382"/>
      <c r="D44" s="480"/>
      <c r="E44" s="481"/>
      <c r="F44" s="313"/>
      <c r="G44" s="278"/>
      <c r="H44" s="286"/>
      <c r="I44" s="311"/>
      <c r="J44" s="19" t="s">
        <v>75</v>
      </c>
      <c r="K44" s="61">
        <f t="shared" ref="K44:N44" si="26">K70+K63+K51+K76</f>
        <v>145.39999999999998</v>
      </c>
      <c r="L44" s="14">
        <f t="shared" si="26"/>
        <v>76.5</v>
      </c>
      <c r="M44" s="14">
        <f t="shared" si="26"/>
        <v>9.8000000000000007</v>
      </c>
      <c r="N44" s="62">
        <f t="shared" si="26"/>
        <v>68.899999999999991</v>
      </c>
      <c r="O44" s="61">
        <f t="shared" ref="O44:R44" si="27">O70+O63+O51+O76</f>
        <v>35.6</v>
      </c>
      <c r="P44" s="14">
        <f t="shared" si="27"/>
        <v>29.999999999999996</v>
      </c>
      <c r="Q44" s="14">
        <f t="shared" si="27"/>
        <v>2</v>
      </c>
      <c r="R44" s="62">
        <f t="shared" si="27"/>
        <v>5.6</v>
      </c>
      <c r="S44" s="87">
        <f>S63+S76</f>
        <v>30</v>
      </c>
      <c r="T44" s="87"/>
      <c r="U44" s="90"/>
      <c r="V44" s="91"/>
      <c r="W44" s="91"/>
      <c r="X44" s="91"/>
      <c r="Y44" s="91"/>
      <c r="Z44" s="92"/>
      <c r="AA44" s="326"/>
    </row>
    <row r="45" spans="3:27" s="5" customFormat="1" ht="22.5" customHeight="1" x14ac:dyDescent="0.2">
      <c r="C45" s="382"/>
      <c r="D45" s="480"/>
      <c r="E45" s="481"/>
      <c r="F45" s="314"/>
      <c r="G45" s="257"/>
      <c r="H45" s="259"/>
      <c r="I45" s="261"/>
      <c r="J45" s="19" t="s">
        <v>147</v>
      </c>
      <c r="K45" s="61">
        <f t="shared" ref="K45:N45" si="28">K52+K58+K65+K71+K83+K89+K77</f>
        <v>17.200000000000003</v>
      </c>
      <c r="L45" s="14">
        <f t="shared" si="28"/>
        <v>17.200000000000003</v>
      </c>
      <c r="M45" s="14">
        <f t="shared" si="28"/>
        <v>1.5</v>
      </c>
      <c r="N45" s="62">
        <f t="shared" si="28"/>
        <v>0</v>
      </c>
      <c r="O45" s="61">
        <f>O52+O58+O65+O71+O83+O89</f>
        <v>27.200000000000003</v>
      </c>
      <c r="P45" s="14">
        <f>P52+P58+P65+P71+P83+P89</f>
        <v>27.200000000000003</v>
      </c>
      <c r="Q45" s="14">
        <f t="shared" ref="Q45:R45" si="29">Q52+Q58+Q65+Q71+Q83+Q89+Q77</f>
        <v>0.7</v>
      </c>
      <c r="R45" s="62">
        <f t="shared" si="29"/>
        <v>0</v>
      </c>
      <c r="S45" s="87">
        <f>S52+S58+S65+S71+S83+S89+S77</f>
        <v>2.5</v>
      </c>
      <c r="T45" s="87">
        <f>T52+T58+T65+T72+T84+T89</f>
        <v>1</v>
      </c>
      <c r="U45" s="90"/>
      <c r="V45" s="91"/>
      <c r="W45" s="91"/>
      <c r="X45" s="91"/>
      <c r="Y45" s="91"/>
      <c r="Z45" s="92"/>
      <c r="AA45" s="326"/>
    </row>
    <row r="46" spans="3:27" s="5" customFormat="1" ht="12.75" x14ac:dyDescent="0.2">
      <c r="C46" s="382"/>
      <c r="D46" s="480"/>
      <c r="E46" s="481"/>
      <c r="F46" s="306" t="s">
        <v>53</v>
      </c>
      <c r="G46" s="277" t="s">
        <v>74</v>
      </c>
      <c r="H46" s="258" t="s">
        <v>115</v>
      </c>
      <c r="I46" s="310" t="s">
        <v>116</v>
      </c>
      <c r="J46" s="78" t="s">
        <v>21</v>
      </c>
      <c r="K46" s="127">
        <f t="shared" ref="K46:M46" si="30">K47+K49+K50+K52+K48+K51</f>
        <v>718.5</v>
      </c>
      <c r="L46" s="80">
        <f t="shared" si="30"/>
        <v>698.19999999999993</v>
      </c>
      <c r="M46" s="80">
        <f t="shared" si="30"/>
        <v>598.50000000000011</v>
      </c>
      <c r="N46" s="128">
        <f>N47+N49+N50+N52+N48+N51</f>
        <v>20.3</v>
      </c>
      <c r="O46" s="127">
        <f t="shared" ref="O46:Q46" si="31">O47+O49+O50+O52+O48+O51</f>
        <v>846.4</v>
      </c>
      <c r="P46" s="80">
        <f t="shared" si="31"/>
        <v>845</v>
      </c>
      <c r="Q46" s="80">
        <f t="shared" si="31"/>
        <v>693.69999999999993</v>
      </c>
      <c r="R46" s="128">
        <f>R47+R49+R50+R52+R48+R51</f>
        <v>1.4</v>
      </c>
      <c r="S46" s="79">
        <f t="shared" ref="S46:T46" si="32">S47+S49+S50+S52</f>
        <v>761.1</v>
      </c>
      <c r="T46" s="79">
        <f t="shared" si="32"/>
        <v>761.1</v>
      </c>
      <c r="U46" s="90"/>
      <c r="V46" s="91"/>
      <c r="W46" s="91"/>
      <c r="X46" s="91"/>
      <c r="Y46" s="91"/>
      <c r="Z46" s="92"/>
      <c r="AA46" s="326"/>
    </row>
    <row r="47" spans="3:27" s="5" customFormat="1" ht="27.75" customHeight="1" x14ac:dyDescent="0.2">
      <c r="C47" s="382"/>
      <c r="D47" s="480"/>
      <c r="E47" s="481"/>
      <c r="F47" s="507"/>
      <c r="G47" s="278"/>
      <c r="H47" s="286"/>
      <c r="I47" s="311"/>
      <c r="J47" s="86" t="s">
        <v>73</v>
      </c>
      <c r="K47" s="167">
        <v>453.5</v>
      </c>
      <c r="L47" s="168">
        <v>453.5</v>
      </c>
      <c r="M47" s="168">
        <v>438.1</v>
      </c>
      <c r="N47" s="169">
        <v>0</v>
      </c>
      <c r="O47" s="167">
        <v>531.70000000000005</v>
      </c>
      <c r="P47" s="168">
        <v>531.70000000000005</v>
      </c>
      <c r="Q47" s="168">
        <v>520.9</v>
      </c>
      <c r="R47" s="169">
        <v>0</v>
      </c>
      <c r="S47" s="89">
        <v>531.5</v>
      </c>
      <c r="T47" s="89">
        <v>531.5</v>
      </c>
      <c r="U47" s="90"/>
      <c r="V47" s="91"/>
      <c r="W47" s="91"/>
      <c r="X47" s="91"/>
      <c r="Y47" s="91"/>
      <c r="Z47" s="92"/>
      <c r="AA47" s="326"/>
    </row>
    <row r="48" spans="3:27" s="5" customFormat="1" ht="27.75" customHeight="1" x14ac:dyDescent="0.2">
      <c r="C48" s="382"/>
      <c r="D48" s="480"/>
      <c r="E48" s="481"/>
      <c r="F48" s="507"/>
      <c r="G48" s="278"/>
      <c r="H48" s="286"/>
      <c r="I48" s="311"/>
      <c r="J48" s="153" t="s">
        <v>183</v>
      </c>
      <c r="K48" s="167">
        <v>10.7</v>
      </c>
      <c r="L48" s="168">
        <v>10.7</v>
      </c>
      <c r="M48" s="168">
        <v>4.7</v>
      </c>
      <c r="N48" s="169">
        <v>0</v>
      </c>
      <c r="O48" s="167">
        <v>35.4</v>
      </c>
      <c r="P48" s="168">
        <v>35.4</v>
      </c>
      <c r="Q48" s="168">
        <v>1.6</v>
      </c>
      <c r="R48" s="169">
        <v>0</v>
      </c>
      <c r="S48" s="89"/>
      <c r="T48" s="89"/>
      <c r="U48" s="90" t="s">
        <v>184</v>
      </c>
      <c r="V48" s="91"/>
      <c r="W48" s="91"/>
      <c r="X48" s="91"/>
      <c r="Y48" s="91"/>
      <c r="Z48" s="92"/>
      <c r="AA48" s="326"/>
    </row>
    <row r="49" spans="3:27" s="5" customFormat="1" ht="27.75" customHeight="1" x14ac:dyDescent="0.2">
      <c r="C49" s="382"/>
      <c r="D49" s="480"/>
      <c r="E49" s="481"/>
      <c r="F49" s="507"/>
      <c r="G49" s="278"/>
      <c r="H49" s="286"/>
      <c r="I49" s="311"/>
      <c r="J49" s="86" t="s">
        <v>39</v>
      </c>
      <c r="K49" s="156">
        <v>206.9</v>
      </c>
      <c r="L49" s="155">
        <v>206.9</v>
      </c>
      <c r="M49" s="155">
        <v>151</v>
      </c>
      <c r="N49" s="157">
        <v>0</v>
      </c>
      <c r="O49" s="156">
        <v>262.39999999999998</v>
      </c>
      <c r="P49" s="155">
        <v>262.39999999999998</v>
      </c>
      <c r="Q49" s="155">
        <v>171.2</v>
      </c>
      <c r="R49" s="157">
        <v>0</v>
      </c>
      <c r="S49" s="89">
        <v>229.6</v>
      </c>
      <c r="T49" s="89">
        <v>229.6</v>
      </c>
      <c r="U49" s="90"/>
      <c r="V49" s="91"/>
      <c r="W49" s="91"/>
      <c r="X49" s="91"/>
      <c r="Y49" s="91"/>
      <c r="Z49" s="92"/>
      <c r="AA49" s="326"/>
    </row>
    <row r="50" spans="3:27" s="5" customFormat="1" ht="27.75" customHeight="1" x14ac:dyDescent="0.2">
      <c r="C50" s="382"/>
      <c r="D50" s="480"/>
      <c r="E50" s="481"/>
      <c r="F50" s="507"/>
      <c r="G50" s="278"/>
      <c r="H50" s="286"/>
      <c r="I50" s="311"/>
      <c r="J50" s="86" t="s">
        <v>148</v>
      </c>
      <c r="K50" s="156">
        <v>5.4</v>
      </c>
      <c r="L50" s="155">
        <v>5.4</v>
      </c>
      <c r="M50" s="155">
        <v>4.7</v>
      </c>
      <c r="N50" s="157">
        <v>0</v>
      </c>
      <c r="O50" s="156"/>
      <c r="P50" s="155"/>
      <c r="Q50" s="155"/>
      <c r="R50" s="157"/>
      <c r="S50" s="89"/>
      <c r="T50" s="139"/>
      <c r="U50" s="90"/>
      <c r="V50" s="91"/>
      <c r="W50" s="91"/>
      <c r="X50" s="91"/>
      <c r="Y50" s="91"/>
      <c r="Z50" s="92"/>
      <c r="AA50" s="326"/>
    </row>
    <row r="51" spans="3:27" s="5" customFormat="1" ht="27.75" customHeight="1" x14ac:dyDescent="0.2">
      <c r="C51" s="382"/>
      <c r="D51" s="480"/>
      <c r="E51" s="481"/>
      <c r="F51" s="507"/>
      <c r="G51" s="278"/>
      <c r="H51" s="286"/>
      <c r="I51" s="311"/>
      <c r="J51" s="86" t="s">
        <v>75</v>
      </c>
      <c r="K51" s="156">
        <v>38.6</v>
      </c>
      <c r="L51" s="155">
        <v>18.3</v>
      </c>
      <c r="M51" s="155">
        <v>0</v>
      </c>
      <c r="N51" s="157">
        <v>20.3</v>
      </c>
      <c r="O51" s="156">
        <v>1.8</v>
      </c>
      <c r="P51" s="155">
        <v>0.4</v>
      </c>
      <c r="Q51" s="155">
        <v>0</v>
      </c>
      <c r="R51" s="157">
        <v>1.4</v>
      </c>
      <c r="S51" s="89"/>
      <c r="T51" s="139"/>
      <c r="U51" s="90"/>
      <c r="V51" s="91"/>
      <c r="W51" s="91"/>
      <c r="X51" s="91"/>
      <c r="Y51" s="91"/>
      <c r="Z51" s="92"/>
      <c r="AA51" s="326"/>
    </row>
    <row r="52" spans="3:27" s="5" customFormat="1" ht="27.75" customHeight="1" x14ac:dyDescent="0.2">
      <c r="C52" s="382"/>
      <c r="D52" s="480"/>
      <c r="E52" s="481"/>
      <c r="F52" s="307"/>
      <c r="G52" s="257"/>
      <c r="H52" s="259"/>
      <c r="I52" s="261"/>
      <c r="J52" s="86" t="s">
        <v>147</v>
      </c>
      <c r="K52" s="156">
        <v>3.4</v>
      </c>
      <c r="L52" s="155">
        <v>3.4</v>
      </c>
      <c r="M52" s="155">
        <v>0</v>
      </c>
      <c r="N52" s="157">
        <v>0</v>
      </c>
      <c r="O52" s="156">
        <v>15.1</v>
      </c>
      <c r="P52" s="155">
        <v>15.1</v>
      </c>
      <c r="Q52" s="155">
        <v>0</v>
      </c>
      <c r="R52" s="157">
        <v>0</v>
      </c>
      <c r="S52" s="89"/>
      <c r="T52" s="139"/>
      <c r="U52" s="90"/>
      <c r="V52" s="91"/>
      <c r="W52" s="91"/>
      <c r="X52" s="91"/>
      <c r="Y52" s="91"/>
      <c r="Z52" s="92"/>
      <c r="AA52" s="326"/>
    </row>
    <row r="53" spans="3:27" s="5" customFormat="1" ht="14.25" customHeight="1" x14ac:dyDescent="0.2">
      <c r="C53" s="382"/>
      <c r="D53" s="480"/>
      <c r="E53" s="481"/>
      <c r="F53" s="306" t="s">
        <v>54</v>
      </c>
      <c r="G53" s="277" t="s">
        <v>74</v>
      </c>
      <c r="H53" s="258" t="s">
        <v>113</v>
      </c>
      <c r="I53" s="310" t="s">
        <v>114</v>
      </c>
      <c r="J53" s="78" t="s">
        <v>21</v>
      </c>
      <c r="K53" s="127">
        <f t="shared" ref="K53:N53" si="33">K54+K56+K57+K58+K55</f>
        <v>754.7</v>
      </c>
      <c r="L53" s="80">
        <f t="shared" si="33"/>
        <v>754.7</v>
      </c>
      <c r="M53" s="80">
        <f t="shared" si="33"/>
        <v>663.8</v>
      </c>
      <c r="N53" s="128">
        <f t="shared" si="33"/>
        <v>0</v>
      </c>
      <c r="O53" s="127">
        <f t="shared" ref="O53:R53" si="34">O54+O56+O57+O58+O55</f>
        <v>980.2</v>
      </c>
      <c r="P53" s="80">
        <f t="shared" si="34"/>
        <v>959</v>
      </c>
      <c r="Q53" s="80">
        <f t="shared" si="34"/>
        <v>747.1</v>
      </c>
      <c r="R53" s="128">
        <f t="shared" si="34"/>
        <v>21.2</v>
      </c>
      <c r="S53" s="79">
        <f t="shared" ref="S53:T53" si="35">S54+S56+S57+S58</f>
        <v>698.5</v>
      </c>
      <c r="T53" s="79">
        <f t="shared" si="35"/>
        <v>698.5</v>
      </c>
      <c r="U53" s="90"/>
      <c r="V53" s="91"/>
      <c r="W53" s="91"/>
      <c r="X53" s="91"/>
      <c r="Y53" s="91"/>
      <c r="Z53" s="92"/>
      <c r="AA53" s="326"/>
    </row>
    <row r="54" spans="3:27" s="5" customFormat="1" ht="27.75" customHeight="1" x14ac:dyDescent="0.2">
      <c r="C54" s="382"/>
      <c r="D54" s="480"/>
      <c r="E54" s="481"/>
      <c r="F54" s="507"/>
      <c r="G54" s="278"/>
      <c r="H54" s="286"/>
      <c r="I54" s="311"/>
      <c r="J54" s="86" t="s">
        <v>73</v>
      </c>
      <c r="K54" s="167">
        <v>501.6</v>
      </c>
      <c r="L54" s="168">
        <v>501.6</v>
      </c>
      <c r="M54" s="168">
        <v>483.1</v>
      </c>
      <c r="N54" s="169">
        <v>0</v>
      </c>
      <c r="O54" s="167">
        <v>572.1</v>
      </c>
      <c r="P54" s="168">
        <v>572.1</v>
      </c>
      <c r="Q54" s="168">
        <v>547.79999999999995</v>
      </c>
      <c r="R54" s="169">
        <v>0</v>
      </c>
      <c r="S54" s="89">
        <v>494.7</v>
      </c>
      <c r="T54" s="89">
        <v>494.7</v>
      </c>
      <c r="U54" s="90"/>
      <c r="V54" s="91"/>
      <c r="W54" s="91"/>
      <c r="X54" s="91"/>
      <c r="Y54" s="91"/>
      <c r="Z54" s="92"/>
      <c r="AA54" s="326"/>
    </row>
    <row r="55" spans="3:27" s="5" customFormat="1" ht="27.75" customHeight="1" x14ac:dyDescent="0.2">
      <c r="C55" s="382"/>
      <c r="D55" s="480"/>
      <c r="E55" s="481"/>
      <c r="F55" s="507"/>
      <c r="G55" s="278"/>
      <c r="H55" s="286"/>
      <c r="I55" s="311"/>
      <c r="J55" s="153" t="s">
        <v>183</v>
      </c>
      <c r="K55" s="167">
        <v>14</v>
      </c>
      <c r="L55" s="168">
        <v>14</v>
      </c>
      <c r="M55" s="168">
        <v>5.5</v>
      </c>
      <c r="N55" s="169">
        <v>0</v>
      </c>
      <c r="O55" s="167">
        <v>51</v>
      </c>
      <c r="P55" s="168">
        <v>51</v>
      </c>
      <c r="Q55" s="168">
        <v>16.7</v>
      </c>
      <c r="R55" s="169">
        <v>0</v>
      </c>
      <c r="S55" s="89"/>
      <c r="T55" s="89"/>
      <c r="U55" s="90" t="s">
        <v>184</v>
      </c>
      <c r="V55" s="91"/>
      <c r="W55" s="91"/>
      <c r="X55" s="91"/>
      <c r="Y55" s="91"/>
      <c r="Z55" s="92"/>
      <c r="AA55" s="326"/>
    </row>
    <row r="56" spans="3:27" s="5" customFormat="1" ht="27.75" customHeight="1" x14ac:dyDescent="0.2">
      <c r="C56" s="382"/>
      <c r="D56" s="480"/>
      <c r="E56" s="481"/>
      <c r="F56" s="507"/>
      <c r="G56" s="278"/>
      <c r="H56" s="286"/>
      <c r="I56" s="311"/>
      <c r="J56" s="86" t="s">
        <v>39</v>
      </c>
      <c r="K56" s="156">
        <v>239.1</v>
      </c>
      <c r="L56" s="155">
        <v>239.1</v>
      </c>
      <c r="M56" s="155">
        <v>175.2</v>
      </c>
      <c r="N56" s="157">
        <v>0</v>
      </c>
      <c r="O56" s="156">
        <v>357.1</v>
      </c>
      <c r="P56" s="155">
        <v>335.9</v>
      </c>
      <c r="Q56" s="155">
        <v>182.6</v>
      </c>
      <c r="R56" s="157">
        <v>21.2</v>
      </c>
      <c r="S56" s="89">
        <v>203.8</v>
      </c>
      <c r="T56" s="89">
        <v>203.8</v>
      </c>
      <c r="U56" s="90"/>
      <c r="V56" s="91"/>
      <c r="W56" s="91"/>
      <c r="X56" s="91"/>
      <c r="Y56" s="91"/>
      <c r="Z56" s="92"/>
      <c r="AA56" s="326"/>
    </row>
    <row r="57" spans="3:27" s="5" customFormat="1" ht="27.75" customHeight="1" x14ac:dyDescent="0.2">
      <c r="C57" s="382"/>
      <c r="D57" s="480"/>
      <c r="E57" s="481"/>
      <c r="F57" s="507"/>
      <c r="G57" s="278"/>
      <c r="H57" s="286"/>
      <c r="I57" s="311"/>
      <c r="J57" s="86" t="s">
        <v>148</v>
      </c>
      <c r="K57" s="173"/>
      <c r="L57" s="155"/>
      <c r="M57" s="155"/>
      <c r="N57" s="174"/>
      <c r="O57" s="173"/>
      <c r="P57" s="155"/>
      <c r="Q57" s="155"/>
      <c r="R57" s="174"/>
      <c r="S57" s="140"/>
      <c r="T57" s="140"/>
      <c r="U57" s="90"/>
      <c r="V57" s="91"/>
      <c r="W57" s="91"/>
      <c r="X57" s="91"/>
      <c r="Y57" s="91"/>
      <c r="Z57" s="92"/>
      <c r="AA57" s="326"/>
    </row>
    <row r="58" spans="3:27" s="5" customFormat="1" ht="27.75" customHeight="1" x14ac:dyDescent="0.2">
      <c r="C58" s="382"/>
      <c r="D58" s="480"/>
      <c r="E58" s="481"/>
      <c r="F58" s="307"/>
      <c r="G58" s="257"/>
      <c r="H58" s="259"/>
      <c r="I58" s="261"/>
      <c r="J58" s="86" t="s">
        <v>147</v>
      </c>
      <c r="K58" s="173"/>
      <c r="L58" s="155"/>
      <c r="M58" s="155"/>
      <c r="N58" s="174"/>
      <c r="O58" s="173"/>
      <c r="P58" s="155"/>
      <c r="Q58" s="155"/>
      <c r="R58" s="174"/>
      <c r="S58" s="140"/>
      <c r="T58" s="140"/>
      <c r="U58" s="90"/>
      <c r="V58" s="91"/>
      <c r="W58" s="91"/>
      <c r="X58" s="91"/>
      <c r="Y58" s="91"/>
      <c r="Z58" s="92"/>
      <c r="AA58" s="326"/>
    </row>
    <row r="59" spans="3:27" s="5" customFormat="1" ht="12.75" customHeight="1" x14ac:dyDescent="0.2">
      <c r="C59" s="382"/>
      <c r="D59" s="480"/>
      <c r="E59" s="481"/>
      <c r="F59" s="306" t="s">
        <v>55</v>
      </c>
      <c r="G59" s="277" t="s">
        <v>74</v>
      </c>
      <c r="H59" s="258" t="s">
        <v>127</v>
      </c>
      <c r="I59" s="310" t="s">
        <v>126</v>
      </c>
      <c r="J59" s="78" t="s">
        <v>21</v>
      </c>
      <c r="K59" s="127">
        <f>K60+K62+K65+K61+K63+K64</f>
        <v>737.59999999999991</v>
      </c>
      <c r="L59" s="80">
        <f t="shared" ref="L59:N59" si="36">L60+L62+L65+L61+L63+L64</f>
        <v>695.69999999999993</v>
      </c>
      <c r="M59" s="80">
        <f t="shared" si="36"/>
        <v>578.69999999999993</v>
      </c>
      <c r="N59" s="130">
        <f t="shared" si="36"/>
        <v>41.9</v>
      </c>
      <c r="O59" s="127">
        <f>O60+O62+O65+O61+O63+O64</f>
        <v>851.4</v>
      </c>
      <c r="P59" s="80">
        <f t="shared" ref="P59:R59" si="37">P60+P62+P65+P61+P63+P64</f>
        <v>827.8</v>
      </c>
      <c r="Q59" s="80">
        <f t="shared" si="37"/>
        <v>663.80000000000007</v>
      </c>
      <c r="R59" s="130">
        <f t="shared" si="37"/>
        <v>23.6</v>
      </c>
      <c r="S59" s="127">
        <f>S60+S62+S65+S63</f>
        <v>831</v>
      </c>
      <c r="T59" s="127">
        <f t="shared" ref="T59" si="38">T60+T62+T65</f>
        <v>801</v>
      </c>
      <c r="U59" s="90"/>
      <c r="V59" s="91"/>
      <c r="W59" s="91"/>
      <c r="X59" s="91"/>
      <c r="Y59" s="91"/>
      <c r="Z59" s="92"/>
      <c r="AA59" s="326"/>
    </row>
    <row r="60" spans="3:27" s="5" customFormat="1" ht="27.75" customHeight="1" x14ac:dyDescent="0.2">
      <c r="C60" s="382"/>
      <c r="D60" s="480"/>
      <c r="E60" s="481"/>
      <c r="F60" s="507"/>
      <c r="G60" s="278"/>
      <c r="H60" s="286"/>
      <c r="I60" s="311"/>
      <c r="J60" s="86" t="s">
        <v>73</v>
      </c>
      <c r="K60" s="167">
        <v>468.8</v>
      </c>
      <c r="L60" s="168">
        <v>468.8</v>
      </c>
      <c r="M60" s="168">
        <v>453.4</v>
      </c>
      <c r="N60" s="169">
        <v>0</v>
      </c>
      <c r="O60" s="167">
        <v>547.4</v>
      </c>
      <c r="P60" s="168">
        <v>547.4</v>
      </c>
      <c r="Q60" s="168">
        <v>524.1</v>
      </c>
      <c r="R60" s="169">
        <v>0</v>
      </c>
      <c r="S60" s="89">
        <v>560</v>
      </c>
      <c r="T60" s="89">
        <v>560</v>
      </c>
      <c r="U60" s="90"/>
      <c r="V60" s="91"/>
      <c r="W60" s="91"/>
      <c r="X60" s="91"/>
      <c r="Y60" s="91"/>
      <c r="Z60" s="92"/>
      <c r="AA60" s="326"/>
    </row>
    <row r="61" spans="3:27" s="5" customFormat="1" ht="27.75" customHeight="1" x14ac:dyDescent="0.2">
      <c r="C61" s="382"/>
      <c r="D61" s="480"/>
      <c r="E61" s="481"/>
      <c r="F61" s="507"/>
      <c r="G61" s="278"/>
      <c r="H61" s="286"/>
      <c r="I61" s="311"/>
      <c r="J61" s="153" t="s">
        <v>154</v>
      </c>
      <c r="K61" s="167">
        <v>9.3000000000000007</v>
      </c>
      <c r="L61" s="168">
        <v>9.3000000000000007</v>
      </c>
      <c r="M61" s="168">
        <v>3.8</v>
      </c>
      <c r="N61" s="169">
        <v>0</v>
      </c>
      <c r="O61" s="167">
        <v>17</v>
      </c>
      <c r="P61" s="168">
        <v>17</v>
      </c>
      <c r="Q61" s="168">
        <v>0</v>
      </c>
      <c r="R61" s="169">
        <v>0</v>
      </c>
      <c r="S61" s="89"/>
      <c r="T61" s="89"/>
      <c r="U61" s="90"/>
      <c r="V61" s="91"/>
      <c r="W61" s="91"/>
      <c r="X61" s="91"/>
      <c r="Y61" s="91"/>
      <c r="Z61" s="92"/>
      <c r="AA61" s="326"/>
    </row>
    <row r="62" spans="3:27" s="5" customFormat="1" ht="27.75" customHeight="1" x14ac:dyDescent="0.2">
      <c r="C62" s="382"/>
      <c r="D62" s="480"/>
      <c r="E62" s="481"/>
      <c r="F62" s="507"/>
      <c r="G62" s="278"/>
      <c r="H62" s="286"/>
      <c r="I62" s="311"/>
      <c r="J62" s="86" t="s">
        <v>39</v>
      </c>
      <c r="K62" s="156">
        <v>210.5</v>
      </c>
      <c r="L62" s="155">
        <v>187</v>
      </c>
      <c r="M62" s="155">
        <v>121.5</v>
      </c>
      <c r="N62" s="157">
        <v>23.5</v>
      </c>
      <c r="O62" s="156">
        <v>257.5</v>
      </c>
      <c r="P62" s="155">
        <v>233.9</v>
      </c>
      <c r="Q62" s="155">
        <v>139.6</v>
      </c>
      <c r="R62" s="157">
        <v>23.6</v>
      </c>
      <c r="S62" s="89">
        <v>240</v>
      </c>
      <c r="T62" s="89">
        <v>240</v>
      </c>
      <c r="U62" s="90"/>
      <c r="V62" s="91"/>
      <c r="W62" s="91"/>
      <c r="X62" s="91"/>
      <c r="Y62" s="91"/>
      <c r="Z62" s="92"/>
      <c r="AA62" s="326"/>
    </row>
    <row r="63" spans="3:27" s="5" customFormat="1" ht="27.75" customHeight="1" x14ac:dyDescent="0.2">
      <c r="C63" s="382"/>
      <c r="D63" s="480"/>
      <c r="E63" s="481"/>
      <c r="F63" s="507"/>
      <c r="G63" s="278"/>
      <c r="H63" s="286"/>
      <c r="I63" s="311"/>
      <c r="J63" s="86" t="s">
        <v>75</v>
      </c>
      <c r="K63" s="173">
        <v>47</v>
      </c>
      <c r="L63" s="155">
        <v>28.6</v>
      </c>
      <c r="M63" s="155">
        <v>0</v>
      </c>
      <c r="N63" s="174">
        <v>18.399999999999999</v>
      </c>
      <c r="O63" s="173">
        <v>26.4</v>
      </c>
      <c r="P63" s="155">
        <v>26.4</v>
      </c>
      <c r="Q63" s="155">
        <v>0</v>
      </c>
      <c r="R63" s="174">
        <v>0</v>
      </c>
      <c r="S63" s="140">
        <v>30</v>
      </c>
      <c r="T63" s="140"/>
      <c r="U63" s="90"/>
      <c r="V63" s="91"/>
      <c r="W63" s="91"/>
      <c r="X63" s="91"/>
      <c r="Y63" s="91"/>
      <c r="Z63" s="92"/>
      <c r="AA63" s="326"/>
    </row>
    <row r="64" spans="3:27" s="5" customFormat="1" ht="27.75" customHeight="1" x14ac:dyDescent="0.2">
      <c r="C64" s="382"/>
      <c r="D64" s="480"/>
      <c r="E64" s="481"/>
      <c r="F64" s="507"/>
      <c r="G64" s="278"/>
      <c r="H64" s="286"/>
      <c r="I64" s="311"/>
      <c r="J64" s="86" t="s">
        <v>148</v>
      </c>
      <c r="K64" s="173"/>
      <c r="L64" s="155"/>
      <c r="M64" s="155"/>
      <c r="N64" s="174"/>
      <c r="O64" s="173">
        <v>1.9</v>
      </c>
      <c r="P64" s="155">
        <v>1.9</v>
      </c>
      <c r="Q64" s="155">
        <v>0.1</v>
      </c>
      <c r="R64" s="174">
        <v>0</v>
      </c>
      <c r="S64" s="140"/>
      <c r="T64" s="140"/>
      <c r="U64" s="90"/>
      <c r="V64" s="91"/>
      <c r="W64" s="91"/>
      <c r="X64" s="91"/>
      <c r="Y64" s="91"/>
      <c r="Z64" s="92"/>
      <c r="AA64" s="326"/>
    </row>
    <row r="65" spans="3:27" s="5" customFormat="1" ht="27.75" customHeight="1" x14ac:dyDescent="0.2">
      <c r="C65" s="382"/>
      <c r="D65" s="480"/>
      <c r="E65" s="481"/>
      <c r="F65" s="307"/>
      <c r="G65" s="257"/>
      <c r="H65" s="259"/>
      <c r="I65" s="261"/>
      <c r="J65" s="86" t="s">
        <v>147</v>
      </c>
      <c r="K65" s="173">
        <v>2</v>
      </c>
      <c r="L65" s="155">
        <v>2</v>
      </c>
      <c r="M65" s="155">
        <v>0</v>
      </c>
      <c r="N65" s="174">
        <v>0</v>
      </c>
      <c r="O65" s="173">
        <v>1.2</v>
      </c>
      <c r="P65" s="155">
        <v>1.2</v>
      </c>
      <c r="Q65" s="155">
        <v>0</v>
      </c>
      <c r="R65" s="174">
        <v>0</v>
      </c>
      <c r="S65" s="140">
        <v>1</v>
      </c>
      <c r="T65" s="140">
        <v>1</v>
      </c>
      <c r="U65" s="90"/>
      <c r="V65" s="91"/>
      <c r="W65" s="91"/>
      <c r="X65" s="91"/>
      <c r="Y65" s="91"/>
      <c r="Z65" s="92"/>
      <c r="AA65" s="326"/>
    </row>
    <row r="66" spans="3:27" s="5" customFormat="1" ht="12.75" x14ac:dyDescent="0.2">
      <c r="C66" s="382"/>
      <c r="D66" s="480"/>
      <c r="E66" s="481"/>
      <c r="F66" s="306" t="s">
        <v>56</v>
      </c>
      <c r="G66" s="277" t="s">
        <v>74</v>
      </c>
      <c r="H66" s="258" t="s">
        <v>117</v>
      </c>
      <c r="I66" s="310" t="s">
        <v>118</v>
      </c>
      <c r="J66" s="78" t="s">
        <v>21</v>
      </c>
      <c r="K66" s="127">
        <f t="shared" ref="K66:N66" si="39">K67+K69+K72+K70+K71</f>
        <v>766.90000000000009</v>
      </c>
      <c r="L66" s="80">
        <f t="shared" si="39"/>
        <v>752.2</v>
      </c>
      <c r="M66" s="80">
        <f t="shared" si="39"/>
        <v>627.79999999999995</v>
      </c>
      <c r="N66" s="128">
        <f t="shared" si="39"/>
        <v>14.7</v>
      </c>
      <c r="O66" s="127">
        <f>O67+O69+O72+O70+O71+O68</f>
        <v>849.3</v>
      </c>
      <c r="P66" s="80">
        <f>P67+P69+P72+P70+P71+P68</f>
        <v>849.3</v>
      </c>
      <c r="Q66" s="80">
        <f>Q67+Q69+Q72+Q70+Q71+Q68</f>
        <v>707.1</v>
      </c>
      <c r="R66" s="128">
        <f>R67+R69+R72+R70+R71+R68</f>
        <v>0</v>
      </c>
      <c r="S66" s="79">
        <f>S67+S69+S72+S71+S70</f>
        <v>792</v>
      </c>
      <c r="T66" s="79">
        <f>T67+T69+T72+T71+T70</f>
        <v>792</v>
      </c>
      <c r="U66" s="90"/>
      <c r="V66" s="91"/>
      <c r="W66" s="91"/>
      <c r="X66" s="91"/>
      <c r="Y66" s="91"/>
      <c r="Z66" s="92"/>
      <c r="AA66" s="326"/>
    </row>
    <row r="67" spans="3:27" s="5" customFormat="1" ht="27.75" customHeight="1" x14ac:dyDescent="0.2">
      <c r="C67" s="382"/>
      <c r="D67" s="480"/>
      <c r="E67" s="481"/>
      <c r="F67" s="507"/>
      <c r="G67" s="278"/>
      <c r="H67" s="286"/>
      <c r="I67" s="311"/>
      <c r="J67" s="86" t="s">
        <v>73</v>
      </c>
      <c r="K67" s="167">
        <v>509.1</v>
      </c>
      <c r="L67" s="168">
        <v>509.1</v>
      </c>
      <c r="M67" s="168">
        <v>473.2</v>
      </c>
      <c r="N67" s="169">
        <v>0</v>
      </c>
      <c r="O67" s="167">
        <v>559.79999999999995</v>
      </c>
      <c r="P67" s="168">
        <v>559.79999999999995</v>
      </c>
      <c r="Q67" s="168">
        <v>534.70000000000005</v>
      </c>
      <c r="R67" s="169">
        <v>0</v>
      </c>
      <c r="S67" s="89">
        <v>564.5</v>
      </c>
      <c r="T67" s="89">
        <v>564.5</v>
      </c>
      <c r="U67" s="90"/>
      <c r="V67" s="91"/>
      <c r="W67" s="91"/>
      <c r="X67" s="91"/>
      <c r="Y67" s="91"/>
      <c r="Z67" s="92"/>
      <c r="AA67" s="326"/>
    </row>
    <row r="68" spans="3:27" s="5" customFormat="1" ht="27.75" customHeight="1" x14ac:dyDescent="0.2">
      <c r="C68" s="382"/>
      <c r="D68" s="480"/>
      <c r="E68" s="481"/>
      <c r="F68" s="507"/>
      <c r="G68" s="278"/>
      <c r="H68" s="286"/>
      <c r="I68" s="311"/>
      <c r="J68" s="153" t="s">
        <v>185</v>
      </c>
      <c r="K68" s="167"/>
      <c r="L68" s="168"/>
      <c r="M68" s="168"/>
      <c r="N68" s="169"/>
      <c r="O68" s="167">
        <v>21.5</v>
      </c>
      <c r="P68" s="168">
        <v>21.5</v>
      </c>
      <c r="Q68" s="168">
        <v>7.8</v>
      </c>
      <c r="R68" s="169">
        <v>0</v>
      </c>
      <c r="S68" s="89"/>
      <c r="T68" s="89"/>
      <c r="U68" s="90" t="s">
        <v>184</v>
      </c>
      <c r="V68" s="91"/>
      <c r="W68" s="91"/>
      <c r="X68" s="91"/>
      <c r="Y68" s="91"/>
      <c r="Z68" s="92"/>
      <c r="AA68" s="326"/>
    </row>
    <row r="69" spans="3:27" s="5" customFormat="1" ht="27.75" customHeight="1" x14ac:dyDescent="0.2">
      <c r="C69" s="382"/>
      <c r="D69" s="480"/>
      <c r="E69" s="481"/>
      <c r="F69" s="507"/>
      <c r="G69" s="278"/>
      <c r="H69" s="286"/>
      <c r="I69" s="311"/>
      <c r="J69" s="86" t="s">
        <v>39</v>
      </c>
      <c r="K69" s="156">
        <v>207.3</v>
      </c>
      <c r="L69" s="155">
        <v>207.3</v>
      </c>
      <c r="M69" s="155">
        <v>144.6</v>
      </c>
      <c r="N69" s="157">
        <v>0</v>
      </c>
      <c r="O69" s="156">
        <v>255.4</v>
      </c>
      <c r="P69" s="155">
        <v>255.4</v>
      </c>
      <c r="Q69" s="155">
        <v>162.6</v>
      </c>
      <c r="R69" s="157">
        <v>0</v>
      </c>
      <c r="S69" s="89">
        <v>227.5</v>
      </c>
      <c r="T69" s="89">
        <v>227.5</v>
      </c>
      <c r="U69" s="90"/>
      <c r="V69" s="91"/>
      <c r="W69" s="91"/>
      <c r="X69" s="91"/>
      <c r="Y69" s="91"/>
      <c r="Z69" s="92"/>
      <c r="AA69" s="326"/>
    </row>
    <row r="70" spans="3:27" s="5" customFormat="1" ht="27.75" customHeight="1" x14ac:dyDescent="0.2">
      <c r="C70" s="382"/>
      <c r="D70" s="480"/>
      <c r="E70" s="481"/>
      <c r="F70" s="507"/>
      <c r="G70" s="278"/>
      <c r="H70" s="286"/>
      <c r="I70" s="311"/>
      <c r="J70" s="86" t="s">
        <v>75</v>
      </c>
      <c r="K70" s="156">
        <v>40.6</v>
      </c>
      <c r="L70" s="155">
        <v>25.9</v>
      </c>
      <c r="M70" s="155">
        <v>9.8000000000000007</v>
      </c>
      <c r="N70" s="157">
        <v>14.7</v>
      </c>
      <c r="O70" s="156">
        <v>3.2</v>
      </c>
      <c r="P70" s="155">
        <v>3.2</v>
      </c>
      <c r="Q70" s="155">
        <v>2</v>
      </c>
      <c r="R70" s="157">
        <v>0</v>
      </c>
      <c r="S70" s="89"/>
      <c r="T70" s="139"/>
      <c r="U70" s="90"/>
      <c r="V70" s="91"/>
      <c r="W70" s="91"/>
      <c r="X70" s="91"/>
      <c r="Y70" s="91"/>
      <c r="Z70" s="92"/>
      <c r="AA70" s="326"/>
    </row>
    <row r="71" spans="3:27" s="5" customFormat="1" ht="27.75" customHeight="1" x14ac:dyDescent="0.2">
      <c r="C71" s="382"/>
      <c r="D71" s="480"/>
      <c r="E71" s="481"/>
      <c r="F71" s="507"/>
      <c r="G71" s="278"/>
      <c r="H71" s="286"/>
      <c r="I71" s="311"/>
      <c r="J71" s="86" t="s">
        <v>147</v>
      </c>
      <c r="K71" s="156">
        <v>9.3000000000000007</v>
      </c>
      <c r="L71" s="155">
        <v>9.3000000000000007</v>
      </c>
      <c r="M71" s="155">
        <v>0</v>
      </c>
      <c r="N71" s="157">
        <v>0</v>
      </c>
      <c r="O71" s="156">
        <v>9.4</v>
      </c>
      <c r="P71" s="155">
        <v>9.4</v>
      </c>
      <c r="Q71" s="155">
        <v>0</v>
      </c>
      <c r="R71" s="157">
        <v>0</v>
      </c>
      <c r="S71" s="89"/>
      <c r="T71" s="139"/>
      <c r="U71" s="90"/>
      <c r="V71" s="91"/>
      <c r="W71" s="91"/>
      <c r="X71" s="91"/>
      <c r="Y71" s="91"/>
      <c r="Z71" s="92"/>
      <c r="AA71" s="326"/>
    </row>
    <row r="72" spans="3:27" s="5" customFormat="1" ht="27.75" customHeight="1" x14ac:dyDescent="0.2">
      <c r="C72" s="382"/>
      <c r="D72" s="480"/>
      <c r="E72" s="481"/>
      <c r="F72" s="307"/>
      <c r="G72" s="257"/>
      <c r="H72" s="259"/>
      <c r="I72" s="261"/>
      <c r="J72" s="86" t="s">
        <v>148</v>
      </c>
      <c r="K72" s="156">
        <v>0.6</v>
      </c>
      <c r="L72" s="155">
        <v>0.6</v>
      </c>
      <c r="M72" s="155">
        <v>0.2</v>
      </c>
      <c r="N72" s="157">
        <v>0</v>
      </c>
      <c r="O72" s="156"/>
      <c r="P72" s="155"/>
      <c r="Q72" s="155"/>
      <c r="R72" s="157"/>
      <c r="S72" s="89"/>
      <c r="T72" s="139"/>
      <c r="U72" s="90"/>
      <c r="V72" s="91"/>
      <c r="W72" s="91"/>
      <c r="X72" s="91"/>
      <c r="Y72" s="91"/>
      <c r="Z72" s="92"/>
      <c r="AA72" s="326"/>
    </row>
    <row r="73" spans="3:27" s="5" customFormat="1" ht="12.75" x14ac:dyDescent="0.2">
      <c r="C73" s="382"/>
      <c r="D73" s="480"/>
      <c r="E73" s="481"/>
      <c r="F73" s="306" t="s">
        <v>57</v>
      </c>
      <c r="G73" s="277" t="s">
        <v>74</v>
      </c>
      <c r="H73" s="258" t="s">
        <v>129</v>
      </c>
      <c r="I73" s="310" t="s">
        <v>128</v>
      </c>
      <c r="J73" s="78" t="s">
        <v>21</v>
      </c>
      <c r="K73" s="127">
        <f t="shared" ref="K73:N73" si="40">K74+K75+K78+K77+K76</f>
        <v>733.00000000000011</v>
      </c>
      <c r="L73" s="80">
        <f t="shared" si="40"/>
        <v>667.50000000000011</v>
      </c>
      <c r="M73" s="80">
        <f t="shared" si="40"/>
        <v>565.6</v>
      </c>
      <c r="N73" s="128">
        <f t="shared" si="40"/>
        <v>65.5</v>
      </c>
      <c r="O73" s="127">
        <f>O74+O75+O78+O77+O76</f>
        <v>784.30000000000007</v>
      </c>
      <c r="P73" s="80">
        <f>P74+P75+P78+P77+P76</f>
        <v>780.1</v>
      </c>
      <c r="Q73" s="80">
        <f t="shared" ref="Q73:R73" si="41">Q74+Q75+Q78+Q77+Q76</f>
        <v>655.6</v>
      </c>
      <c r="R73" s="128">
        <f t="shared" si="41"/>
        <v>4.2</v>
      </c>
      <c r="S73" s="79">
        <f>S74+S75+S78+S76</f>
        <v>750</v>
      </c>
      <c r="T73" s="79">
        <f>T74+T75+T78+T76</f>
        <v>750</v>
      </c>
      <c r="U73" s="90"/>
      <c r="V73" s="91"/>
      <c r="W73" s="91"/>
      <c r="X73" s="91"/>
      <c r="Y73" s="91"/>
      <c r="Z73" s="92"/>
      <c r="AA73" s="326"/>
    </row>
    <row r="74" spans="3:27" s="5" customFormat="1" ht="27.75" customHeight="1" x14ac:dyDescent="0.2">
      <c r="C74" s="382"/>
      <c r="D74" s="480"/>
      <c r="E74" s="481"/>
      <c r="F74" s="507"/>
      <c r="G74" s="278"/>
      <c r="H74" s="286"/>
      <c r="I74" s="311"/>
      <c r="J74" s="86" t="s">
        <v>73</v>
      </c>
      <c r="K74" s="167">
        <v>455.3</v>
      </c>
      <c r="L74" s="168">
        <v>455.3</v>
      </c>
      <c r="M74" s="168">
        <v>438.5</v>
      </c>
      <c r="N74" s="169">
        <v>0</v>
      </c>
      <c r="O74" s="167">
        <v>517.79999999999995</v>
      </c>
      <c r="P74" s="168">
        <v>517.79999999999995</v>
      </c>
      <c r="Q74" s="168">
        <v>498.4</v>
      </c>
      <c r="R74" s="169">
        <v>0</v>
      </c>
      <c r="S74" s="89">
        <v>520</v>
      </c>
      <c r="T74" s="89">
        <v>520</v>
      </c>
      <c r="U74" s="90"/>
      <c r="V74" s="91"/>
      <c r="W74" s="91"/>
      <c r="X74" s="91"/>
      <c r="Y74" s="91"/>
      <c r="Z74" s="92"/>
      <c r="AA74" s="326"/>
    </row>
    <row r="75" spans="3:27" s="5" customFormat="1" ht="27.75" customHeight="1" x14ac:dyDescent="0.2">
      <c r="C75" s="382"/>
      <c r="D75" s="480"/>
      <c r="E75" s="481"/>
      <c r="F75" s="507"/>
      <c r="G75" s="278"/>
      <c r="H75" s="286"/>
      <c r="I75" s="311"/>
      <c r="J75" s="86" t="s">
        <v>39</v>
      </c>
      <c r="K75" s="156">
        <v>255.9</v>
      </c>
      <c r="L75" s="155">
        <v>205.9</v>
      </c>
      <c r="M75" s="155">
        <v>124.5</v>
      </c>
      <c r="N75" s="157">
        <v>50</v>
      </c>
      <c r="O75" s="156">
        <v>240.2</v>
      </c>
      <c r="P75" s="155">
        <v>240.2</v>
      </c>
      <c r="Q75" s="155">
        <v>153.9</v>
      </c>
      <c r="R75" s="157">
        <v>0</v>
      </c>
      <c r="S75" s="89">
        <v>230</v>
      </c>
      <c r="T75" s="89">
        <v>230</v>
      </c>
      <c r="U75" s="90"/>
      <c r="V75" s="91"/>
      <c r="W75" s="91"/>
      <c r="X75" s="91"/>
      <c r="Y75" s="91"/>
      <c r="Z75" s="92"/>
      <c r="AA75" s="326"/>
    </row>
    <row r="76" spans="3:27" s="5" customFormat="1" ht="27.75" customHeight="1" x14ac:dyDescent="0.2">
      <c r="C76" s="382"/>
      <c r="D76" s="480"/>
      <c r="E76" s="481"/>
      <c r="F76" s="507"/>
      <c r="G76" s="278"/>
      <c r="H76" s="286"/>
      <c r="I76" s="311"/>
      <c r="J76" s="86" t="s">
        <v>75</v>
      </c>
      <c r="K76" s="173">
        <v>19.2</v>
      </c>
      <c r="L76" s="155">
        <v>3.7</v>
      </c>
      <c r="M76" s="155">
        <v>0</v>
      </c>
      <c r="N76" s="174">
        <v>15.5</v>
      </c>
      <c r="O76" s="173">
        <v>4.2</v>
      </c>
      <c r="P76" s="155">
        <v>0</v>
      </c>
      <c r="Q76" s="155">
        <v>0</v>
      </c>
      <c r="R76" s="174">
        <v>4.2</v>
      </c>
      <c r="S76" s="140"/>
      <c r="T76" s="140"/>
      <c r="U76" s="90"/>
      <c r="V76" s="91"/>
      <c r="W76" s="91"/>
      <c r="X76" s="91"/>
      <c r="Y76" s="91"/>
      <c r="Z76" s="92"/>
      <c r="AA76" s="326"/>
    </row>
    <row r="77" spans="3:27" s="5" customFormat="1" ht="27.75" customHeight="1" x14ac:dyDescent="0.2">
      <c r="C77" s="382"/>
      <c r="D77" s="480"/>
      <c r="E77" s="481"/>
      <c r="F77" s="507"/>
      <c r="G77" s="278"/>
      <c r="H77" s="286"/>
      <c r="I77" s="311"/>
      <c r="J77" s="153" t="s">
        <v>185</v>
      </c>
      <c r="K77" s="173">
        <v>0</v>
      </c>
      <c r="L77" s="155">
        <v>0</v>
      </c>
      <c r="M77" s="155">
        <v>0</v>
      </c>
      <c r="N77" s="174">
        <v>0</v>
      </c>
      <c r="O77" s="173">
        <v>19.5</v>
      </c>
      <c r="P77" s="155">
        <v>19.5</v>
      </c>
      <c r="Q77" s="155">
        <v>0.7</v>
      </c>
      <c r="R77" s="174">
        <v>0</v>
      </c>
      <c r="S77" s="140"/>
      <c r="T77" s="140"/>
      <c r="U77" s="90" t="s">
        <v>184</v>
      </c>
      <c r="V77" s="91"/>
      <c r="W77" s="91"/>
      <c r="X77" s="91"/>
      <c r="Y77" s="91"/>
      <c r="Z77" s="92"/>
      <c r="AA77" s="326"/>
    </row>
    <row r="78" spans="3:27" s="5" customFormat="1" ht="27.75" customHeight="1" x14ac:dyDescent="0.2">
      <c r="C78" s="382"/>
      <c r="D78" s="480"/>
      <c r="E78" s="481"/>
      <c r="F78" s="307"/>
      <c r="G78" s="257"/>
      <c r="H78" s="259"/>
      <c r="I78" s="261"/>
      <c r="J78" s="86" t="s">
        <v>148</v>
      </c>
      <c r="K78" s="173">
        <v>2.6</v>
      </c>
      <c r="L78" s="155">
        <v>2.6</v>
      </c>
      <c r="M78" s="155">
        <v>2.6</v>
      </c>
      <c r="N78" s="174">
        <v>0</v>
      </c>
      <c r="O78" s="173">
        <v>2.6</v>
      </c>
      <c r="P78" s="155">
        <v>2.6</v>
      </c>
      <c r="Q78" s="155">
        <v>2.6</v>
      </c>
      <c r="R78" s="174">
        <v>0</v>
      </c>
      <c r="S78" s="140"/>
      <c r="T78" s="140"/>
      <c r="U78" s="90"/>
      <c r="V78" s="91"/>
      <c r="W78" s="91"/>
      <c r="X78" s="91"/>
      <c r="Y78" s="91"/>
      <c r="Z78" s="92"/>
      <c r="AA78" s="326"/>
    </row>
    <row r="79" spans="3:27" s="5" customFormat="1" ht="12.75" x14ac:dyDescent="0.2">
      <c r="C79" s="382"/>
      <c r="D79" s="480"/>
      <c r="E79" s="481"/>
      <c r="F79" s="306" t="s">
        <v>58</v>
      </c>
      <c r="G79" s="277" t="s">
        <v>74</v>
      </c>
      <c r="H79" s="258" t="s">
        <v>119</v>
      </c>
      <c r="I79" s="310" t="s">
        <v>120</v>
      </c>
      <c r="J79" s="78" t="s">
        <v>21</v>
      </c>
      <c r="K79" s="127">
        <f t="shared" ref="K79:N79" si="42">K80+K82+K84+K81+K83</f>
        <v>779.3</v>
      </c>
      <c r="L79" s="80">
        <f t="shared" si="42"/>
        <v>775.19999999999993</v>
      </c>
      <c r="M79" s="80">
        <f t="shared" si="42"/>
        <v>671.19999999999993</v>
      </c>
      <c r="N79" s="128">
        <f t="shared" si="42"/>
        <v>4.0999999999999996</v>
      </c>
      <c r="O79" s="127">
        <f t="shared" ref="O79:R79" si="43">O80+O82+O84+O81+O83</f>
        <v>910.1</v>
      </c>
      <c r="P79" s="80">
        <f t="shared" si="43"/>
        <v>906.1</v>
      </c>
      <c r="Q79" s="80">
        <f t="shared" si="43"/>
        <v>778.5</v>
      </c>
      <c r="R79" s="128">
        <f t="shared" si="43"/>
        <v>4</v>
      </c>
      <c r="S79" s="79">
        <f>S80+S82+S84+S83</f>
        <v>884.6</v>
      </c>
      <c r="T79" s="79">
        <f>T80+T82+T84+T83</f>
        <v>884.6</v>
      </c>
      <c r="U79" s="90"/>
      <c r="V79" s="91"/>
      <c r="W79" s="91"/>
      <c r="X79" s="91"/>
      <c r="Y79" s="91"/>
      <c r="Z79" s="92"/>
      <c r="AA79" s="326"/>
    </row>
    <row r="80" spans="3:27" s="5" customFormat="1" ht="27.75" customHeight="1" x14ac:dyDescent="0.2">
      <c r="C80" s="382"/>
      <c r="D80" s="480"/>
      <c r="E80" s="481"/>
      <c r="F80" s="507"/>
      <c r="G80" s="278"/>
      <c r="H80" s="286"/>
      <c r="I80" s="311"/>
      <c r="J80" s="86" t="s">
        <v>73</v>
      </c>
      <c r="K80" s="167">
        <v>532.6</v>
      </c>
      <c r="L80" s="168">
        <v>532.6</v>
      </c>
      <c r="M80" s="168">
        <v>510.5</v>
      </c>
      <c r="N80" s="169">
        <v>0</v>
      </c>
      <c r="O80" s="167">
        <v>623.4</v>
      </c>
      <c r="P80" s="168">
        <v>619.4</v>
      </c>
      <c r="Q80" s="168">
        <v>589.5</v>
      </c>
      <c r="R80" s="169">
        <v>4</v>
      </c>
      <c r="S80" s="89">
        <v>617</v>
      </c>
      <c r="T80" s="89">
        <v>617</v>
      </c>
      <c r="U80" s="90"/>
      <c r="V80" s="91"/>
      <c r="W80" s="91"/>
      <c r="X80" s="91"/>
      <c r="Y80" s="91"/>
      <c r="Z80" s="92"/>
      <c r="AA80" s="326"/>
    </row>
    <row r="81" spans="3:27" s="5" customFormat="1" ht="27.75" customHeight="1" x14ac:dyDescent="0.2">
      <c r="C81" s="382"/>
      <c r="D81" s="480"/>
      <c r="E81" s="481"/>
      <c r="F81" s="507"/>
      <c r="G81" s="278"/>
      <c r="H81" s="286"/>
      <c r="I81" s="311"/>
      <c r="J81" s="153" t="s">
        <v>183</v>
      </c>
      <c r="K81" s="167">
        <v>28.5</v>
      </c>
      <c r="L81" s="168">
        <v>24.4</v>
      </c>
      <c r="M81" s="168">
        <v>18.399999999999999</v>
      </c>
      <c r="N81" s="169">
        <v>4.0999999999999996</v>
      </c>
      <c r="O81" s="167">
        <v>35.4</v>
      </c>
      <c r="P81" s="168">
        <v>35.4</v>
      </c>
      <c r="Q81" s="168">
        <v>23.2</v>
      </c>
      <c r="R81" s="169">
        <v>0</v>
      </c>
      <c r="S81" s="89"/>
      <c r="T81" s="89"/>
      <c r="U81" s="90" t="s">
        <v>184</v>
      </c>
      <c r="V81" s="91" t="s">
        <v>76</v>
      </c>
      <c r="W81" s="91"/>
      <c r="X81" s="91">
        <v>12</v>
      </c>
      <c r="Y81" s="91"/>
      <c r="Z81" s="92"/>
      <c r="AA81" s="326"/>
    </row>
    <row r="82" spans="3:27" s="5" customFormat="1" ht="27.75" customHeight="1" x14ac:dyDescent="0.2">
      <c r="C82" s="382"/>
      <c r="D82" s="480"/>
      <c r="E82" s="481"/>
      <c r="F82" s="507"/>
      <c r="G82" s="278"/>
      <c r="H82" s="286"/>
      <c r="I82" s="311"/>
      <c r="J82" s="86" t="s">
        <v>39</v>
      </c>
      <c r="K82" s="156">
        <v>216.7</v>
      </c>
      <c r="L82" s="155">
        <v>216.7</v>
      </c>
      <c r="M82" s="155">
        <v>140.80000000000001</v>
      </c>
      <c r="N82" s="157">
        <v>0</v>
      </c>
      <c r="O82" s="156">
        <v>249.8</v>
      </c>
      <c r="P82" s="155">
        <v>249.8</v>
      </c>
      <c r="Q82" s="155">
        <v>165.8</v>
      </c>
      <c r="R82" s="157">
        <v>0</v>
      </c>
      <c r="S82" s="89">
        <v>266.10000000000002</v>
      </c>
      <c r="T82" s="89">
        <v>266.10000000000002</v>
      </c>
      <c r="U82" s="90"/>
      <c r="V82" s="91"/>
      <c r="W82" s="91"/>
      <c r="X82" s="91"/>
      <c r="Y82" s="91"/>
      <c r="Z82" s="92"/>
      <c r="AA82" s="326"/>
    </row>
    <row r="83" spans="3:27" s="5" customFormat="1" ht="27.75" customHeight="1" x14ac:dyDescent="0.2">
      <c r="C83" s="382"/>
      <c r="D83" s="480"/>
      <c r="E83" s="481"/>
      <c r="F83" s="507"/>
      <c r="G83" s="278"/>
      <c r="H83" s="286"/>
      <c r="I83" s="311"/>
      <c r="J83" s="86" t="s">
        <v>147</v>
      </c>
      <c r="K83" s="156">
        <v>1.5</v>
      </c>
      <c r="L83" s="155">
        <v>1.5</v>
      </c>
      <c r="M83" s="155">
        <v>1.5</v>
      </c>
      <c r="N83" s="157"/>
      <c r="O83" s="156">
        <v>1.5</v>
      </c>
      <c r="P83" s="155">
        <v>1.5</v>
      </c>
      <c r="Q83" s="155">
        <v>0</v>
      </c>
      <c r="R83" s="157">
        <v>0</v>
      </c>
      <c r="S83" s="89">
        <v>1.5</v>
      </c>
      <c r="T83" s="139">
        <v>1.5</v>
      </c>
      <c r="U83" s="90"/>
      <c r="V83" s="91"/>
      <c r="W83" s="91"/>
      <c r="X83" s="91"/>
      <c r="Y83" s="91"/>
      <c r="Z83" s="92"/>
      <c r="AA83" s="326"/>
    </row>
    <row r="84" spans="3:27" s="5" customFormat="1" ht="27.75" customHeight="1" x14ac:dyDescent="0.2">
      <c r="C84" s="382"/>
      <c r="D84" s="480"/>
      <c r="E84" s="481"/>
      <c r="F84" s="307"/>
      <c r="G84" s="257"/>
      <c r="H84" s="259"/>
      <c r="I84" s="261"/>
      <c r="J84" s="86" t="s">
        <v>148</v>
      </c>
      <c r="K84" s="156"/>
      <c r="L84" s="155"/>
      <c r="M84" s="155"/>
      <c r="N84" s="157"/>
      <c r="O84" s="156"/>
      <c r="P84" s="155"/>
      <c r="Q84" s="155"/>
      <c r="R84" s="157"/>
      <c r="S84" s="89"/>
      <c r="T84" s="139"/>
      <c r="U84" s="90"/>
      <c r="V84" s="91"/>
      <c r="W84" s="91"/>
      <c r="X84" s="91"/>
      <c r="Y84" s="91"/>
      <c r="Z84" s="92"/>
      <c r="AA84" s="326"/>
    </row>
    <row r="85" spans="3:27" s="5" customFormat="1" ht="12.75" customHeight="1" x14ac:dyDescent="0.2">
      <c r="C85" s="382"/>
      <c r="D85" s="480"/>
      <c r="E85" s="481"/>
      <c r="F85" s="306" t="s">
        <v>59</v>
      </c>
      <c r="G85" s="277" t="s">
        <v>74</v>
      </c>
      <c r="H85" s="258" t="s">
        <v>131</v>
      </c>
      <c r="I85" s="310" t="s">
        <v>130</v>
      </c>
      <c r="J85" s="78" t="s">
        <v>21</v>
      </c>
      <c r="K85" s="127">
        <f t="shared" ref="K85:R85" si="44">K86+K88+K89+K87</f>
        <v>399.49999999999994</v>
      </c>
      <c r="L85" s="80">
        <f t="shared" si="44"/>
        <v>399.49999999999994</v>
      </c>
      <c r="M85" s="80">
        <f t="shared" si="44"/>
        <v>330.09999999999997</v>
      </c>
      <c r="N85" s="128">
        <f t="shared" si="44"/>
        <v>0</v>
      </c>
      <c r="O85" s="127">
        <f t="shared" si="44"/>
        <v>395.29999999999995</v>
      </c>
      <c r="P85" s="80">
        <f t="shared" si="44"/>
        <v>395.29999999999995</v>
      </c>
      <c r="Q85" s="80">
        <f t="shared" si="44"/>
        <v>325.89999999999998</v>
      </c>
      <c r="R85" s="128">
        <f t="shared" si="44"/>
        <v>0</v>
      </c>
      <c r="S85" s="79">
        <f t="shared" ref="S85:T85" si="45">S86+S88+S89</f>
        <v>411.9</v>
      </c>
      <c r="T85" s="79">
        <f t="shared" si="45"/>
        <v>411.9</v>
      </c>
      <c r="U85" s="90"/>
      <c r="V85" s="91"/>
      <c r="W85" s="91"/>
      <c r="X85" s="91"/>
      <c r="Y85" s="91"/>
      <c r="Z85" s="92"/>
      <c r="AA85" s="326"/>
    </row>
    <row r="86" spans="3:27" s="5" customFormat="1" ht="27.75" customHeight="1" x14ac:dyDescent="0.2">
      <c r="C86" s="382"/>
      <c r="D86" s="480"/>
      <c r="E86" s="481"/>
      <c r="F86" s="507"/>
      <c r="G86" s="278"/>
      <c r="H86" s="286"/>
      <c r="I86" s="311"/>
      <c r="J86" s="86" t="s">
        <v>73</v>
      </c>
      <c r="K86" s="156">
        <v>395.4</v>
      </c>
      <c r="L86" s="155">
        <v>395.4</v>
      </c>
      <c r="M86" s="155">
        <v>329.7</v>
      </c>
      <c r="N86" s="157">
        <v>0</v>
      </c>
      <c r="O86" s="156">
        <v>392.2</v>
      </c>
      <c r="P86" s="155">
        <v>392.2</v>
      </c>
      <c r="Q86" s="155">
        <v>325.5</v>
      </c>
      <c r="R86" s="157">
        <v>0</v>
      </c>
      <c r="S86" s="89">
        <v>410</v>
      </c>
      <c r="T86" s="89">
        <v>410</v>
      </c>
      <c r="U86" s="90"/>
      <c r="V86" s="91"/>
      <c r="W86" s="91"/>
      <c r="X86" s="91"/>
      <c r="Y86" s="91"/>
      <c r="Z86" s="92"/>
      <c r="AA86" s="326"/>
    </row>
    <row r="87" spans="3:27" s="5" customFormat="1" ht="27.75" customHeight="1" x14ac:dyDescent="0.2">
      <c r="C87" s="382"/>
      <c r="D87" s="480"/>
      <c r="E87" s="481"/>
      <c r="F87" s="507"/>
      <c r="G87" s="278"/>
      <c r="H87" s="286"/>
      <c r="I87" s="311"/>
      <c r="J87" s="153" t="s">
        <v>154</v>
      </c>
      <c r="K87" s="156">
        <v>0.4</v>
      </c>
      <c r="L87" s="155">
        <v>0.4</v>
      </c>
      <c r="M87" s="155">
        <v>0.4</v>
      </c>
      <c r="N87" s="157">
        <v>0</v>
      </c>
      <c r="O87" s="156">
        <v>0.4</v>
      </c>
      <c r="P87" s="155">
        <v>0.4</v>
      </c>
      <c r="Q87" s="155">
        <v>0.4</v>
      </c>
      <c r="R87" s="157">
        <v>0</v>
      </c>
      <c r="S87" s="89"/>
      <c r="T87" s="89"/>
      <c r="U87" s="90" t="s">
        <v>184</v>
      </c>
      <c r="V87" s="91"/>
      <c r="W87" s="91"/>
      <c r="X87" s="91"/>
      <c r="Y87" s="91"/>
      <c r="Z87" s="92"/>
      <c r="AA87" s="326"/>
    </row>
    <row r="88" spans="3:27" s="5" customFormat="1" ht="27.75" customHeight="1" x14ac:dyDescent="0.2">
      <c r="C88" s="382"/>
      <c r="D88" s="480"/>
      <c r="E88" s="481"/>
      <c r="F88" s="507"/>
      <c r="G88" s="278"/>
      <c r="H88" s="286"/>
      <c r="I88" s="311"/>
      <c r="J88" s="86" t="s">
        <v>39</v>
      </c>
      <c r="K88" s="156">
        <v>2.7</v>
      </c>
      <c r="L88" s="155">
        <v>2.7</v>
      </c>
      <c r="M88" s="155">
        <v>0</v>
      </c>
      <c r="N88" s="157">
        <v>0</v>
      </c>
      <c r="O88" s="156">
        <v>2.7</v>
      </c>
      <c r="P88" s="155">
        <v>2.7</v>
      </c>
      <c r="Q88" s="155">
        <v>0</v>
      </c>
      <c r="R88" s="157">
        <v>0</v>
      </c>
      <c r="S88" s="89">
        <v>1.9</v>
      </c>
      <c r="T88" s="89">
        <v>1.9</v>
      </c>
      <c r="U88" s="90"/>
      <c r="V88" s="91"/>
      <c r="W88" s="91"/>
      <c r="X88" s="91"/>
      <c r="Y88" s="91"/>
      <c r="Z88" s="92"/>
      <c r="AA88" s="326"/>
    </row>
    <row r="89" spans="3:27" s="5" customFormat="1" ht="27.75" customHeight="1" x14ac:dyDescent="0.2">
      <c r="C89" s="249"/>
      <c r="D89" s="251"/>
      <c r="E89" s="482"/>
      <c r="F89" s="307"/>
      <c r="G89" s="257"/>
      <c r="H89" s="259"/>
      <c r="I89" s="261"/>
      <c r="J89" s="86" t="s">
        <v>147</v>
      </c>
      <c r="K89" s="156">
        <v>1</v>
      </c>
      <c r="L89" s="155">
        <v>1</v>
      </c>
      <c r="M89" s="155">
        <v>0</v>
      </c>
      <c r="N89" s="157">
        <v>0</v>
      </c>
      <c r="O89" s="156"/>
      <c r="P89" s="155"/>
      <c r="Q89" s="155"/>
      <c r="R89" s="157"/>
      <c r="S89" s="89"/>
      <c r="T89" s="89"/>
      <c r="U89" s="90"/>
      <c r="V89" s="91"/>
      <c r="W89" s="91"/>
      <c r="X89" s="91"/>
      <c r="Y89" s="91"/>
      <c r="Z89" s="92"/>
      <c r="AA89" s="326"/>
    </row>
    <row r="90" spans="3:27" s="5" customFormat="1" ht="15" customHeight="1" x14ac:dyDescent="0.2">
      <c r="C90" s="382" t="s">
        <v>38</v>
      </c>
      <c r="D90" s="480" t="s">
        <v>38</v>
      </c>
      <c r="E90" s="486" t="s">
        <v>41</v>
      </c>
      <c r="F90" s="312" t="s">
        <v>60</v>
      </c>
      <c r="G90" s="277" t="s">
        <v>74</v>
      </c>
      <c r="H90" s="258"/>
      <c r="I90" s="506"/>
      <c r="J90" s="78" t="s">
        <v>21</v>
      </c>
      <c r="K90" s="81">
        <f>K91+K92</f>
        <v>720.1</v>
      </c>
      <c r="L90" s="82">
        <f t="shared" ref="L90:N90" si="46">L91+L92</f>
        <v>716.5</v>
      </c>
      <c r="M90" s="82">
        <f t="shared" si="46"/>
        <v>632.1</v>
      </c>
      <c r="N90" s="83">
        <f t="shared" si="46"/>
        <v>3.6</v>
      </c>
      <c r="O90" s="81">
        <f>O91+O92</f>
        <v>842.80000000000007</v>
      </c>
      <c r="P90" s="82">
        <f t="shared" ref="P90:T90" si="47">P91+P92</f>
        <v>842.80000000000007</v>
      </c>
      <c r="Q90" s="82">
        <f t="shared" si="47"/>
        <v>702.1</v>
      </c>
      <c r="R90" s="83">
        <f t="shared" si="47"/>
        <v>0</v>
      </c>
      <c r="S90" s="84">
        <f t="shared" si="47"/>
        <v>672.8</v>
      </c>
      <c r="T90" s="84">
        <f t="shared" si="47"/>
        <v>672.8</v>
      </c>
      <c r="U90" s="90"/>
      <c r="V90" s="91"/>
      <c r="W90" s="91"/>
      <c r="X90" s="91"/>
      <c r="Y90" s="91"/>
      <c r="Z90" s="92"/>
      <c r="AA90" s="326"/>
    </row>
    <row r="91" spans="3:27" s="5" customFormat="1" ht="19.5" customHeight="1" x14ac:dyDescent="0.2">
      <c r="C91" s="382"/>
      <c r="D91" s="480"/>
      <c r="E91" s="481"/>
      <c r="F91" s="313"/>
      <c r="G91" s="278"/>
      <c r="H91" s="286"/>
      <c r="I91" s="488"/>
      <c r="J91" s="19" t="s">
        <v>73</v>
      </c>
      <c r="K91" s="61">
        <f t="shared" ref="K91:R91" si="48">K94+K98+K95</f>
        <v>478.6</v>
      </c>
      <c r="L91" s="14">
        <f t="shared" si="48"/>
        <v>478.6</v>
      </c>
      <c r="M91" s="14">
        <f t="shared" si="48"/>
        <v>462.5</v>
      </c>
      <c r="N91" s="137">
        <f t="shared" si="48"/>
        <v>0</v>
      </c>
      <c r="O91" s="61">
        <f t="shared" si="48"/>
        <v>561.1</v>
      </c>
      <c r="P91" s="14">
        <f t="shared" si="48"/>
        <v>561.1</v>
      </c>
      <c r="Q91" s="14">
        <f t="shared" si="48"/>
        <v>531</v>
      </c>
      <c r="R91" s="137">
        <f t="shared" si="48"/>
        <v>0</v>
      </c>
      <c r="S91" s="61">
        <f>S94+S98</f>
        <v>476.6</v>
      </c>
      <c r="T91" s="61">
        <f>T94+T98</f>
        <v>476.6</v>
      </c>
      <c r="U91" s="90"/>
      <c r="V91" s="91"/>
      <c r="W91" s="91"/>
      <c r="X91" s="91"/>
      <c r="Y91" s="91"/>
      <c r="Z91" s="92"/>
      <c r="AA91" s="326"/>
    </row>
    <row r="92" spans="3:27" s="5" customFormat="1" ht="22.5" customHeight="1" x14ac:dyDescent="0.2">
      <c r="C92" s="382"/>
      <c r="D92" s="480"/>
      <c r="E92" s="481"/>
      <c r="F92" s="314"/>
      <c r="G92" s="257"/>
      <c r="H92" s="259"/>
      <c r="I92" s="489"/>
      <c r="J92" s="19" t="s">
        <v>39</v>
      </c>
      <c r="K92" s="61">
        <f t="shared" ref="K92:T92" si="49">K96+K99</f>
        <v>241.5</v>
      </c>
      <c r="L92" s="14">
        <f t="shared" si="49"/>
        <v>237.89999999999998</v>
      </c>
      <c r="M92" s="14">
        <f t="shared" si="49"/>
        <v>169.6</v>
      </c>
      <c r="N92" s="137">
        <f t="shared" si="49"/>
        <v>3.6</v>
      </c>
      <c r="O92" s="61">
        <f t="shared" si="49"/>
        <v>281.70000000000005</v>
      </c>
      <c r="P92" s="14">
        <f t="shared" si="49"/>
        <v>281.70000000000005</v>
      </c>
      <c r="Q92" s="14">
        <f t="shared" si="49"/>
        <v>171.1</v>
      </c>
      <c r="R92" s="137">
        <f t="shared" si="49"/>
        <v>0</v>
      </c>
      <c r="S92" s="61">
        <f t="shared" si="49"/>
        <v>196.2</v>
      </c>
      <c r="T92" s="61">
        <f t="shared" si="49"/>
        <v>196.2</v>
      </c>
      <c r="U92" s="90"/>
      <c r="V92" s="91"/>
      <c r="W92" s="91"/>
      <c r="X92" s="91"/>
      <c r="Y92" s="91"/>
      <c r="Z92" s="92"/>
      <c r="AA92" s="326"/>
    </row>
    <row r="93" spans="3:27" s="5" customFormat="1" ht="12.75" x14ac:dyDescent="0.2">
      <c r="C93" s="382"/>
      <c r="D93" s="480"/>
      <c r="E93" s="481"/>
      <c r="F93" s="306" t="s">
        <v>125</v>
      </c>
      <c r="G93" s="277" t="s">
        <v>74</v>
      </c>
      <c r="H93" s="258" t="s">
        <v>113</v>
      </c>
      <c r="I93" s="310" t="s">
        <v>114</v>
      </c>
      <c r="J93" s="78" t="s">
        <v>21</v>
      </c>
      <c r="K93" s="81">
        <f t="shared" ref="K93:N93" si="50">K94+K96+K95</f>
        <v>419.8</v>
      </c>
      <c r="L93" s="82">
        <f t="shared" si="50"/>
        <v>419.8</v>
      </c>
      <c r="M93" s="82">
        <f t="shared" si="50"/>
        <v>375.2</v>
      </c>
      <c r="N93" s="83">
        <f t="shared" si="50"/>
        <v>0</v>
      </c>
      <c r="O93" s="81">
        <f t="shared" ref="O93:R93" si="51">O94+O96+O95</f>
        <v>567</v>
      </c>
      <c r="P93" s="82">
        <f t="shared" si="51"/>
        <v>567</v>
      </c>
      <c r="Q93" s="82">
        <f t="shared" si="51"/>
        <v>472.1</v>
      </c>
      <c r="R93" s="83">
        <f t="shared" si="51"/>
        <v>0</v>
      </c>
      <c r="S93" s="84">
        <f t="shared" ref="S93:T93" si="52">S94+S96</f>
        <v>377.1</v>
      </c>
      <c r="T93" s="85">
        <f t="shared" si="52"/>
        <v>377.1</v>
      </c>
      <c r="U93" s="90"/>
      <c r="V93" s="91"/>
      <c r="W93" s="91"/>
      <c r="X93" s="91"/>
      <c r="Y93" s="91"/>
      <c r="Z93" s="92"/>
      <c r="AA93" s="326"/>
    </row>
    <row r="94" spans="3:27" s="5" customFormat="1" ht="29.25" customHeight="1" x14ac:dyDescent="0.2">
      <c r="C94" s="382"/>
      <c r="D94" s="480"/>
      <c r="E94" s="481"/>
      <c r="F94" s="507"/>
      <c r="G94" s="278"/>
      <c r="H94" s="286"/>
      <c r="I94" s="311"/>
      <c r="J94" s="96" t="s">
        <v>73</v>
      </c>
      <c r="K94" s="226">
        <v>293.5</v>
      </c>
      <c r="L94" s="229">
        <v>293.5</v>
      </c>
      <c r="M94" s="229">
        <v>285.7</v>
      </c>
      <c r="N94" s="230">
        <v>0</v>
      </c>
      <c r="O94" s="226">
        <v>383.7</v>
      </c>
      <c r="P94" s="229">
        <v>383.7</v>
      </c>
      <c r="Q94" s="229">
        <v>372</v>
      </c>
      <c r="R94" s="230">
        <v>0</v>
      </c>
      <c r="S94" s="97">
        <v>274.3</v>
      </c>
      <c r="T94" s="97">
        <v>274.3</v>
      </c>
      <c r="U94" s="90"/>
      <c r="V94" s="91"/>
      <c r="W94" s="91"/>
      <c r="X94" s="91"/>
      <c r="Y94" s="91"/>
      <c r="Z94" s="92"/>
      <c r="AA94" s="326"/>
    </row>
    <row r="95" spans="3:27" s="5" customFormat="1" ht="29.25" customHeight="1" x14ac:dyDescent="0.2">
      <c r="C95" s="382"/>
      <c r="D95" s="480"/>
      <c r="E95" s="481"/>
      <c r="F95" s="507"/>
      <c r="G95" s="278"/>
      <c r="H95" s="286"/>
      <c r="I95" s="311"/>
      <c r="J95" s="153" t="s">
        <v>154</v>
      </c>
      <c r="K95" s="226">
        <v>2</v>
      </c>
      <c r="L95" s="229">
        <v>2</v>
      </c>
      <c r="M95" s="229">
        <v>0</v>
      </c>
      <c r="N95" s="230">
        <v>0</v>
      </c>
      <c r="O95" s="226"/>
      <c r="P95" s="229"/>
      <c r="Q95" s="229"/>
      <c r="R95" s="230"/>
      <c r="S95" s="97"/>
      <c r="T95" s="97"/>
      <c r="U95" s="90"/>
      <c r="V95" s="91"/>
      <c r="W95" s="91"/>
      <c r="X95" s="91"/>
      <c r="Y95" s="91"/>
      <c r="Z95" s="92"/>
      <c r="AA95" s="326"/>
    </row>
    <row r="96" spans="3:27" s="5" customFormat="1" ht="29.25" customHeight="1" x14ac:dyDescent="0.2">
      <c r="C96" s="382"/>
      <c r="D96" s="480"/>
      <c r="E96" s="481"/>
      <c r="F96" s="307"/>
      <c r="G96" s="257"/>
      <c r="H96" s="259"/>
      <c r="I96" s="261"/>
      <c r="J96" s="96" t="s">
        <v>39</v>
      </c>
      <c r="K96" s="175">
        <v>124.3</v>
      </c>
      <c r="L96" s="176">
        <v>124.3</v>
      </c>
      <c r="M96" s="176">
        <v>89.5</v>
      </c>
      <c r="N96" s="177">
        <v>0</v>
      </c>
      <c r="O96" s="175">
        <v>183.3</v>
      </c>
      <c r="P96" s="176">
        <v>183.3</v>
      </c>
      <c r="Q96" s="176">
        <v>100.1</v>
      </c>
      <c r="R96" s="177">
        <v>0</v>
      </c>
      <c r="S96" s="97">
        <v>102.8</v>
      </c>
      <c r="T96" s="97">
        <v>102.8</v>
      </c>
      <c r="U96" s="90"/>
      <c r="V96" s="91"/>
      <c r="W96" s="91"/>
      <c r="X96" s="91"/>
      <c r="Y96" s="91"/>
      <c r="Z96" s="92"/>
      <c r="AA96" s="326"/>
    </row>
    <row r="97" spans="3:27" s="5" customFormat="1" ht="12.75" x14ac:dyDescent="0.2">
      <c r="C97" s="382"/>
      <c r="D97" s="480"/>
      <c r="E97" s="481"/>
      <c r="F97" s="306" t="s">
        <v>186</v>
      </c>
      <c r="G97" s="277" t="s">
        <v>74</v>
      </c>
      <c r="H97" s="258" t="s">
        <v>115</v>
      </c>
      <c r="I97" s="310" t="s">
        <v>116</v>
      </c>
      <c r="J97" s="78" t="s">
        <v>21</v>
      </c>
      <c r="K97" s="81">
        <f t="shared" ref="K97:N97" si="53">K98+K99</f>
        <v>300.3</v>
      </c>
      <c r="L97" s="82">
        <f t="shared" si="53"/>
        <v>296.7</v>
      </c>
      <c r="M97" s="82">
        <f t="shared" si="53"/>
        <v>256.89999999999998</v>
      </c>
      <c r="N97" s="83">
        <f t="shared" si="53"/>
        <v>3.6</v>
      </c>
      <c r="O97" s="81">
        <f t="shared" ref="O97:T97" si="54">O98+O99</f>
        <v>275.8</v>
      </c>
      <c r="P97" s="82">
        <f t="shared" si="54"/>
        <v>275.8</v>
      </c>
      <c r="Q97" s="82">
        <f t="shared" si="54"/>
        <v>230</v>
      </c>
      <c r="R97" s="83">
        <f t="shared" si="54"/>
        <v>0</v>
      </c>
      <c r="S97" s="84">
        <f t="shared" si="54"/>
        <v>295.70000000000005</v>
      </c>
      <c r="T97" s="85">
        <f t="shared" si="54"/>
        <v>295.70000000000005</v>
      </c>
      <c r="U97" s="90"/>
      <c r="V97" s="91"/>
      <c r="W97" s="91"/>
      <c r="X97" s="91"/>
      <c r="Y97" s="91"/>
      <c r="Z97" s="92"/>
      <c r="AA97" s="326"/>
    </row>
    <row r="98" spans="3:27" s="5" customFormat="1" ht="29.25" customHeight="1" x14ac:dyDescent="0.2">
      <c r="C98" s="382"/>
      <c r="D98" s="480"/>
      <c r="E98" s="481"/>
      <c r="F98" s="507"/>
      <c r="G98" s="278"/>
      <c r="H98" s="286"/>
      <c r="I98" s="311"/>
      <c r="J98" s="86" t="s">
        <v>73</v>
      </c>
      <c r="K98" s="167">
        <v>183.1</v>
      </c>
      <c r="L98" s="168">
        <v>183.1</v>
      </c>
      <c r="M98" s="168">
        <v>176.8</v>
      </c>
      <c r="N98" s="169">
        <v>0</v>
      </c>
      <c r="O98" s="167">
        <v>177.4</v>
      </c>
      <c r="P98" s="168">
        <v>177.4</v>
      </c>
      <c r="Q98" s="168">
        <v>159</v>
      </c>
      <c r="R98" s="169">
        <v>0</v>
      </c>
      <c r="S98" s="89">
        <v>202.3</v>
      </c>
      <c r="T98" s="89">
        <v>202.3</v>
      </c>
      <c r="U98" s="90"/>
      <c r="V98" s="91"/>
      <c r="W98" s="91"/>
      <c r="X98" s="91"/>
      <c r="Y98" s="91"/>
      <c r="Z98" s="92"/>
      <c r="AA98" s="326"/>
    </row>
    <row r="99" spans="3:27" s="5" customFormat="1" ht="29.25" customHeight="1" thickBot="1" x14ac:dyDescent="0.25">
      <c r="C99" s="240"/>
      <c r="D99" s="353"/>
      <c r="E99" s="298"/>
      <c r="F99" s="421"/>
      <c r="G99" s="279"/>
      <c r="H99" s="287"/>
      <c r="I99" s="404"/>
      <c r="J99" s="98" t="s">
        <v>39</v>
      </c>
      <c r="K99" s="178">
        <v>117.2</v>
      </c>
      <c r="L99" s="179">
        <v>113.6</v>
      </c>
      <c r="M99" s="179">
        <v>80.099999999999994</v>
      </c>
      <c r="N99" s="180">
        <v>3.6</v>
      </c>
      <c r="O99" s="178">
        <v>98.4</v>
      </c>
      <c r="P99" s="179">
        <v>98.4</v>
      </c>
      <c r="Q99" s="179">
        <v>71</v>
      </c>
      <c r="R99" s="180">
        <v>0</v>
      </c>
      <c r="S99" s="99">
        <v>93.4</v>
      </c>
      <c r="T99" s="99">
        <v>93.4</v>
      </c>
      <c r="U99" s="100"/>
      <c r="V99" s="101"/>
      <c r="W99" s="101"/>
      <c r="X99" s="101"/>
      <c r="Y99" s="101"/>
      <c r="Z99" s="92"/>
      <c r="AA99" s="326"/>
    </row>
    <row r="100" spans="3:27" s="5" customFormat="1" ht="14.25" customHeight="1" thickBot="1" x14ac:dyDescent="0.25">
      <c r="C100" s="204" t="s">
        <v>38</v>
      </c>
      <c r="D100" s="237" t="s">
        <v>38</v>
      </c>
      <c r="E100" s="271" t="s">
        <v>18</v>
      </c>
      <c r="F100" s="272"/>
      <c r="G100" s="272"/>
      <c r="H100" s="272"/>
      <c r="I100" s="273"/>
      <c r="J100" s="26"/>
      <c r="K100" s="27">
        <f t="shared" ref="K100:T100" si="55">K15+K40+K90</f>
        <v>6642.1</v>
      </c>
      <c r="L100" s="28">
        <f t="shared" si="55"/>
        <v>6492.0000000000009</v>
      </c>
      <c r="M100" s="28">
        <f t="shared" si="55"/>
        <v>5352.7000000000007</v>
      </c>
      <c r="N100" s="29">
        <f t="shared" si="55"/>
        <v>150.1</v>
      </c>
      <c r="O100" s="27">
        <f t="shared" si="55"/>
        <v>7690.2000000000016</v>
      </c>
      <c r="P100" s="28">
        <f t="shared" si="55"/>
        <v>7635.8</v>
      </c>
      <c r="Q100" s="28">
        <f t="shared" si="55"/>
        <v>6087</v>
      </c>
      <c r="R100" s="29">
        <f t="shared" si="55"/>
        <v>54.4</v>
      </c>
      <c r="S100" s="30">
        <f t="shared" si="55"/>
        <v>6735.8</v>
      </c>
      <c r="T100" s="30">
        <f t="shared" si="55"/>
        <v>6704.3</v>
      </c>
      <c r="U100" s="303"/>
      <c r="V100" s="304"/>
      <c r="W100" s="304"/>
      <c r="X100" s="304"/>
      <c r="Y100" s="304"/>
      <c r="Z100" s="305"/>
      <c r="AA100" s="326"/>
    </row>
    <row r="101" spans="3:27" s="5" customFormat="1" ht="15.75" customHeight="1" thickBot="1" x14ac:dyDescent="0.25">
      <c r="C101" s="204" t="s">
        <v>38</v>
      </c>
      <c r="D101" s="207" t="s">
        <v>40</v>
      </c>
      <c r="E101" s="468" t="s">
        <v>133</v>
      </c>
      <c r="F101" s="469"/>
      <c r="G101" s="469"/>
      <c r="H101" s="469"/>
      <c r="I101" s="469"/>
      <c r="J101" s="469"/>
      <c r="K101" s="469"/>
      <c r="L101" s="469"/>
      <c r="M101" s="469"/>
      <c r="N101" s="469"/>
      <c r="O101" s="469"/>
      <c r="P101" s="469"/>
      <c r="Q101" s="469"/>
      <c r="R101" s="469"/>
      <c r="S101" s="469"/>
      <c r="T101" s="469"/>
      <c r="U101" s="469"/>
      <c r="V101" s="469"/>
      <c r="W101" s="469"/>
      <c r="X101" s="469"/>
      <c r="Y101" s="469"/>
      <c r="Z101" s="470"/>
      <c r="AA101" s="326"/>
    </row>
    <row r="102" spans="3:27" s="5" customFormat="1" ht="36" x14ac:dyDescent="0.2">
      <c r="C102" s="248" t="s">
        <v>38</v>
      </c>
      <c r="D102" s="250" t="s">
        <v>40</v>
      </c>
      <c r="E102" s="517" t="s">
        <v>38</v>
      </c>
      <c r="F102" s="208" t="s">
        <v>134</v>
      </c>
      <c r="G102" s="102"/>
      <c r="H102" s="232"/>
      <c r="I102" s="103"/>
      <c r="J102" s="104" t="s">
        <v>21</v>
      </c>
      <c r="K102" s="105">
        <f>K103+K104+K105+K106+K107+K108+K109</f>
        <v>25.4</v>
      </c>
      <c r="L102" s="105">
        <f t="shared" ref="L102:N102" si="56">L103+L104+L105+L106+L107+L108+L109</f>
        <v>25.4</v>
      </c>
      <c r="M102" s="105">
        <f t="shared" si="56"/>
        <v>0</v>
      </c>
      <c r="N102" s="72">
        <f t="shared" si="56"/>
        <v>0</v>
      </c>
      <c r="O102" s="105">
        <f>O103+O104+O105+O106+O107+O108+O109</f>
        <v>34.599999999999994</v>
      </c>
      <c r="P102" s="105">
        <f t="shared" ref="P102:T102" si="57">P103+P104+P105+P106+P107+P108+P109</f>
        <v>34.599999999999994</v>
      </c>
      <c r="Q102" s="105">
        <f t="shared" si="57"/>
        <v>0</v>
      </c>
      <c r="R102" s="72">
        <f t="shared" si="57"/>
        <v>0</v>
      </c>
      <c r="S102" s="72">
        <f t="shared" si="57"/>
        <v>23.7</v>
      </c>
      <c r="T102" s="105">
        <f t="shared" si="57"/>
        <v>23.7</v>
      </c>
      <c r="U102" s="106" t="s">
        <v>136</v>
      </c>
      <c r="V102" s="107" t="s">
        <v>76</v>
      </c>
      <c r="W102" s="108">
        <v>892</v>
      </c>
      <c r="X102" s="108">
        <v>864</v>
      </c>
      <c r="Y102" s="108">
        <v>866</v>
      </c>
      <c r="Z102" s="108">
        <v>863</v>
      </c>
      <c r="AA102" s="326"/>
    </row>
    <row r="103" spans="3:27" s="5" customFormat="1" ht="36" x14ac:dyDescent="0.2">
      <c r="C103" s="382"/>
      <c r="D103" s="480"/>
      <c r="E103" s="518"/>
      <c r="F103" s="238" t="s">
        <v>53</v>
      </c>
      <c r="G103" s="109" t="s">
        <v>74</v>
      </c>
      <c r="H103" s="110">
        <v>190244763</v>
      </c>
      <c r="I103" s="111" t="s">
        <v>116</v>
      </c>
      <c r="J103" s="108" t="s">
        <v>39</v>
      </c>
      <c r="K103" s="181">
        <v>4.7</v>
      </c>
      <c r="L103" s="182">
        <v>4.7</v>
      </c>
      <c r="M103" s="182">
        <v>0</v>
      </c>
      <c r="N103" s="183">
        <v>0</v>
      </c>
      <c r="O103" s="181">
        <v>7</v>
      </c>
      <c r="P103" s="182">
        <v>7</v>
      </c>
      <c r="Q103" s="182">
        <v>0</v>
      </c>
      <c r="R103" s="183">
        <v>0</v>
      </c>
      <c r="S103" s="68">
        <v>4.7</v>
      </c>
      <c r="T103" s="68">
        <v>4.7</v>
      </c>
      <c r="U103" s="112" t="s">
        <v>135</v>
      </c>
      <c r="V103" s="107" t="s">
        <v>76</v>
      </c>
      <c r="W103" s="113">
        <v>7</v>
      </c>
      <c r="X103" s="113">
        <v>7</v>
      </c>
      <c r="Y103" s="113">
        <v>7</v>
      </c>
      <c r="Z103" s="113">
        <v>8</v>
      </c>
      <c r="AA103" s="326"/>
    </row>
    <row r="104" spans="3:27" s="5" customFormat="1" ht="36" x14ac:dyDescent="0.2">
      <c r="C104" s="382"/>
      <c r="D104" s="480"/>
      <c r="E104" s="518"/>
      <c r="F104" s="238" t="s">
        <v>54</v>
      </c>
      <c r="G104" s="109" t="s">
        <v>74</v>
      </c>
      <c r="H104" s="114">
        <v>190244044</v>
      </c>
      <c r="I104" s="111" t="s">
        <v>114</v>
      </c>
      <c r="J104" s="113" t="s">
        <v>39</v>
      </c>
      <c r="K104" s="184">
        <v>3.5</v>
      </c>
      <c r="L104" s="185">
        <v>3.5</v>
      </c>
      <c r="M104" s="185">
        <v>0</v>
      </c>
      <c r="N104" s="186">
        <v>0</v>
      </c>
      <c r="O104" s="184">
        <v>6</v>
      </c>
      <c r="P104" s="185">
        <v>6</v>
      </c>
      <c r="Q104" s="185">
        <v>0</v>
      </c>
      <c r="R104" s="186">
        <v>0</v>
      </c>
      <c r="S104" s="68">
        <v>3.5</v>
      </c>
      <c r="T104" s="68">
        <v>3.5</v>
      </c>
      <c r="U104" s="112" t="s">
        <v>135</v>
      </c>
      <c r="V104" s="107" t="s">
        <v>76</v>
      </c>
      <c r="W104" s="113">
        <v>12</v>
      </c>
      <c r="X104" s="113">
        <v>11</v>
      </c>
      <c r="Y104" s="113">
        <v>15</v>
      </c>
      <c r="Z104" s="113">
        <v>16</v>
      </c>
      <c r="AA104" s="326"/>
    </row>
    <row r="105" spans="3:27" s="5" customFormat="1" ht="36" x14ac:dyDescent="0.2">
      <c r="C105" s="382"/>
      <c r="D105" s="480"/>
      <c r="E105" s="518"/>
      <c r="F105" s="238" t="s">
        <v>55</v>
      </c>
      <c r="G105" s="109" t="s">
        <v>74</v>
      </c>
      <c r="H105" s="115">
        <v>190245331</v>
      </c>
      <c r="I105" s="111" t="s">
        <v>126</v>
      </c>
      <c r="J105" s="113" t="s">
        <v>39</v>
      </c>
      <c r="K105" s="184">
        <v>3</v>
      </c>
      <c r="L105" s="185">
        <v>3</v>
      </c>
      <c r="M105" s="185">
        <v>0</v>
      </c>
      <c r="N105" s="186">
        <v>0</v>
      </c>
      <c r="O105" s="184">
        <v>4.4000000000000004</v>
      </c>
      <c r="P105" s="185">
        <v>4.4000000000000004</v>
      </c>
      <c r="Q105" s="185">
        <v>0</v>
      </c>
      <c r="R105" s="186">
        <v>0</v>
      </c>
      <c r="S105" s="68">
        <v>3</v>
      </c>
      <c r="T105" s="68">
        <v>3</v>
      </c>
      <c r="U105" s="112" t="s">
        <v>135</v>
      </c>
      <c r="V105" s="107" t="s">
        <v>76</v>
      </c>
      <c r="W105" s="113">
        <v>5</v>
      </c>
      <c r="X105" s="113">
        <v>5</v>
      </c>
      <c r="Y105" s="113">
        <v>5</v>
      </c>
      <c r="Z105" s="113">
        <v>5</v>
      </c>
      <c r="AA105" s="326"/>
    </row>
    <row r="106" spans="3:27" s="5" customFormat="1" ht="36" x14ac:dyDescent="0.2">
      <c r="C106" s="382"/>
      <c r="D106" s="480"/>
      <c r="E106" s="518"/>
      <c r="F106" s="238" t="s">
        <v>56</v>
      </c>
      <c r="G106" s="109" t="s">
        <v>74</v>
      </c>
      <c r="H106" s="114">
        <v>290245670</v>
      </c>
      <c r="I106" s="111" t="s">
        <v>118</v>
      </c>
      <c r="J106" s="113" t="s">
        <v>39</v>
      </c>
      <c r="K106" s="184">
        <v>6.5</v>
      </c>
      <c r="L106" s="185">
        <v>6.5</v>
      </c>
      <c r="M106" s="185">
        <v>0</v>
      </c>
      <c r="N106" s="186">
        <v>0</v>
      </c>
      <c r="O106" s="184">
        <v>5.4</v>
      </c>
      <c r="P106" s="185">
        <v>5.4</v>
      </c>
      <c r="Q106" s="185">
        <v>0</v>
      </c>
      <c r="R106" s="186">
        <v>0</v>
      </c>
      <c r="S106" s="68">
        <v>3.5</v>
      </c>
      <c r="T106" s="68">
        <v>3.5</v>
      </c>
      <c r="U106" s="112" t="s">
        <v>135</v>
      </c>
      <c r="V106" s="107" t="s">
        <v>76</v>
      </c>
      <c r="W106" s="113">
        <v>15</v>
      </c>
      <c r="X106" s="113">
        <v>14</v>
      </c>
      <c r="Y106" s="113">
        <v>14</v>
      </c>
      <c r="Z106" s="113">
        <v>14</v>
      </c>
      <c r="AA106" s="326"/>
    </row>
    <row r="107" spans="3:27" s="5" customFormat="1" ht="36" x14ac:dyDescent="0.2">
      <c r="C107" s="382"/>
      <c r="D107" s="480"/>
      <c r="E107" s="518"/>
      <c r="F107" s="238" t="s">
        <v>57</v>
      </c>
      <c r="G107" s="109" t="s">
        <v>74</v>
      </c>
      <c r="H107" s="114">
        <v>190245865</v>
      </c>
      <c r="I107" s="111" t="s">
        <v>128</v>
      </c>
      <c r="J107" s="113" t="s">
        <v>39</v>
      </c>
      <c r="K107" s="184">
        <v>3</v>
      </c>
      <c r="L107" s="185">
        <v>3</v>
      </c>
      <c r="M107" s="185">
        <v>0</v>
      </c>
      <c r="N107" s="186">
        <v>0</v>
      </c>
      <c r="O107" s="184">
        <v>4.7</v>
      </c>
      <c r="P107" s="185">
        <v>4.7</v>
      </c>
      <c r="Q107" s="185">
        <v>0</v>
      </c>
      <c r="R107" s="186">
        <v>0</v>
      </c>
      <c r="S107" s="68">
        <v>4</v>
      </c>
      <c r="T107" s="68">
        <v>4</v>
      </c>
      <c r="U107" s="112" t="s">
        <v>135</v>
      </c>
      <c r="V107" s="107" t="s">
        <v>76</v>
      </c>
      <c r="W107" s="113">
        <v>5</v>
      </c>
      <c r="X107" s="113">
        <v>5</v>
      </c>
      <c r="Y107" s="113">
        <v>5</v>
      </c>
      <c r="Z107" s="113">
        <v>5</v>
      </c>
      <c r="AA107" s="326"/>
    </row>
    <row r="108" spans="3:27" s="5" customFormat="1" ht="36" x14ac:dyDescent="0.2">
      <c r="C108" s="382"/>
      <c r="D108" s="480"/>
      <c r="E108" s="518"/>
      <c r="F108" s="238" t="s">
        <v>58</v>
      </c>
      <c r="G108" s="109" t="s">
        <v>74</v>
      </c>
      <c r="H108" s="114">
        <v>290244230</v>
      </c>
      <c r="I108" s="111" t="s">
        <v>120</v>
      </c>
      <c r="J108" s="68" t="s">
        <v>39</v>
      </c>
      <c r="K108" s="184">
        <v>4.7</v>
      </c>
      <c r="L108" s="185">
        <v>4.7</v>
      </c>
      <c r="M108" s="185">
        <v>0</v>
      </c>
      <c r="N108" s="186">
        <v>0</v>
      </c>
      <c r="O108" s="184">
        <v>7.1</v>
      </c>
      <c r="P108" s="185">
        <v>7.1</v>
      </c>
      <c r="Q108" s="185">
        <v>0</v>
      </c>
      <c r="R108" s="186">
        <v>0</v>
      </c>
      <c r="S108" s="68">
        <v>5</v>
      </c>
      <c r="T108" s="68">
        <v>5</v>
      </c>
      <c r="U108" s="112" t="s">
        <v>135</v>
      </c>
      <c r="V108" s="107" t="s">
        <v>76</v>
      </c>
      <c r="W108" s="113">
        <v>7</v>
      </c>
      <c r="X108" s="113">
        <v>9</v>
      </c>
      <c r="Y108" s="113">
        <v>9</v>
      </c>
      <c r="Z108" s="113">
        <v>8</v>
      </c>
      <c r="AA108" s="326"/>
    </row>
    <row r="109" spans="3:27" s="5" customFormat="1" ht="24.75" thickBot="1" x14ac:dyDescent="0.25">
      <c r="C109" s="240"/>
      <c r="D109" s="353"/>
      <c r="E109" s="519"/>
      <c r="F109" s="202" t="s">
        <v>59</v>
      </c>
      <c r="G109" s="116" t="s">
        <v>74</v>
      </c>
      <c r="H109" s="117">
        <v>190984347</v>
      </c>
      <c r="I109" s="118" t="s">
        <v>130</v>
      </c>
      <c r="J109" s="45" t="s">
        <v>39</v>
      </c>
      <c r="K109" s="187"/>
      <c r="L109" s="188"/>
      <c r="M109" s="188"/>
      <c r="N109" s="189"/>
      <c r="O109" s="187"/>
      <c r="P109" s="188"/>
      <c r="Q109" s="188"/>
      <c r="R109" s="189"/>
      <c r="S109" s="45"/>
      <c r="T109" s="45"/>
      <c r="U109" s="119"/>
      <c r="V109" s="107"/>
      <c r="W109" s="120"/>
      <c r="X109" s="120"/>
      <c r="Y109" s="120"/>
      <c r="Z109" s="120"/>
      <c r="AA109" s="326"/>
    </row>
    <row r="110" spans="3:27" s="5" customFormat="1" ht="15.75" customHeight="1" thickBot="1" x14ac:dyDescent="0.25">
      <c r="C110" s="204" t="s">
        <v>38</v>
      </c>
      <c r="D110" s="237" t="s">
        <v>40</v>
      </c>
      <c r="E110" s="271" t="s">
        <v>18</v>
      </c>
      <c r="F110" s="272"/>
      <c r="G110" s="272"/>
      <c r="H110" s="272"/>
      <c r="I110" s="273"/>
      <c r="J110" s="26"/>
      <c r="K110" s="27">
        <f t="shared" ref="K110:N110" si="58">K102</f>
        <v>25.4</v>
      </c>
      <c r="L110" s="28">
        <f t="shared" si="58"/>
        <v>25.4</v>
      </c>
      <c r="M110" s="28">
        <f t="shared" si="58"/>
        <v>0</v>
      </c>
      <c r="N110" s="29">
        <f t="shared" si="58"/>
        <v>0</v>
      </c>
      <c r="O110" s="27">
        <f t="shared" ref="O110:T110" si="59">O102</f>
        <v>34.599999999999994</v>
      </c>
      <c r="P110" s="28">
        <f t="shared" si="59"/>
        <v>34.599999999999994</v>
      </c>
      <c r="Q110" s="28">
        <f t="shared" si="59"/>
        <v>0</v>
      </c>
      <c r="R110" s="29">
        <f t="shared" si="59"/>
        <v>0</v>
      </c>
      <c r="S110" s="30">
        <f t="shared" si="59"/>
        <v>23.7</v>
      </c>
      <c r="T110" s="30">
        <f t="shared" si="59"/>
        <v>23.7</v>
      </c>
      <c r="U110" s="303"/>
      <c r="V110" s="304"/>
      <c r="W110" s="304"/>
      <c r="X110" s="304"/>
      <c r="Y110" s="304"/>
      <c r="Z110" s="305"/>
      <c r="AA110" s="326"/>
    </row>
    <row r="111" spans="3:27" s="5" customFormat="1" ht="15.75" customHeight="1" thickBot="1" x14ac:dyDescent="0.25">
      <c r="C111" s="236" t="s">
        <v>38</v>
      </c>
      <c r="D111" s="294" t="s">
        <v>19</v>
      </c>
      <c r="E111" s="295"/>
      <c r="F111" s="295"/>
      <c r="G111" s="295"/>
      <c r="H111" s="295"/>
      <c r="I111" s="296"/>
      <c r="J111" s="20"/>
      <c r="K111" s="21">
        <f>K100+K110</f>
        <v>6667.5</v>
      </c>
      <c r="L111" s="22">
        <f t="shared" ref="L111:N111" si="60">L100+L110</f>
        <v>6517.4000000000005</v>
      </c>
      <c r="M111" s="22">
        <f t="shared" si="60"/>
        <v>5352.7000000000007</v>
      </c>
      <c r="N111" s="23">
        <f t="shared" si="60"/>
        <v>150.1</v>
      </c>
      <c r="O111" s="21">
        <f>O100+O110</f>
        <v>7724.800000000002</v>
      </c>
      <c r="P111" s="22">
        <f t="shared" ref="P111:T111" si="61">P100+P110</f>
        <v>7670.4000000000005</v>
      </c>
      <c r="Q111" s="22">
        <f t="shared" si="61"/>
        <v>6087</v>
      </c>
      <c r="R111" s="23">
        <f t="shared" si="61"/>
        <v>54.4</v>
      </c>
      <c r="S111" s="24">
        <f>S100+S110</f>
        <v>6759.5</v>
      </c>
      <c r="T111" s="24">
        <f t="shared" si="61"/>
        <v>6728</v>
      </c>
      <c r="U111" s="299"/>
      <c r="V111" s="300"/>
      <c r="W111" s="300"/>
      <c r="X111" s="300"/>
      <c r="Y111" s="300"/>
      <c r="Z111" s="301"/>
      <c r="AA111" s="326"/>
    </row>
    <row r="112" spans="3:27" s="5" customFormat="1" ht="16.5" customHeight="1" thickBot="1" x14ac:dyDescent="0.25">
      <c r="C112" s="236" t="s">
        <v>40</v>
      </c>
      <c r="D112" s="497" t="s">
        <v>138</v>
      </c>
      <c r="E112" s="387"/>
      <c r="F112" s="387"/>
      <c r="G112" s="387"/>
      <c r="H112" s="387"/>
      <c r="I112" s="387"/>
      <c r="J112" s="387"/>
      <c r="K112" s="387"/>
      <c r="L112" s="387"/>
      <c r="M112" s="387"/>
      <c r="N112" s="387"/>
      <c r="O112" s="387"/>
      <c r="P112" s="387"/>
      <c r="Q112" s="387"/>
      <c r="R112" s="387"/>
      <c r="S112" s="387"/>
      <c r="T112" s="387"/>
      <c r="U112" s="387"/>
      <c r="V112" s="387"/>
      <c r="W112" s="387"/>
      <c r="X112" s="387"/>
      <c r="Y112" s="387"/>
      <c r="Z112" s="388"/>
      <c r="AA112" s="326"/>
    </row>
    <row r="113" spans="3:27" s="5" customFormat="1" ht="14.25" customHeight="1" thickBot="1" x14ac:dyDescent="0.25">
      <c r="C113" s="236" t="s">
        <v>40</v>
      </c>
      <c r="D113" s="237" t="s">
        <v>38</v>
      </c>
      <c r="E113" s="275" t="s">
        <v>61</v>
      </c>
      <c r="F113" s="275"/>
      <c r="G113" s="275"/>
      <c r="H113" s="275"/>
      <c r="I113" s="275"/>
      <c r="J113" s="275"/>
      <c r="K113" s="275"/>
      <c r="L113" s="275"/>
      <c r="M113" s="275"/>
      <c r="N113" s="275"/>
      <c r="O113" s="275"/>
      <c r="P113" s="275"/>
      <c r="Q113" s="275"/>
      <c r="R113" s="275"/>
      <c r="S113" s="275"/>
      <c r="T113" s="275"/>
      <c r="U113" s="275"/>
      <c r="V113" s="275"/>
      <c r="W113" s="275"/>
      <c r="X113" s="275"/>
      <c r="Y113" s="275"/>
      <c r="Z113" s="276"/>
      <c r="AA113" s="326"/>
    </row>
    <row r="114" spans="3:27" s="5" customFormat="1" ht="12.75" x14ac:dyDescent="0.2">
      <c r="C114" s="248" t="s">
        <v>40</v>
      </c>
      <c r="D114" s="250" t="s">
        <v>38</v>
      </c>
      <c r="E114" s="252" t="s">
        <v>38</v>
      </c>
      <c r="F114" s="254" t="s">
        <v>160</v>
      </c>
      <c r="G114" s="256" t="s">
        <v>74</v>
      </c>
      <c r="H114" s="258" t="s">
        <v>102</v>
      </c>
      <c r="I114" s="260" t="s">
        <v>103</v>
      </c>
      <c r="J114" s="121" t="s">
        <v>21</v>
      </c>
      <c r="K114" s="81">
        <f t="shared" ref="K114:T116" si="62">K115</f>
        <v>8.8000000000000007</v>
      </c>
      <c r="L114" s="82">
        <f t="shared" si="62"/>
        <v>8.8000000000000007</v>
      </c>
      <c r="M114" s="82">
        <f t="shared" si="62"/>
        <v>0</v>
      </c>
      <c r="N114" s="122">
        <f t="shared" si="62"/>
        <v>0</v>
      </c>
      <c r="O114" s="81">
        <f t="shared" si="62"/>
        <v>50.7</v>
      </c>
      <c r="P114" s="82">
        <f t="shared" si="62"/>
        <v>50.7</v>
      </c>
      <c r="Q114" s="82">
        <f t="shared" si="62"/>
        <v>0</v>
      </c>
      <c r="R114" s="122">
        <f t="shared" si="62"/>
        <v>0</v>
      </c>
      <c r="S114" s="84">
        <f t="shared" si="62"/>
        <v>150</v>
      </c>
      <c r="T114" s="84">
        <f t="shared" si="62"/>
        <v>150</v>
      </c>
      <c r="U114" s="262" t="s">
        <v>141</v>
      </c>
      <c r="V114" s="267" t="s">
        <v>76</v>
      </c>
      <c r="W114" s="267">
        <v>63</v>
      </c>
      <c r="X114" s="267">
        <v>65</v>
      </c>
      <c r="Y114" s="267">
        <v>67</v>
      </c>
      <c r="Z114" s="267">
        <v>70</v>
      </c>
      <c r="AA114" s="326"/>
    </row>
    <row r="115" spans="3:27" s="5" customFormat="1" ht="41.25" customHeight="1" thickBot="1" x14ac:dyDescent="0.25">
      <c r="C115" s="249"/>
      <c r="D115" s="251"/>
      <c r="E115" s="253"/>
      <c r="F115" s="255"/>
      <c r="G115" s="257"/>
      <c r="H115" s="259"/>
      <c r="I115" s="261"/>
      <c r="J115" s="123" t="s">
        <v>73</v>
      </c>
      <c r="K115" s="87">
        <v>8.8000000000000007</v>
      </c>
      <c r="L115" s="14">
        <v>8.8000000000000007</v>
      </c>
      <c r="M115" s="14">
        <v>0</v>
      </c>
      <c r="N115" s="158">
        <v>0</v>
      </c>
      <c r="O115" s="87">
        <v>50.7</v>
      </c>
      <c r="P115" s="14">
        <v>50.7</v>
      </c>
      <c r="Q115" s="14">
        <v>0</v>
      </c>
      <c r="R115" s="158">
        <v>0</v>
      </c>
      <c r="S115" s="43">
        <v>150</v>
      </c>
      <c r="T115" s="43">
        <v>150</v>
      </c>
      <c r="U115" s="263"/>
      <c r="V115" s="268"/>
      <c r="W115" s="268"/>
      <c r="X115" s="268"/>
      <c r="Y115" s="268"/>
      <c r="Z115" s="268"/>
      <c r="AA115" s="326"/>
    </row>
    <row r="116" spans="3:27" s="5" customFormat="1" ht="12.75" x14ac:dyDescent="0.2">
      <c r="C116" s="248" t="s">
        <v>40</v>
      </c>
      <c r="D116" s="250" t="s">
        <v>38</v>
      </c>
      <c r="E116" s="252" t="s">
        <v>40</v>
      </c>
      <c r="F116" s="254" t="s">
        <v>178</v>
      </c>
      <c r="G116" s="256" t="s">
        <v>74</v>
      </c>
      <c r="H116" s="258" t="s">
        <v>102</v>
      </c>
      <c r="I116" s="260" t="s">
        <v>108</v>
      </c>
      <c r="J116" s="121" t="s">
        <v>21</v>
      </c>
      <c r="K116" s="81">
        <f t="shared" si="62"/>
        <v>0</v>
      </c>
      <c r="L116" s="82">
        <f t="shared" si="62"/>
        <v>0</v>
      </c>
      <c r="M116" s="82">
        <f t="shared" si="62"/>
        <v>0</v>
      </c>
      <c r="N116" s="122">
        <f t="shared" si="62"/>
        <v>0</v>
      </c>
      <c r="O116" s="81">
        <f t="shared" si="62"/>
        <v>29.4</v>
      </c>
      <c r="P116" s="82">
        <f t="shared" si="62"/>
        <v>29.4</v>
      </c>
      <c r="Q116" s="82">
        <f t="shared" si="62"/>
        <v>29</v>
      </c>
      <c r="R116" s="122">
        <f t="shared" si="62"/>
        <v>0</v>
      </c>
      <c r="S116" s="84">
        <f t="shared" si="62"/>
        <v>29.4</v>
      </c>
      <c r="T116" s="84">
        <f t="shared" si="62"/>
        <v>29.4</v>
      </c>
      <c r="U116" s="262"/>
      <c r="V116" s="267"/>
      <c r="W116" s="267"/>
      <c r="X116" s="267"/>
      <c r="Y116" s="267"/>
      <c r="Z116" s="267"/>
      <c r="AA116" s="326"/>
    </row>
    <row r="117" spans="3:27" s="5" customFormat="1" ht="58.5" customHeight="1" thickBot="1" x14ac:dyDescent="0.25">
      <c r="C117" s="249"/>
      <c r="D117" s="251"/>
      <c r="E117" s="253"/>
      <c r="F117" s="255"/>
      <c r="G117" s="257"/>
      <c r="H117" s="259"/>
      <c r="I117" s="261"/>
      <c r="J117" s="123" t="s">
        <v>73</v>
      </c>
      <c r="K117" s="87"/>
      <c r="L117" s="14"/>
      <c r="M117" s="14"/>
      <c r="N117" s="158"/>
      <c r="O117" s="87">
        <v>29.4</v>
      </c>
      <c r="P117" s="14">
        <v>29.4</v>
      </c>
      <c r="Q117" s="14">
        <v>29</v>
      </c>
      <c r="R117" s="158">
        <v>0</v>
      </c>
      <c r="S117" s="43">
        <v>29.4</v>
      </c>
      <c r="T117" s="43">
        <v>29.4</v>
      </c>
      <c r="U117" s="263"/>
      <c r="V117" s="268"/>
      <c r="W117" s="268"/>
      <c r="X117" s="268"/>
      <c r="Y117" s="268"/>
      <c r="Z117" s="268"/>
      <c r="AA117" s="326"/>
    </row>
    <row r="118" spans="3:27" s="5" customFormat="1" ht="17.25" customHeight="1" thickBot="1" x14ac:dyDescent="0.25">
      <c r="C118" s="204" t="s">
        <v>40</v>
      </c>
      <c r="D118" s="237" t="s">
        <v>38</v>
      </c>
      <c r="E118" s="271" t="s">
        <v>18</v>
      </c>
      <c r="F118" s="272"/>
      <c r="G118" s="272"/>
      <c r="H118" s="272"/>
      <c r="I118" s="273"/>
      <c r="J118" s="26"/>
      <c r="K118" s="209">
        <f t="shared" ref="K118:T118" si="63">K116+K114</f>
        <v>8.8000000000000007</v>
      </c>
      <c r="L118" s="28">
        <f t="shared" si="63"/>
        <v>8.8000000000000007</v>
      </c>
      <c r="M118" s="28">
        <f t="shared" si="63"/>
        <v>0</v>
      </c>
      <c r="N118" s="135">
        <f t="shared" si="63"/>
        <v>0</v>
      </c>
      <c r="O118" s="209">
        <f t="shared" si="63"/>
        <v>80.099999999999994</v>
      </c>
      <c r="P118" s="28">
        <f t="shared" si="63"/>
        <v>80.099999999999994</v>
      </c>
      <c r="Q118" s="28">
        <f t="shared" si="63"/>
        <v>29</v>
      </c>
      <c r="R118" s="135">
        <f t="shared" si="63"/>
        <v>0</v>
      </c>
      <c r="S118" s="27">
        <f t="shared" si="63"/>
        <v>179.4</v>
      </c>
      <c r="T118" s="27">
        <f t="shared" si="63"/>
        <v>179.4</v>
      </c>
      <c r="U118" s="303"/>
      <c r="V118" s="304"/>
      <c r="W118" s="304"/>
      <c r="X118" s="304"/>
      <c r="Y118" s="304"/>
      <c r="Z118" s="305"/>
      <c r="AA118" s="326"/>
    </row>
    <row r="119" spans="3:27" s="5" customFormat="1" ht="18.75" customHeight="1" thickBot="1" x14ac:dyDescent="0.25">
      <c r="C119" s="236" t="s">
        <v>40</v>
      </c>
      <c r="D119" s="237" t="s">
        <v>40</v>
      </c>
      <c r="E119" s="302" t="s">
        <v>142</v>
      </c>
      <c r="F119" s="275"/>
      <c r="G119" s="275"/>
      <c r="H119" s="275"/>
      <c r="I119" s="275"/>
      <c r="J119" s="275"/>
      <c r="K119" s="275"/>
      <c r="L119" s="275"/>
      <c r="M119" s="275"/>
      <c r="N119" s="275"/>
      <c r="O119" s="275"/>
      <c r="P119" s="275"/>
      <c r="Q119" s="275"/>
      <c r="R119" s="275"/>
      <c r="S119" s="275"/>
      <c r="T119" s="275"/>
      <c r="U119" s="275"/>
      <c r="V119" s="275"/>
      <c r="W119" s="275"/>
      <c r="X119" s="275"/>
      <c r="Y119" s="275"/>
      <c r="Z119" s="276"/>
      <c r="AA119" s="326"/>
    </row>
    <row r="120" spans="3:27" s="5" customFormat="1" ht="17.25" customHeight="1" x14ac:dyDescent="0.2">
      <c r="C120" s="248" t="s">
        <v>40</v>
      </c>
      <c r="D120" s="250" t="s">
        <v>40</v>
      </c>
      <c r="E120" s="297" t="s">
        <v>38</v>
      </c>
      <c r="F120" s="415" t="s">
        <v>161</v>
      </c>
      <c r="G120" s="278" t="s">
        <v>74</v>
      </c>
      <c r="H120" s="258" t="s">
        <v>102</v>
      </c>
      <c r="I120" s="311" t="s">
        <v>103</v>
      </c>
      <c r="J120" s="121" t="s">
        <v>21</v>
      </c>
      <c r="K120" s="73">
        <f t="shared" ref="K120:T120" si="64">K121</f>
        <v>19.3</v>
      </c>
      <c r="L120" s="74">
        <f t="shared" si="64"/>
        <v>19.3</v>
      </c>
      <c r="M120" s="74">
        <f t="shared" si="64"/>
        <v>19</v>
      </c>
      <c r="N120" s="75">
        <f t="shared" si="64"/>
        <v>0</v>
      </c>
      <c r="O120" s="73">
        <f t="shared" si="64"/>
        <v>0</v>
      </c>
      <c r="P120" s="74">
        <f t="shared" si="64"/>
        <v>0</v>
      </c>
      <c r="Q120" s="74">
        <f t="shared" si="64"/>
        <v>0</v>
      </c>
      <c r="R120" s="75">
        <f t="shared" si="64"/>
        <v>0</v>
      </c>
      <c r="S120" s="84">
        <f t="shared" si="64"/>
        <v>0</v>
      </c>
      <c r="T120" s="84">
        <f t="shared" si="64"/>
        <v>0</v>
      </c>
      <c r="U120" s="262"/>
      <c r="V120" s="267"/>
      <c r="W120" s="267"/>
      <c r="X120" s="267"/>
      <c r="Y120" s="267"/>
      <c r="Z120" s="267"/>
      <c r="AA120" s="326"/>
    </row>
    <row r="121" spans="3:27" s="5" customFormat="1" ht="40.5" customHeight="1" thickBot="1" x14ac:dyDescent="0.25">
      <c r="C121" s="240"/>
      <c r="D121" s="353"/>
      <c r="E121" s="298"/>
      <c r="F121" s="416"/>
      <c r="G121" s="257"/>
      <c r="H121" s="259"/>
      <c r="I121" s="261"/>
      <c r="J121" s="124" t="s">
        <v>73</v>
      </c>
      <c r="K121" s="223">
        <v>19.3</v>
      </c>
      <c r="L121" s="213">
        <v>19.3</v>
      </c>
      <c r="M121" s="213">
        <v>19</v>
      </c>
      <c r="N121" s="159">
        <v>0</v>
      </c>
      <c r="O121" s="223"/>
      <c r="P121" s="213"/>
      <c r="Q121" s="213"/>
      <c r="R121" s="159"/>
      <c r="S121" s="217"/>
      <c r="T121" s="217"/>
      <c r="U121" s="263"/>
      <c r="V121" s="268"/>
      <c r="W121" s="268"/>
      <c r="X121" s="268"/>
      <c r="Y121" s="268"/>
      <c r="Z121" s="268"/>
      <c r="AA121" s="326"/>
    </row>
    <row r="122" spans="3:27" s="5" customFormat="1" ht="13.5" thickBot="1" x14ac:dyDescent="0.25">
      <c r="C122" s="204" t="s">
        <v>40</v>
      </c>
      <c r="D122" s="237" t="s">
        <v>40</v>
      </c>
      <c r="E122" s="271" t="s">
        <v>18</v>
      </c>
      <c r="F122" s="272"/>
      <c r="G122" s="272"/>
      <c r="H122" s="272"/>
      <c r="I122" s="273"/>
      <c r="J122" s="26"/>
      <c r="K122" s="27">
        <f t="shared" ref="K122:N122" si="65">K120</f>
        <v>19.3</v>
      </c>
      <c r="L122" s="28">
        <f t="shared" si="65"/>
        <v>19.3</v>
      </c>
      <c r="M122" s="28">
        <f t="shared" si="65"/>
        <v>19</v>
      </c>
      <c r="N122" s="29">
        <f t="shared" si="65"/>
        <v>0</v>
      </c>
      <c r="O122" s="27">
        <f t="shared" ref="O122:T122" si="66">O120</f>
        <v>0</v>
      </c>
      <c r="P122" s="28">
        <f t="shared" si="66"/>
        <v>0</v>
      </c>
      <c r="Q122" s="28">
        <f t="shared" si="66"/>
        <v>0</v>
      </c>
      <c r="R122" s="29">
        <f t="shared" si="66"/>
        <v>0</v>
      </c>
      <c r="S122" s="30">
        <f t="shared" si="66"/>
        <v>0</v>
      </c>
      <c r="T122" s="30">
        <f t="shared" si="66"/>
        <v>0</v>
      </c>
      <c r="U122" s="360"/>
      <c r="V122" s="361"/>
      <c r="W122" s="361"/>
      <c r="X122" s="361"/>
      <c r="Y122" s="361"/>
      <c r="Z122" s="362"/>
      <c r="AA122" s="326"/>
    </row>
    <row r="123" spans="3:27" s="5" customFormat="1" ht="13.5" thickBot="1" x14ac:dyDescent="0.25">
      <c r="C123" s="236" t="s">
        <v>40</v>
      </c>
      <c r="D123" s="294" t="s">
        <v>19</v>
      </c>
      <c r="E123" s="295"/>
      <c r="F123" s="295"/>
      <c r="G123" s="295"/>
      <c r="H123" s="295"/>
      <c r="I123" s="296"/>
      <c r="J123" s="20"/>
      <c r="K123" s="24">
        <f>K118+K122</f>
        <v>28.1</v>
      </c>
      <c r="L123" s="31">
        <f t="shared" ref="L123:N123" si="67">L118+L122</f>
        <v>28.1</v>
      </c>
      <c r="M123" s="31">
        <f t="shared" si="67"/>
        <v>19</v>
      </c>
      <c r="N123" s="32">
        <f t="shared" si="67"/>
        <v>0</v>
      </c>
      <c r="O123" s="24">
        <f>O118+O122</f>
        <v>80.099999999999994</v>
      </c>
      <c r="P123" s="31">
        <f t="shared" ref="P123:T123" si="68">P118+P122</f>
        <v>80.099999999999994</v>
      </c>
      <c r="Q123" s="31">
        <f t="shared" si="68"/>
        <v>29</v>
      </c>
      <c r="R123" s="32">
        <f t="shared" si="68"/>
        <v>0</v>
      </c>
      <c r="S123" s="33">
        <f t="shared" si="68"/>
        <v>179.4</v>
      </c>
      <c r="T123" s="33">
        <f t="shared" si="68"/>
        <v>179.4</v>
      </c>
      <c r="U123" s="299"/>
      <c r="V123" s="300"/>
      <c r="W123" s="300"/>
      <c r="X123" s="300"/>
      <c r="Y123" s="300"/>
      <c r="Z123" s="301"/>
      <c r="AA123" s="326"/>
    </row>
    <row r="124" spans="3:27" s="5" customFormat="1" ht="13.5" thickBot="1" x14ac:dyDescent="0.25">
      <c r="C124" s="236" t="s">
        <v>41</v>
      </c>
      <c r="D124" s="386" t="s">
        <v>62</v>
      </c>
      <c r="E124" s="387"/>
      <c r="F124" s="387"/>
      <c r="G124" s="387"/>
      <c r="H124" s="387"/>
      <c r="I124" s="387"/>
      <c r="J124" s="387"/>
      <c r="K124" s="387"/>
      <c r="L124" s="387"/>
      <c r="M124" s="387"/>
      <c r="N124" s="387"/>
      <c r="O124" s="387"/>
      <c r="P124" s="387"/>
      <c r="Q124" s="387"/>
      <c r="R124" s="387"/>
      <c r="S124" s="387"/>
      <c r="T124" s="387"/>
      <c r="U124" s="387"/>
      <c r="V124" s="387"/>
      <c r="W124" s="387"/>
      <c r="X124" s="387"/>
      <c r="Y124" s="387"/>
      <c r="Z124" s="388"/>
      <c r="AA124" s="326"/>
    </row>
    <row r="125" spans="3:27" s="5" customFormat="1" ht="13.5" thickBot="1" x14ac:dyDescent="0.25">
      <c r="C125" s="236" t="s">
        <v>41</v>
      </c>
      <c r="D125" s="237" t="s">
        <v>38</v>
      </c>
      <c r="E125" s="274" t="s">
        <v>152</v>
      </c>
      <c r="F125" s="275"/>
      <c r="G125" s="275"/>
      <c r="H125" s="275"/>
      <c r="I125" s="275"/>
      <c r="J125" s="275"/>
      <c r="K125" s="275"/>
      <c r="L125" s="275"/>
      <c r="M125" s="275"/>
      <c r="N125" s="275"/>
      <c r="O125" s="275"/>
      <c r="P125" s="275"/>
      <c r="Q125" s="275"/>
      <c r="R125" s="275"/>
      <c r="S125" s="275"/>
      <c r="T125" s="275"/>
      <c r="U125" s="275"/>
      <c r="V125" s="275"/>
      <c r="W125" s="275"/>
      <c r="X125" s="275"/>
      <c r="Y125" s="275"/>
      <c r="Z125" s="276"/>
      <c r="AA125" s="326"/>
    </row>
    <row r="126" spans="3:27" s="5" customFormat="1" ht="13.5" customHeight="1" thickBot="1" x14ac:dyDescent="0.25">
      <c r="C126" s="241" t="s">
        <v>41</v>
      </c>
      <c r="D126" s="242" t="s">
        <v>38</v>
      </c>
      <c r="E126" s="252" t="s">
        <v>38</v>
      </c>
      <c r="F126" s="384" t="s">
        <v>162</v>
      </c>
      <c r="G126" s="256" t="s">
        <v>74</v>
      </c>
      <c r="H126" s="385" t="s">
        <v>102</v>
      </c>
      <c r="I126" s="493" t="s">
        <v>103</v>
      </c>
      <c r="J126" s="69" t="s">
        <v>21</v>
      </c>
      <c r="K126" s="125">
        <f t="shared" ref="K126:N126" si="69">K127+K131</f>
        <v>18</v>
      </c>
      <c r="L126" s="71">
        <f t="shared" si="69"/>
        <v>18</v>
      </c>
      <c r="M126" s="71">
        <f t="shared" si="69"/>
        <v>0</v>
      </c>
      <c r="N126" s="136">
        <f t="shared" si="69"/>
        <v>0</v>
      </c>
      <c r="O126" s="125">
        <f t="shared" ref="O126:T126" si="70">O127+O131</f>
        <v>5.2</v>
      </c>
      <c r="P126" s="71">
        <f t="shared" si="70"/>
        <v>5.2</v>
      </c>
      <c r="Q126" s="71">
        <f t="shared" si="70"/>
        <v>0</v>
      </c>
      <c r="R126" s="136">
        <f t="shared" si="70"/>
        <v>0</v>
      </c>
      <c r="S126" s="125">
        <f t="shared" si="70"/>
        <v>7.6</v>
      </c>
      <c r="T126" s="125">
        <f t="shared" si="70"/>
        <v>7.6</v>
      </c>
      <c r="U126" s="395" t="s">
        <v>88</v>
      </c>
      <c r="V126" s="267" t="s">
        <v>76</v>
      </c>
      <c r="W126" s="267">
        <v>25</v>
      </c>
      <c r="X126" s="267">
        <v>25</v>
      </c>
      <c r="Y126" s="267">
        <v>25</v>
      </c>
      <c r="Z126" s="393">
        <v>25</v>
      </c>
      <c r="AA126" s="326"/>
    </row>
    <row r="127" spans="3:27" s="5" customFormat="1" ht="27.75" customHeight="1" thickBot="1" x14ac:dyDescent="0.25">
      <c r="C127" s="241"/>
      <c r="D127" s="242"/>
      <c r="E127" s="253"/>
      <c r="F127" s="244"/>
      <c r="G127" s="278"/>
      <c r="H127" s="286"/>
      <c r="I127" s="494"/>
      <c r="J127" s="396" t="s">
        <v>39</v>
      </c>
      <c r="K127" s="288">
        <v>18</v>
      </c>
      <c r="L127" s="264">
        <v>18</v>
      </c>
      <c r="M127" s="264">
        <v>0</v>
      </c>
      <c r="N127" s="280">
        <v>0</v>
      </c>
      <c r="O127" s="288">
        <v>5.2</v>
      </c>
      <c r="P127" s="264">
        <v>5.2</v>
      </c>
      <c r="Q127" s="264">
        <v>0</v>
      </c>
      <c r="R127" s="280">
        <v>0</v>
      </c>
      <c r="S127" s="396">
        <v>5.2</v>
      </c>
      <c r="T127" s="396">
        <v>5.2</v>
      </c>
      <c r="U127" s="395"/>
      <c r="V127" s="390"/>
      <c r="W127" s="390"/>
      <c r="X127" s="390"/>
      <c r="Y127" s="390"/>
      <c r="Z127" s="394"/>
      <c r="AA127" s="326"/>
    </row>
    <row r="128" spans="3:27" s="5" customFormat="1" ht="15.75" customHeight="1" thickBot="1" x14ac:dyDescent="0.25">
      <c r="C128" s="241"/>
      <c r="D128" s="242"/>
      <c r="E128" s="253"/>
      <c r="F128" s="244"/>
      <c r="G128" s="278"/>
      <c r="H128" s="286"/>
      <c r="I128" s="494"/>
      <c r="J128" s="397"/>
      <c r="K128" s="289"/>
      <c r="L128" s="265"/>
      <c r="M128" s="265"/>
      <c r="N128" s="281"/>
      <c r="O128" s="289"/>
      <c r="P128" s="265"/>
      <c r="Q128" s="265"/>
      <c r="R128" s="281"/>
      <c r="S128" s="397"/>
      <c r="T128" s="397"/>
      <c r="U128" s="239" t="s">
        <v>89</v>
      </c>
      <c r="V128" s="25" t="s">
        <v>78</v>
      </c>
      <c r="W128" s="25">
        <v>10</v>
      </c>
      <c r="X128" s="25">
        <v>10</v>
      </c>
      <c r="Y128" s="25">
        <v>10</v>
      </c>
      <c r="Z128" s="38">
        <v>10</v>
      </c>
      <c r="AA128" s="326"/>
    </row>
    <row r="129" spans="3:27" s="5" customFormat="1" ht="27" customHeight="1" thickBot="1" x14ac:dyDescent="0.25">
      <c r="C129" s="241"/>
      <c r="D129" s="242"/>
      <c r="E129" s="253"/>
      <c r="F129" s="244"/>
      <c r="G129" s="278"/>
      <c r="H129" s="286"/>
      <c r="I129" s="494"/>
      <c r="J129" s="397"/>
      <c r="K129" s="289"/>
      <c r="L129" s="265"/>
      <c r="M129" s="265"/>
      <c r="N129" s="281"/>
      <c r="O129" s="289"/>
      <c r="P129" s="265"/>
      <c r="Q129" s="265"/>
      <c r="R129" s="281"/>
      <c r="S129" s="397"/>
      <c r="T129" s="397"/>
      <c r="U129" s="239" t="s">
        <v>71</v>
      </c>
      <c r="V129" s="25" t="s">
        <v>78</v>
      </c>
      <c r="W129" s="25">
        <v>14</v>
      </c>
      <c r="X129" s="25">
        <v>12</v>
      </c>
      <c r="Y129" s="25">
        <v>10</v>
      </c>
      <c r="Z129" s="38">
        <v>10</v>
      </c>
      <c r="AA129" s="326"/>
    </row>
    <row r="130" spans="3:27" s="5" customFormat="1" ht="26.25" customHeight="1" thickBot="1" x14ac:dyDescent="0.25">
      <c r="C130" s="241"/>
      <c r="D130" s="242"/>
      <c r="E130" s="253"/>
      <c r="F130" s="244"/>
      <c r="G130" s="278"/>
      <c r="H130" s="286"/>
      <c r="I130" s="494"/>
      <c r="J130" s="398"/>
      <c r="K130" s="290"/>
      <c r="L130" s="266"/>
      <c r="M130" s="266"/>
      <c r="N130" s="282"/>
      <c r="O130" s="290"/>
      <c r="P130" s="266"/>
      <c r="Q130" s="266"/>
      <c r="R130" s="282"/>
      <c r="S130" s="398"/>
      <c r="T130" s="398"/>
      <c r="U130" s="239" t="s">
        <v>90</v>
      </c>
      <c r="V130" s="152" t="s">
        <v>80</v>
      </c>
      <c r="W130" s="25">
        <v>130</v>
      </c>
      <c r="X130" s="25">
        <v>130</v>
      </c>
      <c r="Y130" s="25">
        <v>120</v>
      </c>
      <c r="Z130" s="38">
        <v>120</v>
      </c>
      <c r="AA130" s="326"/>
    </row>
    <row r="131" spans="3:27" s="5" customFormat="1" ht="24.75" thickBot="1" x14ac:dyDescent="0.25">
      <c r="C131" s="241"/>
      <c r="D131" s="242"/>
      <c r="E131" s="253"/>
      <c r="F131" s="244"/>
      <c r="G131" s="278"/>
      <c r="H131" s="286"/>
      <c r="I131" s="494"/>
      <c r="J131" s="396" t="s">
        <v>73</v>
      </c>
      <c r="K131" s="283">
        <v>0</v>
      </c>
      <c r="L131" s="291">
        <v>0</v>
      </c>
      <c r="M131" s="291">
        <v>0</v>
      </c>
      <c r="N131" s="399">
        <v>0</v>
      </c>
      <c r="O131" s="283">
        <v>0</v>
      </c>
      <c r="P131" s="291">
        <v>0</v>
      </c>
      <c r="Q131" s="291">
        <v>0</v>
      </c>
      <c r="R131" s="399">
        <v>0</v>
      </c>
      <c r="S131" s="396">
        <v>2.4</v>
      </c>
      <c r="T131" s="396">
        <v>2.4</v>
      </c>
      <c r="U131" s="239" t="s">
        <v>91</v>
      </c>
      <c r="V131" s="25" t="s">
        <v>76</v>
      </c>
      <c r="W131" s="25">
        <v>3</v>
      </c>
      <c r="X131" s="25">
        <v>3</v>
      </c>
      <c r="Y131" s="25">
        <v>3</v>
      </c>
      <c r="Z131" s="38">
        <v>3</v>
      </c>
      <c r="AA131" s="326"/>
    </row>
    <row r="132" spans="3:27" s="5" customFormat="1" ht="16.5" customHeight="1" thickBot="1" x14ac:dyDescent="0.25">
      <c r="C132" s="241"/>
      <c r="D132" s="242"/>
      <c r="E132" s="253"/>
      <c r="F132" s="244"/>
      <c r="G132" s="278"/>
      <c r="H132" s="286"/>
      <c r="I132" s="494"/>
      <c r="J132" s="397"/>
      <c r="K132" s="284"/>
      <c r="L132" s="292"/>
      <c r="M132" s="292"/>
      <c r="N132" s="400"/>
      <c r="O132" s="284"/>
      <c r="P132" s="292"/>
      <c r="Q132" s="292"/>
      <c r="R132" s="400"/>
      <c r="S132" s="397"/>
      <c r="T132" s="397"/>
      <c r="U132" s="239" t="s">
        <v>92</v>
      </c>
      <c r="V132" s="25" t="s">
        <v>78</v>
      </c>
      <c r="W132" s="25">
        <v>2</v>
      </c>
      <c r="X132" s="25">
        <v>2</v>
      </c>
      <c r="Y132" s="25">
        <v>2</v>
      </c>
      <c r="Z132" s="38">
        <v>2</v>
      </c>
      <c r="AA132" s="326"/>
    </row>
    <row r="133" spans="3:27" s="5" customFormat="1" ht="31.5" customHeight="1" thickBot="1" x14ac:dyDescent="0.25">
      <c r="C133" s="383"/>
      <c r="D133" s="250"/>
      <c r="E133" s="253"/>
      <c r="F133" s="244"/>
      <c r="G133" s="278"/>
      <c r="H133" s="286"/>
      <c r="I133" s="494"/>
      <c r="J133" s="398"/>
      <c r="K133" s="285"/>
      <c r="L133" s="293"/>
      <c r="M133" s="293"/>
      <c r="N133" s="401"/>
      <c r="O133" s="285"/>
      <c r="P133" s="293"/>
      <c r="Q133" s="293"/>
      <c r="R133" s="401"/>
      <c r="S133" s="398"/>
      <c r="T133" s="398"/>
      <c r="U133" s="239" t="s">
        <v>93</v>
      </c>
      <c r="V133" s="25" t="s">
        <v>76</v>
      </c>
      <c r="W133" s="25">
        <v>2</v>
      </c>
      <c r="X133" s="25">
        <v>2</v>
      </c>
      <c r="Y133" s="25">
        <v>2</v>
      </c>
      <c r="Z133" s="38">
        <v>2</v>
      </c>
      <c r="AA133" s="326"/>
    </row>
    <row r="134" spans="3:27" s="5" customFormat="1" ht="13.5" thickBot="1" x14ac:dyDescent="0.25">
      <c r="C134" s="240" t="s">
        <v>41</v>
      </c>
      <c r="D134" s="242" t="s">
        <v>38</v>
      </c>
      <c r="E134" s="243" t="s">
        <v>40</v>
      </c>
      <c r="F134" s="244" t="s">
        <v>163</v>
      </c>
      <c r="G134" s="278"/>
      <c r="H134" s="286"/>
      <c r="I134" s="494"/>
      <c r="J134" s="78" t="s">
        <v>21</v>
      </c>
      <c r="K134" s="81">
        <f t="shared" ref="K134:T134" si="71">K136+K135</f>
        <v>549.9</v>
      </c>
      <c r="L134" s="82">
        <f t="shared" si="71"/>
        <v>103.5</v>
      </c>
      <c r="M134" s="82">
        <f t="shared" si="71"/>
        <v>0</v>
      </c>
      <c r="N134" s="83">
        <f t="shared" si="71"/>
        <v>446.4</v>
      </c>
      <c r="O134" s="81">
        <f t="shared" si="71"/>
        <v>436.3</v>
      </c>
      <c r="P134" s="82">
        <f t="shared" si="71"/>
        <v>225.3</v>
      </c>
      <c r="Q134" s="82">
        <f t="shared" si="71"/>
        <v>0</v>
      </c>
      <c r="R134" s="83">
        <f t="shared" si="71"/>
        <v>211</v>
      </c>
      <c r="S134" s="84">
        <f t="shared" si="71"/>
        <v>450</v>
      </c>
      <c r="T134" s="84">
        <f t="shared" si="71"/>
        <v>500</v>
      </c>
      <c r="U134" s="245" t="s">
        <v>106</v>
      </c>
      <c r="V134" s="269" t="s">
        <v>105</v>
      </c>
      <c r="W134" s="269">
        <v>90</v>
      </c>
      <c r="X134" s="269">
        <v>90</v>
      </c>
      <c r="Y134" s="269">
        <v>90</v>
      </c>
      <c r="Z134" s="499">
        <v>90</v>
      </c>
      <c r="AA134" s="326"/>
    </row>
    <row r="135" spans="3:27" s="5" customFormat="1" ht="13.5" thickBot="1" x14ac:dyDescent="0.25">
      <c r="C135" s="240"/>
      <c r="D135" s="242"/>
      <c r="E135" s="243"/>
      <c r="F135" s="244"/>
      <c r="G135" s="278"/>
      <c r="H135" s="286"/>
      <c r="I135" s="494"/>
      <c r="J135" s="216" t="s">
        <v>39</v>
      </c>
      <c r="K135" s="228">
        <v>549.9</v>
      </c>
      <c r="L135" s="220">
        <v>103.5</v>
      </c>
      <c r="M135" s="220">
        <v>0</v>
      </c>
      <c r="N135" s="190">
        <v>446.4</v>
      </c>
      <c r="O135" s="228">
        <v>436.3</v>
      </c>
      <c r="P135" s="220">
        <v>225.3</v>
      </c>
      <c r="Q135" s="220">
        <v>0</v>
      </c>
      <c r="R135" s="190">
        <v>211</v>
      </c>
      <c r="S135" s="217">
        <v>450</v>
      </c>
      <c r="T135" s="217">
        <v>500</v>
      </c>
      <c r="U135" s="246"/>
      <c r="V135" s="270"/>
      <c r="W135" s="270"/>
      <c r="X135" s="270"/>
      <c r="Y135" s="270"/>
      <c r="Z135" s="500"/>
      <c r="AA135" s="326"/>
    </row>
    <row r="136" spans="3:27" s="5" customFormat="1" ht="21.75" customHeight="1" thickBot="1" x14ac:dyDescent="0.25">
      <c r="C136" s="241"/>
      <c r="D136" s="242"/>
      <c r="E136" s="243"/>
      <c r="F136" s="244"/>
      <c r="G136" s="278"/>
      <c r="H136" s="286"/>
      <c r="I136" s="494"/>
      <c r="J136" s="196" t="s">
        <v>148</v>
      </c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  <c r="S136" s="14"/>
      <c r="T136" s="14"/>
      <c r="U136" s="247"/>
      <c r="V136" s="268"/>
      <c r="W136" s="268"/>
      <c r="X136" s="268"/>
      <c r="Y136" s="268"/>
      <c r="Z136" s="501"/>
      <c r="AA136" s="326"/>
    </row>
    <row r="137" spans="3:27" s="5" customFormat="1" ht="13.5" thickBot="1" x14ac:dyDescent="0.25">
      <c r="C137" s="240" t="s">
        <v>41</v>
      </c>
      <c r="D137" s="242" t="s">
        <v>38</v>
      </c>
      <c r="E137" s="243" t="s">
        <v>41</v>
      </c>
      <c r="F137" s="244" t="s">
        <v>182</v>
      </c>
      <c r="G137" s="278"/>
      <c r="H137" s="286"/>
      <c r="I137" s="494"/>
      <c r="J137" s="78" t="s">
        <v>21</v>
      </c>
      <c r="K137" s="81">
        <f t="shared" ref="K137:T137" si="72">K138</f>
        <v>0</v>
      </c>
      <c r="L137" s="82">
        <f t="shared" si="72"/>
        <v>0</v>
      </c>
      <c r="M137" s="82">
        <f t="shared" si="72"/>
        <v>0</v>
      </c>
      <c r="N137" s="83">
        <f t="shared" si="72"/>
        <v>0</v>
      </c>
      <c r="O137" s="81">
        <f t="shared" si="72"/>
        <v>0</v>
      </c>
      <c r="P137" s="82">
        <f t="shared" si="72"/>
        <v>0</v>
      </c>
      <c r="Q137" s="82">
        <f t="shared" si="72"/>
        <v>0</v>
      </c>
      <c r="R137" s="83">
        <f t="shared" si="72"/>
        <v>0</v>
      </c>
      <c r="S137" s="84">
        <f t="shared" si="72"/>
        <v>0</v>
      </c>
      <c r="T137" s="84">
        <f t="shared" si="72"/>
        <v>0</v>
      </c>
      <c r="U137" s="245"/>
      <c r="V137" s="269"/>
      <c r="W137" s="269"/>
      <c r="X137" s="269"/>
      <c r="Y137" s="269"/>
      <c r="Z137" s="499"/>
      <c r="AA137" s="326"/>
    </row>
    <row r="138" spans="3:27" s="5" customFormat="1" ht="21" customHeight="1" thickBot="1" x14ac:dyDescent="0.25">
      <c r="C138" s="240"/>
      <c r="D138" s="242"/>
      <c r="E138" s="243"/>
      <c r="F138" s="244"/>
      <c r="G138" s="278"/>
      <c r="H138" s="286"/>
      <c r="I138" s="494"/>
      <c r="J138" s="216" t="s">
        <v>73</v>
      </c>
      <c r="K138" s="228"/>
      <c r="L138" s="220"/>
      <c r="M138" s="220"/>
      <c r="N138" s="190"/>
      <c r="O138" s="228">
        <v>0</v>
      </c>
      <c r="P138" s="220">
        <v>0</v>
      </c>
      <c r="Q138" s="220">
        <v>0</v>
      </c>
      <c r="R138" s="190">
        <v>0</v>
      </c>
      <c r="S138" s="217"/>
      <c r="T138" s="217"/>
      <c r="U138" s="246"/>
      <c r="V138" s="270"/>
      <c r="W138" s="270"/>
      <c r="X138" s="270"/>
      <c r="Y138" s="270"/>
      <c r="Z138" s="500"/>
      <c r="AA138" s="326"/>
    </row>
    <row r="139" spans="3:27" s="5" customFormat="1" ht="13.5" thickBot="1" x14ac:dyDescent="0.25">
      <c r="C139" s="204" t="s">
        <v>41</v>
      </c>
      <c r="D139" s="237" t="s">
        <v>38</v>
      </c>
      <c r="E139" s="346" t="s">
        <v>18</v>
      </c>
      <c r="F139" s="366"/>
      <c r="G139" s="272"/>
      <c r="H139" s="272"/>
      <c r="I139" s="367"/>
      <c r="J139" s="26"/>
      <c r="K139" s="27">
        <f t="shared" ref="K139:T139" si="73">K126+K137+K134</f>
        <v>567.9</v>
      </c>
      <c r="L139" s="28">
        <f t="shared" si="73"/>
        <v>121.5</v>
      </c>
      <c r="M139" s="28">
        <f t="shared" si="73"/>
        <v>0</v>
      </c>
      <c r="N139" s="29">
        <f t="shared" si="73"/>
        <v>446.4</v>
      </c>
      <c r="O139" s="27">
        <f t="shared" si="73"/>
        <v>441.5</v>
      </c>
      <c r="P139" s="28">
        <f t="shared" si="73"/>
        <v>230.5</v>
      </c>
      <c r="Q139" s="28">
        <f t="shared" si="73"/>
        <v>0</v>
      </c>
      <c r="R139" s="29">
        <f t="shared" si="73"/>
        <v>211</v>
      </c>
      <c r="S139" s="30">
        <f t="shared" si="73"/>
        <v>457.6</v>
      </c>
      <c r="T139" s="30">
        <f t="shared" si="73"/>
        <v>507.6</v>
      </c>
      <c r="U139" s="360"/>
      <c r="V139" s="361"/>
      <c r="W139" s="361"/>
      <c r="X139" s="361"/>
      <c r="Y139" s="361"/>
      <c r="Z139" s="362"/>
      <c r="AA139" s="326"/>
    </row>
    <row r="140" spans="3:27" s="5" customFormat="1" ht="13.5" thickBot="1" x14ac:dyDescent="0.25">
      <c r="C140" s="236" t="s">
        <v>41</v>
      </c>
      <c r="D140" s="294" t="s">
        <v>19</v>
      </c>
      <c r="E140" s="295"/>
      <c r="F140" s="295"/>
      <c r="G140" s="295"/>
      <c r="H140" s="295"/>
      <c r="I140" s="296"/>
      <c r="J140" s="20"/>
      <c r="K140" s="205">
        <f>K139</f>
        <v>567.9</v>
      </c>
      <c r="L140" s="31">
        <f t="shared" ref="L140:N140" si="74">L139</f>
        <v>121.5</v>
      </c>
      <c r="M140" s="31">
        <f t="shared" si="74"/>
        <v>0</v>
      </c>
      <c r="N140" s="206">
        <f t="shared" si="74"/>
        <v>446.4</v>
      </c>
      <c r="O140" s="205">
        <f>O139</f>
        <v>441.5</v>
      </c>
      <c r="P140" s="31">
        <f t="shared" ref="P140:T140" si="75">P139</f>
        <v>230.5</v>
      </c>
      <c r="Q140" s="31">
        <f t="shared" si="75"/>
        <v>0</v>
      </c>
      <c r="R140" s="206">
        <f t="shared" si="75"/>
        <v>211</v>
      </c>
      <c r="S140" s="205">
        <f t="shared" si="75"/>
        <v>457.6</v>
      </c>
      <c r="T140" s="205">
        <f t="shared" si="75"/>
        <v>507.6</v>
      </c>
      <c r="U140" s="299"/>
      <c r="V140" s="300"/>
      <c r="W140" s="300"/>
      <c r="X140" s="300"/>
      <c r="Y140" s="300"/>
      <c r="Z140" s="301"/>
      <c r="AA140" s="326"/>
    </row>
    <row r="141" spans="3:27" s="5" customFormat="1" ht="13.5" thickBot="1" x14ac:dyDescent="0.25">
      <c r="C141" s="236" t="s">
        <v>42</v>
      </c>
      <c r="D141" s="386" t="s">
        <v>145</v>
      </c>
      <c r="E141" s="387"/>
      <c r="F141" s="387"/>
      <c r="G141" s="387"/>
      <c r="H141" s="387"/>
      <c r="I141" s="387"/>
      <c r="J141" s="387"/>
      <c r="K141" s="387"/>
      <c r="L141" s="387"/>
      <c r="M141" s="387"/>
      <c r="N141" s="387"/>
      <c r="O141" s="387"/>
      <c r="P141" s="387"/>
      <c r="Q141" s="387"/>
      <c r="R141" s="387"/>
      <c r="S141" s="387"/>
      <c r="T141" s="387"/>
      <c r="U141" s="387"/>
      <c r="V141" s="387"/>
      <c r="W141" s="387"/>
      <c r="X141" s="387"/>
      <c r="Y141" s="387"/>
      <c r="Z141" s="388"/>
      <c r="AA141" s="326"/>
    </row>
    <row r="142" spans="3:27" s="5" customFormat="1" ht="14.25" customHeight="1" thickBot="1" x14ac:dyDescent="0.25">
      <c r="C142" s="204" t="s">
        <v>42</v>
      </c>
      <c r="D142" s="237" t="s">
        <v>38</v>
      </c>
      <c r="E142" s="274" t="s">
        <v>63</v>
      </c>
      <c r="F142" s="275"/>
      <c r="G142" s="275"/>
      <c r="H142" s="275"/>
      <c r="I142" s="275"/>
      <c r="J142" s="275"/>
      <c r="K142" s="275"/>
      <c r="L142" s="275"/>
      <c r="M142" s="275"/>
      <c r="N142" s="275"/>
      <c r="O142" s="275"/>
      <c r="P142" s="275"/>
      <c r="Q142" s="275"/>
      <c r="R142" s="275"/>
      <c r="S142" s="275"/>
      <c r="T142" s="275"/>
      <c r="U142" s="275"/>
      <c r="V142" s="275"/>
      <c r="W142" s="389"/>
      <c r="X142" s="275"/>
      <c r="Y142" s="275"/>
      <c r="Z142" s="276"/>
      <c r="AA142" s="326"/>
    </row>
    <row r="143" spans="3:27" s="5" customFormat="1" ht="12.75" customHeight="1" thickBot="1" x14ac:dyDescent="0.25">
      <c r="C143" s="248" t="s">
        <v>42</v>
      </c>
      <c r="D143" s="250" t="s">
        <v>38</v>
      </c>
      <c r="E143" s="252" t="s">
        <v>38</v>
      </c>
      <c r="F143" s="391" t="s">
        <v>64</v>
      </c>
      <c r="G143" s="256" t="s">
        <v>74</v>
      </c>
      <c r="H143" s="385" t="s">
        <v>111</v>
      </c>
      <c r="I143" s="493" t="s">
        <v>112</v>
      </c>
      <c r="J143" s="69" t="s">
        <v>21</v>
      </c>
      <c r="K143" s="125">
        <f>K144+K148+K152+K153</f>
        <v>469.3</v>
      </c>
      <c r="L143" s="71">
        <f>L144+L148+L152+L153</f>
        <v>400.40000000000003</v>
      </c>
      <c r="M143" s="71">
        <f t="shared" ref="M143:N143" si="76">M144+M148+M152+M153</f>
        <v>314.70000000000005</v>
      </c>
      <c r="N143" s="77">
        <f t="shared" si="76"/>
        <v>68.900000000000006</v>
      </c>
      <c r="O143" s="125">
        <f>O144+O148+O152+O153</f>
        <v>508.8</v>
      </c>
      <c r="P143" s="71">
        <f>P144+P148+P152+P153</f>
        <v>448.1</v>
      </c>
      <c r="Q143" s="71">
        <f t="shared" ref="Q143:T143" si="77">Q144+Q148+Q152+Q153</f>
        <v>355.4</v>
      </c>
      <c r="R143" s="77">
        <f t="shared" si="77"/>
        <v>60.7</v>
      </c>
      <c r="S143" s="125">
        <f t="shared" si="77"/>
        <v>422.1</v>
      </c>
      <c r="T143" s="125">
        <f t="shared" si="77"/>
        <v>422.1</v>
      </c>
      <c r="U143" s="34"/>
      <c r="V143" s="35"/>
      <c r="W143" s="197"/>
      <c r="X143" s="197"/>
      <c r="Y143" s="197"/>
      <c r="Z143" s="197"/>
      <c r="AA143" s="326"/>
    </row>
    <row r="144" spans="3:27" s="5" customFormat="1" ht="12.75" x14ac:dyDescent="0.2">
      <c r="C144" s="382"/>
      <c r="D144" s="480"/>
      <c r="E144" s="253"/>
      <c r="F144" s="392"/>
      <c r="G144" s="278"/>
      <c r="H144" s="286"/>
      <c r="I144" s="494"/>
      <c r="J144" s="347" t="s">
        <v>73</v>
      </c>
      <c r="K144" s="288">
        <v>105.9</v>
      </c>
      <c r="L144" s="264">
        <v>105.9</v>
      </c>
      <c r="M144" s="264">
        <v>104.4</v>
      </c>
      <c r="N144" s="280">
        <v>0</v>
      </c>
      <c r="O144" s="288">
        <v>154.30000000000001</v>
      </c>
      <c r="P144" s="264">
        <v>154.30000000000001</v>
      </c>
      <c r="Q144" s="264">
        <v>152.1</v>
      </c>
      <c r="R144" s="280">
        <v>0</v>
      </c>
      <c r="S144" s="396">
        <v>122.1</v>
      </c>
      <c r="T144" s="396">
        <v>122.1</v>
      </c>
      <c r="U144" s="34" t="s">
        <v>72</v>
      </c>
      <c r="V144" s="35" t="s">
        <v>76</v>
      </c>
      <c r="W144" s="197">
        <v>270</v>
      </c>
      <c r="X144" s="197">
        <v>270</v>
      </c>
      <c r="Y144" s="197">
        <v>270</v>
      </c>
      <c r="Z144" s="197">
        <v>270</v>
      </c>
      <c r="AA144" s="326"/>
    </row>
    <row r="145" spans="3:27" s="5" customFormat="1" ht="28.5" customHeight="1" x14ac:dyDescent="0.2">
      <c r="C145" s="382"/>
      <c r="D145" s="480"/>
      <c r="E145" s="253"/>
      <c r="F145" s="392"/>
      <c r="G145" s="278"/>
      <c r="H145" s="286"/>
      <c r="I145" s="494"/>
      <c r="J145" s="348"/>
      <c r="K145" s="289"/>
      <c r="L145" s="265"/>
      <c r="M145" s="265"/>
      <c r="N145" s="281"/>
      <c r="O145" s="289"/>
      <c r="P145" s="265"/>
      <c r="Q145" s="265"/>
      <c r="R145" s="281"/>
      <c r="S145" s="397"/>
      <c r="T145" s="397"/>
      <c r="U145" s="36" t="s">
        <v>139</v>
      </c>
      <c r="V145" s="37" t="s">
        <v>78</v>
      </c>
      <c r="W145" s="25">
        <v>5</v>
      </c>
      <c r="X145" s="25">
        <v>5</v>
      </c>
      <c r="Y145" s="25">
        <v>5</v>
      </c>
      <c r="Z145" s="25">
        <v>5</v>
      </c>
      <c r="AA145" s="326"/>
    </row>
    <row r="146" spans="3:27" s="5" customFormat="1" ht="36" x14ac:dyDescent="0.2">
      <c r="C146" s="382"/>
      <c r="D146" s="480"/>
      <c r="E146" s="253"/>
      <c r="F146" s="392"/>
      <c r="G146" s="278"/>
      <c r="H146" s="286"/>
      <c r="I146" s="494"/>
      <c r="J146" s="348"/>
      <c r="K146" s="289"/>
      <c r="L146" s="265"/>
      <c r="M146" s="265"/>
      <c r="N146" s="281"/>
      <c r="O146" s="289"/>
      <c r="P146" s="265"/>
      <c r="Q146" s="265"/>
      <c r="R146" s="281"/>
      <c r="S146" s="397"/>
      <c r="T146" s="397"/>
      <c r="U146" s="36" t="s">
        <v>140</v>
      </c>
      <c r="V146" s="37" t="s">
        <v>76</v>
      </c>
      <c r="W146" s="25">
        <v>20</v>
      </c>
      <c r="X146" s="25">
        <v>17</v>
      </c>
      <c r="Y146" s="25">
        <v>17</v>
      </c>
      <c r="Z146" s="25">
        <v>17</v>
      </c>
      <c r="AA146" s="326"/>
    </row>
    <row r="147" spans="3:27" s="5" customFormat="1" ht="12.75" customHeight="1" x14ac:dyDescent="0.2">
      <c r="C147" s="382"/>
      <c r="D147" s="480"/>
      <c r="E147" s="253"/>
      <c r="F147" s="392"/>
      <c r="G147" s="278"/>
      <c r="H147" s="286"/>
      <c r="I147" s="494"/>
      <c r="J147" s="349"/>
      <c r="K147" s="290"/>
      <c r="L147" s="266"/>
      <c r="M147" s="266"/>
      <c r="N147" s="282"/>
      <c r="O147" s="290"/>
      <c r="P147" s="266"/>
      <c r="Q147" s="266"/>
      <c r="R147" s="282"/>
      <c r="S147" s="398"/>
      <c r="T147" s="398"/>
      <c r="U147" s="36" t="s">
        <v>95</v>
      </c>
      <c r="V147" s="37" t="s">
        <v>78</v>
      </c>
      <c r="W147" s="25">
        <v>5</v>
      </c>
      <c r="X147" s="25">
        <v>5</v>
      </c>
      <c r="Y147" s="25">
        <v>5</v>
      </c>
      <c r="Z147" s="25">
        <v>5</v>
      </c>
      <c r="AA147" s="326"/>
    </row>
    <row r="148" spans="3:27" s="5" customFormat="1" ht="12.75" x14ac:dyDescent="0.2">
      <c r="C148" s="382"/>
      <c r="D148" s="480"/>
      <c r="E148" s="253"/>
      <c r="F148" s="392"/>
      <c r="G148" s="278"/>
      <c r="H148" s="286"/>
      <c r="I148" s="494"/>
      <c r="J148" s="347" t="s">
        <v>39</v>
      </c>
      <c r="K148" s="288">
        <v>344.7</v>
      </c>
      <c r="L148" s="264">
        <v>275.8</v>
      </c>
      <c r="M148" s="264">
        <v>210.3</v>
      </c>
      <c r="N148" s="280">
        <v>68.900000000000006</v>
      </c>
      <c r="O148" s="288">
        <v>350.8</v>
      </c>
      <c r="P148" s="264">
        <v>290.10000000000002</v>
      </c>
      <c r="Q148" s="264">
        <v>203.3</v>
      </c>
      <c r="R148" s="280">
        <v>60.7</v>
      </c>
      <c r="S148" s="396">
        <v>300</v>
      </c>
      <c r="T148" s="396">
        <v>300</v>
      </c>
      <c r="U148" s="36" t="s">
        <v>96</v>
      </c>
      <c r="V148" s="37" t="s">
        <v>78</v>
      </c>
      <c r="W148" s="25">
        <v>1</v>
      </c>
      <c r="X148" s="25">
        <v>1</v>
      </c>
      <c r="Y148" s="25">
        <v>1</v>
      </c>
      <c r="Z148" s="25">
        <v>1</v>
      </c>
      <c r="AA148" s="326"/>
    </row>
    <row r="149" spans="3:27" s="5" customFormat="1" ht="12.75" customHeight="1" x14ac:dyDescent="0.2">
      <c r="C149" s="382"/>
      <c r="D149" s="480"/>
      <c r="E149" s="253"/>
      <c r="F149" s="392"/>
      <c r="G149" s="278"/>
      <c r="H149" s="286"/>
      <c r="I149" s="494"/>
      <c r="J149" s="348"/>
      <c r="K149" s="289"/>
      <c r="L149" s="265"/>
      <c r="M149" s="265"/>
      <c r="N149" s="281"/>
      <c r="O149" s="289"/>
      <c r="P149" s="265"/>
      <c r="Q149" s="265"/>
      <c r="R149" s="281"/>
      <c r="S149" s="397"/>
      <c r="T149" s="397"/>
      <c r="U149" s="36" t="s">
        <v>97</v>
      </c>
      <c r="V149" s="37" t="s">
        <v>78</v>
      </c>
      <c r="W149" s="25">
        <v>10</v>
      </c>
      <c r="X149" s="25">
        <v>10</v>
      </c>
      <c r="Y149" s="25">
        <v>10</v>
      </c>
      <c r="Z149" s="25">
        <v>10</v>
      </c>
      <c r="AA149" s="326"/>
    </row>
    <row r="150" spans="3:27" s="5" customFormat="1" ht="36" customHeight="1" x14ac:dyDescent="0.2">
      <c r="C150" s="382"/>
      <c r="D150" s="480"/>
      <c r="E150" s="253"/>
      <c r="F150" s="392"/>
      <c r="G150" s="278"/>
      <c r="H150" s="286"/>
      <c r="I150" s="494"/>
      <c r="J150" s="348"/>
      <c r="K150" s="289"/>
      <c r="L150" s="265"/>
      <c r="M150" s="265"/>
      <c r="N150" s="281"/>
      <c r="O150" s="289"/>
      <c r="P150" s="265"/>
      <c r="Q150" s="265"/>
      <c r="R150" s="281"/>
      <c r="S150" s="397"/>
      <c r="T150" s="397"/>
      <c r="U150" s="490" t="s">
        <v>98</v>
      </c>
      <c r="V150" s="269" t="s">
        <v>78</v>
      </c>
      <c r="W150" s="269">
        <v>240</v>
      </c>
      <c r="X150" s="269">
        <v>240</v>
      </c>
      <c r="Y150" s="269">
        <v>240</v>
      </c>
      <c r="Z150" s="269">
        <v>240</v>
      </c>
      <c r="AA150" s="326"/>
    </row>
    <row r="151" spans="3:27" s="5" customFormat="1" ht="3" customHeight="1" thickBot="1" x14ac:dyDescent="0.25">
      <c r="C151" s="382"/>
      <c r="D151" s="480"/>
      <c r="E151" s="253"/>
      <c r="F151" s="392"/>
      <c r="G151" s="278"/>
      <c r="H151" s="286"/>
      <c r="I151" s="494"/>
      <c r="J151" s="349"/>
      <c r="K151" s="290"/>
      <c r="L151" s="266"/>
      <c r="M151" s="266"/>
      <c r="N151" s="282"/>
      <c r="O151" s="290"/>
      <c r="P151" s="266"/>
      <c r="Q151" s="266"/>
      <c r="R151" s="282"/>
      <c r="S151" s="397"/>
      <c r="T151" s="398"/>
      <c r="U151" s="491"/>
      <c r="V151" s="390"/>
      <c r="W151" s="390"/>
      <c r="X151" s="390"/>
      <c r="Y151" s="390"/>
      <c r="Z151" s="390"/>
      <c r="AA151" s="326"/>
    </row>
    <row r="152" spans="3:27" s="5" customFormat="1" ht="25.5" customHeight="1" x14ac:dyDescent="0.2">
      <c r="C152" s="382"/>
      <c r="D152" s="480"/>
      <c r="E152" s="253"/>
      <c r="F152" s="392"/>
      <c r="G152" s="278"/>
      <c r="H152" s="286"/>
      <c r="I152" s="494"/>
      <c r="J152" s="19" t="s">
        <v>147</v>
      </c>
      <c r="K152" s="87"/>
      <c r="L152" s="14"/>
      <c r="M152" s="14"/>
      <c r="N152" s="158"/>
      <c r="O152" s="87"/>
      <c r="P152" s="14"/>
      <c r="Q152" s="14"/>
      <c r="R152" s="158"/>
      <c r="S152" s="41"/>
      <c r="T152" s="41"/>
      <c r="U152" s="36" t="s">
        <v>99</v>
      </c>
      <c r="V152" s="37" t="s">
        <v>13</v>
      </c>
      <c r="W152" s="25">
        <v>1.4</v>
      </c>
      <c r="X152" s="25">
        <v>1.6</v>
      </c>
      <c r="Y152" s="25">
        <v>1.6</v>
      </c>
      <c r="Z152" s="38">
        <v>1.6</v>
      </c>
      <c r="AA152" s="326"/>
    </row>
    <row r="153" spans="3:27" s="5" customFormat="1" ht="24.75" thickBot="1" x14ac:dyDescent="0.25">
      <c r="C153" s="249"/>
      <c r="D153" s="251"/>
      <c r="E153" s="253"/>
      <c r="F153" s="392"/>
      <c r="G153" s="257"/>
      <c r="H153" s="259"/>
      <c r="I153" s="495"/>
      <c r="J153" s="231" t="s">
        <v>148</v>
      </c>
      <c r="K153" s="87">
        <v>18.7</v>
      </c>
      <c r="L153" s="14">
        <v>18.7</v>
      </c>
      <c r="M153" s="14">
        <v>0</v>
      </c>
      <c r="N153" s="158">
        <v>0</v>
      </c>
      <c r="O153" s="87">
        <v>3.7</v>
      </c>
      <c r="P153" s="14">
        <v>3.7</v>
      </c>
      <c r="Q153" s="14">
        <v>0</v>
      </c>
      <c r="R153" s="158">
        <v>0</v>
      </c>
      <c r="S153" s="166"/>
      <c r="T153" s="131"/>
      <c r="U153" s="36" t="s">
        <v>100</v>
      </c>
      <c r="V153" s="25" t="s">
        <v>78</v>
      </c>
      <c r="W153" s="25">
        <v>2</v>
      </c>
      <c r="X153" s="25">
        <v>1</v>
      </c>
      <c r="Y153" s="25">
        <v>1</v>
      </c>
      <c r="Z153" s="38">
        <v>2</v>
      </c>
      <c r="AA153" s="326"/>
    </row>
    <row r="154" spans="3:27" s="5" customFormat="1" ht="12.75" x14ac:dyDescent="0.2">
      <c r="C154" s="382" t="s">
        <v>42</v>
      </c>
      <c r="D154" s="480" t="s">
        <v>38</v>
      </c>
      <c r="E154" s="486" t="s">
        <v>40</v>
      </c>
      <c r="F154" s="306" t="s">
        <v>164</v>
      </c>
      <c r="G154" s="277" t="s">
        <v>74</v>
      </c>
      <c r="H154" s="258" t="s">
        <v>102</v>
      </c>
      <c r="I154" s="496" t="s">
        <v>103</v>
      </c>
      <c r="J154" s="78" t="s">
        <v>21</v>
      </c>
      <c r="K154" s="127">
        <f t="shared" ref="K154:R154" si="78">K156+K155</f>
        <v>78.2</v>
      </c>
      <c r="L154" s="80">
        <f t="shared" si="78"/>
        <v>78.2</v>
      </c>
      <c r="M154" s="80">
        <f t="shared" si="78"/>
        <v>0</v>
      </c>
      <c r="N154" s="85">
        <f t="shared" si="78"/>
        <v>0</v>
      </c>
      <c r="O154" s="127">
        <f t="shared" si="78"/>
        <v>70.400000000000006</v>
      </c>
      <c r="P154" s="80">
        <f t="shared" si="78"/>
        <v>70.400000000000006</v>
      </c>
      <c r="Q154" s="80">
        <f t="shared" si="78"/>
        <v>2.1</v>
      </c>
      <c r="R154" s="85">
        <f t="shared" si="78"/>
        <v>0</v>
      </c>
      <c r="S154" s="154">
        <f>S156+S155</f>
        <v>82</v>
      </c>
      <c r="T154" s="154">
        <f>T156+T155</f>
        <v>82</v>
      </c>
      <c r="U154" s="490" t="s">
        <v>94</v>
      </c>
      <c r="V154" s="269" t="s">
        <v>78</v>
      </c>
      <c r="W154" s="269">
        <v>21</v>
      </c>
      <c r="X154" s="269">
        <v>21</v>
      </c>
      <c r="Y154" s="269">
        <v>21</v>
      </c>
      <c r="Z154" s="499">
        <v>21</v>
      </c>
      <c r="AA154" s="326"/>
    </row>
    <row r="155" spans="3:27" s="5" customFormat="1" ht="12.75" x14ac:dyDescent="0.2">
      <c r="C155" s="382"/>
      <c r="D155" s="480"/>
      <c r="E155" s="481"/>
      <c r="F155" s="507"/>
      <c r="G155" s="278"/>
      <c r="H155" s="286"/>
      <c r="I155" s="494"/>
      <c r="J155" s="191" t="s">
        <v>148</v>
      </c>
      <c r="K155" s="192">
        <v>78.2</v>
      </c>
      <c r="L155" s="212">
        <v>78.2</v>
      </c>
      <c r="M155" s="212">
        <v>0</v>
      </c>
      <c r="N155" s="193">
        <v>0</v>
      </c>
      <c r="O155" s="192">
        <v>70.400000000000006</v>
      </c>
      <c r="P155" s="212">
        <v>70.400000000000006</v>
      </c>
      <c r="Q155" s="212">
        <v>2.1</v>
      </c>
      <c r="R155" s="193">
        <v>0</v>
      </c>
      <c r="S155" s="194">
        <v>70</v>
      </c>
      <c r="T155" s="195">
        <v>70</v>
      </c>
      <c r="U155" s="492"/>
      <c r="V155" s="270"/>
      <c r="W155" s="270"/>
      <c r="X155" s="270"/>
      <c r="Y155" s="270"/>
      <c r="Z155" s="500"/>
      <c r="AA155" s="326"/>
    </row>
    <row r="156" spans="3:27" s="5" customFormat="1" ht="24" customHeight="1" thickBot="1" x14ac:dyDescent="0.25">
      <c r="C156" s="382"/>
      <c r="D156" s="480"/>
      <c r="E156" s="481"/>
      <c r="F156" s="507"/>
      <c r="G156" s="278"/>
      <c r="H156" s="286"/>
      <c r="I156" s="494"/>
      <c r="J156" s="50" t="s">
        <v>75</v>
      </c>
      <c r="K156" s="147">
        <v>0</v>
      </c>
      <c r="L156" s="148">
        <v>0</v>
      </c>
      <c r="M156" s="148">
        <v>0</v>
      </c>
      <c r="N156" s="149">
        <v>0</v>
      </c>
      <c r="O156" s="147">
        <v>0</v>
      </c>
      <c r="P156" s="148">
        <v>0</v>
      </c>
      <c r="Q156" s="148">
        <v>0</v>
      </c>
      <c r="R156" s="149">
        <v>0</v>
      </c>
      <c r="S156" s="43">
        <v>12</v>
      </c>
      <c r="T156" s="43">
        <v>12</v>
      </c>
      <c r="U156" s="492"/>
      <c r="V156" s="270"/>
      <c r="W156" s="270"/>
      <c r="X156" s="270"/>
      <c r="Y156" s="270"/>
      <c r="Z156" s="500"/>
      <c r="AA156" s="326"/>
    </row>
    <row r="157" spans="3:27" s="5" customFormat="1" ht="13.5" thickBot="1" x14ac:dyDescent="0.25">
      <c r="C157" s="204" t="s">
        <v>42</v>
      </c>
      <c r="D157" s="237" t="s">
        <v>38</v>
      </c>
      <c r="E157" s="271" t="s">
        <v>18</v>
      </c>
      <c r="F157" s="272"/>
      <c r="G157" s="272"/>
      <c r="H157" s="272"/>
      <c r="I157" s="273"/>
      <c r="J157" s="26"/>
      <c r="K157" s="27">
        <f>K143+K154</f>
        <v>547.5</v>
      </c>
      <c r="L157" s="28">
        <f>L143+L154</f>
        <v>478.6</v>
      </c>
      <c r="M157" s="28">
        <f>M143+M154</f>
        <v>314.70000000000005</v>
      </c>
      <c r="N157" s="29">
        <f>N154+N143</f>
        <v>68.900000000000006</v>
      </c>
      <c r="O157" s="27">
        <f>O143+O154</f>
        <v>579.20000000000005</v>
      </c>
      <c r="P157" s="28">
        <f>P143+P154</f>
        <v>518.5</v>
      </c>
      <c r="Q157" s="28">
        <f>Q143+Q154</f>
        <v>357.5</v>
      </c>
      <c r="R157" s="29">
        <f>R154+R143</f>
        <v>60.7</v>
      </c>
      <c r="S157" s="30">
        <f>S143+S154</f>
        <v>504.1</v>
      </c>
      <c r="T157" s="30">
        <f>T143+T154</f>
        <v>504.1</v>
      </c>
      <c r="U157" s="303"/>
      <c r="V157" s="304"/>
      <c r="W157" s="304"/>
      <c r="X157" s="304"/>
      <c r="Y157" s="304"/>
      <c r="Z157" s="305"/>
      <c r="AA157" s="326"/>
    </row>
    <row r="158" spans="3:27" s="5" customFormat="1" ht="13.5" thickBot="1" x14ac:dyDescent="0.25">
      <c r="C158" s="204" t="s">
        <v>42</v>
      </c>
      <c r="D158" s="294" t="s">
        <v>19</v>
      </c>
      <c r="E158" s="295"/>
      <c r="F158" s="295"/>
      <c r="G158" s="295"/>
      <c r="H158" s="295"/>
      <c r="I158" s="296"/>
      <c r="J158" s="20"/>
      <c r="K158" s="24">
        <f>K157</f>
        <v>547.5</v>
      </c>
      <c r="L158" s="31">
        <f t="shared" ref="L158:N158" si="79">L157</f>
        <v>478.6</v>
      </c>
      <c r="M158" s="31">
        <f t="shared" si="79"/>
        <v>314.70000000000005</v>
      </c>
      <c r="N158" s="32">
        <f t="shared" si="79"/>
        <v>68.900000000000006</v>
      </c>
      <c r="O158" s="24">
        <f>O157</f>
        <v>579.20000000000005</v>
      </c>
      <c r="P158" s="31">
        <f t="shared" ref="P158:T158" si="80">P157</f>
        <v>518.5</v>
      </c>
      <c r="Q158" s="31">
        <f t="shared" si="80"/>
        <v>357.5</v>
      </c>
      <c r="R158" s="32">
        <f t="shared" si="80"/>
        <v>60.7</v>
      </c>
      <c r="S158" s="33">
        <f t="shared" si="80"/>
        <v>504.1</v>
      </c>
      <c r="T158" s="33">
        <f t="shared" si="80"/>
        <v>504.1</v>
      </c>
      <c r="U158" s="299"/>
      <c r="V158" s="300"/>
      <c r="W158" s="300"/>
      <c r="X158" s="300"/>
      <c r="Y158" s="300"/>
      <c r="Z158" s="301"/>
      <c r="AA158" s="326"/>
    </row>
    <row r="159" spans="3:27" s="5" customFormat="1" ht="13.5" thickBot="1" x14ac:dyDescent="0.25">
      <c r="C159" s="204" t="s">
        <v>44</v>
      </c>
      <c r="D159" s="386" t="s">
        <v>65</v>
      </c>
      <c r="E159" s="387"/>
      <c r="F159" s="387"/>
      <c r="G159" s="387"/>
      <c r="H159" s="387"/>
      <c r="I159" s="387"/>
      <c r="J159" s="387"/>
      <c r="K159" s="387"/>
      <c r="L159" s="387"/>
      <c r="M159" s="387"/>
      <c r="N159" s="387"/>
      <c r="O159" s="387"/>
      <c r="P159" s="387"/>
      <c r="Q159" s="387"/>
      <c r="R159" s="387"/>
      <c r="S159" s="387"/>
      <c r="T159" s="387"/>
      <c r="U159" s="387"/>
      <c r="V159" s="387"/>
      <c r="W159" s="387"/>
      <c r="X159" s="387"/>
      <c r="Y159" s="387"/>
      <c r="Z159" s="388"/>
      <c r="AA159" s="326"/>
    </row>
    <row r="160" spans="3:27" s="5" customFormat="1" ht="13.5" thickBot="1" x14ac:dyDescent="0.25">
      <c r="C160" s="204" t="s">
        <v>44</v>
      </c>
      <c r="D160" s="39" t="s">
        <v>38</v>
      </c>
      <c r="E160" s="274" t="s">
        <v>66</v>
      </c>
      <c r="F160" s="275"/>
      <c r="G160" s="275"/>
      <c r="H160" s="275"/>
      <c r="I160" s="275"/>
      <c r="J160" s="275"/>
      <c r="K160" s="275"/>
      <c r="L160" s="275"/>
      <c r="M160" s="275"/>
      <c r="N160" s="275"/>
      <c r="O160" s="275"/>
      <c r="P160" s="275"/>
      <c r="Q160" s="275"/>
      <c r="R160" s="275"/>
      <c r="S160" s="275"/>
      <c r="T160" s="275"/>
      <c r="U160" s="275"/>
      <c r="V160" s="275"/>
      <c r="W160" s="275"/>
      <c r="X160" s="275"/>
      <c r="Y160" s="275"/>
      <c r="Z160" s="276"/>
      <c r="AA160" s="326"/>
    </row>
    <row r="161" spans="3:27" s="5" customFormat="1" ht="12.75" x14ac:dyDescent="0.2">
      <c r="C161" s="248" t="s">
        <v>44</v>
      </c>
      <c r="D161" s="250" t="s">
        <v>38</v>
      </c>
      <c r="E161" s="297" t="s">
        <v>38</v>
      </c>
      <c r="F161" s="358" t="s">
        <v>165</v>
      </c>
      <c r="G161" s="356" t="s">
        <v>74</v>
      </c>
      <c r="H161" s="385" t="s">
        <v>102</v>
      </c>
      <c r="I161" s="371" t="s">
        <v>103</v>
      </c>
      <c r="J161" s="69" t="s">
        <v>21</v>
      </c>
      <c r="K161" s="73">
        <f t="shared" ref="K161:T161" si="81">K162</f>
        <v>55</v>
      </c>
      <c r="L161" s="74">
        <f t="shared" si="81"/>
        <v>55</v>
      </c>
      <c r="M161" s="74">
        <f t="shared" si="81"/>
        <v>0</v>
      </c>
      <c r="N161" s="75">
        <f t="shared" si="81"/>
        <v>0</v>
      </c>
      <c r="O161" s="73">
        <f t="shared" si="81"/>
        <v>55</v>
      </c>
      <c r="P161" s="74">
        <f t="shared" si="81"/>
        <v>55</v>
      </c>
      <c r="Q161" s="74">
        <f t="shared" si="81"/>
        <v>0</v>
      </c>
      <c r="R161" s="75">
        <f t="shared" si="81"/>
        <v>0</v>
      </c>
      <c r="S161" s="76">
        <f t="shared" si="81"/>
        <v>50</v>
      </c>
      <c r="T161" s="76">
        <f t="shared" si="81"/>
        <v>50</v>
      </c>
      <c r="U161" s="40" t="s">
        <v>81</v>
      </c>
      <c r="V161" s="41" t="s">
        <v>78</v>
      </c>
      <c r="W161" s="141">
        <v>30</v>
      </c>
      <c r="X161" s="141">
        <v>30</v>
      </c>
      <c r="Y161" s="141">
        <v>30</v>
      </c>
      <c r="Z161" s="142">
        <v>30</v>
      </c>
      <c r="AA161" s="326"/>
    </row>
    <row r="162" spans="3:27" s="5" customFormat="1" ht="12.75" x14ac:dyDescent="0.2">
      <c r="C162" s="382"/>
      <c r="D162" s="480"/>
      <c r="E162" s="481"/>
      <c r="F162" s="513"/>
      <c r="G162" s="514"/>
      <c r="H162" s="286"/>
      <c r="I162" s="512"/>
      <c r="J162" s="347" t="s">
        <v>39</v>
      </c>
      <c r="K162" s="288">
        <v>55</v>
      </c>
      <c r="L162" s="264">
        <v>55</v>
      </c>
      <c r="M162" s="264">
        <v>0</v>
      </c>
      <c r="N162" s="280">
        <v>0</v>
      </c>
      <c r="O162" s="288">
        <v>55</v>
      </c>
      <c r="P162" s="264">
        <v>55</v>
      </c>
      <c r="Q162" s="264">
        <v>0</v>
      </c>
      <c r="R162" s="280">
        <v>0</v>
      </c>
      <c r="S162" s="396">
        <v>50</v>
      </c>
      <c r="T162" s="396">
        <v>50</v>
      </c>
      <c r="U162" s="42" t="s">
        <v>82</v>
      </c>
      <c r="V162" s="43" t="s">
        <v>78</v>
      </c>
      <c r="W162" s="143">
        <v>6</v>
      </c>
      <c r="X162" s="143">
        <v>6</v>
      </c>
      <c r="Y162" s="143">
        <v>6</v>
      </c>
      <c r="Z162" s="144">
        <v>6</v>
      </c>
      <c r="AA162" s="326"/>
    </row>
    <row r="163" spans="3:27" s="5" customFormat="1" ht="12.75" x14ac:dyDescent="0.2">
      <c r="C163" s="382"/>
      <c r="D163" s="480"/>
      <c r="E163" s="481"/>
      <c r="F163" s="513"/>
      <c r="G163" s="514"/>
      <c r="H163" s="286"/>
      <c r="I163" s="512"/>
      <c r="J163" s="348"/>
      <c r="K163" s="289"/>
      <c r="L163" s="265"/>
      <c r="M163" s="265"/>
      <c r="N163" s="281"/>
      <c r="O163" s="289"/>
      <c r="P163" s="265"/>
      <c r="Q163" s="265"/>
      <c r="R163" s="281"/>
      <c r="S163" s="397"/>
      <c r="T163" s="397"/>
      <c r="U163" s="42" t="s">
        <v>83</v>
      </c>
      <c r="V163" s="43" t="s">
        <v>78</v>
      </c>
      <c r="W163" s="143">
        <v>20</v>
      </c>
      <c r="X163" s="143">
        <v>20</v>
      </c>
      <c r="Y163" s="143">
        <v>20</v>
      </c>
      <c r="Z163" s="144">
        <v>20</v>
      </c>
      <c r="AA163" s="326"/>
    </row>
    <row r="164" spans="3:27" s="5" customFormat="1" ht="12.75" x14ac:dyDescent="0.2">
      <c r="C164" s="382"/>
      <c r="D164" s="480"/>
      <c r="E164" s="481"/>
      <c r="F164" s="513"/>
      <c r="G164" s="514"/>
      <c r="H164" s="286"/>
      <c r="I164" s="512"/>
      <c r="J164" s="348"/>
      <c r="K164" s="289"/>
      <c r="L164" s="265"/>
      <c r="M164" s="265"/>
      <c r="N164" s="281"/>
      <c r="O164" s="289"/>
      <c r="P164" s="265"/>
      <c r="Q164" s="265"/>
      <c r="R164" s="281"/>
      <c r="S164" s="397"/>
      <c r="T164" s="397"/>
      <c r="U164" s="42" t="s">
        <v>84</v>
      </c>
      <c r="V164" s="43" t="s">
        <v>78</v>
      </c>
      <c r="W164" s="143">
        <v>30</v>
      </c>
      <c r="X164" s="143">
        <v>30</v>
      </c>
      <c r="Y164" s="143">
        <v>30</v>
      </c>
      <c r="Z164" s="144">
        <v>30</v>
      </c>
      <c r="AA164" s="326"/>
    </row>
    <row r="165" spans="3:27" s="5" customFormat="1" ht="64.5" customHeight="1" thickBot="1" x14ac:dyDescent="0.25">
      <c r="C165" s="240"/>
      <c r="D165" s="353"/>
      <c r="E165" s="298"/>
      <c r="F165" s="359"/>
      <c r="G165" s="357"/>
      <c r="H165" s="286"/>
      <c r="I165" s="372"/>
      <c r="J165" s="510"/>
      <c r="K165" s="503"/>
      <c r="L165" s="498"/>
      <c r="M165" s="498"/>
      <c r="N165" s="511"/>
      <c r="O165" s="503"/>
      <c r="P165" s="498"/>
      <c r="Q165" s="498"/>
      <c r="R165" s="511"/>
      <c r="S165" s="502"/>
      <c r="T165" s="502"/>
      <c r="U165" s="44" t="s">
        <v>137</v>
      </c>
      <c r="V165" s="45" t="s">
        <v>79</v>
      </c>
      <c r="W165" s="45" t="s">
        <v>79</v>
      </c>
      <c r="X165" s="45" t="s">
        <v>79</v>
      </c>
      <c r="Y165" s="45" t="s">
        <v>79</v>
      </c>
      <c r="Z165" s="145" t="s">
        <v>79</v>
      </c>
      <c r="AA165" s="326"/>
    </row>
    <row r="166" spans="3:27" s="5" customFormat="1" ht="13.5" thickBot="1" x14ac:dyDescent="0.25">
      <c r="C166" s="204" t="s">
        <v>44</v>
      </c>
      <c r="D166" s="237" t="s">
        <v>38</v>
      </c>
      <c r="E166" s="346" t="s">
        <v>18</v>
      </c>
      <c r="F166" s="272"/>
      <c r="G166" s="272"/>
      <c r="H166" s="272"/>
      <c r="I166" s="273"/>
      <c r="J166" s="26"/>
      <c r="K166" s="27">
        <f t="shared" ref="K166:T166" si="82">K161</f>
        <v>55</v>
      </c>
      <c r="L166" s="28">
        <f t="shared" si="82"/>
        <v>55</v>
      </c>
      <c r="M166" s="28">
        <f t="shared" si="82"/>
        <v>0</v>
      </c>
      <c r="N166" s="29">
        <f t="shared" si="82"/>
        <v>0</v>
      </c>
      <c r="O166" s="27">
        <f t="shared" si="82"/>
        <v>55</v>
      </c>
      <c r="P166" s="28">
        <f t="shared" si="82"/>
        <v>55</v>
      </c>
      <c r="Q166" s="28">
        <f t="shared" si="82"/>
        <v>0</v>
      </c>
      <c r="R166" s="29">
        <f t="shared" si="82"/>
        <v>0</v>
      </c>
      <c r="S166" s="30">
        <f t="shared" si="82"/>
        <v>50</v>
      </c>
      <c r="T166" s="30">
        <f t="shared" si="82"/>
        <v>50</v>
      </c>
      <c r="U166" s="360"/>
      <c r="V166" s="361"/>
      <c r="W166" s="361"/>
      <c r="X166" s="361"/>
      <c r="Y166" s="361"/>
      <c r="Z166" s="362"/>
      <c r="AA166" s="326"/>
    </row>
    <row r="167" spans="3:27" s="5" customFormat="1" ht="13.5" thickBot="1" x14ac:dyDescent="0.25">
      <c r="C167" s="204" t="s">
        <v>44</v>
      </c>
      <c r="D167" s="294" t="s">
        <v>19</v>
      </c>
      <c r="E167" s="295"/>
      <c r="F167" s="295"/>
      <c r="G167" s="295"/>
      <c r="H167" s="295"/>
      <c r="I167" s="296"/>
      <c r="J167" s="20"/>
      <c r="K167" s="24">
        <f t="shared" ref="K167:N167" si="83">K166</f>
        <v>55</v>
      </c>
      <c r="L167" s="31">
        <f t="shared" si="83"/>
        <v>55</v>
      </c>
      <c r="M167" s="31">
        <f t="shared" si="83"/>
        <v>0</v>
      </c>
      <c r="N167" s="32">
        <f t="shared" si="83"/>
        <v>0</v>
      </c>
      <c r="O167" s="24">
        <f t="shared" ref="O167:T167" si="84">O166</f>
        <v>55</v>
      </c>
      <c r="P167" s="31">
        <f t="shared" si="84"/>
        <v>55</v>
      </c>
      <c r="Q167" s="31">
        <f t="shared" si="84"/>
        <v>0</v>
      </c>
      <c r="R167" s="32">
        <f t="shared" si="84"/>
        <v>0</v>
      </c>
      <c r="S167" s="33">
        <f t="shared" si="84"/>
        <v>50</v>
      </c>
      <c r="T167" s="33">
        <f t="shared" si="84"/>
        <v>50</v>
      </c>
      <c r="U167" s="299"/>
      <c r="V167" s="300"/>
      <c r="W167" s="300"/>
      <c r="X167" s="300"/>
      <c r="Y167" s="300"/>
      <c r="Z167" s="301"/>
      <c r="AA167" s="326"/>
    </row>
    <row r="168" spans="3:27" s="5" customFormat="1" ht="13.5" thickBot="1" x14ac:dyDescent="0.25">
      <c r="C168" s="204" t="s">
        <v>43</v>
      </c>
      <c r="D168" s="386" t="s">
        <v>67</v>
      </c>
      <c r="E168" s="387"/>
      <c r="F168" s="387"/>
      <c r="G168" s="387"/>
      <c r="H168" s="387"/>
      <c r="I168" s="387"/>
      <c r="J168" s="387"/>
      <c r="K168" s="387"/>
      <c r="L168" s="387"/>
      <c r="M168" s="387"/>
      <c r="N168" s="387"/>
      <c r="O168" s="387"/>
      <c r="P168" s="387"/>
      <c r="Q168" s="387"/>
      <c r="R168" s="387"/>
      <c r="S168" s="387"/>
      <c r="T168" s="387"/>
      <c r="U168" s="387"/>
      <c r="V168" s="387"/>
      <c r="W168" s="387"/>
      <c r="X168" s="387"/>
      <c r="Y168" s="387"/>
      <c r="Z168" s="388"/>
      <c r="AA168" s="326"/>
    </row>
    <row r="169" spans="3:27" s="5" customFormat="1" ht="13.5" thickBot="1" x14ac:dyDescent="0.25">
      <c r="C169" s="204" t="s">
        <v>43</v>
      </c>
      <c r="D169" s="237" t="s">
        <v>38</v>
      </c>
      <c r="E169" s="354" t="s">
        <v>149</v>
      </c>
      <c r="F169" s="354"/>
      <c r="G169" s="354"/>
      <c r="H169" s="354"/>
      <c r="I169" s="354"/>
      <c r="J169" s="354"/>
      <c r="K169" s="354"/>
      <c r="L169" s="354"/>
      <c r="M169" s="354"/>
      <c r="N169" s="354"/>
      <c r="O169" s="354"/>
      <c r="P169" s="354"/>
      <c r="Q169" s="354"/>
      <c r="R169" s="354"/>
      <c r="S169" s="354"/>
      <c r="T169" s="354"/>
      <c r="U169" s="354"/>
      <c r="V169" s="354"/>
      <c r="W169" s="354"/>
      <c r="X169" s="354"/>
      <c r="Y169" s="354"/>
      <c r="Z169" s="355"/>
      <c r="AA169" s="326"/>
    </row>
    <row r="170" spans="3:27" s="5" customFormat="1" ht="12.75" x14ac:dyDescent="0.2">
      <c r="C170" s="248" t="s">
        <v>43</v>
      </c>
      <c r="D170" s="250" t="s">
        <v>38</v>
      </c>
      <c r="E170" s="297" t="s">
        <v>38</v>
      </c>
      <c r="F170" s="358" t="s">
        <v>166</v>
      </c>
      <c r="G170" s="356" t="s">
        <v>74</v>
      </c>
      <c r="H170" s="356" t="s">
        <v>102</v>
      </c>
      <c r="I170" s="371" t="s">
        <v>103</v>
      </c>
      <c r="J170" s="129" t="s">
        <v>21</v>
      </c>
      <c r="K170" s="73">
        <f t="shared" ref="K170:T170" si="85">K171</f>
        <v>10</v>
      </c>
      <c r="L170" s="74">
        <f t="shared" si="85"/>
        <v>10</v>
      </c>
      <c r="M170" s="74">
        <f t="shared" si="85"/>
        <v>0</v>
      </c>
      <c r="N170" s="75">
        <f t="shared" si="85"/>
        <v>0</v>
      </c>
      <c r="O170" s="73">
        <f t="shared" si="85"/>
        <v>10</v>
      </c>
      <c r="P170" s="74">
        <f t="shared" si="85"/>
        <v>10</v>
      </c>
      <c r="Q170" s="74">
        <f t="shared" si="85"/>
        <v>0</v>
      </c>
      <c r="R170" s="75">
        <f t="shared" si="85"/>
        <v>0</v>
      </c>
      <c r="S170" s="76">
        <f t="shared" si="85"/>
        <v>10</v>
      </c>
      <c r="T170" s="130">
        <f t="shared" si="85"/>
        <v>10</v>
      </c>
      <c r="U170" s="46" t="s">
        <v>85</v>
      </c>
      <c r="V170" s="47" t="s">
        <v>76</v>
      </c>
      <c r="W170" s="47" t="s">
        <v>107</v>
      </c>
      <c r="X170" s="47" t="s">
        <v>107</v>
      </c>
      <c r="Y170" s="47" t="s">
        <v>181</v>
      </c>
      <c r="Z170" s="146" t="s">
        <v>181</v>
      </c>
      <c r="AA170" s="326"/>
    </row>
    <row r="171" spans="3:27" s="5" customFormat="1" ht="27.75" customHeight="1" thickBot="1" x14ac:dyDescent="0.25">
      <c r="C171" s="240"/>
      <c r="D171" s="353"/>
      <c r="E171" s="298"/>
      <c r="F171" s="359"/>
      <c r="G171" s="357"/>
      <c r="H171" s="357"/>
      <c r="I171" s="372"/>
      <c r="J171" s="48" t="s">
        <v>39</v>
      </c>
      <c r="K171" s="160">
        <v>10</v>
      </c>
      <c r="L171" s="161">
        <v>10</v>
      </c>
      <c r="M171" s="161">
        <v>0</v>
      </c>
      <c r="N171" s="162">
        <v>0</v>
      </c>
      <c r="O171" s="160">
        <v>10</v>
      </c>
      <c r="P171" s="161">
        <v>10</v>
      </c>
      <c r="Q171" s="161">
        <v>0</v>
      </c>
      <c r="R171" s="162">
        <v>0</v>
      </c>
      <c r="S171" s="217">
        <v>10</v>
      </c>
      <c r="T171" s="150">
        <v>10</v>
      </c>
      <c r="U171" s="49" t="s">
        <v>86</v>
      </c>
      <c r="V171" s="50" t="s">
        <v>78</v>
      </c>
      <c r="W171" s="50" t="s">
        <v>104</v>
      </c>
      <c r="X171" s="50" t="s">
        <v>180</v>
      </c>
      <c r="Y171" s="50" t="s">
        <v>180</v>
      </c>
      <c r="Z171" s="151" t="s">
        <v>104</v>
      </c>
      <c r="AA171" s="326"/>
    </row>
    <row r="172" spans="3:27" s="5" customFormat="1" ht="13.5" thickBot="1" x14ac:dyDescent="0.25">
      <c r="C172" s="204" t="s">
        <v>43</v>
      </c>
      <c r="D172" s="237" t="s">
        <v>38</v>
      </c>
      <c r="E172" s="379" t="s">
        <v>18</v>
      </c>
      <c r="F172" s="380"/>
      <c r="G172" s="380"/>
      <c r="H172" s="380"/>
      <c r="I172" s="381"/>
      <c r="J172" s="51"/>
      <c r="K172" s="52">
        <f t="shared" ref="K172:N172" si="86">K170</f>
        <v>10</v>
      </c>
      <c r="L172" s="52">
        <f t="shared" si="86"/>
        <v>10</v>
      </c>
      <c r="M172" s="52">
        <f t="shared" si="86"/>
        <v>0</v>
      </c>
      <c r="N172" s="52">
        <f t="shared" si="86"/>
        <v>0</v>
      </c>
      <c r="O172" s="52">
        <f t="shared" ref="O172:T172" si="87">O170</f>
        <v>10</v>
      </c>
      <c r="P172" s="52">
        <f t="shared" si="87"/>
        <v>10</v>
      </c>
      <c r="Q172" s="52">
        <f t="shared" si="87"/>
        <v>0</v>
      </c>
      <c r="R172" s="52">
        <f t="shared" si="87"/>
        <v>0</v>
      </c>
      <c r="S172" s="30">
        <f t="shared" si="87"/>
        <v>10</v>
      </c>
      <c r="T172" s="225">
        <f t="shared" si="87"/>
        <v>10</v>
      </c>
      <c r="U172" s="360"/>
      <c r="V172" s="373"/>
      <c r="W172" s="373"/>
      <c r="X172" s="373"/>
      <c r="Y172" s="373"/>
      <c r="Z172" s="374"/>
      <c r="AA172" s="326"/>
    </row>
    <row r="173" spans="3:27" s="5" customFormat="1" ht="13.5" thickBot="1" x14ac:dyDescent="0.25">
      <c r="C173" s="204" t="s">
        <v>43</v>
      </c>
      <c r="D173" s="53" t="s">
        <v>40</v>
      </c>
      <c r="E173" s="54" t="s">
        <v>143</v>
      </c>
      <c r="F173" s="55"/>
      <c r="G173" s="55"/>
      <c r="H173" s="55"/>
      <c r="I173" s="55"/>
      <c r="J173" s="235"/>
      <c r="K173" s="210"/>
      <c r="L173" s="210"/>
      <c r="M173" s="210"/>
      <c r="N173" s="210"/>
      <c r="O173" s="210"/>
      <c r="P173" s="210"/>
      <c r="Q173" s="210"/>
      <c r="R173" s="210"/>
      <c r="S173" s="210"/>
      <c r="T173" s="210"/>
      <c r="U173" s="56"/>
      <c r="V173" s="56"/>
      <c r="W173" s="56"/>
      <c r="X173" s="56"/>
      <c r="Y173" s="56"/>
      <c r="Z173" s="57"/>
      <c r="AA173" s="326"/>
    </row>
    <row r="174" spans="3:27" s="5" customFormat="1" ht="12.75" x14ac:dyDescent="0.2">
      <c r="C174" s="248" t="s">
        <v>43</v>
      </c>
      <c r="D174" s="250" t="s">
        <v>40</v>
      </c>
      <c r="E174" s="297" t="s">
        <v>38</v>
      </c>
      <c r="F174" s="358" t="s">
        <v>167</v>
      </c>
      <c r="G174" s="356" t="s">
        <v>74</v>
      </c>
      <c r="H174" s="356" t="s">
        <v>102</v>
      </c>
      <c r="I174" s="371" t="s">
        <v>103</v>
      </c>
      <c r="J174" s="69" t="s">
        <v>21</v>
      </c>
      <c r="K174" s="70">
        <f t="shared" ref="K174:T174" si="88">K175</f>
        <v>18</v>
      </c>
      <c r="L174" s="126">
        <f t="shared" si="88"/>
        <v>18</v>
      </c>
      <c r="M174" s="126">
        <f t="shared" si="88"/>
        <v>0</v>
      </c>
      <c r="N174" s="77">
        <f t="shared" si="88"/>
        <v>0</v>
      </c>
      <c r="O174" s="70">
        <f t="shared" si="88"/>
        <v>10</v>
      </c>
      <c r="P174" s="126">
        <f t="shared" si="88"/>
        <v>10</v>
      </c>
      <c r="Q174" s="126">
        <f t="shared" si="88"/>
        <v>0</v>
      </c>
      <c r="R174" s="77">
        <f t="shared" si="88"/>
        <v>0</v>
      </c>
      <c r="S174" s="76">
        <f t="shared" si="88"/>
        <v>12</v>
      </c>
      <c r="T174" s="126">
        <f t="shared" si="88"/>
        <v>12</v>
      </c>
      <c r="U174" s="377" t="s">
        <v>132</v>
      </c>
      <c r="V174" s="375" t="s">
        <v>76</v>
      </c>
      <c r="W174" s="375">
        <v>63</v>
      </c>
      <c r="X174" s="375">
        <v>63</v>
      </c>
      <c r="Y174" s="375">
        <v>64</v>
      </c>
      <c r="Z174" s="375">
        <v>65</v>
      </c>
      <c r="AA174" s="326"/>
    </row>
    <row r="175" spans="3:27" s="5" customFormat="1" ht="29.25" customHeight="1" thickBot="1" x14ac:dyDescent="0.25">
      <c r="C175" s="240"/>
      <c r="D175" s="353"/>
      <c r="E175" s="298"/>
      <c r="F175" s="359"/>
      <c r="G175" s="357"/>
      <c r="H175" s="357"/>
      <c r="I175" s="372"/>
      <c r="J175" s="211" t="s">
        <v>39</v>
      </c>
      <c r="K175" s="163">
        <v>18</v>
      </c>
      <c r="L175" s="164">
        <v>18</v>
      </c>
      <c r="M175" s="161">
        <v>0</v>
      </c>
      <c r="N175" s="165">
        <v>0</v>
      </c>
      <c r="O175" s="163">
        <v>10</v>
      </c>
      <c r="P175" s="164">
        <v>10</v>
      </c>
      <c r="Q175" s="161">
        <v>0</v>
      </c>
      <c r="R175" s="165">
        <v>0</v>
      </c>
      <c r="S175" s="45">
        <v>12</v>
      </c>
      <c r="T175" s="145">
        <v>12</v>
      </c>
      <c r="U175" s="378"/>
      <c r="V175" s="376"/>
      <c r="W175" s="376"/>
      <c r="X175" s="376"/>
      <c r="Y175" s="376"/>
      <c r="Z175" s="376"/>
      <c r="AA175" s="326"/>
    </row>
    <row r="176" spans="3:27" s="5" customFormat="1" ht="13.5" thickBot="1" x14ac:dyDescent="0.25">
      <c r="C176" s="204" t="s">
        <v>43</v>
      </c>
      <c r="D176" s="237" t="s">
        <v>40</v>
      </c>
      <c r="E176" s="346" t="s">
        <v>18</v>
      </c>
      <c r="F176" s="272"/>
      <c r="G176" s="272"/>
      <c r="H176" s="272"/>
      <c r="I176" s="273"/>
      <c r="J176" s="26"/>
      <c r="K176" s="27">
        <f t="shared" ref="K176:N176" si="89">K174</f>
        <v>18</v>
      </c>
      <c r="L176" s="28">
        <f t="shared" si="89"/>
        <v>18</v>
      </c>
      <c r="M176" s="28">
        <f t="shared" si="89"/>
        <v>0</v>
      </c>
      <c r="N176" s="29">
        <f t="shared" si="89"/>
        <v>0</v>
      </c>
      <c r="O176" s="27">
        <f t="shared" ref="O176:T176" si="90">O174</f>
        <v>10</v>
      </c>
      <c r="P176" s="28">
        <f t="shared" si="90"/>
        <v>10</v>
      </c>
      <c r="Q176" s="28">
        <f t="shared" si="90"/>
        <v>0</v>
      </c>
      <c r="R176" s="29">
        <f t="shared" si="90"/>
        <v>0</v>
      </c>
      <c r="S176" s="30">
        <f t="shared" si="90"/>
        <v>12</v>
      </c>
      <c r="T176" s="30">
        <f t="shared" si="90"/>
        <v>12</v>
      </c>
      <c r="U176" s="360"/>
      <c r="V176" s="361"/>
      <c r="W176" s="361"/>
      <c r="X176" s="361"/>
      <c r="Y176" s="361"/>
      <c r="Z176" s="362"/>
      <c r="AA176" s="326"/>
    </row>
    <row r="177" spans="3:27" s="5" customFormat="1" ht="13.5" thickBot="1" x14ac:dyDescent="0.25">
      <c r="C177" s="236" t="s">
        <v>43</v>
      </c>
      <c r="D177" s="294" t="s">
        <v>19</v>
      </c>
      <c r="E177" s="295"/>
      <c r="F177" s="295"/>
      <c r="G177" s="295"/>
      <c r="H177" s="295"/>
      <c r="I177" s="296"/>
      <c r="J177" s="58"/>
      <c r="K177" s="59">
        <f t="shared" ref="K177:N177" si="91">K172+K176</f>
        <v>28</v>
      </c>
      <c r="L177" s="59">
        <f t="shared" si="91"/>
        <v>28</v>
      </c>
      <c r="M177" s="59">
        <f t="shared" si="91"/>
        <v>0</v>
      </c>
      <c r="N177" s="59">
        <f t="shared" si="91"/>
        <v>0</v>
      </c>
      <c r="O177" s="59">
        <f t="shared" ref="O177:T177" si="92">O172+O176</f>
        <v>20</v>
      </c>
      <c r="P177" s="59">
        <f t="shared" si="92"/>
        <v>20</v>
      </c>
      <c r="Q177" s="59">
        <f t="shared" si="92"/>
        <v>0</v>
      </c>
      <c r="R177" s="59">
        <f t="shared" si="92"/>
        <v>0</v>
      </c>
      <c r="S177" s="33">
        <f t="shared" si="92"/>
        <v>22</v>
      </c>
      <c r="T177" s="33">
        <f t="shared" si="92"/>
        <v>22</v>
      </c>
      <c r="U177" s="299"/>
      <c r="V177" s="300"/>
      <c r="W177" s="300"/>
      <c r="X177" s="300"/>
      <c r="Y177" s="300"/>
      <c r="Z177" s="301"/>
      <c r="AA177" s="326"/>
    </row>
    <row r="178" spans="3:27" s="5" customFormat="1" ht="12.75" customHeight="1" thickBot="1" x14ac:dyDescent="0.25">
      <c r="C178" s="204" t="s">
        <v>45</v>
      </c>
      <c r="D178" s="386" t="s">
        <v>68</v>
      </c>
      <c r="E178" s="387"/>
      <c r="F178" s="387"/>
      <c r="G178" s="387"/>
      <c r="H178" s="387"/>
      <c r="I178" s="387"/>
      <c r="J178" s="387"/>
      <c r="K178" s="387"/>
      <c r="L178" s="387"/>
      <c r="M178" s="387"/>
      <c r="N178" s="387"/>
      <c r="O178" s="387"/>
      <c r="P178" s="387"/>
      <c r="Q178" s="387"/>
      <c r="R178" s="387"/>
      <c r="S178" s="387"/>
      <c r="T178" s="387"/>
      <c r="U178" s="387"/>
      <c r="V178" s="387"/>
      <c r="W178" s="387"/>
      <c r="X178" s="387"/>
      <c r="Y178" s="387"/>
      <c r="Z178" s="388"/>
      <c r="AA178" s="326"/>
    </row>
    <row r="179" spans="3:27" s="5" customFormat="1" ht="14.25" customHeight="1" thickBot="1" x14ac:dyDescent="0.25">
      <c r="C179" s="204" t="s">
        <v>45</v>
      </c>
      <c r="D179" s="237" t="s">
        <v>38</v>
      </c>
      <c r="E179" s="274" t="s">
        <v>144</v>
      </c>
      <c r="F179" s="275"/>
      <c r="G179" s="275"/>
      <c r="H179" s="275"/>
      <c r="I179" s="275"/>
      <c r="J179" s="275"/>
      <c r="K179" s="275"/>
      <c r="L179" s="275"/>
      <c r="M179" s="275"/>
      <c r="N179" s="275"/>
      <c r="O179" s="275"/>
      <c r="P179" s="275"/>
      <c r="Q179" s="275"/>
      <c r="R179" s="275"/>
      <c r="S179" s="275"/>
      <c r="T179" s="275"/>
      <c r="U179" s="275"/>
      <c r="V179" s="275"/>
      <c r="W179" s="275"/>
      <c r="X179" s="275"/>
      <c r="Y179" s="275"/>
      <c r="Z179" s="276"/>
      <c r="AA179" s="326"/>
    </row>
    <row r="180" spans="3:27" s="5" customFormat="1" ht="12.75" customHeight="1" x14ac:dyDescent="0.2">
      <c r="C180" s="248" t="s">
        <v>45</v>
      </c>
      <c r="D180" s="250" t="s">
        <v>38</v>
      </c>
      <c r="E180" s="297" t="s">
        <v>38</v>
      </c>
      <c r="F180" s="420" t="s">
        <v>168</v>
      </c>
      <c r="G180" s="256" t="s">
        <v>74</v>
      </c>
      <c r="H180" s="385" t="s">
        <v>102</v>
      </c>
      <c r="I180" s="260" t="s">
        <v>103</v>
      </c>
      <c r="J180" s="121" t="s">
        <v>21</v>
      </c>
      <c r="K180" s="73">
        <f t="shared" ref="K180:T180" si="93">K181</f>
        <v>69.3</v>
      </c>
      <c r="L180" s="74">
        <f t="shared" si="93"/>
        <v>69.3</v>
      </c>
      <c r="M180" s="74">
        <f t="shared" si="93"/>
        <v>65.2</v>
      </c>
      <c r="N180" s="75">
        <f t="shared" si="93"/>
        <v>0</v>
      </c>
      <c r="O180" s="73">
        <f t="shared" si="93"/>
        <v>66.099999999999994</v>
      </c>
      <c r="P180" s="74">
        <f t="shared" si="93"/>
        <v>66.099999999999994</v>
      </c>
      <c r="Q180" s="74">
        <f t="shared" si="93"/>
        <v>55.3</v>
      </c>
      <c r="R180" s="75">
        <f t="shared" si="93"/>
        <v>0</v>
      </c>
      <c r="S180" s="84">
        <f t="shared" si="93"/>
        <v>69.5</v>
      </c>
      <c r="T180" s="84">
        <f t="shared" si="93"/>
        <v>70.5</v>
      </c>
      <c r="U180" s="405" t="s">
        <v>87</v>
      </c>
      <c r="V180" s="267" t="s">
        <v>78</v>
      </c>
      <c r="W180" s="267">
        <v>3</v>
      </c>
      <c r="X180" s="267">
        <v>4</v>
      </c>
      <c r="Y180" s="267">
        <v>4</v>
      </c>
      <c r="Z180" s="267">
        <v>4</v>
      </c>
      <c r="AA180" s="326"/>
    </row>
    <row r="181" spans="3:27" s="5" customFormat="1" ht="29.25" customHeight="1" thickBot="1" x14ac:dyDescent="0.25">
      <c r="C181" s="240"/>
      <c r="D181" s="353"/>
      <c r="E181" s="298"/>
      <c r="F181" s="421"/>
      <c r="G181" s="279"/>
      <c r="H181" s="286"/>
      <c r="I181" s="404"/>
      <c r="J181" s="124" t="s">
        <v>39</v>
      </c>
      <c r="K181" s="223">
        <v>69.3</v>
      </c>
      <c r="L181" s="213">
        <v>69.3</v>
      </c>
      <c r="M181" s="213">
        <v>65.2</v>
      </c>
      <c r="N181" s="159">
        <v>0</v>
      </c>
      <c r="O181" s="223">
        <v>66.099999999999994</v>
      </c>
      <c r="P181" s="213">
        <v>66.099999999999994</v>
      </c>
      <c r="Q181" s="213">
        <v>55.3</v>
      </c>
      <c r="R181" s="159">
        <v>0</v>
      </c>
      <c r="S181" s="217">
        <v>69.5</v>
      </c>
      <c r="T181" s="217">
        <v>70.5</v>
      </c>
      <c r="U181" s="406"/>
      <c r="V181" s="268"/>
      <c r="W181" s="268"/>
      <c r="X181" s="268"/>
      <c r="Y181" s="268"/>
      <c r="Z181" s="268"/>
      <c r="AA181" s="326"/>
    </row>
    <row r="182" spans="3:27" s="5" customFormat="1" ht="13.5" thickBot="1" x14ac:dyDescent="0.25">
      <c r="C182" s="204" t="s">
        <v>45</v>
      </c>
      <c r="D182" s="237" t="s">
        <v>38</v>
      </c>
      <c r="E182" s="271" t="s">
        <v>18</v>
      </c>
      <c r="F182" s="272"/>
      <c r="G182" s="272"/>
      <c r="H182" s="272"/>
      <c r="I182" s="273"/>
      <c r="J182" s="26"/>
      <c r="K182" s="27">
        <f t="shared" ref="K182:T182" si="94">K180</f>
        <v>69.3</v>
      </c>
      <c r="L182" s="28">
        <f t="shared" si="94"/>
        <v>69.3</v>
      </c>
      <c r="M182" s="28">
        <f t="shared" si="94"/>
        <v>65.2</v>
      </c>
      <c r="N182" s="29">
        <f t="shared" si="94"/>
        <v>0</v>
      </c>
      <c r="O182" s="27">
        <f t="shared" si="94"/>
        <v>66.099999999999994</v>
      </c>
      <c r="P182" s="28">
        <f t="shared" si="94"/>
        <v>66.099999999999994</v>
      </c>
      <c r="Q182" s="28">
        <f t="shared" si="94"/>
        <v>55.3</v>
      </c>
      <c r="R182" s="29">
        <f t="shared" si="94"/>
        <v>0</v>
      </c>
      <c r="S182" s="30">
        <f t="shared" si="94"/>
        <v>69.5</v>
      </c>
      <c r="T182" s="30">
        <f t="shared" si="94"/>
        <v>70.5</v>
      </c>
      <c r="U182" s="360"/>
      <c r="V182" s="361"/>
      <c r="W182" s="361"/>
      <c r="X182" s="361"/>
      <c r="Y182" s="361"/>
      <c r="Z182" s="362"/>
      <c r="AA182" s="326"/>
    </row>
    <row r="183" spans="3:27" s="5" customFormat="1" ht="13.5" thickBot="1" x14ac:dyDescent="0.25">
      <c r="C183" s="236" t="s">
        <v>45</v>
      </c>
      <c r="D183" s="294" t="s">
        <v>19</v>
      </c>
      <c r="E183" s="295"/>
      <c r="F183" s="295"/>
      <c r="G183" s="295"/>
      <c r="H183" s="295"/>
      <c r="I183" s="296"/>
      <c r="J183" s="20"/>
      <c r="K183" s="24">
        <f t="shared" ref="K183" si="95">K182</f>
        <v>69.3</v>
      </c>
      <c r="L183" s="31">
        <f>L182</f>
        <v>69.3</v>
      </c>
      <c r="M183" s="31">
        <f t="shared" ref="M183:N183" si="96">M182</f>
        <v>65.2</v>
      </c>
      <c r="N183" s="32">
        <f t="shared" si="96"/>
        <v>0</v>
      </c>
      <c r="O183" s="24">
        <f t="shared" ref="O183:T183" si="97">O182</f>
        <v>66.099999999999994</v>
      </c>
      <c r="P183" s="31">
        <f>P182</f>
        <v>66.099999999999994</v>
      </c>
      <c r="Q183" s="31">
        <f t="shared" si="97"/>
        <v>55.3</v>
      </c>
      <c r="R183" s="32">
        <f t="shared" si="97"/>
        <v>0</v>
      </c>
      <c r="S183" s="33">
        <f t="shared" si="97"/>
        <v>69.5</v>
      </c>
      <c r="T183" s="33">
        <f t="shared" si="97"/>
        <v>70.5</v>
      </c>
      <c r="U183" s="299"/>
      <c r="V183" s="300"/>
      <c r="W183" s="300"/>
      <c r="X183" s="300"/>
      <c r="Y183" s="300"/>
      <c r="Z183" s="301"/>
      <c r="AA183" s="326"/>
    </row>
    <row r="184" spans="3:27" s="5" customFormat="1" ht="13.5" thickBot="1" x14ac:dyDescent="0.25">
      <c r="C184" s="204" t="s">
        <v>46</v>
      </c>
      <c r="D184" s="386" t="s">
        <v>150</v>
      </c>
      <c r="E184" s="387"/>
      <c r="F184" s="387"/>
      <c r="G184" s="387"/>
      <c r="H184" s="387"/>
      <c r="I184" s="387"/>
      <c r="J184" s="387"/>
      <c r="K184" s="387"/>
      <c r="L184" s="387"/>
      <c r="M184" s="387"/>
      <c r="N184" s="387"/>
      <c r="O184" s="387"/>
      <c r="P184" s="387"/>
      <c r="Q184" s="387"/>
      <c r="R184" s="387"/>
      <c r="S184" s="387"/>
      <c r="T184" s="387"/>
      <c r="U184" s="387"/>
      <c r="V184" s="387"/>
      <c r="W184" s="387"/>
      <c r="X184" s="387"/>
      <c r="Y184" s="387"/>
      <c r="Z184" s="388"/>
      <c r="AA184" s="326"/>
    </row>
    <row r="185" spans="3:27" s="5" customFormat="1" ht="17.25" customHeight="1" thickBot="1" x14ac:dyDescent="0.25">
      <c r="C185" s="204" t="s">
        <v>46</v>
      </c>
      <c r="D185" s="237" t="s">
        <v>38</v>
      </c>
      <c r="E185" s="274" t="s">
        <v>179</v>
      </c>
      <c r="F185" s="275"/>
      <c r="G185" s="275"/>
      <c r="H185" s="275"/>
      <c r="I185" s="275"/>
      <c r="J185" s="275"/>
      <c r="K185" s="275"/>
      <c r="L185" s="275"/>
      <c r="M185" s="275"/>
      <c r="N185" s="275"/>
      <c r="O185" s="275"/>
      <c r="P185" s="275"/>
      <c r="Q185" s="275"/>
      <c r="R185" s="275"/>
      <c r="S185" s="275"/>
      <c r="T185" s="275"/>
      <c r="U185" s="275"/>
      <c r="V185" s="275"/>
      <c r="W185" s="275"/>
      <c r="X185" s="275"/>
      <c r="Y185" s="275"/>
      <c r="Z185" s="276"/>
      <c r="AA185" s="326"/>
    </row>
    <row r="186" spans="3:27" s="5" customFormat="1" ht="12.75" x14ac:dyDescent="0.2">
      <c r="C186" s="248" t="s">
        <v>46</v>
      </c>
      <c r="D186" s="250" t="s">
        <v>38</v>
      </c>
      <c r="E186" s="297" t="s">
        <v>38</v>
      </c>
      <c r="F186" s="415" t="s">
        <v>169</v>
      </c>
      <c r="G186" s="256" t="s">
        <v>74</v>
      </c>
      <c r="H186" s="385" t="s">
        <v>102</v>
      </c>
      <c r="I186" s="260" t="s">
        <v>103</v>
      </c>
      <c r="J186" s="121" t="s">
        <v>21</v>
      </c>
      <c r="K186" s="70">
        <f t="shared" ref="K186:T186" si="98">K187</f>
        <v>10</v>
      </c>
      <c r="L186" s="71">
        <f t="shared" si="98"/>
        <v>10</v>
      </c>
      <c r="M186" s="71">
        <f t="shared" si="98"/>
        <v>0</v>
      </c>
      <c r="N186" s="72">
        <f t="shared" si="98"/>
        <v>0</v>
      </c>
      <c r="O186" s="70">
        <f t="shared" si="98"/>
        <v>10</v>
      </c>
      <c r="P186" s="71">
        <f t="shared" si="98"/>
        <v>10</v>
      </c>
      <c r="Q186" s="71">
        <f t="shared" si="98"/>
        <v>0</v>
      </c>
      <c r="R186" s="72">
        <f t="shared" si="98"/>
        <v>0</v>
      </c>
      <c r="S186" s="76">
        <f t="shared" si="98"/>
        <v>12</v>
      </c>
      <c r="T186" s="76">
        <f t="shared" si="98"/>
        <v>13</v>
      </c>
      <c r="U186" s="402" t="s">
        <v>151</v>
      </c>
      <c r="V186" s="267" t="s">
        <v>76</v>
      </c>
      <c r="W186" s="267">
        <v>500</v>
      </c>
      <c r="X186" s="267">
        <v>510</v>
      </c>
      <c r="Y186" s="267">
        <v>520</v>
      </c>
      <c r="Z186" s="267">
        <v>520</v>
      </c>
      <c r="AA186" s="326"/>
    </row>
    <row r="187" spans="3:27" s="5" customFormat="1" ht="87.75" customHeight="1" thickBot="1" x14ac:dyDescent="0.25">
      <c r="C187" s="240"/>
      <c r="D187" s="353"/>
      <c r="E187" s="298"/>
      <c r="F187" s="416"/>
      <c r="G187" s="279"/>
      <c r="H187" s="286"/>
      <c r="I187" s="404"/>
      <c r="J187" s="124" t="s">
        <v>39</v>
      </c>
      <c r="K187" s="224">
        <v>10</v>
      </c>
      <c r="L187" s="214">
        <v>10</v>
      </c>
      <c r="M187" s="214">
        <v>0</v>
      </c>
      <c r="N187" s="219">
        <v>0</v>
      </c>
      <c r="O187" s="224">
        <v>10</v>
      </c>
      <c r="P187" s="214">
        <v>10</v>
      </c>
      <c r="Q187" s="214">
        <v>0</v>
      </c>
      <c r="R187" s="219">
        <v>0</v>
      </c>
      <c r="S187" s="131">
        <v>12</v>
      </c>
      <c r="T187" s="131">
        <v>13</v>
      </c>
      <c r="U187" s="403"/>
      <c r="V187" s="268"/>
      <c r="W187" s="268"/>
      <c r="X187" s="268"/>
      <c r="Y187" s="268"/>
      <c r="Z187" s="268"/>
      <c r="AA187" s="326"/>
    </row>
    <row r="188" spans="3:27" s="5" customFormat="1" ht="14.25" customHeight="1" thickBot="1" x14ac:dyDescent="0.25">
      <c r="C188" s="204" t="s">
        <v>46</v>
      </c>
      <c r="D188" s="237" t="s">
        <v>38</v>
      </c>
      <c r="E188" s="368" t="s">
        <v>18</v>
      </c>
      <c r="F188" s="369"/>
      <c r="G188" s="369"/>
      <c r="H188" s="369"/>
      <c r="I188" s="370"/>
      <c r="J188" s="26"/>
      <c r="K188" s="27">
        <f t="shared" ref="K188:N188" si="99">K186</f>
        <v>10</v>
      </c>
      <c r="L188" s="28">
        <f t="shared" si="99"/>
        <v>10</v>
      </c>
      <c r="M188" s="28">
        <f t="shared" si="99"/>
        <v>0</v>
      </c>
      <c r="N188" s="29">
        <f t="shared" si="99"/>
        <v>0</v>
      </c>
      <c r="O188" s="27">
        <f t="shared" ref="O188:T188" si="100">O186</f>
        <v>10</v>
      </c>
      <c r="P188" s="28">
        <f t="shared" si="100"/>
        <v>10</v>
      </c>
      <c r="Q188" s="28">
        <f t="shared" si="100"/>
        <v>0</v>
      </c>
      <c r="R188" s="29">
        <f t="shared" si="100"/>
        <v>0</v>
      </c>
      <c r="S188" s="30">
        <f t="shared" si="100"/>
        <v>12</v>
      </c>
      <c r="T188" s="30">
        <f t="shared" si="100"/>
        <v>13</v>
      </c>
      <c r="U188" s="363"/>
      <c r="V188" s="364"/>
      <c r="W188" s="364"/>
      <c r="X188" s="364"/>
      <c r="Y188" s="364"/>
      <c r="Z188" s="365"/>
      <c r="AA188" s="326"/>
    </row>
    <row r="189" spans="3:27" s="5" customFormat="1" ht="16.5" customHeight="1" thickBot="1" x14ac:dyDescent="0.25">
      <c r="C189" s="236" t="s">
        <v>46</v>
      </c>
      <c r="D189" s="294" t="s">
        <v>19</v>
      </c>
      <c r="E189" s="295"/>
      <c r="F189" s="295"/>
      <c r="G189" s="295"/>
      <c r="H189" s="295"/>
      <c r="I189" s="296"/>
      <c r="J189" s="20"/>
      <c r="K189" s="24">
        <f t="shared" ref="K189:N189" si="101">K188</f>
        <v>10</v>
      </c>
      <c r="L189" s="31">
        <f t="shared" si="101"/>
        <v>10</v>
      </c>
      <c r="M189" s="31">
        <f t="shared" si="101"/>
        <v>0</v>
      </c>
      <c r="N189" s="32">
        <f t="shared" si="101"/>
        <v>0</v>
      </c>
      <c r="O189" s="24">
        <f t="shared" ref="O189:T189" si="102">O188</f>
        <v>10</v>
      </c>
      <c r="P189" s="31">
        <f t="shared" si="102"/>
        <v>10</v>
      </c>
      <c r="Q189" s="31">
        <f t="shared" si="102"/>
        <v>0</v>
      </c>
      <c r="R189" s="32">
        <f t="shared" si="102"/>
        <v>0</v>
      </c>
      <c r="S189" s="33">
        <f t="shared" si="102"/>
        <v>12</v>
      </c>
      <c r="T189" s="33">
        <f t="shared" si="102"/>
        <v>13</v>
      </c>
      <c r="U189" s="299"/>
      <c r="V189" s="300"/>
      <c r="W189" s="300"/>
      <c r="X189" s="300"/>
      <c r="Y189" s="300"/>
      <c r="Z189" s="301"/>
      <c r="AA189" s="326"/>
    </row>
    <row r="190" spans="3:27" s="5" customFormat="1" ht="13.5" thickBot="1" x14ac:dyDescent="0.25">
      <c r="C190" s="204" t="s">
        <v>74</v>
      </c>
      <c r="D190" s="386" t="s">
        <v>69</v>
      </c>
      <c r="E190" s="387"/>
      <c r="F190" s="387"/>
      <c r="G190" s="387"/>
      <c r="H190" s="387"/>
      <c r="I190" s="387"/>
      <c r="J190" s="387"/>
      <c r="K190" s="387"/>
      <c r="L190" s="387"/>
      <c r="M190" s="387"/>
      <c r="N190" s="387"/>
      <c r="O190" s="387"/>
      <c r="P190" s="387"/>
      <c r="Q190" s="387"/>
      <c r="R190" s="387"/>
      <c r="S190" s="387"/>
      <c r="T190" s="387"/>
      <c r="U190" s="387"/>
      <c r="V190" s="387"/>
      <c r="W190" s="387"/>
      <c r="X190" s="387"/>
      <c r="Y190" s="387"/>
      <c r="Z190" s="388"/>
      <c r="AA190" s="326"/>
    </row>
    <row r="191" spans="3:27" s="5" customFormat="1" ht="13.5" thickBot="1" x14ac:dyDescent="0.25">
      <c r="C191" s="204" t="s">
        <v>74</v>
      </c>
      <c r="D191" s="237" t="s">
        <v>38</v>
      </c>
      <c r="E191" s="274" t="s">
        <v>70</v>
      </c>
      <c r="F191" s="275"/>
      <c r="G191" s="275"/>
      <c r="H191" s="275"/>
      <c r="I191" s="275"/>
      <c r="J191" s="275"/>
      <c r="K191" s="275"/>
      <c r="L191" s="275"/>
      <c r="M191" s="275"/>
      <c r="N191" s="275"/>
      <c r="O191" s="275"/>
      <c r="P191" s="275"/>
      <c r="Q191" s="275"/>
      <c r="R191" s="275"/>
      <c r="S191" s="275"/>
      <c r="T191" s="275"/>
      <c r="U191" s="275"/>
      <c r="V191" s="275"/>
      <c r="W191" s="275"/>
      <c r="X191" s="275"/>
      <c r="Y191" s="275"/>
      <c r="Z191" s="276"/>
      <c r="AA191" s="326"/>
    </row>
    <row r="192" spans="3:27" s="5" customFormat="1" ht="12.75" x14ac:dyDescent="0.2">
      <c r="C192" s="248" t="s">
        <v>74</v>
      </c>
      <c r="D192" s="250" t="s">
        <v>38</v>
      </c>
      <c r="E192" s="297" t="s">
        <v>38</v>
      </c>
      <c r="F192" s="420" t="s">
        <v>170</v>
      </c>
      <c r="G192" s="256" t="s">
        <v>74</v>
      </c>
      <c r="H192" s="385" t="s">
        <v>102</v>
      </c>
      <c r="I192" s="260" t="s">
        <v>108</v>
      </c>
      <c r="J192" s="121" t="s">
        <v>21</v>
      </c>
      <c r="K192" s="70">
        <f t="shared" ref="K192:T192" si="103">K193</f>
        <v>10</v>
      </c>
      <c r="L192" s="71">
        <f t="shared" si="103"/>
        <v>10</v>
      </c>
      <c r="M192" s="71">
        <f t="shared" si="103"/>
        <v>0</v>
      </c>
      <c r="N192" s="72">
        <f t="shared" si="103"/>
        <v>0</v>
      </c>
      <c r="O192" s="70">
        <f t="shared" si="103"/>
        <v>10</v>
      </c>
      <c r="P192" s="71">
        <f t="shared" si="103"/>
        <v>10</v>
      </c>
      <c r="Q192" s="71">
        <f t="shared" si="103"/>
        <v>0</v>
      </c>
      <c r="R192" s="72">
        <f t="shared" si="103"/>
        <v>0</v>
      </c>
      <c r="S192" s="76">
        <f t="shared" si="103"/>
        <v>10</v>
      </c>
      <c r="T192" s="76">
        <f t="shared" si="103"/>
        <v>10</v>
      </c>
      <c r="U192" s="402" t="s">
        <v>101</v>
      </c>
      <c r="V192" s="267" t="s">
        <v>78</v>
      </c>
      <c r="W192" s="267">
        <v>20</v>
      </c>
      <c r="X192" s="267">
        <v>25</v>
      </c>
      <c r="Y192" s="267">
        <v>25</v>
      </c>
      <c r="Z192" s="267">
        <v>25</v>
      </c>
      <c r="AA192" s="326"/>
    </row>
    <row r="193" spans="3:27" s="5" customFormat="1" ht="30" customHeight="1" thickBot="1" x14ac:dyDescent="0.25">
      <c r="C193" s="240"/>
      <c r="D193" s="353"/>
      <c r="E193" s="298"/>
      <c r="F193" s="421"/>
      <c r="G193" s="279"/>
      <c r="H193" s="286"/>
      <c r="I193" s="404"/>
      <c r="J193" s="124" t="s">
        <v>39</v>
      </c>
      <c r="K193" s="224">
        <v>10</v>
      </c>
      <c r="L193" s="214">
        <v>10</v>
      </c>
      <c r="M193" s="214">
        <v>0</v>
      </c>
      <c r="N193" s="219">
        <v>0</v>
      </c>
      <c r="O193" s="224">
        <v>10</v>
      </c>
      <c r="P193" s="214">
        <v>10</v>
      </c>
      <c r="Q193" s="214">
        <v>0</v>
      </c>
      <c r="R193" s="219">
        <v>0</v>
      </c>
      <c r="S193" s="131">
        <v>10</v>
      </c>
      <c r="T193" s="131">
        <v>10</v>
      </c>
      <c r="U193" s="403"/>
      <c r="V193" s="268"/>
      <c r="W193" s="268"/>
      <c r="X193" s="268"/>
      <c r="Y193" s="268"/>
      <c r="Z193" s="268"/>
      <c r="AA193" s="326"/>
    </row>
    <row r="194" spans="3:27" s="5" customFormat="1" ht="14.25" customHeight="1" thickBot="1" x14ac:dyDescent="0.25">
      <c r="C194" s="204" t="s">
        <v>74</v>
      </c>
      <c r="D194" s="237" t="s">
        <v>38</v>
      </c>
      <c r="E194" s="368" t="s">
        <v>18</v>
      </c>
      <c r="F194" s="369"/>
      <c r="G194" s="369"/>
      <c r="H194" s="369"/>
      <c r="I194" s="370"/>
      <c r="J194" s="26"/>
      <c r="K194" s="27">
        <f t="shared" ref="K194:N194" si="104">K192</f>
        <v>10</v>
      </c>
      <c r="L194" s="28">
        <f t="shared" si="104"/>
        <v>10</v>
      </c>
      <c r="M194" s="28">
        <f t="shared" si="104"/>
        <v>0</v>
      </c>
      <c r="N194" s="29">
        <f t="shared" si="104"/>
        <v>0</v>
      </c>
      <c r="O194" s="27">
        <f t="shared" ref="O194:T194" si="105">O192</f>
        <v>10</v>
      </c>
      <c r="P194" s="28">
        <f t="shared" si="105"/>
        <v>10</v>
      </c>
      <c r="Q194" s="28">
        <f t="shared" si="105"/>
        <v>0</v>
      </c>
      <c r="R194" s="29">
        <f t="shared" si="105"/>
        <v>0</v>
      </c>
      <c r="S194" s="30">
        <f t="shared" si="105"/>
        <v>10</v>
      </c>
      <c r="T194" s="30">
        <f t="shared" si="105"/>
        <v>10</v>
      </c>
      <c r="U194" s="363"/>
      <c r="V194" s="364"/>
      <c r="W194" s="364"/>
      <c r="X194" s="364"/>
      <c r="Y194" s="364"/>
      <c r="Z194" s="365"/>
      <c r="AA194" s="326"/>
    </row>
    <row r="195" spans="3:27" s="5" customFormat="1" ht="16.5" customHeight="1" thickBot="1" x14ac:dyDescent="0.25">
      <c r="C195" s="236" t="s">
        <v>74</v>
      </c>
      <c r="D195" s="294" t="s">
        <v>19</v>
      </c>
      <c r="E195" s="295"/>
      <c r="F195" s="295"/>
      <c r="G195" s="295"/>
      <c r="H195" s="295"/>
      <c r="I195" s="296"/>
      <c r="J195" s="20"/>
      <c r="K195" s="24">
        <f t="shared" ref="K195:L195" si="106">K194</f>
        <v>10</v>
      </c>
      <c r="L195" s="31">
        <f t="shared" si="106"/>
        <v>10</v>
      </c>
      <c r="M195" s="31">
        <f>M194</f>
        <v>0</v>
      </c>
      <c r="N195" s="32">
        <f t="shared" ref="N195" si="107">N194</f>
        <v>0</v>
      </c>
      <c r="O195" s="24">
        <f t="shared" ref="O195:T195" si="108">O194</f>
        <v>10</v>
      </c>
      <c r="P195" s="31">
        <f t="shared" si="108"/>
        <v>10</v>
      </c>
      <c r="Q195" s="31">
        <f>Q194</f>
        <v>0</v>
      </c>
      <c r="R195" s="32">
        <f t="shared" si="108"/>
        <v>0</v>
      </c>
      <c r="S195" s="33">
        <f t="shared" si="108"/>
        <v>10</v>
      </c>
      <c r="T195" s="33">
        <f t="shared" si="108"/>
        <v>10</v>
      </c>
      <c r="U195" s="299"/>
      <c r="V195" s="300"/>
      <c r="W195" s="300"/>
      <c r="X195" s="300"/>
      <c r="Y195" s="300"/>
      <c r="Z195" s="301"/>
      <c r="AA195" s="326"/>
    </row>
    <row r="196" spans="3:27" ht="17.25" customHeight="1" thickBot="1" x14ac:dyDescent="0.25">
      <c r="C196" s="15" t="s">
        <v>74</v>
      </c>
      <c r="D196" s="436" t="s">
        <v>20</v>
      </c>
      <c r="E196" s="437"/>
      <c r="F196" s="437"/>
      <c r="G196" s="437"/>
      <c r="H196" s="437"/>
      <c r="I196" s="438"/>
      <c r="J196" s="60"/>
      <c r="K196" s="233">
        <f>K111+K123+K140+K158+K167+K177+K183+K195+K189</f>
        <v>7983.3</v>
      </c>
      <c r="L196" s="64">
        <f>L111+L123+L140+L158+L167+L177+L183+L195+L189</f>
        <v>7317.9000000000015</v>
      </c>
      <c r="M196" s="64">
        <f>M111+M123+M140+M158+M167+M177+M183+M195</f>
        <v>5751.6</v>
      </c>
      <c r="N196" s="63">
        <f>N111+N123+N140+N158+N167+N177+N183+N195</f>
        <v>665.4</v>
      </c>
      <c r="O196" s="233">
        <f>O111+O123+O140+O158+O167+O177+O183+O195+O189</f>
        <v>8986.7000000000025</v>
      </c>
      <c r="P196" s="64">
        <f>P111+P123+P140+P158+P167+P177+P183+P195+P189</f>
        <v>8660.6</v>
      </c>
      <c r="Q196" s="64">
        <f>Q111+Q123+Q140+Q158+Q167+Q177+Q183+Q195</f>
        <v>6528.8</v>
      </c>
      <c r="R196" s="63">
        <f>R111+R123+R140+R158+R167+R177+R183+R195</f>
        <v>326.09999999999997</v>
      </c>
      <c r="S196" s="16">
        <f>S111+S123+S140+S158+S167+S177+S183+S195+S189</f>
        <v>8064.1</v>
      </c>
      <c r="T196" s="16">
        <f>T111+T123+T140+T158+T167+T177+T183+T195+T189</f>
        <v>8084.6</v>
      </c>
      <c r="U196" s="439"/>
      <c r="V196" s="440"/>
      <c r="W196" s="440"/>
      <c r="X196" s="440"/>
      <c r="Y196" s="440"/>
      <c r="Z196" s="441"/>
      <c r="AA196" s="326"/>
    </row>
    <row r="197" spans="3:27" s="12" customFormat="1" ht="9" customHeight="1" x14ac:dyDescent="0.2">
      <c r="C197" s="9"/>
      <c r="D197" s="10"/>
      <c r="E197" s="10"/>
      <c r="F197" s="10"/>
      <c r="G197" s="10"/>
      <c r="H197" s="10"/>
      <c r="I197" s="10"/>
      <c r="J197" s="10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326"/>
    </row>
    <row r="198" spans="3:27" s="12" customFormat="1" ht="6" customHeight="1" x14ac:dyDescent="0.2">
      <c r="C198" s="9"/>
      <c r="D198" s="10"/>
      <c r="E198" s="10"/>
      <c r="F198" s="10"/>
      <c r="G198" s="10"/>
      <c r="H198" s="10"/>
      <c r="I198" s="10"/>
      <c r="J198" s="10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326"/>
    </row>
    <row r="199" spans="3:27" ht="12" customHeight="1" x14ac:dyDescent="0.25">
      <c r="C199" s="419" t="s">
        <v>36</v>
      </c>
      <c r="D199" s="419"/>
      <c r="E199" s="419"/>
      <c r="F199" s="419"/>
      <c r="G199" s="419"/>
      <c r="H199" s="419"/>
      <c r="I199" s="419"/>
      <c r="J199" s="419"/>
      <c r="K199" s="132"/>
      <c r="L199" s="132"/>
      <c r="M199" s="132"/>
      <c r="T199" s="198"/>
      <c r="U199" s="198"/>
      <c r="V199" s="198"/>
      <c r="W199" s="198"/>
      <c r="X199" s="198"/>
      <c r="Y199" s="198"/>
      <c r="Z199" s="198"/>
      <c r="AA199" s="198"/>
    </row>
    <row r="200" spans="3:27" ht="15.75" customHeight="1" x14ac:dyDescent="0.25">
      <c r="C200" s="200"/>
      <c r="D200" s="200"/>
      <c r="E200" s="200"/>
      <c r="F200" s="200"/>
      <c r="G200" s="200"/>
      <c r="H200" s="200"/>
      <c r="I200" s="200"/>
      <c r="J200" s="200"/>
      <c r="K200" s="200"/>
      <c r="L200" s="200"/>
      <c r="M200" s="200"/>
      <c r="T200" s="198"/>
      <c r="U200" s="198"/>
      <c r="V200" s="198"/>
      <c r="W200" s="198"/>
      <c r="X200" s="198"/>
      <c r="Y200" s="198"/>
      <c r="Z200" s="198"/>
      <c r="AA200" s="198"/>
    </row>
    <row r="201" spans="3:27" ht="15.75" customHeight="1" x14ac:dyDescent="0.25">
      <c r="C201" s="200"/>
      <c r="D201" s="200"/>
      <c r="E201" s="200"/>
      <c r="F201" s="200"/>
      <c r="G201" s="200"/>
      <c r="H201" s="200"/>
      <c r="I201" s="412" t="s">
        <v>13</v>
      </c>
      <c r="J201" s="412"/>
      <c r="K201" s="412"/>
      <c r="L201" s="200"/>
      <c r="T201" s="198"/>
      <c r="U201" s="198"/>
      <c r="V201" s="198"/>
      <c r="W201" s="198"/>
      <c r="X201" s="198"/>
      <c r="Y201" s="198"/>
      <c r="Z201" s="198"/>
      <c r="AA201" s="198"/>
    </row>
    <row r="202" spans="3:27" ht="11.25" customHeight="1" thickBot="1" x14ac:dyDescent="0.3">
      <c r="E202" s="7"/>
      <c r="F202" s="8"/>
      <c r="G202" s="8"/>
      <c r="H202" s="133"/>
      <c r="I202" s="133"/>
      <c r="J202" s="133"/>
      <c r="K202" s="134"/>
      <c r="L202" s="134"/>
      <c r="M202" s="134"/>
      <c r="N202" s="134"/>
      <c r="O202" s="134"/>
      <c r="P202" s="134"/>
      <c r="Q202" s="134"/>
      <c r="R202" s="134"/>
    </row>
    <row r="203" spans="3:27" ht="11.25" customHeight="1" x14ac:dyDescent="0.2">
      <c r="C203" s="431" t="s">
        <v>22</v>
      </c>
      <c r="D203" s="432"/>
      <c r="E203" s="432"/>
      <c r="F203" s="432"/>
      <c r="G203" s="408" t="s">
        <v>177</v>
      </c>
      <c r="H203" s="408"/>
      <c r="I203" s="408" t="s">
        <v>173</v>
      </c>
      <c r="J203" s="408"/>
      <c r="K203" s="408" t="s">
        <v>156</v>
      </c>
      <c r="L203" s="408"/>
      <c r="M203" s="408" t="s">
        <v>174</v>
      </c>
      <c r="N203" s="410"/>
      <c r="O203" s="65"/>
      <c r="P203" s="134"/>
      <c r="Q203" s="134"/>
      <c r="R203" s="134"/>
    </row>
    <row r="204" spans="3:27" ht="12.75" customHeight="1" x14ac:dyDescent="0.2">
      <c r="C204" s="433"/>
      <c r="D204" s="434"/>
      <c r="E204" s="434"/>
      <c r="F204" s="434"/>
      <c r="G204" s="409"/>
      <c r="H204" s="409"/>
      <c r="I204" s="409"/>
      <c r="J204" s="409"/>
      <c r="K204" s="409"/>
      <c r="L204" s="409"/>
      <c r="M204" s="409"/>
      <c r="N204" s="411"/>
      <c r="O204" s="65"/>
    </row>
    <row r="205" spans="3:27" ht="12" customHeight="1" x14ac:dyDescent="0.2">
      <c r="C205" s="433"/>
      <c r="D205" s="434"/>
      <c r="E205" s="434"/>
      <c r="F205" s="434"/>
      <c r="G205" s="409"/>
      <c r="H205" s="409"/>
      <c r="I205" s="409"/>
      <c r="J205" s="409"/>
      <c r="K205" s="409"/>
      <c r="L205" s="409"/>
      <c r="M205" s="409"/>
      <c r="N205" s="411"/>
      <c r="O205" s="65"/>
    </row>
    <row r="206" spans="3:27" ht="12.75" customHeight="1" x14ac:dyDescent="0.2">
      <c r="C206" s="433"/>
      <c r="D206" s="434"/>
      <c r="E206" s="434"/>
      <c r="F206" s="434"/>
      <c r="G206" s="409"/>
      <c r="H206" s="409"/>
      <c r="I206" s="409"/>
      <c r="J206" s="409"/>
      <c r="K206" s="409"/>
      <c r="L206" s="409"/>
      <c r="M206" s="409"/>
      <c r="N206" s="411"/>
      <c r="O206" s="65"/>
    </row>
    <row r="207" spans="3:27" ht="12.75" customHeight="1" x14ac:dyDescent="0.2">
      <c r="C207" s="351" t="s">
        <v>23</v>
      </c>
      <c r="D207" s="352"/>
      <c r="E207" s="352"/>
      <c r="F207" s="352"/>
      <c r="G207" s="429">
        <f>G208+G210</f>
        <v>7983.3000000000011</v>
      </c>
      <c r="H207" s="429"/>
      <c r="I207" s="429">
        <f>I208+I210</f>
        <v>8986.7000000000007</v>
      </c>
      <c r="J207" s="429"/>
      <c r="K207" s="429">
        <f>K208+K210</f>
        <v>8064.1</v>
      </c>
      <c r="L207" s="429"/>
      <c r="M207" s="429">
        <f>M208+M210</f>
        <v>8084.6</v>
      </c>
      <c r="N207" s="435"/>
      <c r="O207" s="65"/>
    </row>
    <row r="208" spans="3:27" ht="15.75" customHeight="1" x14ac:dyDescent="0.2">
      <c r="C208" s="413" t="s">
        <v>24</v>
      </c>
      <c r="D208" s="414"/>
      <c r="E208" s="414"/>
      <c r="F208" s="414"/>
      <c r="G208" s="350">
        <f>L196</f>
        <v>7317.9000000000015</v>
      </c>
      <c r="H208" s="350"/>
      <c r="I208" s="350">
        <f>P196</f>
        <v>8660.6</v>
      </c>
      <c r="J208" s="350"/>
      <c r="K208" s="350">
        <f>S196-K210</f>
        <v>8059.9000000000005</v>
      </c>
      <c r="L208" s="350"/>
      <c r="M208" s="350">
        <f>T196-M210</f>
        <v>8084.6</v>
      </c>
      <c r="N208" s="407"/>
      <c r="O208" s="66"/>
    </row>
    <row r="209" spans="3:15" ht="12.75" customHeight="1" x14ac:dyDescent="0.2">
      <c r="C209" s="417" t="s">
        <v>25</v>
      </c>
      <c r="D209" s="418"/>
      <c r="E209" s="418"/>
      <c r="F209" s="418"/>
      <c r="G209" s="350">
        <f>M196</f>
        <v>5751.6</v>
      </c>
      <c r="H209" s="350"/>
      <c r="I209" s="350">
        <f>Q196</f>
        <v>6528.8</v>
      </c>
      <c r="J209" s="350"/>
      <c r="K209" s="350">
        <v>6202.2</v>
      </c>
      <c r="L209" s="350"/>
      <c r="M209" s="350">
        <v>6202.2</v>
      </c>
      <c r="N209" s="407"/>
      <c r="O209" s="66"/>
    </row>
    <row r="210" spans="3:15" ht="12.75" customHeight="1" x14ac:dyDescent="0.2">
      <c r="C210" s="413" t="s">
        <v>26</v>
      </c>
      <c r="D210" s="414"/>
      <c r="E210" s="414"/>
      <c r="F210" s="414"/>
      <c r="G210" s="350">
        <f>N196</f>
        <v>665.4</v>
      </c>
      <c r="H210" s="350"/>
      <c r="I210" s="350">
        <f>R196</f>
        <v>326.09999999999997</v>
      </c>
      <c r="J210" s="350"/>
      <c r="K210" s="350">
        <v>4.2</v>
      </c>
      <c r="L210" s="350"/>
      <c r="M210" s="350"/>
      <c r="N210" s="407"/>
      <c r="O210" s="66"/>
    </row>
    <row r="211" spans="3:15" ht="12.75" customHeight="1" x14ac:dyDescent="0.2">
      <c r="C211" s="351" t="s">
        <v>27</v>
      </c>
      <c r="D211" s="352"/>
      <c r="E211" s="352"/>
      <c r="F211" s="352"/>
      <c r="G211" s="429">
        <f>G212+G216+G217+G218</f>
        <v>7983.2999999999993</v>
      </c>
      <c r="H211" s="429"/>
      <c r="I211" s="429">
        <f>I212+I216+I217+I218</f>
        <v>8986.7000000000007</v>
      </c>
      <c r="J211" s="429"/>
      <c r="K211" s="429">
        <f>K212+K216+K217+K218</f>
        <v>8064.1</v>
      </c>
      <c r="L211" s="429"/>
      <c r="M211" s="429">
        <f>M212+M216+M217+M218</f>
        <v>8084.6</v>
      </c>
      <c r="N211" s="435"/>
      <c r="O211" s="65"/>
    </row>
    <row r="212" spans="3:15" ht="30.75" customHeight="1" x14ac:dyDescent="0.2">
      <c r="C212" s="423" t="s">
        <v>28</v>
      </c>
      <c r="D212" s="424"/>
      <c r="E212" s="424"/>
      <c r="F212" s="424"/>
      <c r="G212" s="343">
        <f>G213</f>
        <v>7715.2</v>
      </c>
      <c r="H212" s="343"/>
      <c r="I212" s="343">
        <f>I213</f>
        <v>8845.2999999999993</v>
      </c>
      <c r="J212" s="343"/>
      <c r="K212" s="343">
        <f>K213</f>
        <v>7949.6</v>
      </c>
      <c r="L212" s="343"/>
      <c r="M212" s="343">
        <f>M213</f>
        <v>8001.6</v>
      </c>
      <c r="N212" s="509"/>
      <c r="O212" s="65"/>
    </row>
    <row r="213" spans="3:15" ht="30" customHeight="1" x14ac:dyDescent="0.2">
      <c r="C213" s="413" t="s">
        <v>29</v>
      </c>
      <c r="D213" s="414"/>
      <c r="E213" s="414"/>
      <c r="F213" s="414"/>
      <c r="G213" s="345">
        <f>G214+G215</f>
        <v>7715.2</v>
      </c>
      <c r="H213" s="345"/>
      <c r="I213" s="345">
        <f>I214+I215</f>
        <v>8845.2999999999993</v>
      </c>
      <c r="J213" s="345"/>
      <c r="K213" s="345">
        <f>K214+K215</f>
        <v>7949.6</v>
      </c>
      <c r="L213" s="345"/>
      <c r="M213" s="345">
        <f>M214+M215</f>
        <v>8001.6</v>
      </c>
      <c r="N213" s="508"/>
      <c r="O213" s="65"/>
    </row>
    <row r="214" spans="3:15" ht="32.25" customHeight="1" x14ac:dyDescent="0.2">
      <c r="C214" s="417" t="s">
        <v>109</v>
      </c>
      <c r="D214" s="418"/>
      <c r="E214" s="418"/>
      <c r="F214" s="418"/>
      <c r="G214" s="344">
        <f>K22+K28+K32+K35+K39+K49+K56+K62+K69+K75+K82+K88+K96+K187+K99+K103+K104+K105+K106+K107+K108+K109+K127+K135+K148+K162+K171+K175+K181+K193+K25</f>
        <v>3103.9000000000005</v>
      </c>
      <c r="H214" s="344"/>
      <c r="I214" s="344">
        <f>O22+O28+O32+O35+O39+O49+O56+O62+O69+O75+O82+O88+O96+O25+O99+O103+O104+O105+O106+O107+O108+O109+O127+O148+O162+O171+O175+O193+O187+O181+O135</f>
        <v>3325</v>
      </c>
      <c r="J214" s="344"/>
      <c r="K214" s="344">
        <f>S22+S28+S32+S35+S39+S49+S56+S62+S69+S75+S82+S88+S96+S25+S99+S103+S104+S105+S106+S107+S108+S109+S127+S148+S171+S175+S193+S187+S162+S135+S181</f>
        <v>2924.9000000000005</v>
      </c>
      <c r="L214" s="344"/>
      <c r="M214" s="344">
        <f>T22+T28+T32+T35+T39+T49+T56+T62+T69+T75+T82+T88+T96+T25+T99+T103+T104+T105+T106+T107+T108+T109+T127+T148+T171+T175+T181+T193+T187+T162+T135</f>
        <v>2976.9000000000005</v>
      </c>
      <c r="N214" s="430"/>
      <c r="O214" s="66"/>
    </row>
    <row r="215" spans="3:15" ht="36.75" customHeight="1" x14ac:dyDescent="0.2">
      <c r="C215" s="417" t="s">
        <v>110</v>
      </c>
      <c r="D215" s="418"/>
      <c r="E215" s="418"/>
      <c r="F215" s="418"/>
      <c r="G215" s="344">
        <f>K21+K27+K30+K34+K37+K47+K54+K60+K67+K74+K80+K86+K94+K24+K98+K117+K121+K144+K19+K131+K95+K81+K61+K55+K48+K38+K31+K87+K115</f>
        <v>4611.2999999999993</v>
      </c>
      <c r="H215" s="344"/>
      <c r="I215" s="344">
        <f>O21+O27+O30+O34+O37+O47+O54+O60+O67+O74+O80+O86+O94+O24+O98+O117+O121+O144+O131+O31+O38+O48+O55+O61+O81+O95+O19+O87+O115+O138+O77+O68</f>
        <v>5520.2999999999984</v>
      </c>
      <c r="J215" s="344"/>
      <c r="K215" s="344">
        <f>S21+S27+S30+S34+S37+S47+S54+S60+S67+S74+S80+S86+S94+S24+S98+S117+S121+S144+S131+S115</f>
        <v>5024.7</v>
      </c>
      <c r="L215" s="344"/>
      <c r="M215" s="344">
        <f>T21+T27+T30+T37+T34+T47+T54+T60+T67+T74+T80+T86+T94+T24+T98+T117+T121+T144+T131+T19+T115</f>
        <v>5024.7</v>
      </c>
      <c r="N215" s="430"/>
      <c r="O215" s="66"/>
    </row>
    <row r="216" spans="3:15" ht="30.75" customHeight="1" x14ac:dyDescent="0.2">
      <c r="C216" s="423" t="s">
        <v>30</v>
      </c>
      <c r="D216" s="424"/>
      <c r="E216" s="424"/>
      <c r="F216" s="424"/>
      <c r="G216" s="343">
        <f>K153+K84+K78+K72+K64+K57+K50+K155</f>
        <v>105.5</v>
      </c>
      <c r="H216" s="343"/>
      <c r="I216" s="343">
        <f>O43+O153+O155+O136</f>
        <v>78.600000000000009</v>
      </c>
      <c r="J216" s="343"/>
      <c r="K216" s="343">
        <f>S43+S153+S155</f>
        <v>70</v>
      </c>
      <c r="L216" s="343"/>
      <c r="M216" s="343">
        <f>T43+T155</f>
        <v>70</v>
      </c>
      <c r="N216" s="509"/>
      <c r="O216" s="65">
        <v>0</v>
      </c>
    </row>
    <row r="217" spans="3:15" ht="42.75" customHeight="1" x14ac:dyDescent="0.2">
      <c r="C217" s="423" t="s">
        <v>31</v>
      </c>
      <c r="D217" s="424"/>
      <c r="E217" s="424"/>
      <c r="F217" s="424"/>
      <c r="G217" s="343">
        <f>K156+K76+K70+K63+K51</f>
        <v>145.4</v>
      </c>
      <c r="H217" s="343"/>
      <c r="I217" s="343">
        <f>O156+O70+O63+O76+O51</f>
        <v>35.599999999999994</v>
      </c>
      <c r="J217" s="343"/>
      <c r="K217" s="343">
        <f>S156+S63+S76</f>
        <v>42</v>
      </c>
      <c r="L217" s="343"/>
      <c r="M217" s="343">
        <f>T156</f>
        <v>12</v>
      </c>
      <c r="N217" s="509"/>
      <c r="O217" s="65"/>
    </row>
    <row r="218" spans="3:15" ht="25.5" customHeight="1" thickBot="1" x14ac:dyDescent="0.25">
      <c r="C218" s="425" t="s">
        <v>32</v>
      </c>
      <c r="D218" s="426"/>
      <c r="E218" s="426"/>
      <c r="F218" s="426"/>
      <c r="G218" s="428">
        <f>K152+K89+K83+K77+K71+K65+K58+K52</f>
        <v>17.2</v>
      </c>
      <c r="H218" s="428"/>
      <c r="I218" s="428">
        <f>O152+O45</f>
        <v>27.200000000000003</v>
      </c>
      <c r="J218" s="428"/>
      <c r="K218" s="428">
        <f>S152+S45</f>
        <v>2.5</v>
      </c>
      <c r="L218" s="428"/>
      <c r="M218" s="428">
        <f>T152+T45</f>
        <v>1</v>
      </c>
      <c r="N218" s="428"/>
      <c r="O218" s="65"/>
    </row>
    <row r="219" spans="3:15" ht="9" customHeight="1" x14ac:dyDescent="0.2"/>
    <row r="220" spans="3:15" ht="26.25" customHeight="1" x14ac:dyDescent="0.2">
      <c r="C220" s="427" t="s">
        <v>33</v>
      </c>
      <c r="D220" s="427"/>
      <c r="E220" s="427"/>
      <c r="F220" s="427"/>
      <c r="G220" s="427"/>
      <c r="H220" s="427"/>
      <c r="I220" s="427"/>
      <c r="J220" s="427"/>
      <c r="K220" s="427"/>
      <c r="L220" s="427"/>
      <c r="M220" s="427"/>
    </row>
    <row r="221" spans="3:15" ht="29.25" customHeight="1" x14ac:dyDescent="0.2">
      <c r="C221" s="422" t="s">
        <v>34</v>
      </c>
      <c r="D221" s="422"/>
      <c r="E221" s="422"/>
      <c r="F221" s="422"/>
      <c r="G221" s="422"/>
      <c r="H221" s="422"/>
      <c r="I221" s="422"/>
      <c r="J221" s="422"/>
      <c r="K221" s="422"/>
      <c r="L221" s="422"/>
      <c r="M221" s="422"/>
    </row>
    <row r="222" spans="3:15" ht="28.5" customHeight="1" x14ac:dyDescent="0.2">
      <c r="C222" s="422" t="s">
        <v>35</v>
      </c>
      <c r="D222" s="422"/>
      <c r="E222" s="422"/>
      <c r="F222" s="422"/>
      <c r="G222" s="422"/>
      <c r="H222" s="422"/>
      <c r="I222" s="422"/>
      <c r="J222" s="422"/>
      <c r="K222" s="422"/>
      <c r="L222" s="422"/>
      <c r="M222" s="422"/>
    </row>
    <row r="223" spans="3:15" ht="12.75" x14ac:dyDescent="0.2">
      <c r="C223" s="201"/>
      <c r="D223" s="201"/>
      <c r="E223" s="201"/>
      <c r="F223" s="201"/>
      <c r="G223" s="201"/>
      <c r="H223" s="201"/>
      <c r="I223" s="201"/>
      <c r="J223" s="201"/>
      <c r="K223" s="201"/>
      <c r="L223" s="201"/>
      <c r="M223" s="201"/>
    </row>
    <row r="224" spans="3:15" ht="12.75" x14ac:dyDescent="0.2">
      <c r="C224" s="201"/>
      <c r="D224" s="201"/>
      <c r="E224" s="201"/>
      <c r="F224" s="201"/>
      <c r="G224" s="201"/>
      <c r="H224" s="201"/>
      <c r="I224" s="201"/>
      <c r="J224" s="201"/>
      <c r="K224" s="201"/>
      <c r="L224" s="201"/>
      <c r="M224" s="201"/>
    </row>
    <row r="225" spans="13:13" ht="15" customHeight="1" x14ac:dyDescent="0.2">
      <c r="M225" s="201"/>
    </row>
  </sheetData>
  <sheetProtection selectLockedCells="1" selectUnlockedCells="1"/>
  <mergeCells count="482">
    <mergeCell ref="G161:G165"/>
    <mergeCell ref="Y154:Y156"/>
    <mergeCell ref="C102:C109"/>
    <mergeCell ref="F120:F121"/>
    <mergeCell ref="U111:Z111"/>
    <mergeCell ref="W116:W117"/>
    <mergeCell ref="D120:D121"/>
    <mergeCell ref="C40:C89"/>
    <mergeCell ref="D40:D89"/>
    <mergeCell ref="E40:E89"/>
    <mergeCell ref="F73:F78"/>
    <mergeCell ref="F85:F89"/>
    <mergeCell ref="F40:F45"/>
    <mergeCell ref="F66:F72"/>
    <mergeCell ref="C90:C99"/>
    <mergeCell ref="F46:F52"/>
    <mergeCell ref="F59:F65"/>
    <mergeCell ref="F53:F58"/>
    <mergeCell ref="F93:F96"/>
    <mergeCell ref="F79:F84"/>
    <mergeCell ref="E102:E109"/>
    <mergeCell ref="E100:I100"/>
    <mergeCell ref="U110:Z110"/>
    <mergeCell ref="I93:I96"/>
    <mergeCell ref="X120:X121"/>
    <mergeCell ref="Z174:Z175"/>
    <mergeCell ref="C154:C156"/>
    <mergeCell ref="F154:F156"/>
    <mergeCell ref="L162:L165"/>
    <mergeCell ref="J162:J165"/>
    <mergeCell ref="T162:T165"/>
    <mergeCell ref="R162:R165"/>
    <mergeCell ref="U157:Z157"/>
    <mergeCell ref="S131:S133"/>
    <mergeCell ref="R131:R133"/>
    <mergeCell ref="Q131:Q133"/>
    <mergeCell ref="Z137:Z138"/>
    <mergeCell ref="Z154:Z156"/>
    <mergeCell ref="C161:C165"/>
    <mergeCell ref="D158:I158"/>
    <mergeCell ref="E160:Z160"/>
    <mergeCell ref="K162:K165"/>
    <mergeCell ref="D159:Z159"/>
    <mergeCell ref="I161:I165"/>
    <mergeCell ref="U158:Z158"/>
    <mergeCell ref="P162:P165"/>
    <mergeCell ref="N162:N165"/>
    <mergeCell ref="F161:F165"/>
    <mergeCell ref="H170:H171"/>
    <mergeCell ref="D167:I167"/>
    <mergeCell ref="G116:G117"/>
    <mergeCell ref="G120:G121"/>
    <mergeCell ref="U139:Z139"/>
    <mergeCell ref="Y150:Y151"/>
    <mergeCell ref="D124:Z124"/>
    <mergeCell ref="K218:L218"/>
    <mergeCell ref="I90:I92"/>
    <mergeCell ref="Z116:Z117"/>
    <mergeCell ref="D111:I111"/>
    <mergeCell ref="F116:F117"/>
    <mergeCell ref="F97:F99"/>
    <mergeCell ref="H90:H92"/>
    <mergeCell ref="M213:N213"/>
    <mergeCell ref="M212:N212"/>
    <mergeCell ref="K217:L217"/>
    <mergeCell ref="K216:L216"/>
    <mergeCell ref="K215:L215"/>
    <mergeCell ref="K214:L214"/>
    <mergeCell ref="K213:L213"/>
    <mergeCell ref="K212:L212"/>
    <mergeCell ref="M217:N217"/>
    <mergeCell ref="M216:N216"/>
    <mergeCell ref="D102:D109"/>
    <mergeCell ref="W126:W127"/>
    <mergeCell ref="O127:O130"/>
    <mergeCell ref="E154:E156"/>
    <mergeCell ref="G15:G17"/>
    <mergeCell ref="H59:H65"/>
    <mergeCell ref="I46:I52"/>
    <mergeCell ref="G73:G78"/>
    <mergeCell ref="U15:U17"/>
    <mergeCell ref="I26:I28"/>
    <mergeCell ref="I29:I32"/>
    <mergeCell ref="I36:I39"/>
    <mergeCell ref="H46:H52"/>
    <mergeCell ref="H73:H78"/>
    <mergeCell ref="I66:I72"/>
    <mergeCell ref="H66:H72"/>
    <mergeCell ref="I20:I22"/>
    <mergeCell ref="G40:G45"/>
    <mergeCell ref="G46:G52"/>
    <mergeCell ref="I33:I35"/>
    <mergeCell ref="H15:H17"/>
    <mergeCell ref="D116:D117"/>
    <mergeCell ref="V120:V121"/>
    <mergeCell ref="G20:G22"/>
    <mergeCell ref="D170:D171"/>
    <mergeCell ref="D168:Z168"/>
    <mergeCell ref="I126:I138"/>
    <mergeCell ref="K131:K133"/>
    <mergeCell ref="Q144:Q147"/>
    <mergeCell ref="O148:O151"/>
    <mergeCell ref="M148:M151"/>
    <mergeCell ref="S148:S151"/>
    <mergeCell ref="T127:T130"/>
    <mergeCell ref="X126:X127"/>
    <mergeCell ref="E157:I157"/>
    <mergeCell ref="H161:H165"/>
    <mergeCell ref="D161:D165"/>
    <mergeCell ref="Q162:Q165"/>
    <mergeCell ref="W134:W136"/>
    <mergeCell ref="X134:X136"/>
    <mergeCell ref="Y134:Y136"/>
    <mergeCell ref="Z134:Z136"/>
    <mergeCell ref="D154:D156"/>
    <mergeCell ref="G143:G153"/>
    <mergeCell ref="W154:W156"/>
    <mergeCell ref="S162:S165"/>
    <mergeCell ref="M162:M165"/>
    <mergeCell ref="O162:O165"/>
    <mergeCell ref="X154:X156"/>
    <mergeCell ref="I23:I25"/>
    <mergeCell ref="Y116:Y117"/>
    <mergeCell ref="G26:G28"/>
    <mergeCell ref="H23:H25"/>
    <mergeCell ref="I53:I58"/>
    <mergeCell ref="I73:I78"/>
    <mergeCell ref="I59:I65"/>
    <mergeCell ref="U122:Z122"/>
    <mergeCell ref="W120:W121"/>
    <mergeCell ref="I154:I156"/>
    <mergeCell ref="S144:S147"/>
    <mergeCell ref="R144:R147"/>
    <mergeCell ref="U100:Z100"/>
    <mergeCell ref="D112:Z112"/>
    <mergeCell ref="Y114:Y115"/>
    <mergeCell ref="O144:O147"/>
    <mergeCell ref="L144:L147"/>
    <mergeCell ref="K148:K151"/>
    <mergeCell ref="G126:G138"/>
    <mergeCell ref="P131:P133"/>
    <mergeCell ref="E126:E133"/>
    <mergeCell ref="D140:I140"/>
    <mergeCell ref="D143:D153"/>
    <mergeCell ref="E161:E165"/>
    <mergeCell ref="U140:Z140"/>
    <mergeCell ref="K144:K147"/>
    <mergeCell ref="M144:M147"/>
    <mergeCell ref="T148:T151"/>
    <mergeCell ref="G154:G156"/>
    <mergeCell ref="H154:H156"/>
    <mergeCell ref="Y120:Y121"/>
    <mergeCell ref="V154:V156"/>
    <mergeCell ref="X150:X151"/>
    <mergeCell ref="W150:W151"/>
    <mergeCell ref="V150:V151"/>
    <mergeCell ref="U150:U151"/>
    <mergeCell ref="T144:T147"/>
    <mergeCell ref="S127:S130"/>
    <mergeCell ref="J127:J130"/>
    <mergeCell ref="J131:J133"/>
    <mergeCell ref="J144:J147"/>
    <mergeCell ref="N148:N151"/>
    <mergeCell ref="N144:N147"/>
    <mergeCell ref="U154:U156"/>
    <mergeCell ref="H143:H153"/>
    <mergeCell ref="I143:I153"/>
    <mergeCell ref="P144:P147"/>
    <mergeCell ref="D13:Z13"/>
    <mergeCell ref="E14:Z14"/>
    <mergeCell ref="Z15:Z17"/>
    <mergeCell ref="Z120:Z121"/>
    <mergeCell ref="D15:D39"/>
    <mergeCell ref="E15:E39"/>
    <mergeCell ref="F15:F17"/>
    <mergeCell ref="I97:I99"/>
    <mergeCell ref="F23:F25"/>
    <mergeCell ref="V15:V17"/>
    <mergeCell ref="W15:W17"/>
    <mergeCell ref="X15:X17"/>
    <mergeCell ref="F20:F22"/>
    <mergeCell ref="E90:E99"/>
    <mergeCell ref="D90:D99"/>
    <mergeCell ref="H29:H32"/>
    <mergeCell ref="G29:G32"/>
    <mergeCell ref="F29:F32"/>
    <mergeCell ref="H26:H28"/>
    <mergeCell ref="H20:H22"/>
    <mergeCell ref="H33:H35"/>
    <mergeCell ref="G33:G35"/>
    <mergeCell ref="E113:Z113"/>
    <mergeCell ref="I15:I17"/>
    <mergeCell ref="AA7:AA198"/>
    <mergeCell ref="D196:I196"/>
    <mergeCell ref="W9:Z9"/>
    <mergeCell ref="U196:Z196"/>
    <mergeCell ref="P10:Q10"/>
    <mergeCell ref="K8:N9"/>
    <mergeCell ref="N10:N11"/>
    <mergeCell ref="C12:Z12"/>
    <mergeCell ref="R10:R11"/>
    <mergeCell ref="U37:U39"/>
    <mergeCell ref="D8:D11"/>
    <mergeCell ref="F8:F11"/>
    <mergeCell ref="E8:E11"/>
    <mergeCell ref="H8:H11"/>
    <mergeCell ref="G8:G11"/>
    <mergeCell ref="E101:Z101"/>
    <mergeCell ref="I8:I11"/>
    <mergeCell ref="S8:S11"/>
    <mergeCell ref="G23:G25"/>
    <mergeCell ref="I120:I121"/>
    <mergeCell ref="H120:H121"/>
    <mergeCell ref="C15:C39"/>
    <mergeCell ref="K10:K11"/>
    <mergeCell ref="O8:R9"/>
    <mergeCell ref="I211:J211"/>
    <mergeCell ref="I203:J206"/>
    <mergeCell ref="I210:J210"/>
    <mergeCell ref="I209:J209"/>
    <mergeCell ref="I208:J208"/>
    <mergeCell ref="I207:J207"/>
    <mergeCell ref="D190:Z190"/>
    <mergeCell ref="E191:Z191"/>
    <mergeCell ref="U177:Z177"/>
    <mergeCell ref="Z192:Z193"/>
    <mergeCell ref="U192:U193"/>
    <mergeCell ref="V192:V193"/>
    <mergeCell ref="X192:X193"/>
    <mergeCell ref="Y192:Y193"/>
    <mergeCell ref="D189:I189"/>
    <mergeCell ref="U189:Z189"/>
    <mergeCell ref="D186:D187"/>
    <mergeCell ref="U194:Z194"/>
    <mergeCell ref="M207:N207"/>
    <mergeCell ref="M211:N211"/>
    <mergeCell ref="W186:W187"/>
    <mergeCell ref="U183:Z183"/>
    <mergeCell ref="U182:Z182"/>
    <mergeCell ref="D178:Z178"/>
    <mergeCell ref="G217:H217"/>
    <mergeCell ref="G216:H216"/>
    <mergeCell ref="C215:F215"/>
    <mergeCell ref="C210:F210"/>
    <mergeCell ref="C214:F214"/>
    <mergeCell ref="C212:F212"/>
    <mergeCell ref="E192:E193"/>
    <mergeCell ref="G209:H209"/>
    <mergeCell ref="C213:F213"/>
    <mergeCell ref="C207:F207"/>
    <mergeCell ref="F192:F193"/>
    <mergeCell ref="C203:F206"/>
    <mergeCell ref="G207:H207"/>
    <mergeCell ref="G211:H211"/>
    <mergeCell ref="G203:H206"/>
    <mergeCell ref="G212:H212"/>
    <mergeCell ref="C174:C175"/>
    <mergeCell ref="F180:F181"/>
    <mergeCell ref="G180:G181"/>
    <mergeCell ref="E185:Z185"/>
    <mergeCell ref="U176:Z176"/>
    <mergeCell ref="C222:M222"/>
    <mergeCell ref="C217:F217"/>
    <mergeCell ref="C216:F216"/>
    <mergeCell ref="C218:F218"/>
    <mergeCell ref="C220:M220"/>
    <mergeCell ref="I218:J218"/>
    <mergeCell ref="I217:J217"/>
    <mergeCell ref="G192:G193"/>
    <mergeCell ref="G218:H218"/>
    <mergeCell ref="C221:M221"/>
    <mergeCell ref="M218:N218"/>
    <mergeCell ref="K209:L209"/>
    <mergeCell ref="K208:L208"/>
    <mergeCell ref="K211:L211"/>
    <mergeCell ref="K210:L210"/>
    <mergeCell ref="K207:L207"/>
    <mergeCell ref="M215:N215"/>
    <mergeCell ref="M214:N214"/>
    <mergeCell ref="M210:N210"/>
    <mergeCell ref="C186:C187"/>
    <mergeCell ref="M209:N209"/>
    <mergeCell ref="M208:N208"/>
    <mergeCell ref="K203:L206"/>
    <mergeCell ref="M203:N206"/>
    <mergeCell ref="I192:I193"/>
    <mergeCell ref="D195:I195"/>
    <mergeCell ref="E186:E187"/>
    <mergeCell ref="I201:K201"/>
    <mergeCell ref="C208:F208"/>
    <mergeCell ref="E188:I188"/>
    <mergeCell ref="F186:F187"/>
    <mergeCell ref="G186:G187"/>
    <mergeCell ref="H186:H187"/>
    <mergeCell ref="C209:F209"/>
    <mergeCell ref="C192:C193"/>
    <mergeCell ref="C199:J199"/>
    <mergeCell ref="I186:I187"/>
    <mergeCell ref="D177:I177"/>
    <mergeCell ref="D183:I183"/>
    <mergeCell ref="H192:H193"/>
    <mergeCell ref="W192:W193"/>
    <mergeCell ref="D174:D175"/>
    <mergeCell ref="E176:I176"/>
    <mergeCell ref="H180:H181"/>
    <mergeCell ref="Y186:Y187"/>
    <mergeCell ref="E180:E181"/>
    <mergeCell ref="U186:U187"/>
    <mergeCell ref="E179:Z179"/>
    <mergeCell ref="Z180:Z181"/>
    <mergeCell ref="I180:I181"/>
    <mergeCell ref="U180:U181"/>
    <mergeCell ref="V180:V181"/>
    <mergeCell ref="W180:W181"/>
    <mergeCell ref="X180:X181"/>
    <mergeCell ref="Y180:Y181"/>
    <mergeCell ref="Z186:Z187"/>
    <mergeCell ref="D184:Z184"/>
    <mergeCell ref="V186:V187"/>
    <mergeCell ref="X186:X187"/>
    <mergeCell ref="X174:X175"/>
    <mergeCell ref="C143:C153"/>
    <mergeCell ref="E143:E153"/>
    <mergeCell ref="C126:C133"/>
    <mergeCell ref="D126:D133"/>
    <mergeCell ref="F126:F133"/>
    <mergeCell ref="H126:H138"/>
    <mergeCell ref="D141:Z141"/>
    <mergeCell ref="E142:Z142"/>
    <mergeCell ref="Z150:Z151"/>
    <mergeCell ref="L148:L151"/>
    <mergeCell ref="U137:U138"/>
    <mergeCell ref="R148:R151"/>
    <mergeCell ref="Q148:Q151"/>
    <mergeCell ref="P148:P151"/>
    <mergeCell ref="W137:W138"/>
    <mergeCell ref="X137:X138"/>
    <mergeCell ref="F143:F153"/>
    <mergeCell ref="Y126:Y127"/>
    <mergeCell ref="Z126:Z127"/>
    <mergeCell ref="V126:V127"/>
    <mergeCell ref="U126:U127"/>
    <mergeCell ref="T131:T133"/>
    <mergeCell ref="L127:L130"/>
    <mergeCell ref="N131:N133"/>
    <mergeCell ref="U166:Z166"/>
    <mergeCell ref="U167:Z167"/>
    <mergeCell ref="U188:Z188"/>
    <mergeCell ref="G208:H208"/>
    <mergeCell ref="C137:C138"/>
    <mergeCell ref="D137:D138"/>
    <mergeCell ref="E137:E138"/>
    <mergeCell ref="F137:F138"/>
    <mergeCell ref="E139:I139"/>
    <mergeCell ref="U195:Z195"/>
    <mergeCell ref="D192:D193"/>
    <mergeCell ref="E194:I194"/>
    <mergeCell ref="I170:I171"/>
    <mergeCell ref="I174:I175"/>
    <mergeCell ref="E174:E175"/>
    <mergeCell ref="G174:G175"/>
    <mergeCell ref="U172:Z172"/>
    <mergeCell ref="V174:V175"/>
    <mergeCell ref="W174:W175"/>
    <mergeCell ref="U174:U175"/>
    <mergeCell ref="F174:F175"/>
    <mergeCell ref="E172:I172"/>
    <mergeCell ref="Y174:Y175"/>
    <mergeCell ref="H174:H175"/>
    <mergeCell ref="F26:F28"/>
    <mergeCell ref="F36:F39"/>
    <mergeCell ref="I40:I45"/>
    <mergeCell ref="I216:J216"/>
    <mergeCell ref="I215:J215"/>
    <mergeCell ref="I214:J214"/>
    <mergeCell ref="I213:J213"/>
    <mergeCell ref="I212:J212"/>
    <mergeCell ref="E166:I166"/>
    <mergeCell ref="J148:J151"/>
    <mergeCell ref="G215:H215"/>
    <mergeCell ref="G214:H214"/>
    <mergeCell ref="G213:H213"/>
    <mergeCell ref="G210:H210"/>
    <mergeCell ref="C211:F211"/>
    <mergeCell ref="C170:C171"/>
    <mergeCell ref="C180:C181"/>
    <mergeCell ref="D180:D181"/>
    <mergeCell ref="E182:I182"/>
    <mergeCell ref="E169:Z169"/>
    <mergeCell ref="G170:G171"/>
    <mergeCell ref="F170:F171"/>
    <mergeCell ref="E170:E171"/>
    <mergeCell ref="G59:G65"/>
    <mergeCell ref="I85:I89"/>
    <mergeCell ref="G85:G89"/>
    <mergeCell ref="G90:G92"/>
    <mergeCell ref="Y15:Y17"/>
    <mergeCell ref="E110:I110"/>
    <mergeCell ref="V1:Z1"/>
    <mergeCell ref="Y5:Z5"/>
    <mergeCell ref="Z10:Z11"/>
    <mergeCell ref="Y10:Y11"/>
    <mergeCell ref="X10:X11"/>
    <mergeCell ref="W10:W11"/>
    <mergeCell ref="U8:Z8"/>
    <mergeCell ref="C7:Z7"/>
    <mergeCell ref="U9:U11"/>
    <mergeCell ref="C4:Z4"/>
    <mergeCell ref="Y2:Z2"/>
    <mergeCell ref="T8:T11"/>
    <mergeCell ref="Y3:Z3"/>
    <mergeCell ref="C8:C11"/>
    <mergeCell ref="V9:V11"/>
    <mergeCell ref="L10:M10"/>
    <mergeCell ref="J8:J11"/>
    <mergeCell ref="O10:O11"/>
    <mergeCell ref="H93:H96"/>
    <mergeCell ref="X114:X115"/>
    <mergeCell ref="R127:R130"/>
    <mergeCell ref="Q127:Q130"/>
    <mergeCell ref="U123:Z123"/>
    <mergeCell ref="I116:I117"/>
    <mergeCell ref="E119:Z119"/>
    <mergeCell ref="U118:Z118"/>
    <mergeCell ref="E118:I118"/>
    <mergeCell ref="F18:F19"/>
    <mergeCell ref="G18:G19"/>
    <mergeCell ref="H18:H19"/>
    <mergeCell ref="I18:I19"/>
    <mergeCell ref="F90:F92"/>
    <mergeCell ref="G36:G39"/>
    <mergeCell ref="H40:H45"/>
    <mergeCell ref="H85:H89"/>
    <mergeCell ref="H53:H58"/>
    <mergeCell ref="G53:G58"/>
    <mergeCell ref="G66:G72"/>
    <mergeCell ref="H36:H39"/>
    <mergeCell ref="G79:G84"/>
    <mergeCell ref="H79:H84"/>
    <mergeCell ref="F33:F35"/>
    <mergeCell ref="I79:I84"/>
    <mergeCell ref="X116:X117"/>
    <mergeCell ref="Y137:Y138"/>
    <mergeCell ref="E122:I122"/>
    <mergeCell ref="E125:Z125"/>
    <mergeCell ref="Z114:Z115"/>
    <mergeCell ref="W114:W115"/>
    <mergeCell ref="G93:G96"/>
    <mergeCell ref="G97:G99"/>
    <mergeCell ref="U116:U117"/>
    <mergeCell ref="P127:P130"/>
    <mergeCell ref="N127:N130"/>
    <mergeCell ref="O131:O133"/>
    <mergeCell ref="H116:H117"/>
    <mergeCell ref="V137:V138"/>
    <mergeCell ref="H97:H99"/>
    <mergeCell ref="V134:V136"/>
    <mergeCell ref="V114:V115"/>
    <mergeCell ref="V116:V117"/>
    <mergeCell ref="K127:K130"/>
    <mergeCell ref="M131:M133"/>
    <mergeCell ref="L131:L133"/>
    <mergeCell ref="D123:I123"/>
    <mergeCell ref="E116:E117"/>
    <mergeCell ref="E120:E121"/>
    <mergeCell ref="C134:C136"/>
    <mergeCell ref="D134:D136"/>
    <mergeCell ref="E134:E136"/>
    <mergeCell ref="F134:F136"/>
    <mergeCell ref="U134:U136"/>
    <mergeCell ref="C114:C115"/>
    <mergeCell ref="D114:D115"/>
    <mergeCell ref="E114:E115"/>
    <mergeCell ref="F114:F115"/>
    <mergeCell ref="G114:G115"/>
    <mergeCell ref="H114:H115"/>
    <mergeCell ref="I114:I115"/>
    <mergeCell ref="U114:U115"/>
    <mergeCell ref="C120:C121"/>
    <mergeCell ref="U120:U121"/>
    <mergeCell ref="C116:C117"/>
    <mergeCell ref="M127:M130"/>
  </mergeCells>
  <pageMargins left="0.39370078740157483" right="0.39370078740157483" top="0.59055118110236215" bottom="0.39370078740157483" header="0.31496062992125984" footer="0.31496062992125984"/>
  <pageSetup paperSize="9" scale="71" firstPageNumber="0" fitToHeight="0" orientation="landscape" r:id="rId1"/>
  <headerFooter alignWithMargins="0"/>
  <rowBreaks count="2" manualBreakCount="2">
    <brk id="28" min="1" max="25" man="1"/>
    <brk id="196" min="1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2022-10-28T06:33:42Z</cp:lastPrinted>
  <dcterms:created xsi:type="dcterms:W3CDTF">2012-09-04T10:49:59Z</dcterms:created>
  <dcterms:modified xsi:type="dcterms:W3CDTF">2022-10-28T06:33:45Z</dcterms:modified>
</cp:coreProperties>
</file>