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\Desktop\2019-02-21 tarybos posėdis\sprendimai\"/>
    </mc:Choice>
  </mc:AlternateContent>
  <bookViews>
    <workbookView xWindow="0" yWindow="0" windowWidth="28800" windowHeight="12435"/>
  </bookViews>
  <sheets>
    <sheet name="Lapas1" sheetId="1" r:id="rId1"/>
    <sheet name="Lapas3" sheetId="3" r:id="rId2"/>
    <sheet name="Lapas2" sheetId="2" r:id="rId3"/>
  </sheets>
  <definedNames>
    <definedName name="_xlnm.Print_Titles" localSheetId="0">Lapas1!$9:$12</definedName>
  </definedNames>
  <calcPr calcId="152511" fullCalcOnLoad="1"/>
</workbook>
</file>

<file path=xl/calcChain.xml><?xml version="1.0" encoding="utf-8"?>
<calcChain xmlns="http://schemas.openxmlformats.org/spreadsheetml/2006/main">
  <c r="G468" i="1" l="1"/>
  <c r="H468" i="1"/>
  <c r="G463" i="1"/>
  <c r="H463" i="1"/>
  <c r="F468" i="1"/>
  <c r="E468" i="1"/>
  <c r="F463" i="1"/>
  <c r="G466" i="1"/>
  <c r="H466" i="1"/>
  <c r="F466" i="1"/>
  <c r="G469" i="1"/>
  <c r="H469" i="1"/>
  <c r="H467" i="1"/>
  <c r="G470" i="1"/>
  <c r="H470" i="1"/>
  <c r="F469" i="1"/>
  <c r="E152" i="1"/>
  <c r="G465" i="1"/>
  <c r="H465" i="1"/>
  <c r="F465" i="1"/>
  <c r="E465" i="1"/>
  <c r="G461" i="1"/>
  <c r="H461" i="1"/>
  <c r="F461" i="1"/>
  <c r="E461" i="1"/>
  <c r="E183" i="1"/>
  <c r="E114" i="1"/>
  <c r="E111" i="1"/>
  <c r="E168" i="1"/>
  <c r="F470" i="1"/>
  <c r="E228" i="1"/>
  <c r="E224" i="1"/>
  <c r="G464" i="1"/>
  <c r="H464" i="1"/>
  <c r="F464" i="1"/>
  <c r="E464" i="1"/>
  <c r="G477" i="1"/>
  <c r="H477" i="1"/>
  <c r="F477" i="1"/>
  <c r="E477" i="1"/>
  <c r="F271" i="1"/>
  <c r="G271" i="1"/>
  <c r="H271" i="1"/>
  <c r="E281" i="1"/>
  <c r="E453" i="1"/>
  <c r="E436" i="1"/>
  <c r="E427" i="1"/>
  <c r="E420" i="1"/>
  <c r="E410" i="1"/>
  <c r="E394" i="1"/>
  <c r="F385" i="1"/>
  <c r="G385" i="1"/>
  <c r="H385" i="1"/>
  <c r="F376" i="1"/>
  <c r="G376" i="1"/>
  <c r="H376" i="1"/>
  <c r="E384" i="1"/>
  <c r="E373" i="1"/>
  <c r="E364" i="1"/>
  <c r="E355" i="1"/>
  <c r="E335" i="1"/>
  <c r="E326" i="1"/>
  <c r="E317" i="1"/>
  <c r="E308" i="1"/>
  <c r="E299" i="1"/>
  <c r="E292" i="1"/>
  <c r="E290" i="1"/>
  <c r="E278" i="1"/>
  <c r="E269" i="1"/>
  <c r="G474" i="1"/>
  <c r="G467" i="1"/>
  <c r="H474" i="1"/>
  <c r="F474" i="1"/>
  <c r="E474" i="1"/>
  <c r="G462" i="1"/>
  <c r="H462" i="1"/>
  <c r="F462" i="1"/>
  <c r="E23" i="1"/>
  <c r="G476" i="1"/>
  <c r="H476" i="1"/>
  <c r="F476" i="1"/>
  <c r="E476" i="1"/>
  <c r="E389" i="1"/>
  <c r="E380" i="1"/>
  <c r="E258" i="1"/>
  <c r="G473" i="1"/>
  <c r="H473" i="1"/>
  <c r="F473" i="1"/>
  <c r="E288" i="1"/>
  <c r="E215" i="1"/>
  <c r="E172" i="1"/>
  <c r="H472" i="1"/>
  <c r="G472" i="1"/>
  <c r="F472" i="1"/>
  <c r="E149" i="1"/>
  <c r="F96" i="1"/>
  <c r="G96" i="1"/>
  <c r="H96" i="1"/>
  <c r="E24" i="1"/>
  <c r="G471" i="1"/>
  <c r="H471" i="1"/>
  <c r="E471" i="1"/>
  <c r="F471" i="1"/>
  <c r="F229" i="1"/>
  <c r="G229" i="1"/>
  <c r="H229" i="1"/>
  <c r="E234" i="1"/>
  <c r="F194" i="1"/>
  <c r="G194" i="1"/>
  <c r="H194" i="1"/>
  <c r="E199" i="1"/>
  <c r="E393" i="1"/>
  <c r="E25" i="1"/>
  <c r="E260" i="1"/>
  <c r="E105" i="1"/>
  <c r="E88" i="1"/>
  <c r="F73" i="1"/>
  <c r="G73" i="1"/>
  <c r="H73" i="1"/>
  <c r="E82" i="1"/>
  <c r="E73" i="1"/>
  <c r="G130" i="1"/>
  <c r="H130" i="1"/>
  <c r="F130" i="1"/>
  <c r="E141" i="1"/>
  <c r="F412" i="1"/>
  <c r="G412" i="1"/>
  <c r="H412" i="1"/>
  <c r="E33" i="1"/>
  <c r="E27" i="1"/>
  <c r="E379" i="1"/>
  <c r="E192" i="1"/>
  <c r="E354" i="1"/>
  <c r="E458" i="1"/>
  <c r="E450" i="1"/>
  <c r="E442" i="1"/>
  <c r="E433" i="1"/>
  <c r="E424" i="1"/>
  <c r="E416" i="1"/>
  <c r="E407" i="1"/>
  <c r="E403" i="1"/>
  <c r="E399" i="1"/>
  <c r="E390" i="1"/>
  <c r="E383" i="1"/>
  <c r="E370" i="1"/>
  <c r="E361" i="1"/>
  <c r="E342" i="1"/>
  <c r="E332" i="1"/>
  <c r="E323" i="1"/>
  <c r="E314" i="1"/>
  <c r="E305" i="1"/>
  <c r="E296" i="1"/>
  <c r="E287" i="1"/>
  <c r="E276" i="1"/>
  <c r="E267" i="1"/>
  <c r="E249" i="1"/>
  <c r="E240" i="1"/>
  <c r="E232" i="1"/>
  <c r="E222" i="1"/>
  <c r="E214" i="1"/>
  <c r="E209" i="1"/>
  <c r="E197" i="1"/>
  <c r="E160" i="1"/>
  <c r="E150" i="1"/>
  <c r="E142" i="1"/>
  <c r="E134" i="1"/>
  <c r="E137" i="1"/>
  <c r="E128" i="1"/>
  <c r="E125" i="1"/>
  <c r="E116" i="1"/>
  <c r="E102" i="1"/>
  <c r="E94" i="1"/>
  <c r="E77" i="1"/>
  <c r="E71" i="1"/>
  <c r="E64" i="1"/>
  <c r="E62" i="1"/>
  <c r="F337" i="1"/>
  <c r="G337" i="1"/>
  <c r="H337" i="1"/>
  <c r="E226" i="1"/>
  <c r="F366" i="1"/>
  <c r="G366" i="1"/>
  <c r="H366" i="1"/>
  <c r="E375" i="1"/>
  <c r="E347" i="1"/>
  <c r="E280" i="1"/>
  <c r="E60" i="1"/>
  <c r="E346" i="1"/>
  <c r="E257" i="1"/>
  <c r="G475" i="1"/>
  <c r="H475" i="1"/>
  <c r="F475" i="1"/>
  <c r="E475" i="1"/>
  <c r="E298" i="1"/>
  <c r="E176" i="1"/>
  <c r="E92" i="1"/>
  <c r="E233" i="1"/>
  <c r="E231" i="1"/>
  <c r="E254" i="1"/>
  <c r="G242" i="1"/>
  <c r="H242" i="1"/>
  <c r="F242" i="1"/>
  <c r="E22" i="1"/>
  <c r="E19" i="1"/>
  <c r="G43" i="1"/>
  <c r="H43" i="1"/>
  <c r="F43" i="1"/>
  <c r="E50" i="1"/>
  <c r="E32" i="1"/>
  <c r="E34" i="1"/>
  <c r="E26" i="1"/>
  <c r="E259" i="1"/>
  <c r="E57" i="1"/>
  <c r="G200" i="1"/>
  <c r="H200" i="1"/>
  <c r="F200" i="1"/>
  <c r="E202" i="1"/>
  <c r="G51" i="1"/>
  <c r="H51" i="1"/>
  <c r="F51" i="1"/>
  <c r="E100" i="1"/>
  <c r="H479" i="1"/>
  <c r="E479" i="1"/>
  <c r="F479" i="1"/>
  <c r="E30" i="1"/>
  <c r="F478" i="1"/>
  <c r="E478" i="1"/>
  <c r="H211" i="1"/>
  <c r="G211" i="1"/>
  <c r="F211" i="1"/>
  <c r="E414" i="1"/>
  <c r="E412" i="1"/>
  <c r="H455" i="1"/>
  <c r="G455" i="1"/>
  <c r="F455" i="1"/>
  <c r="E54" i="1"/>
  <c r="E220" i="1"/>
  <c r="E408" i="1"/>
  <c r="E204" i="1"/>
  <c r="E48" i="1"/>
  <c r="E35" i="1"/>
  <c r="E444" i="1"/>
  <c r="E262" i="1"/>
  <c r="E261" i="1"/>
  <c r="E87" i="1"/>
  <c r="H13" i="1"/>
  <c r="F189" i="1"/>
  <c r="G189" i="1"/>
  <c r="H189" i="1"/>
  <c r="E29" i="1"/>
  <c r="E53" i="1"/>
  <c r="E51" i="1"/>
  <c r="E37" i="1"/>
  <c r="F217" i="1"/>
  <c r="G217" i="1"/>
  <c r="H217" i="1"/>
  <c r="E223" i="1"/>
  <c r="E454" i="1"/>
  <c r="F328" i="1"/>
  <c r="G328" i="1"/>
  <c r="H328" i="1"/>
  <c r="E449" i="1"/>
  <c r="E459" i="1"/>
  <c r="E457" i="1"/>
  <c r="E455" i="1"/>
  <c r="E451" i="1"/>
  <c r="E28" i="1"/>
  <c r="E391" i="1"/>
  <c r="E381" i="1"/>
  <c r="E443" i="1"/>
  <c r="E434" i="1"/>
  <c r="E417" i="1"/>
  <c r="E400" i="1"/>
  <c r="E238" i="1"/>
  <c r="E425" i="1"/>
  <c r="E324" i="1"/>
  <c r="E315" i="1"/>
  <c r="E362" i="1"/>
  <c r="E352" i="1"/>
  <c r="E306" i="1"/>
  <c r="E333" i="1"/>
  <c r="E343" i="1"/>
  <c r="E371" i="1"/>
  <c r="E256" i="1"/>
  <c r="E275" i="1"/>
  <c r="E158" i="1"/>
  <c r="E42" i="1"/>
  <c r="E39" i="1"/>
  <c r="E387" i="1"/>
  <c r="E388" i="1"/>
  <c r="E392" i="1"/>
  <c r="F206" i="1"/>
  <c r="G206" i="1"/>
  <c r="E208" i="1"/>
  <c r="E210" i="1"/>
  <c r="E41" i="1"/>
  <c r="E312" i="1"/>
  <c r="E310" i="1"/>
  <c r="E313" i="1"/>
  <c r="E318" i="1"/>
  <c r="E316" i="1"/>
  <c r="E341" i="1"/>
  <c r="E286" i="1"/>
  <c r="F251" i="1"/>
  <c r="G251" i="1"/>
  <c r="H251" i="1"/>
  <c r="H235" i="1"/>
  <c r="H224" i="1"/>
  <c r="E227" i="1"/>
  <c r="E193" i="1"/>
  <c r="E15" i="1"/>
  <c r="E13" i="1"/>
  <c r="E248" i="1"/>
  <c r="E93" i="1"/>
  <c r="E239" i="1"/>
  <c r="E187" i="1"/>
  <c r="E175" i="1"/>
  <c r="E127" i="1"/>
  <c r="E452" i="1"/>
  <c r="E448" i="1"/>
  <c r="E446" i="1"/>
  <c r="E445" i="1"/>
  <c r="E441" i="1"/>
  <c r="E440" i="1"/>
  <c r="E438" i="1"/>
  <c r="E437" i="1"/>
  <c r="E435" i="1"/>
  <c r="E432" i="1"/>
  <c r="E431" i="1"/>
  <c r="E428" i="1"/>
  <c r="E426" i="1"/>
  <c r="E423" i="1"/>
  <c r="E422" i="1"/>
  <c r="E419" i="1"/>
  <c r="E418" i="1"/>
  <c r="E415" i="1"/>
  <c r="E411" i="1"/>
  <c r="E409" i="1"/>
  <c r="E406" i="1"/>
  <c r="E405" i="1"/>
  <c r="E402" i="1"/>
  <c r="E401" i="1"/>
  <c r="E398" i="1"/>
  <c r="E397" i="1"/>
  <c r="E382" i="1"/>
  <c r="E378" i="1"/>
  <c r="E376" i="1"/>
  <c r="E374" i="1"/>
  <c r="E372" i="1"/>
  <c r="E369" i="1"/>
  <c r="E368" i="1"/>
  <c r="E366" i="1"/>
  <c r="E365" i="1"/>
  <c r="E363" i="1"/>
  <c r="E360" i="1"/>
  <c r="E359" i="1"/>
  <c r="E356" i="1"/>
  <c r="E353" i="1"/>
  <c r="E351" i="1"/>
  <c r="E350" i="1"/>
  <c r="E345" i="1"/>
  <c r="E344" i="1"/>
  <c r="E340" i="1"/>
  <c r="E339" i="1"/>
  <c r="E336" i="1"/>
  <c r="E334" i="1"/>
  <c r="E331" i="1"/>
  <c r="E330" i="1"/>
  <c r="E327" i="1"/>
  <c r="E325" i="1"/>
  <c r="E322" i="1"/>
  <c r="E321" i="1"/>
  <c r="E309" i="1"/>
  <c r="E307" i="1"/>
  <c r="E304" i="1"/>
  <c r="E303" i="1"/>
  <c r="E300" i="1"/>
  <c r="E297" i="1"/>
  <c r="E295" i="1"/>
  <c r="E294" i="1"/>
  <c r="E291" i="1"/>
  <c r="E289" i="1"/>
  <c r="E285" i="1"/>
  <c r="E284" i="1"/>
  <c r="E279" i="1"/>
  <c r="E277" i="1"/>
  <c r="E274" i="1"/>
  <c r="E273" i="1"/>
  <c r="E270" i="1"/>
  <c r="E268" i="1"/>
  <c r="E266" i="1"/>
  <c r="E265" i="1"/>
  <c r="E255" i="1"/>
  <c r="E253" i="1"/>
  <c r="E250" i="1"/>
  <c r="E247" i="1"/>
  <c r="E244" i="1"/>
  <c r="E242" i="1"/>
  <c r="E241" i="1"/>
  <c r="E237" i="1"/>
  <c r="E221" i="1"/>
  <c r="E219" i="1"/>
  <c r="E216" i="1"/>
  <c r="E213" i="1"/>
  <c r="E205" i="1"/>
  <c r="E203" i="1"/>
  <c r="E198" i="1"/>
  <c r="E194" i="1"/>
  <c r="E196" i="1"/>
  <c r="H446" i="1"/>
  <c r="G446" i="1"/>
  <c r="F446" i="1"/>
  <c r="H438" i="1"/>
  <c r="G438" i="1"/>
  <c r="F438" i="1"/>
  <c r="H429" i="1"/>
  <c r="G429" i="1"/>
  <c r="F429" i="1"/>
  <c r="F420" i="1"/>
  <c r="G420" i="1"/>
  <c r="H420" i="1"/>
  <c r="F403" i="1"/>
  <c r="G403" i="1"/>
  <c r="H403" i="1"/>
  <c r="F395" i="1"/>
  <c r="G395" i="1"/>
  <c r="H395" i="1"/>
  <c r="F357" i="1"/>
  <c r="G357" i="1"/>
  <c r="H357" i="1"/>
  <c r="F348" i="1"/>
  <c r="G348" i="1"/>
  <c r="H348" i="1"/>
  <c r="F319" i="1"/>
  <c r="G319" i="1"/>
  <c r="H319" i="1"/>
  <c r="F310" i="1"/>
  <c r="G310" i="1"/>
  <c r="H310" i="1"/>
  <c r="F301" i="1"/>
  <c r="G301" i="1"/>
  <c r="H301" i="1"/>
  <c r="F292" i="1"/>
  <c r="G292" i="1"/>
  <c r="H292" i="1"/>
  <c r="F282" i="1"/>
  <c r="G282" i="1"/>
  <c r="H282" i="1"/>
  <c r="F263" i="1"/>
  <c r="G263" i="1"/>
  <c r="H263" i="1"/>
  <c r="F245" i="1"/>
  <c r="G245" i="1"/>
  <c r="H245" i="1"/>
  <c r="F235" i="1"/>
  <c r="G235" i="1"/>
  <c r="F224" i="1"/>
  <c r="G224" i="1"/>
  <c r="E191" i="1"/>
  <c r="E189" i="1"/>
  <c r="F178" i="1"/>
  <c r="G178" i="1"/>
  <c r="H178" i="1"/>
  <c r="E188" i="1"/>
  <c r="E186" i="1"/>
  <c r="E185" i="1"/>
  <c r="E184" i="1"/>
  <c r="E182" i="1"/>
  <c r="E181" i="1"/>
  <c r="E180" i="1"/>
  <c r="F165" i="1"/>
  <c r="G165" i="1"/>
  <c r="H165" i="1"/>
  <c r="E177" i="1"/>
  <c r="E174" i="1"/>
  <c r="E173" i="1"/>
  <c r="E171" i="1"/>
  <c r="E165" i="1"/>
  <c r="E170" i="1"/>
  <c r="E169" i="1"/>
  <c r="E167" i="1"/>
  <c r="F154" i="1"/>
  <c r="G154" i="1"/>
  <c r="H154" i="1"/>
  <c r="E164" i="1"/>
  <c r="E163" i="1"/>
  <c r="E162" i="1"/>
  <c r="E161" i="1"/>
  <c r="E159" i="1"/>
  <c r="E157" i="1"/>
  <c r="E154" i="1"/>
  <c r="E156" i="1"/>
  <c r="F142" i="1"/>
  <c r="G142" i="1"/>
  <c r="H142" i="1"/>
  <c r="E153" i="1"/>
  <c r="E151" i="1"/>
  <c r="E148" i="1"/>
  <c r="E147" i="1"/>
  <c r="E146" i="1"/>
  <c r="E145" i="1"/>
  <c r="E144" i="1"/>
  <c r="E140" i="1"/>
  <c r="E139" i="1"/>
  <c r="E138" i="1"/>
  <c r="E136" i="1"/>
  <c r="E135" i="1"/>
  <c r="E133" i="1"/>
  <c r="E132" i="1"/>
  <c r="F118" i="1"/>
  <c r="G118" i="1"/>
  <c r="H118" i="1"/>
  <c r="E129" i="1"/>
  <c r="E126" i="1"/>
  <c r="E124" i="1"/>
  <c r="E123" i="1"/>
  <c r="E122" i="1"/>
  <c r="E121" i="1"/>
  <c r="E120" i="1"/>
  <c r="F106" i="1"/>
  <c r="G106" i="1"/>
  <c r="H106" i="1"/>
  <c r="E117" i="1"/>
  <c r="E115" i="1"/>
  <c r="E113" i="1"/>
  <c r="E112" i="1"/>
  <c r="E110" i="1"/>
  <c r="E109" i="1"/>
  <c r="E108" i="1"/>
  <c r="E104" i="1"/>
  <c r="E103" i="1"/>
  <c r="E101" i="1"/>
  <c r="E99" i="1"/>
  <c r="E98" i="1"/>
  <c r="E96" i="1"/>
  <c r="F83" i="1"/>
  <c r="G83" i="1"/>
  <c r="H83" i="1"/>
  <c r="E95" i="1"/>
  <c r="E91" i="1"/>
  <c r="E90" i="1"/>
  <c r="E89" i="1"/>
  <c r="E86" i="1"/>
  <c r="E85" i="1"/>
  <c r="E81" i="1"/>
  <c r="E80" i="1"/>
  <c r="E79" i="1"/>
  <c r="E78" i="1"/>
  <c r="E76" i="1"/>
  <c r="E75" i="1"/>
  <c r="F64" i="1"/>
  <c r="G64" i="1"/>
  <c r="H64" i="1"/>
  <c r="E70" i="1"/>
  <c r="E72" i="1"/>
  <c r="E69" i="1"/>
  <c r="E68" i="1"/>
  <c r="E67" i="1"/>
  <c r="E66" i="1"/>
  <c r="F55" i="1"/>
  <c r="G55" i="1"/>
  <c r="H55" i="1"/>
  <c r="E61" i="1"/>
  <c r="E63" i="1"/>
  <c r="F16" i="1"/>
  <c r="G16" i="1"/>
  <c r="H16" i="1"/>
  <c r="E36" i="1"/>
  <c r="E38" i="1"/>
  <c r="E59" i="1"/>
  <c r="E58" i="1"/>
  <c r="E55" i="1"/>
  <c r="E47" i="1"/>
  <c r="E46" i="1"/>
  <c r="E49" i="1"/>
  <c r="E45" i="1"/>
  <c r="E43" i="1"/>
  <c r="F39" i="1"/>
  <c r="G39" i="1"/>
  <c r="H39" i="1"/>
  <c r="E20" i="1"/>
  <c r="E21" i="1"/>
  <c r="E31" i="1"/>
  <c r="E18" i="1"/>
  <c r="G13" i="1"/>
  <c r="F13" i="1"/>
  <c r="E206" i="1"/>
  <c r="E395" i="1"/>
  <c r="E229" i="1"/>
  <c r="E217" i="1"/>
  <c r="E263" i="1"/>
  <c r="E130" i="1"/>
  <c r="E211" i="1"/>
  <c r="E235" i="1"/>
  <c r="E245" i="1"/>
  <c r="E470" i="1"/>
  <c r="E178" i="1"/>
  <c r="E106" i="1"/>
  <c r="E83" i="1"/>
  <c r="E118" i="1"/>
  <c r="E271" i="1"/>
  <c r="E357" i="1"/>
  <c r="E348" i="1"/>
  <c r="E328" i="1"/>
  <c r="E319" i="1"/>
  <c r="E301" i="1"/>
  <c r="E337" i="1"/>
  <c r="E429" i="1"/>
  <c r="E385" i="1"/>
  <c r="E282" i="1"/>
  <c r="E472" i="1"/>
  <c r="E200" i="1"/>
  <c r="E473" i="1"/>
  <c r="G460" i="1"/>
  <c r="E466" i="1"/>
  <c r="H460" i="1"/>
  <c r="E463" i="1"/>
  <c r="F467" i="1"/>
  <c r="E251" i="1"/>
  <c r="E462" i="1"/>
  <c r="E469" i="1"/>
  <c r="E16" i="1"/>
  <c r="E467" i="1"/>
  <c r="E460" i="1"/>
  <c r="F460" i="1"/>
</calcChain>
</file>

<file path=xl/sharedStrings.xml><?xml version="1.0" encoding="utf-8"?>
<sst xmlns="http://schemas.openxmlformats.org/spreadsheetml/2006/main" count="1136" uniqueCount="522">
  <si>
    <t>PATVIRTINTA</t>
  </si>
  <si>
    <t xml:space="preserve">Radviliškio rajono savivaldybės </t>
  </si>
  <si>
    <t>asignavimų valdytojus ir programas</t>
  </si>
  <si>
    <t>Prog   ramos  kodas</t>
  </si>
  <si>
    <t>Asignavimų valdytojas</t>
  </si>
  <si>
    <t>Eil.    Nr.</t>
  </si>
  <si>
    <t>Finans   avimo šaltinis</t>
  </si>
  <si>
    <t>Iš viso</t>
  </si>
  <si>
    <t>Iš jų:</t>
  </si>
  <si>
    <t>Paprastosios išlaidos</t>
  </si>
  <si>
    <t>Turtui įsigyti</t>
  </si>
  <si>
    <t>Radviliškio rajono savivaldybės kontrolės ir audito tarnyba</t>
  </si>
  <si>
    <t>1.</t>
  </si>
  <si>
    <t>Iš jų</t>
  </si>
  <si>
    <t>01</t>
  </si>
  <si>
    <t>Savivaldybės valdymo programa</t>
  </si>
  <si>
    <t>1.1.</t>
  </si>
  <si>
    <t>2.</t>
  </si>
  <si>
    <t>iš jų</t>
  </si>
  <si>
    <t>2.1.</t>
  </si>
  <si>
    <t>2.2.</t>
  </si>
  <si>
    <t>2.3.</t>
  </si>
  <si>
    <t>2.4.</t>
  </si>
  <si>
    <t>2.5.</t>
  </si>
  <si>
    <t>2.6.</t>
  </si>
  <si>
    <t>2.7.</t>
  </si>
  <si>
    <t>03</t>
  </si>
  <si>
    <t>Socialinių paslaugų ir socialinės paramos teikimo programa</t>
  </si>
  <si>
    <t>04</t>
  </si>
  <si>
    <t>Rajono savivaldybės infrastruktūros objektų modernizavimo ir plėtros programa</t>
  </si>
  <si>
    <t>05</t>
  </si>
  <si>
    <t>Gyventojų turiningo laisvalaikio užtikrinimo, bendruomeniškumo ir veiklumo skatinimo programa</t>
  </si>
  <si>
    <t>06</t>
  </si>
  <si>
    <t xml:space="preserve">Saugios, švarios ir patogios aplinkos užtikrinimo programa </t>
  </si>
  <si>
    <t>2.8.</t>
  </si>
  <si>
    <t>Radviliškio rajono savivaldybės administracija</t>
  </si>
  <si>
    <t>Radviliškio rajono savivaldybės administracijos Finansų skyrius</t>
  </si>
  <si>
    <t>3.</t>
  </si>
  <si>
    <t>3.1.</t>
  </si>
  <si>
    <t>3.2.</t>
  </si>
  <si>
    <t>Radviliškio rajono savivaldybės administracijos Socialinės paramos skyrius</t>
  </si>
  <si>
    <t>4.</t>
  </si>
  <si>
    <t>4.1.</t>
  </si>
  <si>
    <t>4.2.</t>
  </si>
  <si>
    <t>4.3.</t>
  </si>
  <si>
    <t>4.4.</t>
  </si>
  <si>
    <t>Radviliškio rajono savivaldybės administracijos Investicijų skyrius</t>
  </si>
  <si>
    <t>5.</t>
  </si>
  <si>
    <t>5.1.</t>
  </si>
  <si>
    <t>5.2.</t>
  </si>
  <si>
    <t>Radviliškio miesto seniūnija</t>
  </si>
  <si>
    <t>6.</t>
  </si>
  <si>
    <t>6.1.</t>
  </si>
  <si>
    <t>6.2.</t>
  </si>
  <si>
    <t>2.9.</t>
  </si>
  <si>
    <t>2.10.</t>
  </si>
  <si>
    <t>SB</t>
  </si>
  <si>
    <t>SB(VB)</t>
  </si>
  <si>
    <t>SB(SP)</t>
  </si>
  <si>
    <t>SB(AA)</t>
  </si>
  <si>
    <t>6.6.</t>
  </si>
  <si>
    <t>7.</t>
  </si>
  <si>
    <t>Šeduvos miesto seniūnija</t>
  </si>
  <si>
    <t>7.1.</t>
  </si>
  <si>
    <t>7.2.</t>
  </si>
  <si>
    <t>7.3.</t>
  </si>
  <si>
    <t>7.5.</t>
  </si>
  <si>
    <t>7.6.</t>
  </si>
  <si>
    <t>Tyrulių seniūnija</t>
  </si>
  <si>
    <t>8.</t>
  </si>
  <si>
    <t>8.1.</t>
  </si>
  <si>
    <t>8.2.</t>
  </si>
  <si>
    <t>8.3.</t>
  </si>
  <si>
    <t>8.5.</t>
  </si>
  <si>
    <t>8.6.</t>
  </si>
  <si>
    <t>Aukštelkų seniūnija</t>
  </si>
  <si>
    <t>9.</t>
  </si>
  <si>
    <t>9.1.</t>
  </si>
  <si>
    <t>9.3.</t>
  </si>
  <si>
    <t>9.5.</t>
  </si>
  <si>
    <t>9.7.</t>
  </si>
  <si>
    <t>Baisogalos seniūnija</t>
  </si>
  <si>
    <t>10.</t>
  </si>
  <si>
    <t>10.1.</t>
  </si>
  <si>
    <t>10.3.</t>
  </si>
  <si>
    <t>10.4.</t>
  </si>
  <si>
    <t>10.5.</t>
  </si>
  <si>
    <t>10.7.</t>
  </si>
  <si>
    <t>Grinkiškio seniūnija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</si>
  <si>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</si>
  <si>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</si>
  <si>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</si>
  <si>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</si>
  <si>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</si>
  <si>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</si>
  <si>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</si>
  <si>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</si>
  <si>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Pakalniškių seniūnija</t>
  </si>
  <si>
    <t>12.</t>
  </si>
  <si>
    <t>12.1.</t>
  </si>
  <si>
    <t>12.2.</t>
  </si>
  <si>
    <t>12.3.</t>
  </si>
  <si>
    <t>12.5.</t>
  </si>
  <si>
    <t>12.6.</t>
  </si>
  <si>
    <t>12.7.</t>
  </si>
  <si>
    <t>12.8.</t>
  </si>
  <si>
    <t>Radviliškio seniūnija</t>
  </si>
  <si>
    <t>13.</t>
  </si>
  <si>
    <t xml:space="preserve">iš jų </t>
  </si>
  <si>
    <t>13.1.</t>
  </si>
  <si>
    <t>13.2.</t>
  </si>
  <si>
    <t>13.3.</t>
  </si>
  <si>
    <t>13.5.</t>
  </si>
  <si>
    <t>13.6.</t>
  </si>
  <si>
    <t>13.7.</t>
  </si>
  <si>
    <t>Sidabravo seniūnija</t>
  </si>
  <si>
    <t>14.</t>
  </si>
  <si>
    <t>14.1.</t>
  </si>
  <si>
    <t>14.2.</t>
  </si>
  <si>
    <t>14.3.</t>
  </si>
  <si>
    <t>14.5.</t>
  </si>
  <si>
    <t>14.6.</t>
  </si>
  <si>
    <t>14.7.</t>
  </si>
  <si>
    <t>Skėmių seniūnija</t>
  </si>
  <si>
    <t>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</si>
  <si>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</si>
  <si>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</si>
  <si>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</si>
  <si>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</si>
  <si>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</si>
  <si>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</si>
  <si>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</si>
  <si>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</si>
  <si>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Šaukoto seniūnija</t>
  </si>
  <si>
    <t>16.</t>
  </si>
  <si>
    <t>16.1.</t>
  </si>
  <si>
    <t>16.3.</t>
  </si>
  <si>
    <t>16.5.</t>
  </si>
  <si>
    <t>16.6.</t>
  </si>
  <si>
    <t>16.7.</t>
  </si>
  <si>
    <t>Šiaulėnų seniūnija</t>
  </si>
  <si>
    <t>17.</t>
  </si>
  <si>
    <t>17.1.</t>
  </si>
  <si>
    <t>17.3.</t>
  </si>
  <si>
    <t>17.4.</t>
  </si>
  <si>
    <t>17.5.</t>
  </si>
  <si>
    <t>17.6.</t>
  </si>
  <si>
    <t>17.7.</t>
  </si>
  <si>
    <t>Priešgaisrinės saugos tarnyba</t>
  </si>
  <si>
    <t>18.</t>
  </si>
  <si>
    <t>18.1.</t>
  </si>
  <si>
    <t>Radviliškio miesto kultūros centras</t>
  </si>
  <si>
    <t>19.</t>
  </si>
  <si>
    <t>19.1.</t>
  </si>
  <si>
    <t>19.2.</t>
  </si>
  <si>
    <t>Daugyvenės kultūros ir istorijos muziejus</t>
  </si>
  <si>
    <t>20.</t>
  </si>
  <si>
    <t>Radviliškio rajono savivaldybės viešoji biblioteka</t>
  </si>
  <si>
    <t>21.</t>
  </si>
  <si>
    <t>21.2.</t>
  </si>
  <si>
    <t>Radviliškio rajono visuomenės sveikatos biuras</t>
  </si>
  <si>
    <t>22.</t>
  </si>
  <si>
    <t>22.2.</t>
  </si>
  <si>
    <t>23.</t>
  </si>
  <si>
    <t>23.1.</t>
  </si>
  <si>
    <t>23.2.</t>
  </si>
  <si>
    <t>24.</t>
  </si>
  <si>
    <t>Vaikų globos namai "Nykštukas"</t>
  </si>
  <si>
    <t>25.</t>
  </si>
  <si>
    <t>24.1.</t>
  </si>
  <si>
    <t>24.2.</t>
  </si>
  <si>
    <t>24.3.</t>
  </si>
  <si>
    <t>26.</t>
  </si>
  <si>
    <t>25.1.</t>
  </si>
  <si>
    <t>Radviliškio rajono etninės kultūros ir amatų centras</t>
  </si>
  <si>
    <t>25.2.</t>
  </si>
  <si>
    <t>26.1.</t>
  </si>
  <si>
    <t>Radviliškio parapijos bendruomenės socialinių paslaugų centras</t>
  </si>
  <si>
    <t>27.</t>
  </si>
  <si>
    <t>27.1.</t>
  </si>
  <si>
    <t>02</t>
  </si>
  <si>
    <t>Švietimo paslaugų prieinamumo ir kokybės užtikrinimo programa</t>
  </si>
  <si>
    <t>28.</t>
  </si>
  <si>
    <t>28.1.</t>
  </si>
  <si>
    <t>28.3.</t>
  </si>
  <si>
    <t>SB(MK)</t>
  </si>
  <si>
    <t>Baisogalos gimnazija</t>
  </si>
  <si>
    <t>29.</t>
  </si>
  <si>
    <t>29.2.</t>
  </si>
  <si>
    <t>29.3.</t>
  </si>
  <si>
    <t>Lizdeikos gimnazija</t>
  </si>
  <si>
    <t>30.</t>
  </si>
  <si>
    <t>30.1.</t>
  </si>
  <si>
    <t>30.2.</t>
  </si>
  <si>
    <t>30.3.</t>
  </si>
  <si>
    <t>30.4.</t>
  </si>
  <si>
    <t>Šeduvos gimnazija</t>
  </si>
  <si>
    <t>31.</t>
  </si>
  <si>
    <t>31.1.</t>
  </si>
  <si>
    <t>31.2.</t>
  </si>
  <si>
    <t>31.3.</t>
  </si>
  <si>
    <t>31.4.</t>
  </si>
  <si>
    <t>32.</t>
  </si>
  <si>
    <t>32.1.</t>
  </si>
  <si>
    <t>32.2.</t>
  </si>
  <si>
    <t>32.3.</t>
  </si>
  <si>
    <t>32.4.</t>
  </si>
  <si>
    <t>Vaižganto progimnazija</t>
  </si>
  <si>
    <t>33.</t>
  </si>
  <si>
    <t>33.1.</t>
  </si>
  <si>
    <t>33.3.</t>
  </si>
  <si>
    <t>33.4.</t>
  </si>
  <si>
    <t>34.</t>
  </si>
  <si>
    <t>34.3.</t>
  </si>
  <si>
    <t>34.4.</t>
  </si>
  <si>
    <t>35.</t>
  </si>
  <si>
    <t>35.1.</t>
  </si>
  <si>
    <t>35.3.</t>
  </si>
  <si>
    <t>35.4.</t>
  </si>
  <si>
    <t>36.</t>
  </si>
  <si>
    <t>36.1.</t>
  </si>
  <si>
    <t>36.3.</t>
  </si>
  <si>
    <t>36.4.</t>
  </si>
  <si>
    <t>Alksniupių pagrindinė mokykla</t>
  </si>
  <si>
    <t>37.</t>
  </si>
  <si>
    <t>37.1.</t>
  </si>
  <si>
    <t>37.2.</t>
  </si>
  <si>
    <t>37.3.</t>
  </si>
  <si>
    <t>37.4.</t>
  </si>
  <si>
    <t>38.</t>
  </si>
  <si>
    <t>38.1.</t>
  </si>
  <si>
    <t>38.2.</t>
  </si>
  <si>
    <t>38.3.</t>
  </si>
  <si>
    <t>38.4.</t>
  </si>
  <si>
    <t>Gražinos pagrindinė mokykla</t>
  </si>
  <si>
    <t>39.</t>
  </si>
  <si>
    <t>40.</t>
  </si>
  <si>
    <t>39.1.</t>
  </si>
  <si>
    <t>39.3.</t>
  </si>
  <si>
    <t>39.4.</t>
  </si>
  <si>
    <t>40.1.</t>
  </si>
  <si>
    <t>40.2.</t>
  </si>
  <si>
    <t>40.3.</t>
  </si>
  <si>
    <t>40.4.</t>
  </si>
  <si>
    <t>Pakalniškių pagrindinė mokykla</t>
  </si>
  <si>
    <t>41.</t>
  </si>
  <si>
    <t>41.1.</t>
  </si>
  <si>
    <t>41.2.</t>
  </si>
  <si>
    <t>41.3.</t>
  </si>
  <si>
    <t>41.4.</t>
  </si>
  <si>
    <t>42.</t>
  </si>
  <si>
    <t>42.1.</t>
  </si>
  <si>
    <t>42.3.</t>
  </si>
  <si>
    <t>42.4.</t>
  </si>
  <si>
    <t>Pociūnėlių pagrindinė mokykla</t>
  </si>
  <si>
    <t>43.</t>
  </si>
  <si>
    <t>44.</t>
  </si>
  <si>
    <t>45.1.</t>
  </si>
  <si>
    <t>45.</t>
  </si>
  <si>
    <t>45.3.</t>
  </si>
  <si>
    <t>45.4.</t>
  </si>
  <si>
    <t>Dailės mokykla</t>
  </si>
  <si>
    <t>47.</t>
  </si>
  <si>
    <t>47.1.</t>
  </si>
  <si>
    <t>Muzikos mokykla</t>
  </si>
  <si>
    <t>48.</t>
  </si>
  <si>
    <t>48.1.</t>
  </si>
  <si>
    <t>48.2.</t>
  </si>
  <si>
    <t>48.3.</t>
  </si>
  <si>
    <t>Radviliškio lopšelis-darželis"Eglutė"</t>
  </si>
  <si>
    <t>49.</t>
  </si>
  <si>
    <t>49.1.</t>
  </si>
  <si>
    <t>49.2.</t>
  </si>
  <si>
    <t>49.3.</t>
  </si>
  <si>
    <t>49.4.</t>
  </si>
  <si>
    <t>Radviliškio lopšelis-darželis"Kregždutė"</t>
  </si>
  <si>
    <t>50.</t>
  </si>
  <si>
    <t>50.1.</t>
  </si>
  <si>
    <t>50.2.</t>
  </si>
  <si>
    <t>50.3.</t>
  </si>
  <si>
    <t>50.4.</t>
  </si>
  <si>
    <t>Radviliškio lopšelis-darželis"Žvaigždutė"</t>
  </si>
  <si>
    <t>51.</t>
  </si>
  <si>
    <t>51.1.</t>
  </si>
  <si>
    <t>51.3.</t>
  </si>
  <si>
    <t>Baisogalos mokykla -darželis</t>
  </si>
  <si>
    <t>Šeduvos lopšelis -darželis</t>
  </si>
  <si>
    <t>Palonų universalus daugiafunkcis centras</t>
  </si>
  <si>
    <t>IŠ VISO SKIRTA PROGRAMOMS</t>
  </si>
  <si>
    <t>Finansavimo šaltiniai:</t>
  </si>
  <si>
    <t>SB-savivaldybės biudžetas</t>
  </si>
  <si>
    <t>SB(VB)-valstybės biudžetas(deleguotos)</t>
  </si>
  <si>
    <t>SB(SP)- specialiųjų programų lėšos</t>
  </si>
  <si>
    <t>SB(AA)-aplinkos apsaugos rėmimo specialioji programa</t>
  </si>
  <si>
    <t>15.9.</t>
  </si>
  <si>
    <t>Kutiškių universalus daugiafunkcis centras</t>
  </si>
  <si>
    <t>39.5.</t>
  </si>
  <si>
    <t>Savivaldybės biudžetas</t>
  </si>
  <si>
    <t>Valstybės biudžetas</t>
  </si>
  <si>
    <t>SB (MK)</t>
  </si>
  <si>
    <t>Mokinio krepšelio</t>
  </si>
  <si>
    <t>Specialiųjų programų lėšos</t>
  </si>
  <si>
    <t>Gyventojų turiningo laisvalaikio užtikrinimo,bendruomeniškumo ir veiklumo skatinimo programa</t>
  </si>
  <si>
    <t>35.5.</t>
  </si>
  <si>
    <t>36.5.</t>
  </si>
  <si>
    <t>47.3.</t>
  </si>
  <si>
    <t>Priedas Nr.  2</t>
  </si>
  <si>
    <t>Aplinkos apsaug. rėm.spec. prog.</t>
  </si>
  <si>
    <t>SB(STD)-valstybės lėšos specialiajai tikslinei dotacijai</t>
  </si>
  <si>
    <t>SB (STD)</t>
  </si>
  <si>
    <t>Specialioji tikslinė dotacija</t>
  </si>
  <si>
    <t>31.5.</t>
  </si>
  <si>
    <t>SB(STD)</t>
  </si>
  <si>
    <t>8.4.</t>
  </si>
  <si>
    <t>12.4.</t>
  </si>
  <si>
    <t>13.4.</t>
  </si>
  <si>
    <t>14.4.</t>
  </si>
  <si>
    <t>16.4.</t>
  </si>
  <si>
    <t>34.5.</t>
  </si>
  <si>
    <t>40.5.</t>
  </si>
  <si>
    <t>48.4.</t>
  </si>
  <si>
    <t>49.5.</t>
  </si>
  <si>
    <t>SB(LIK)</t>
  </si>
  <si>
    <t>SB(SPL)</t>
  </si>
  <si>
    <t>SB(AAL)</t>
  </si>
  <si>
    <t>38.6.</t>
  </si>
  <si>
    <t>41.5.</t>
  </si>
  <si>
    <t>48.5.</t>
  </si>
  <si>
    <t xml:space="preserve">Iš jų darbo užmokesčiui </t>
  </si>
  <si>
    <t>Šeduvos kultūros ir amatų centras</t>
  </si>
  <si>
    <t>23.3.</t>
  </si>
  <si>
    <t>21.1.</t>
  </si>
  <si>
    <t>29.4.</t>
  </si>
  <si>
    <t>2.12.</t>
  </si>
  <si>
    <t>LRVB</t>
  </si>
  <si>
    <t>Eurais</t>
  </si>
  <si>
    <t>Grinkiškio J.Poderio gimnazija</t>
  </si>
  <si>
    <t>Sidabravo gimnazija</t>
  </si>
  <si>
    <t>Šiaulėnų M. Šikšnio gimnazija</t>
  </si>
  <si>
    <t>37.5.</t>
  </si>
  <si>
    <t>34.1.</t>
  </si>
  <si>
    <t>38.5.</t>
  </si>
  <si>
    <t>38.7.</t>
  </si>
  <si>
    <t>42.5.</t>
  </si>
  <si>
    <t>46.</t>
  </si>
  <si>
    <t>46.1.</t>
  </si>
  <si>
    <t>46.2.</t>
  </si>
  <si>
    <t>46.3.</t>
  </si>
  <si>
    <t>47.4.</t>
  </si>
  <si>
    <t>50.5.</t>
  </si>
  <si>
    <t>9.2.</t>
  </si>
  <si>
    <t>9.6.</t>
  </si>
  <si>
    <t>9.8.</t>
  </si>
  <si>
    <t>10.2.</t>
  </si>
  <si>
    <t>16.2.</t>
  </si>
  <si>
    <t>16.8.</t>
  </si>
  <si>
    <t>17.2.</t>
  </si>
  <si>
    <t>17.8.</t>
  </si>
  <si>
    <t>18.2.</t>
  </si>
  <si>
    <t>20.3.</t>
  </si>
  <si>
    <t>28.2.</t>
  </si>
  <si>
    <t>29.1.</t>
  </si>
  <si>
    <t>33.2.</t>
  </si>
  <si>
    <t>34.2.</t>
  </si>
  <si>
    <t>35.2.</t>
  </si>
  <si>
    <t>36.2.</t>
  </si>
  <si>
    <t>39.2.</t>
  </si>
  <si>
    <t>42.2.</t>
  </si>
  <si>
    <t>45.2.</t>
  </si>
  <si>
    <t>47.2.</t>
  </si>
  <si>
    <t>51.2.</t>
  </si>
  <si>
    <t>2.13.</t>
  </si>
  <si>
    <t>4.5.</t>
  </si>
  <si>
    <t>23.4.</t>
  </si>
  <si>
    <t>6.4.</t>
  </si>
  <si>
    <t>7.7.</t>
  </si>
  <si>
    <t>9.9.</t>
  </si>
  <si>
    <t>22.3.</t>
  </si>
  <si>
    <t>SB(KPP)- kelių priežiūros ir plėtros programa</t>
  </si>
  <si>
    <t>SB(KPP)</t>
  </si>
  <si>
    <t>2.14.</t>
  </si>
  <si>
    <t>Kelių priežiūros ir plėtros programa</t>
  </si>
  <si>
    <t>2.15.</t>
  </si>
  <si>
    <t>20.1.</t>
  </si>
  <si>
    <t>43.1.</t>
  </si>
  <si>
    <t>43.2.</t>
  </si>
  <si>
    <t>43.3.</t>
  </si>
  <si>
    <t>44.1.</t>
  </si>
  <si>
    <t>44.2.</t>
  </si>
  <si>
    <t>44.3.</t>
  </si>
  <si>
    <t>46.4.</t>
  </si>
  <si>
    <t>46.5.</t>
  </si>
  <si>
    <t>47.5.</t>
  </si>
  <si>
    <t>20.4.</t>
  </si>
  <si>
    <t>20.5.</t>
  </si>
  <si>
    <t>Šeduvos globos namai</t>
  </si>
  <si>
    <t>4.6.</t>
  </si>
  <si>
    <t>2.16.</t>
  </si>
  <si>
    <t>2.17.</t>
  </si>
  <si>
    <t>26.2.</t>
  </si>
  <si>
    <t>Baisogalos kultūros centras</t>
  </si>
  <si>
    <t>Radviliškio plaukimo baseinas</t>
  </si>
  <si>
    <t>26.3.</t>
  </si>
  <si>
    <t>26.4.</t>
  </si>
  <si>
    <t>29.5.</t>
  </si>
  <si>
    <t>29.6.</t>
  </si>
  <si>
    <t>29.7.</t>
  </si>
  <si>
    <t>29.8.</t>
  </si>
  <si>
    <t>29.9.</t>
  </si>
  <si>
    <t>32.5.</t>
  </si>
  <si>
    <t>44.4.</t>
  </si>
  <si>
    <t>45.5.</t>
  </si>
  <si>
    <t>9.10.</t>
  </si>
  <si>
    <t>16.9.</t>
  </si>
  <si>
    <t>V.Kudirkos progimnazija</t>
  </si>
  <si>
    <t>33.5.</t>
  </si>
  <si>
    <t>38.8.</t>
  </si>
  <si>
    <t>6.5.</t>
  </si>
  <si>
    <t>6.3.</t>
  </si>
  <si>
    <t>31.6.</t>
  </si>
  <si>
    <t>38.9.</t>
  </si>
  <si>
    <t>6.7.</t>
  </si>
  <si>
    <t>7.8.</t>
  </si>
  <si>
    <t>8.7.</t>
  </si>
  <si>
    <t>9.11.</t>
  </si>
  <si>
    <t>10.8.</t>
  </si>
  <si>
    <t>11.8.</t>
  </si>
  <si>
    <t>12.9.</t>
  </si>
  <si>
    <t>12.10.</t>
  </si>
  <si>
    <t>13.8.</t>
  </si>
  <si>
    <t>13.9.</t>
  </si>
  <si>
    <t>14.8.</t>
  </si>
  <si>
    <t>16.10.</t>
  </si>
  <si>
    <t>17.9.</t>
  </si>
  <si>
    <t>19.3.</t>
  </si>
  <si>
    <t>21.3.</t>
  </si>
  <si>
    <t>22.1.</t>
  </si>
  <si>
    <t>23.5.</t>
  </si>
  <si>
    <t>25.3.</t>
  </si>
  <si>
    <t>26.5.</t>
  </si>
  <si>
    <t>28.4.</t>
  </si>
  <si>
    <t>30.5.</t>
  </si>
  <si>
    <t>31.7.</t>
  </si>
  <si>
    <t>32.6.</t>
  </si>
  <si>
    <t>33.6.</t>
  </si>
  <si>
    <t>34.6.</t>
  </si>
  <si>
    <t>35.6.</t>
  </si>
  <si>
    <t>36.6.</t>
  </si>
  <si>
    <t>37.6.</t>
  </si>
  <si>
    <t>41.6.</t>
  </si>
  <si>
    <t>43.4.</t>
  </si>
  <si>
    <t>44.5.</t>
  </si>
  <si>
    <t>45.6.</t>
  </si>
  <si>
    <t>46.6.</t>
  </si>
  <si>
    <t>47.6.</t>
  </si>
  <si>
    <t>48.6.</t>
  </si>
  <si>
    <t>49.6.</t>
  </si>
  <si>
    <t>50.6.</t>
  </si>
  <si>
    <t>40.6.</t>
  </si>
  <si>
    <t>18.3.</t>
  </si>
  <si>
    <t>43.5.</t>
  </si>
  <si>
    <t>2.11.</t>
  </si>
  <si>
    <t>2.18.</t>
  </si>
  <si>
    <t>SB(ES)</t>
  </si>
  <si>
    <t>13.10.</t>
  </si>
  <si>
    <t>8.8.</t>
  </si>
  <si>
    <t>9.4.</t>
  </si>
  <si>
    <t>10.9.</t>
  </si>
  <si>
    <t>SB(VB/ES)</t>
  </si>
  <si>
    <t>Valstybės/Europos sąjungos biudžetas neformaliajam švietimui</t>
  </si>
  <si>
    <t>2.19.</t>
  </si>
  <si>
    <t>44.6.</t>
  </si>
  <si>
    <t>19.4.</t>
  </si>
  <si>
    <t>25.4.</t>
  </si>
  <si>
    <t>SB(VB/ES)- neformaliojo vaikų švietimo programų tikslinės valstybės/Europos sąjungos finansinės paramos lėšos.</t>
  </si>
  <si>
    <t>2.20.</t>
  </si>
  <si>
    <t>Radviliškio rajono savivaldybės 2019 m. biudžeto asignavimai pagal</t>
  </si>
  <si>
    <t>SB(LIK)-savivaldybės biudžetas 2018 metų likutis</t>
  </si>
  <si>
    <t>SB(SPL)- specialiųjų programų lėšos 2018 metų likutis</t>
  </si>
  <si>
    <t>SB(AAL)-aplinkos apsaugos rėmimo specialioji programa 2018 metų likutis</t>
  </si>
  <si>
    <t>Savivaldybės biudžetas 2018 m. likutis</t>
  </si>
  <si>
    <t>Specialiųjų programų lėšos 2018 m likutis</t>
  </si>
  <si>
    <t>Aplinkos apsaug. rėm.spec. prog. 2018 m. likutis</t>
  </si>
  <si>
    <t>39.6.</t>
  </si>
  <si>
    <t>41.7.</t>
  </si>
  <si>
    <t>43.6.</t>
  </si>
  <si>
    <t>Švietimo paslaugų centras</t>
  </si>
  <si>
    <t>14.9.</t>
  </si>
  <si>
    <t>16.11.</t>
  </si>
  <si>
    <t>22.4.</t>
  </si>
  <si>
    <t>32.7.</t>
  </si>
  <si>
    <t>SB(VB)-valstybės biudžetas(neformaliojo vaikų švietimo programai)</t>
  </si>
  <si>
    <t>Neformaliojo vaikų švietimo programa</t>
  </si>
  <si>
    <t>42.6.</t>
  </si>
  <si>
    <t>43.7.</t>
  </si>
  <si>
    <t>2.21.</t>
  </si>
  <si>
    <t>30.6.</t>
  </si>
  <si>
    <t>31.9.</t>
  </si>
  <si>
    <t>32.8.</t>
  </si>
  <si>
    <t>33.7.</t>
  </si>
  <si>
    <t>34.7.</t>
  </si>
  <si>
    <t>35.7.</t>
  </si>
  <si>
    <t>36.7.</t>
  </si>
  <si>
    <t>37.7.</t>
  </si>
  <si>
    <t>39.7.</t>
  </si>
  <si>
    <t>40.7.</t>
  </si>
  <si>
    <t>41.8.</t>
  </si>
  <si>
    <t>42.7.</t>
  </si>
  <si>
    <t>43.8.</t>
  </si>
  <si>
    <t>45.7.</t>
  </si>
  <si>
    <t>47.7.</t>
  </si>
  <si>
    <t>48.7.</t>
  </si>
  <si>
    <t>50.7.</t>
  </si>
  <si>
    <t>tarybos 2019 m. vasario 21  d.</t>
  </si>
  <si>
    <t>31.10.</t>
  </si>
  <si>
    <t>11.9.</t>
  </si>
  <si>
    <t>11.10..</t>
  </si>
  <si>
    <t>14.10.</t>
  </si>
  <si>
    <t>SB(MK)-dotacija ugdymo reikmėms finansuoti</t>
  </si>
  <si>
    <t xml:space="preserve">  </t>
  </si>
  <si>
    <t xml:space="preserve">               </t>
  </si>
  <si>
    <t>sprendimu Nr. T-1053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</si>
</sst>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color indexed="8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2" borderId="1" xfId="0" applyFill="1" applyBorder="1"/>
    <xf numFmtId="16" fontId="0" fillId="0" borderId="1" xfId="0" applyNumberFormat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wrapText="1"/>
    </xf>
    <xf numFmtId="0" fontId="0" fillId="0" borderId="1" xfId="0" applyBorder="1" applyAlignment="1"/>
    <xf numFmtId="16" fontId="0" fillId="0" borderId="1" xfId="0" applyNumberFormat="1" applyBorder="1" applyAlignment="1"/>
    <xf numFmtId="0" fontId="2" fillId="2" borderId="1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4" fillId="0" borderId="3" xfId="0" applyFont="1" applyBorder="1" applyAlignment="1">
      <alignment wrapText="1"/>
    </xf>
    <xf numFmtId="49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 applyAlignment="1">
      <alignment wrapText="1"/>
    </xf>
    <xf numFmtId="172" fontId="0" fillId="0" borderId="1" xfId="0" applyNumberFormat="1" applyBorder="1"/>
    <xf numFmtId="49" fontId="4" fillId="0" borderId="1" xfId="0" applyNumberFormat="1" applyFont="1" applyBorder="1"/>
    <xf numFmtId="49" fontId="0" fillId="5" borderId="1" xfId="0" applyNumberFormat="1" applyFill="1" applyBorder="1"/>
    <xf numFmtId="0" fontId="3" fillId="5" borderId="1" xfId="0" applyFont="1" applyFill="1" applyBorder="1" applyAlignment="1">
      <alignment wrapText="1"/>
    </xf>
    <xf numFmtId="0" fontId="2" fillId="5" borderId="1" xfId="0" applyFont="1" applyFill="1" applyBorder="1"/>
    <xf numFmtId="2" fontId="2" fillId="5" borderId="1" xfId="0" applyNumberFormat="1" applyFont="1" applyFill="1" applyBorder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49" fontId="6" fillId="0" borderId="1" xfId="0" applyNumberFormat="1" applyFont="1" applyBorder="1"/>
    <xf numFmtId="2" fontId="0" fillId="3" borderId="1" xfId="0" applyNumberFormat="1" applyFill="1" applyBorder="1"/>
    <xf numFmtId="0" fontId="0" fillId="6" borderId="1" xfId="0" applyFill="1" applyBorder="1"/>
    <xf numFmtId="0" fontId="0" fillId="0" borderId="0" xfId="0" applyBorder="1" applyAlignment="1">
      <alignment horizontal="left"/>
    </xf>
    <xf numFmtId="49" fontId="4" fillId="6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wrapText="1"/>
    </xf>
    <xf numFmtId="0" fontId="0" fillId="7" borderId="1" xfId="0" applyFill="1" applyBorder="1"/>
    <xf numFmtId="49" fontId="4" fillId="7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2" fontId="0" fillId="7" borderId="1" xfId="0" applyNumberFormat="1" applyFill="1" applyBorder="1"/>
    <xf numFmtId="2" fontId="1" fillId="0" borderId="1" xfId="0" applyNumberFormat="1" applyFont="1" applyBorder="1" applyAlignment="1">
      <alignment horizontal="center" vertical="center" wrapText="1"/>
    </xf>
    <xf numFmtId="0" fontId="0" fillId="8" borderId="1" xfId="0" applyFill="1" applyBorder="1"/>
    <xf numFmtId="2" fontId="0" fillId="8" borderId="1" xfId="0" applyNumberFormat="1" applyFill="1" applyBorder="1"/>
    <xf numFmtId="49" fontId="4" fillId="8" borderId="1" xfId="0" applyNumberFormat="1" applyFont="1" applyFill="1" applyBorder="1"/>
    <xf numFmtId="0" fontId="4" fillId="8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 applyAlignment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Border="1" applyAlignment="1"/>
    <xf numFmtId="16" fontId="2" fillId="2" borderId="1" xfId="0" applyNumberFormat="1" applyFont="1" applyFill="1" applyBorder="1"/>
    <xf numFmtId="0" fontId="4" fillId="0" borderId="3" xfId="0" applyFont="1" applyBorder="1" applyAlignment="1">
      <alignment horizontal="left" wrapText="1"/>
    </xf>
    <xf numFmtId="2" fontId="0" fillId="0" borderId="0" xfId="0" applyNumberFormat="1" applyFill="1" applyBorder="1"/>
    <xf numFmtId="2" fontId="0" fillId="0" borderId="0" xfId="0" applyNumberFormat="1" applyFill="1"/>
    <xf numFmtId="2" fontId="1" fillId="0" borderId="1" xfId="0" applyNumberFormat="1" applyFont="1" applyBorder="1"/>
    <xf numFmtId="2" fontId="1" fillId="6" borderId="1" xfId="0" applyNumberFormat="1" applyFont="1" applyFill="1" applyBorder="1"/>
    <xf numFmtId="0" fontId="4" fillId="0" borderId="0" xfId="0" applyFont="1" applyAlignment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49" fontId="6" fillId="0" borderId="0" xfId="0" applyNumberFormat="1" applyFont="1" applyBorder="1"/>
    <xf numFmtId="2" fontId="13" fillId="0" borderId="0" xfId="0" applyNumberFormat="1" applyFont="1"/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Border="1"/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10" fillId="0" borderId="0" xfId="0" applyFont="1" applyBorder="1" applyAlignment="1"/>
    <xf numFmtId="0" fontId="12" fillId="0" borderId="7" xfId="0" applyFont="1" applyBorder="1" applyAlignment="1"/>
    <xf numFmtId="0" fontId="14" fillId="0" borderId="0" xfId="0" applyFont="1" applyBorder="1"/>
    <xf numFmtId="0" fontId="15" fillId="0" borderId="0" xfId="0" applyFont="1" applyBorder="1"/>
    <xf numFmtId="49" fontId="0" fillId="0" borderId="8" xfId="0" applyNumberFormat="1" applyBorder="1" applyAlignment="1">
      <alignment horizontal="center" vertical="center"/>
    </xf>
    <xf numFmtId="0" fontId="4" fillId="9" borderId="1" xfId="0" applyFont="1" applyFill="1" applyBorder="1" applyAlignment="1">
      <alignment wrapText="1"/>
    </xf>
    <xf numFmtId="0" fontId="0" fillId="9" borderId="1" xfId="0" applyFill="1" applyBorder="1"/>
    <xf numFmtId="2" fontId="0" fillId="9" borderId="1" xfId="0" applyNumberFormat="1" applyFill="1" applyBorder="1"/>
    <xf numFmtId="49" fontId="6" fillId="9" borderId="1" xfId="0" applyNumberFormat="1" applyFont="1" applyFill="1" applyBorder="1"/>
    <xf numFmtId="0" fontId="16" fillId="9" borderId="1" xfId="0" applyFont="1" applyFill="1" applyBorder="1"/>
    <xf numFmtId="0" fontId="4" fillId="0" borderId="1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2" fillId="0" borderId="0" xfId="0" applyFont="1" applyBorder="1"/>
    <xf numFmtId="49" fontId="0" fillId="0" borderId="1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6" fontId="16" fillId="0" borderId="1" xfId="0" applyNumberFormat="1" applyFont="1" applyBorder="1"/>
    <xf numFmtId="0" fontId="17" fillId="0" borderId="0" xfId="0" applyFont="1" applyBorder="1"/>
    <xf numFmtId="0" fontId="12" fillId="0" borderId="0" xfId="0" applyFont="1" applyFill="1" applyBorder="1"/>
    <xf numFmtId="0" fontId="10" fillId="0" borderId="7" xfId="0" applyFont="1" applyBorder="1" applyAlignment="1">
      <alignment horizontal="left"/>
    </xf>
    <xf numFmtId="2" fontId="0" fillId="10" borderId="1" xfId="0" applyNumberFormat="1" applyFill="1" applyBorder="1"/>
    <xf numFmtId="0" fontId="0" fillId="11" borderId="1" xfId="0" applyFill="1" applyBorder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left" wrapText="1"/>
    </xf>
    <xf numFmtId="49" fontId="0" fillId="3" borderId="10" xfId="0" applyNumberFormat="1" applyFont="1" applyFill="1" applyBorder="1" applyAlignment="1">
      <alignment horizontal="left" wrapText="1"/>
    </xf>
    <xf numFmtId="49" fontId="0" fillId="3" borderId="12" xfId="0" applyNumberFormat="1" applyFont="1" applyFill="1" applyBorder="1" applyAlignment="1">
      <alignment horizontal="left" wrapText="1"/>
    </xf>
    <xf numFmtId="49" fontId="0" fillId="3" borderId="11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49" fontId="4" fillId="3" borderId="10" xfId="0" applyNumberFormat="1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left" wrapText="1"/>
    </xf>
    <xf numFmtId="49" fontId="4" fillId="3" borderId="11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49" fontId="0" fillId="3" borderId="11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0" xfId="0" applyAlignment="1">
      <alignment horizontal="left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49" fontId="8" fillId="2" borderId="10" xfId="0" applyNumberFormat="1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17"/>
  <sheetViews>
    <sheetView tabSelected="1" zoomScale="78" zoomScaleNormal="78" workbookViewId="0">
      <selection activeCell="F4" sqref="F4"/>
    </sheetView>
  </sheetViews>
  <sheetFormatPr defaultRowHeight="15" x14ac:dyDescent="0.25"/>
  <cols>
    <col min="1" max="1" width="8.28515625" customWidth="1"/>
    <col min="2" max="2" width="29.140625" customWidth="1"/>
    <col min="3" max="3" width="5.42578125" customWidth="1"/>
    <col min="4" max="4" width="9.28515625" customWidth="1"/>
    <col min="5" max="5" width="13.5703125" customWidth="1"/>
    <col min="6" max="6" width="13.140625" customWidth="1"/>
    <col min="7" max="7" width="12.7109375" customWidth="1"/>
    <col min="8" max="8" width="12.28515625" customWidth="1"/>
    <col min="9" max="9" width="11.5703125" bestFit="1" customWidth="1"/>
    <col min="10" max="10" width="9.5703125" bestFit="1" customWidth="1"/>
  </cols>
  <sheetData>
    <row r="1" spans="1:14" x14ac:dyDescent="0.25">
      <c r="F1" s="1" t="s">
        <v>0</v>
      </c>
      <c r="G1" s="1"/>
      <c r="H1" s="1"/>
      <c r="I1" s="1"/>
    </row>
    <row r="2" spans="1:14" x14ac:dyDescent="0.25">
      <c r="F2" s="1" t="s">
        <v>1</v>
      </c>
      <c r="G2" s="1"/>
      <c r="H2" s="1"/>
      <c r="I2" s="1"/>
    </row>
    <row r="3" spans="1:14" x14ac:dyDescent="0.25">
      <c r="F3" s="1" t="s">
        <v>513</v>
      </c>
      <c r="G3" s="1"/>
      <c r="H3" s="1"/>
      <c r="I3" s="1"/>
    </row>
    <row r="4" spans="1:14" x14ac:dyDescent="0.25">
      <c r="F4" s="1" t="s">
        <v>521</v>
      </c>
      <c r="G4" s="1"/>
      <c r="H4" s="1"/>
      <c r="I4" s="1"/>
    </row>
    <row r="5" spans="1:14" x14ac:dyDescent="0.25">
      <c r="F5" s="223" t="s">
        <v>306</v>
      </c>
      <c r="G5" s="223"/>
      <c r="H5" s="223"/>
      <c r="I5" s="83"/>
      <c r="J5" s="83"/>
      <c r="K5" s="83"/>
      <c r="L5" s="83"/>
      <c r="M5" s="83"/>
      <c r="N5" s="83"/>
    </row>
    <row r="6" spans="1:14" ht="15.75" x14ac:dyDescent="0.25">
      <c r="A6" s="168" t="s">
        <v>476</v>
      </c>
      <c r="B6" s="168"/>
      <c r="C6" s="168"/>
      <c r="D6" s="168"/>
      <c r="E6" s="168"/>
      <c r="F6" s="168"/>
      <c r="G6" s="168"/>
      <c r="H6" s="168"/>
      <c r="I6" s="95"/>
      <c r="J6" s="95"/>
      <c r="K6" s="83"/>
      <c r="L6" s="83"/>
      <c r="M6" s="83"/>
      <c r="N6" s="83"/>
    </row>
    <row r="7" spans="1:14" ht="15.75" x14ac:dyDescent="0.25">
      <c r="A7" s="41"/>
      <c r="B7" s="168" t="s">
        <v>2</v>
      </c>
      <c r="C7" s="168"/>
      <c r="D7" s="168"/>
      <c r="E7" s="168"/>
      <c r="F7" s="168"/>
      <c r="G7" s="168"/>
      <c r="H7" s="168"/>
      <c r="I7" s="95"/>
      <c r="J7" s="96"/>
      <c r="K7" s="83"/>
      <c r="L7" s="83"/>
      <c r="M7" s="83"/>
      <c r="N7" s="83"/>
    </row>
    <row r="8" spans="1:14" x14ac:dyDescent="0.25">
      <c r="F8" s="63"/>
      <c r="H8" s="51" t="s">
        <v>335</v>
      </c>
      <c r="I8" s="83"/>
      <c r="J8" s="83"/>
      <c r="K8" s="83"/>
      <c r="L8" s="83"/>
      <c r="M8" s="83"/>
      <c r="N8" s="83"/>
    </row>
    <row r="9" spans="1:14" ht="15" customHeight="1" x14ac:dyDescent="0.25">
      <c r="A9" s="191" t="s">
        <v>3</v>
      </c>
      <c r="B9" s="201" t="s">
        <v>4</v>
      </c>
      <c r="C9" s="191" t="s">
        <v>5</v>
      </c>
      <c r="D9" s="191" t="s">
        <v>6</v>
      </c>
      <c r="E9" s="201" t="s">
        <v>7</v>
      </c>
      <c r="F9" s="197" t="s">
        <v>8</v>
      </c>
      <c r="G9" s="204"/>
      <c r="H9" s="198"/>
      <c r="I9" s="83"/>
      <c r="J9" s="83"/>
      <c r="K9" s="83"/>
      <c r="L9" s="83"/>
      <c r="M9" s="83"/>
      <c r="N9" s="83"/>
    </row>
    <row r="10" spans="1:14" ht="15" customHeight="1" x14ac:dyDescent="0.25">
      <c r="A10" s="192"/>
      <c r="B10" s="202"/>
      <c r="C10" s="192"/>
      <c r="D10" s="192"/>
      <c r="E10" s="202"/>
      <c r="F10" s="197" t="s">
        <v>9</v>
      </c>
      <c r="G10" s="198"/>
      <c r="H10" s="191" t="s">
        <v>10</v>
      </c>
      <c r="I10" s="83"/>
      <c r="J10" s="83"/>
      <c r="K10" s="83"/>
      <c r="L10" s="83"/>
      <c r="M10" s="83"/>
      <c r="N10" s="83"/>
    </row>
    <row r="11" spans="1:14" ht="25.5" x14ac:dyDescent="0.25">
      <c r="A11" s="193"/>
      <c r="B11" s="203"/>
      <c r="C11" s="193"/>
      <c r="D11" s="193"/>
      <c r="E11" s="203"/>
      <c r="F11" s="3" t="s">
        <v>7</v>
      </c>
      <c r="G11" s="4" t="s">
        <v>328</v>
      </c>
      <c r="H11" s="193"/>
      <c r="I11" s="83"/>
      <c r="J11" s="83"/>
      <c r="K11" s="83"/>
      <c r="L11" s="83"/>
      <c r="M11" s="83"/>
      <c r="N11" s="83"/>
    </row>
    <row r="12" spans="1:14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83"/>
      <c r="J12" s="83"/>
      <c r="K12" s="83"/>
      <c r="L12" s="83"/>
      <c r="M12" s="83"/>
      <c r="N12" s="83"/>
    </row>
    <row r="13" spans="1:14" ht="30.75" customHeight="1" x14ac:dyDescent="0.25">
      <c r="A13" s="199" t="s">
        <v>11</v>
      </c>
      <c r="B13" s="200"/>
      <c r="C13" s="15" t="s">
        <v>12</v>
      </c>
      <c r="D13" s="16"/>
      <c r="E13" s="17">
        <f>SUM(E15)</f>
        <v>76234</v>
      </c>
      <c r="F13" s="17">
        <f>SUM(F15)</f>
        <v>76234</v>
      </c>
      <c r="G13" s="17">
        <f>SUM(G15)</f>
        <v>69665</v>
      </c>
      <c r="H13" s="17">
        <f>SUM(H14:H15)</f>
        <v>0</v>
      </c>
      <c r="I13" s="83"/>
      <c r="J13" s="83"/>
      <c r="K13" s="83"/>
      <c r="L13" s="83"/>
      <c r="M13" s="83"/>
      <c r="N13" s="83"/>
    </row>
    <row r="14" spans="1:14" x14ac:dyDescent="0.25">
      <c r="A14" s="5"/>
      <c r="B14" s="145" t="s">
        <v>13</v>
      </c>
      <c r="C14" s="146"/>
      <c r="D14" s="146"/>
      <c r="E14" s="146"/>
      <c r="F14" s="146"/>
      <c r="G14" s="146"/>
      <c r="H14" s="147"/>
      <c r="I14" s="83"/>
      <c r="J14" s="83"/>
      <c r="K14" s="83"/>
      <c r="L14" s="83"/>
      <c r="M14" s="83"/>
      <c r="N14" s="83"/>
    </row>
    <row r="15" spans="1:14" x14ac:dyDescent="0.25">
      <c r="A15" s="7" t="s">
        <v>14</v>
      </c>
      <c r="B15" s="11" t="s">
        <v>15</v>
      </c>
      <c r="C15" s="12" t="s">
        <v>16</v>
      </c>
      <c r="D15" s="12" t="s">
        <v>56</v>
      </c>
      <c r="E15" s="10">
        <f>SUM(F15+H15)</f>
        <v>76234</v>
      </c>
      <c r="F15" s="10">
        <v>76234</v>
      </c>
      <c r="G15" s="10">
        <v>69665</v>
      </c>
      <c r="H15" s="10"/>
      <c r="I15" s="83"/>
      <c r="J15" s="83"/>
      <c r="K15" s="83"/>
      <c r="L15" s="83"/>
      <c r="M15" s="83"/>
      <c r="N15" s="83"/>
    </row>
    <row r="16" spans="1:14" ht="30.75" customHeight="1" x14ac:dyDescent="0.25">
      <c r="A16" s="189" t="s">
        <v>35</v>
      </c>
      <c r="B16" s="190"/>
      <c r="C16" s="18" t="s">
        <v>17</v>
      </c>
      <c r="D16" s="17"/>
      <c r="E16" s="17">
        <f>SUM(E18:E38)</f>
        <v>7578785.7199999997</v>
      </c>
      <c r="F16" s="17">
        <f>SUM(F18:F38)</f>
        <v>6536275.7199999997</v>
      </c>
      <c r="G16" s="17">
        <f>SUM(G18:G38)</f>
        <v>1638590</v>
      </c>
      <c r="H16" s="17">
        <f>SUM(H18:H38)</f>
        <v>1042510</v>
      </c>
      <c r="I16" s="83" t="s">
        <v>520</v>
      </c>
      <c r="J16" s="83"/>
      <c r="K16" s="83"/>
      <c r="L16" s="83"/>
      <c r="M16" s="83"/>
      <c r="N16" s="83"/>
    </row>
    <row r="17" spans="1:14" x14ac:dyDescent="0.25">
      <c r="A17" s="7"/>
      <c r="B17" s="205" t="s">
        <v>18</v>
      </c>
      <c r="C17" s="206"/>
      <c r="D17" s="206"/>
      <c r="E17" s="206"/>
      <c r="F17" s="206"/>
      <c r="G17" s="206"/>
      <c r="H17" s="207"/>
      <c r="I17" s="83"/>
      <c r="J17" s="83"/>
      <c r="K17" s="83"/>
      <c r="L17" s="83"/>
      <c r="M17" s="83"/>
      <c r="N17" s="83"/>
    </row>
    <row r="18" spans="1:14" x14ac:dyDescent="0.25">
      <c r="A18" s="132" t="s">
        <v>14</v>
      </c>
      <c r="B18" s="186" t="s">
        <v>15</v>
      </c>
      <c r="C18" s="10" t="s">
        <v>19</v>
      </c>
      <c r="D18" s="10" t="s">
        <v>56</v>
      </c>
      <c r="E18" s="10">
        <f t="shared" ref="E18:E38" si="0">SUM(F18+H18)</f>
        <v>2297447</v>
      </c>
      <c r="F18" s="10">
        <v>2186647</v>
      </c>
      <c r="G18" s="10">
        <v>1278800</v>
      </c>
      <c r="H18" s="10">
        <v>110800</v>
      </c>
      <c r="I18" s="65"/>
      <c r="J18" s="65"/>
      <c r="K18" s="83"/>
      <c r="L18" s="83"/>
      <c r="M18" s="83"/>
      <c r="N18" s="83"/>
    </row>
    <row r="19" spans="1:14" x14ac:dyDescent="0.25">
      <c r="A19" s="133"/>
      <c r="B19" s="187"/>
      <c r="C19" s="10" t="s">
        <v>20</v>
      </c>
      <c r="D19" s="49" t="s">
        <v>322</v>
      </c>
      <c r="E19" s="49">
        <f t="shared" si="0"/>
        <v>55344.08</v>
      </c>
      <c r="F19" s="49">
        <v>35344.080000000002</v>
      </c>
      <c r="G19" s="49"/>
      <c r="H19" s="49">
        <v>20000</v>
      </c>
      <c r="I19" s="125"/>
      <c r="J19" s="65"/>
      <c r="K19" s="83"/>
      <c r="L19" s="83"/>
      <c r="M19" s="83"/>
      <c r="N19" s="83"/>
    </row>
    <row r="20" spans="1:14" x14ac:dyDescent="0.25">
      <c r="A20" s="133"/>
      <c r="B20" s="187"/>
      <c r="C20" s="10" t="s">
        <v>21</v>
      </c>
      <c r="D20" s="10" t="s">
        <v>57</v>
      </c>
      <c r="E20" s="10">
        <f t="shared" si="0"/>
        <v>373664</v>
      </c>
      <c r="F20" s="10">
        <v>373664</v>
      </c>
      <c r="G20" s="10">
        <v>191175</v>
      </c>
      <c r="H20" s="10"/>
      <c r="I20" s="83"/>
      <c r="J20" s="83"/>
      <c r="K20" s="83"/>
      <c r="L20" s="83"/>
      <c r="M20" s="83"/>
      <c r="N20" s="83"/>
    </row>
    <row r="21" spans="1:14" x14ac:dyDescent="0.25">
      <c r="A21" s="134"/>
      <c r="B21" s="188"/>
      <c r="C21" s="10" t="s">
        <v>22</v>
      </c>
      <c r="D21" s="10" t="s">
        <v>58</v>
      </c>
      <c r="E21" s="10">
        <f t="shared" si="0"/>
        <v>40000</v>
      </c>
      <c r="F21" s="10">
        <v>40000</v>
      </c>
      <c r="G21" s="10"/>
      <c r="H21" s="10"/>
      <c r="I21" s="83"/>
      <c r="J21" s="83"/>
      <c r="K21" s="83"/>
      <c r="L21" s="83"/>
      <c r="M21" s="83"/>
      <c r="N21" s="83"/>
    </row>
    <row r="22" spans="1:14" ht="28.5" customHeight="1" x14ac:dyDescent="0.25">
      <c r="A22" s="132" t="s">
        <v>180</v>
      </c>
      <c r="B22" s="194" t="s">
        <v>181</v>
      </c>
      <c r="C22" s="10" t="s">
        <v>23</v>
      </c>
      <c r="D22" s="68" t="s">
        <v>56</v>
      </c>
      <c r="E22" s="68">
        <f t="shared" si="0"/>
        <v>45428</v>
      </c>
      <c r="F22" s="68">
        <v>45428</v>
      </c>
      <c r="G22" s="68"/>
      <c r="H22" s="68"/>
      <c r="I22" s="83"/>
      <c r="J22" s="83"/>
      <c r="K22" s="83"/>
      <c r="L22" s="83"/>
      <c r="M22" s="83"/>
      <c r="N22" s="83"/>
    </row>
    <row r="23" spans="1:14" ht="28.5" customHeight="1" x14ac:dyDescent="0.25">
      <c r="A23" s="133"/>
      <c r="B23" s="195"/>
      <c r="C23" s="10" t="s">
        <v>24</v>
      </c>
      <c r="D23" s="10" t="s">
        <v>185</v>
      </c>
      <c r="E23" s="68">
        <f t="shared" si="0"/>
        <v>171060</v>
      </c>
      <c r="F23" s="68">
        <v>171060</v>
      </c>
      <c r="G23" s="68">
        <v>168615</v>
      </c>
      <c r="H23" s="68"/>
      <c r="I23" s="83"/>
      <c r="J23" s="83"/>
      <c r="K23" s="83"/>
      <c r="L23" s="83"/>
      <c r="M23" s="83"/>
      <c r="N23" s="83"/>
    </row>
    <row r="24" spans="1:14" ht="18.75" customHeight="1" x14ac:dyDescent="0.25">
      <c r="A24" s="133"/>
      <c r="B24" s="195"/>
      <c r="C24" s="10" t="s">
        <v>25</v>
      </c>
      <c r="D24" s="49" t="s">
        <v>322</v>
      </c>
      <c r="E24" s="49">
        <f t="shared" si="0"/>
        <v>0</v>
      </c>
      <c r="F24" s="49"/>
      <c r="G24" s="49"/>
      <c r="H24" s="49"/>
      <c r="I24" s="83"/>
      <c r="J24" s="83"/>
      <c r="K24" s="83"/>
      <c r="L24" s="83"/>
      <c r="M24" s="83"/>
      <c r="N24" s="83"/>
    </row>
    <row r="25" spans="1:14" ht="28.5" customHeight="1" x14ac:dyDescent="0.25">
      <c r="A25" s="134"/>
      <c r="B25" s="196"/>
      <c r="C25" s="10" t="s">
        <v>34</v>
      </c>
      <c r="D25" s="116" t="s">
        <v>468</v>
      </c>
      <c r="E25" s="114">
        <f t="shared" si="0"/>
        <v>23124</v>
      </c>
      <c r="F25" s="114">
        <v>23124</v>
      </c>
      <c r="G25" s="114"/>
      <c r="H25" s="114"/>
      <c r="I25" s="83"/>
      <c r="J25" s="83"/>
      <c r="K25" s="83"/>
      <c r="L25" s="83"/>
      <c r="M25" s="83"/>
      <c r="N25" s="83"/>
    </row>
    <row r="26" spans="1:14" ht="26.25" customHeight="1" x14ac:dyDescent="0.25">
      <c r="A26" s="141" t="s">
        <v>26</v>
      </c>
      <c r="B26" s="152" t="s">
        <v>27</v>
      </c>
      <c r="C26" s="10" t="s">
        <v>54</v>
      </c>
      <c r="D26" s="68" t="s">
        <v>56</v>
      </c>
      <c r="E26" s="68">
        <f t="shared" si="0"/>
        <v>541000</v>
      </c>
      <c r="F26" s="68">
        <v>541000</v>
      </c>
      <c r="G26" s="68"/>
      <c r="H26" s="68"/>
      <c r="I26" s="83"/>
      <c r="J26" s="83"/>
      <c r="K26" s="83"/>
      <c r="L26" s="83"/>
      <c r="M26" s="83"/>
      <c r="N26" s="83"/>
    </row>
    <row r="27" spans="1:14" x14ac:dyDescent="0.25">
      <c r="A27" s="142"/>
      <c r="B27" s="154"/>
      <c r="C27" s="10" t="s">
        <v>55</v>
      </c>
      <c r="D27" s="49" t="s">
        <v>322</v>
      </c>
      <c r="E27" s="49">
        <f t="shared" si="0"/>
        <v>0</v>
      </c>
      <c r="F27" s="49"/>
      <c r="G27" s="49"/>
      <c r="H27" s="49"/>
      <c r="I27" s="119"/>
      <c r="J27" s="83"/>
      <c r="K27" s="83"/>
      <c r="L27" s="83"/>
      <c r="M27" s="83"/>
      <c r="N27" s="83"/>
    </row>
    <row r="28" spans="1:14" ht="15" customHeight="1" x14ac:dyDescent="0.25">
      <c r="A28" s="132" t="s">
        <v>28</v>
      </c>
      <c r="B28" s="138" t="s">
        <v>29</v>
      </c>
      <c r="C28" s="10" t="s">
        <v>461</v>
      </c>
      <c r="D28" s="49" t="s">
        <v>322</v>
      </c>
      <c r="E28" s="49">
        <f t="shared" si="0"/>
        <v>589710</v>
      </c>
      <c r="F28" s="49">
        <v>28000</v>
      </c>
      <c r="G28" s="49"/>
      <c r="H28" s="49">
        <v>561710</v>
      </c>
      <c r="I28" s="119"/>
      <c r="J28" s="83"/>
      <c r="K28" s="83"/>
      <c r="L28" s="83"/>
      <c r="M28" s="83"/>
      <c r="N28" s="83"/>
    </row>
    <row r="29" spans="1:14" ht="15" customHeight="1" x14ac:dyDescent="0.25">
      <c r="A29" s="133"/>
      <c r="B29" s="139"/>
      <c r="C29" s="10" t="s">
        <v>333</v>
      </c>
      <c r="D29" s="44" t="s">
        <v>334</v>
      </c>
      <c r="E29" s="10">
        <f t="shared" si="0"/>
        <v>0</v>
      </c>
      <c r="F29" s="44"/>
      <c r="G29" s="44"/>
      <c r="H29" s="44"/>
      <c r="I29" s="119"/>
      <c r="J29" s="83"/>
      <c r="K29" s="83"/>
      <c r="L29" s="83"/>
      <c r="M29" s="83"/>
      <c r="N29" s="83"/>
    </row>
    <row r="30" spans="1:14" ht="15" customHeight="1" x14ac:dyDescent="0.25">
      <c r="A30" s="133"/>
      <c r="B30" s="139"/>
      <c r="C30" s="10" t="s">
        <v>371</v>
      </c>
      <c r="D30" s="5" t="s">
        <v>379</v>
      </c>
      <c r="E30" s="10">
        <f t="shared" si="0"/>
        <v>0</v>
      </c>
      <c r="F30" s="10"/>
      <c r="G30" s="44"/>
      <c r="H30" s="44"/>
      <c r="I30" s="119"/>
      <c r="J30" s="83"/>
      <c r="K30" s="83"/>
      <c r="L30" s="83"/>
      <c r="M30" s="83"/>
      <c r="N30" s="83"/>
    </row>
    <row r="31" spans="1:14" x14ac:dyDescent="0.25">
      <c r="A31" s="134"/>
      <c r="B31" s="140"/>
      <c r="C31" s="10" t="s">
        <v>380</v>
      </c>
      <c r="D31" s="5" t="s">
        <v>56</v>
      </c>
      <c r="E31" s="10">
        <f t="shared" si="0"/>
        <v>100000</v>
      </c>
      <c r="F31" s="10"/>
      <c r="G31" s="10"/>
      <c r="H31" s="44">
        <v>100000</v>
      </c>
      <c r="I31" s="119"/>
      <c r="J31" s="83"/>
      <c r="K31" s="83"/>
      <c r="L31" s="83"/>
      <c r="M31" s="83"/>
      <c r="N31" s="83"/>
    </row>
    <row r="32" spans="1:14" ht="28.5" customHeight="1" x14ac:dyDescent="0.25">
      <c r="A32" s="132" t="s">
        <v>30</v>
      </c>
      <c r="B32" s="138" t="s">
        <v>31</v>
      </c>
      <c r="C32" s="10" t="s">
        <v>382</v>
      </c>
      <c r="D32" s="68" t="s">
        <v>56</v>
      </c>
      <c r="E32" s="68">
        <f t="shared" si="0"/>
        <v>335680</v>
      </c>
      <c r="F32" s="68">
        <v>335680</v>
      </c>
      <c r="G32" s="68"/>
      <c r="H32" s="68"/>
      <c r="I32" s="124"/>
      <c r="J32" s="97"/>
      <c r="K32" s="83"/>
      <c r="L32" s="83"/>
      <c r="M32" s="83"/>
      <c r="N32" s="83"/>
    </row>
    <row r="33" spans="1:14" ht="19.5" customHeight="1" x14ac:dyDescent="0.25">
      <c r="A33" s="134"/>
      <c r="B33" s="140"/>
      <c r="C33" s="10" t="s">
        <v>397</v>
      </c>
      <c r="D33" s="49" t="s">
        <v>322</v>
      </c>
      <c r="E33" s="49">
        <f t="shared" si="0"/>
        <v>89000</v>
      </c>
      <c r="F33" s="49">
        <v>89000</v>
      </c>
      <c r="G33" s="49"/>
      <c r="H33" s="49"/>
      <c r="I33" s="124"/>
      <c r="J33" s="97"/>
      <c r="K33" s="83"/>
      <c r="L33" s="83"/>
      <c r="M33" s="83"/>
      <c r="N33" s="83"/>
    </row>
    <row r="34" spans="1:14" ht="18.75" customHeight="1" x14ac:dyDescent="0.25">
      <c r="A34" s="132" t="s">
        <v>32</v>
      </c>
      <c r="B34" s="150" t="s">
        <v>33</v>
      </c>
      <c r="C34" s="10" t="s">
        <v>398</v>
      </c>
      <c r="D34" s="68" t="s">
        <v>56</v>
      </c>
      <c r="E34" s="68">
        <f t="shared" si="0"/>
        <v>2023870</v>
      </c>
      <c r="F34" s="127">
        <v>1773870</v>
      </c>
      <c r="G34" s="127"/>
      <c r="H34" s="127">
        <v>250000</v>
      </c>
      <c r="I34" s="125"/>
      <c r="J34" s="98"/>
      <c r="K34" s="81"/>
      <c r="L34" s="81"/>
      <c r="M34" s="79"/>
    </row>
    <row r="35" spans="1:14" ht="14.25" customHeight="1" x14ac:dyDescent="0.25">
      <c r="A35" s="133"/>
      <c r="B35" s="155"/>
      <c r="C35" s="10" t="s">
        <v>462</v>
      </c>
      <c r="D35" s="49" t="s">
        <v>322</v>
      </c>
      <c r="E35" s="49">
        <f t="shared" si="0"/>
        <v>235191.64</v>
      </c>
      <c r="F35" s="49">
        <v>235191.64</v>
      </c>
      <c r="G35" s="49"/>
      <c r="H35" s="49"/>
      <c r="I35" s="125"/>
      <c r="J35" s="81"/>
      <c r="K35" s="81"/>
      <c r="L35" s="81"/>
      <c r="M35" s="79"/>
    </row>
    <row r="36" spans="1:14" x14ac:dyDescent="0.25">
      <c r="A36" s="133"/>
      <c r="B36" s="155"/>
      <c r="C36" s="10" t="s">
        <v>470</v>
      </c>
      <c r="D36" s="5" t="s">
        <v>57</v>
      </c>
      <c r="E36" s="10">
        <f t="shared" si="0"/>
        <v>350000</v>
      </c>
      <c r="F36" s="10">
        <v>350000</v>
      </c>
      <c r="G36" s="10"/>
      <c r="H36" s="10"/>
      <c r="I36" s="83"/>
      <c r="J36" s="83"/>
      <c r="K36" s="83"/>
      <c r="L36" s="83"/>
    </row>
    <row r="37" spans="1:14" x14ac:dyDescent="0.25">
      <c r="A37" s="133"/>
      <c r="B37" s="155"/>
      <c r="C37" s="10" t="s">
        <v>475</v>
      </c>
      <c r="D37" s="54" t="s">
        <v>324</v>
      </c>
      <c r="E37" s="57">
        <f t="shared" si="0"/>
        <v>164597</v>
      </c>
      <c r="F37" s="57">
        <v>164597</v>
      </c>
      <c r="G37" s="57"/>
      <c r="H37" s="57"/>
      <c r="I37" s="83"/>
      <c r="J37" s="83"/>
      <c r="K37" s="83"/>
      <c r="L37" s="83"/>
    </row>
    <row r="38" spans="1:14" x14ac:dyDescent="0.25">
      <c r="A38" s="134"/>
      <c r="B38" s="151"/>
      <c r="C38" s="10" t="s">
        <v>495</v>
      </c>
      <c r="D38" s="5" t="s">
        <v>59</v>
      </c>
      <c r="E38" s="10">
        <f t="shared" si="0"/>
        <v>143670</v>
      </c>
      <c r="F38" s="10">
        <v>143670</v>
      </c>
      <c r="G38" s="10"/>
      <c r="H38" s="10"/>
      <c r="I38" s="81"/>
      <c r="J38" s="83"/>
      <c r="K38" s="83"/>
      <c r="L38" s="83"/>
    </row>
    <row r="39" spans="1:14" ht="30" customHeight="1" x14ac:dyDescent="0.25">
      <c r="A39" s="161" t="s">
        <v>36</v>
      </c>
      <c r="B39" s="162"/>
      <c r="C39" s="17" t="s">
        <v>37</v>
      </c>
      <c r="D39" s="16"/>
      <c r="E39" s="17">
        <f>SUM(E41:E42)</f>
        <v>10520.65</v>
      </c>
      <c r="F39" s="17">
        <f>SUM(F41:F42)</f>
        <v>10520.65</v>
      </c>
      <c r="G39" s="17">
        <f>SUM(G41:G42)</f>
        <v>0</v>
      </c>
      <c r="H39" s="17">
        <f>SUM(H41:H42)</f>
        <v>0</v>
      </c>
      <c r="I39" s="83"/>
      <c r="J39" s="83"/>
      <c r="K39" s="83"/>
      <c r="L39" s="83"/>
    </row>
    <row r="40" spans="1:14" x14ac:dyDescent="0.25">
      <c r="A40" s="5"/>
      <c r="B40" s="145" t="s">
        <v>18</v>
      </c>
      <c r="C40" s="146"/>
      <c r="D40" s="146"/>
      <c r="E40" s="146"/>
      <c r="F40" s="146"/>
      <c r="G40" s="146"/>
      <c r="H40" s="147"/>
      <c r="I40" s="83"/>
      <c r="J40" s="83"/>
      <c r="K40" s="83"/>
      <c r="L40" s="83"/>
    </row>
    <row r="41" spans="1:14" x14ac:dyDescent="0.25">
      <c r="A41" s="141" t="s">
        <v>14</v>
      </c>
      <c r="B41" s="224" t="s">
        <v>15</v>
      </c>
      <c r="C41" s="10" t="s">
        <v>38</v>
      </c>
      <c r="D41" s="66" t="s">
        <v>56</v>
      </c>
      <c r="E41" s="67">
        <f>SUM(F41+H41)</f>
        <v>5000</v>
      </c>
      <c r="F41" s="67">
        <v>5000</v>
      </c>
      <c r="G41" s="67"/>
      <c r="H41" s="67"/>
      <c r="I41" s="108"/>
      <c r="J41" s="65"/>
      <c r="K41" s="65"/>
      <c r="L41" s="65"/>
    </row>
    <row r="42" spans="1:14" x14ac:dyDescent="0.25">
      <c r="A42" s="142"/>
      <c r="B42" s="225"/>
      <c r="C42" s="10" t="s">
        <v>39</v>
      </c>
      <c r="D42" s="45" t="s">
        <v>322</v>
      </c>
      <c r="E42" s="49">
        <f>SUM(F42+H42)</f>
        <v>5520.65</v>
      </c>
      <c r="F42" s="49">
        <v>5520.65</v>
      </c>
      <c r="G42" s="49"/>
      <c r="H42" s="49"/>
      <c r="I42" s="119"/>
      <c r="J42" s="46"/>
      <c r="K42" s="46"/>
      <c r="L42" s="46"/>
    </row>
    <row r="43" spans="1:14" ht="29.25" customHeight="1" x14ac:dyDescent="0.25">
      <c r="A43" s="161" t="s">
        <v>40</v>
      </c>
      <c r="B43" s="162"/>
      <c r="C43" s="17" t="s">
        <v>41</v>
      </c>
      <c r="D43" s="8"/>
      <c r="E43" s="17">
        <f>SUM(E45:E50)</f>
        <v>4569911</v>
      </c>
      <c r="F43" s="17">
        <f>SUM(F45:F50)</f>
        <v>4560911</v>
      </c>
      <c r="G43" s="17">
        <f>SUM(G45:G50)</f>
        <v>196952</v>
      </c>
      <c r="H43" s="17">
        <f>SUM(H45:H50)</f>
        <v>9000</v>
      </c>
      <c r="I43" s="83"/>
      <c r="J43" s="83"/>
      <c r="K43" s="83"/>
      <c r="L43" s="83"/>
    </row>
    <row r="44" spans="1:14" x14ac:dyDescent="0.25">
      <c r="A44" s="6"/>
      <c r="B44" s="145" t="s">
        <v>18</v>
      </c>
      <c r="C44" s="146"/>
      <c r="D44" s="146"/>
      <c r="E44" s="146"/>
      <c r="F44" s="146"/>
      <c r="G44" s="146"/>
      <c r="H44" s="147"/>
      <c r="I44" s="83"/>
      <c r="J44" s="83"/>
      <c r="K44" s="83"/>
      <c r="L44" s="83"/>
    </row>
    <row r="45" spans="1:14" x14ac:dyDescent="0.25">
      <c r="A45" s="132" t="s">
        <v>14</v>
      </c>
      <c r="B45" s="173" t="s">
        <v>15</v>
      </c>
      <c r="C45" s="10" t="s">
        <v>42</v>
      </c>
      <c r="D45" s="5" t="s">
        <v>56</v>
      </c>
      <c r="E45" s="10">
        <f t="shared" ref="E45:E53" si="1">SUM(F45+H45)</f>
        <v>220413</v>
      </c>
      <c r="F45" s="5">
        <v>211413</v>
      </c>
      <c r="G45" s="5">
        <v>180029</v>
      </c>
      <c r="H45" s="5">
        <v>9000</v>
      </c>
      <c r="I45" s="83"/>
      <c r="J45" s="83"/>
      <c r="K45" s="83"/>
      <c r="L45" s="83"/>
    </row>
    <row r="46" spans="1:14" x14ac:dyDescent="0.25">
      <c r="A46" s="133"/>
      <c r="B46" s="174"/>
      <c r="C46" s="10" t="s">
        <v>43</v>
      </c>
      <c r="D46" s="5" t="s">
        <v>57</v>
      </c>
      <c r="E46" s="10">
        <f t="shared" si="1"/>
        <v>38351</v>
      </c>
      <c r="F46" s="5">
        <v>38351</v>
      </c>
      <c r="G46" s="5">
        <v>16923</v>
      </c>
      <c r="H46" s="5"/>
      <c r="I46" s="83"/>
      <c r="J46" s="83"/>
      <c r="K46" s="83"/>
      <c r="L46" s="83"/>
    </row>
    <row r="47" spans="1:14" ht="15" customHeight="1" x14ac:dyDescent="0.25">
      <c r="A47" s="132" t="s">
        <v>26</v>
      </c>
      <c r="B47" s="150" t="s">
        <v>27</v>
      </c>
      <c r="C47" s="10" t="s">
        <v>44</v>
      </c>
      <c r="D47" s="5" t="s">
        <v>56</v>
      </c>
      <c r="E47" s="10">
        <f t="shared" si="1"/>
        <v>3880147</v>
      </c>
      <c r="F47" s="5">
        <v>3880147</v>
      </c>
      <c r="G47" s="5"/>
      <c r="H47" s="5"/>
      <c r="I47" s="126"/>
      <c r="J47" s="107"/>
      <c r="K47" s="83"/>
      <c r="L47" s="81"/>
      <c r="M47" s="79"/>
      <c r="N47" s="79"/>
    </row>
    <row r="48" spans="1:14" ht="15" customHeight="1" x14ac:dyDescent="0.25">
      <c r="A48" s="133"/>
      <c r="B48" s="155"/>
      <c r="C48" s="10" t="s">
        <v>45</v>
      </c>
      <c r="D48" s="45" t="s">
        <v>322</v>
      </c>
      <c r="E48" s="49">
        <f>SUM(F48+H48)</f>
        <v>0</v>
      </c>
      <c r="F48" s="49"/>
      <c r="G48" s="49"/>
      <c r="H48" s="49"/>
      <c r="I48" s="83"/>
      <c r="J48" s="83"/>
      <c r="K48" s="83"/>
      <c r="L48" s="81"/>
      <c r="M48" s="80"/>
      <c r="N48" s="80"/>
    </row>
    <row r="49" spans="1:14" ht="16.5" customHeight="1" x14ac:dyDescent="0.25">
      <c r="A49" s="134"/>
      <c r="B49" s="151"/>
      <c r="C49" s="5" t="s">
        <v>372</v>
      </c>
      <c r="D49" s="5" t="s">
        <v>57</v>
      </c>
      <c r="E49" s="10">
        <f t="shared" si="1"/>
        <v>419100</v>
      </c>
      <c r="F49" s="5">
        <v>419100</v>
      </c>
      <c r="G49" s="5"/>
      <c r="H49" s="5"/>
      <c r="I49" s="83"/>
      <c r="J49" s="83"/>
      <c r="K49" s="83"/>
      <c r="L49" s="81"/>
      <c r="M49" s="176"/>
      <c r="N49" s="176"/>
    </row>
    <row r="50" spans="1:14" ht="24.75" customHeight="1" x14ac:dyDescent="0.25">
      <c r="A50" s="94" t="s">
        <v>32</v>
      </c>
      <c r="B50" s="90" t="s">
        <v>33</v>
      </c>
      <c r="C50" s="5" t="s">
        <v>396</v>
      </c>
      <c r="D50" s="5" t="s">
        <v>56</v>
      </c>
      <c r="E50" s="10">
        <f>SUM(F50+H50)</f>
        <v>11900</v>
      </c>
      <c r="F50" s="5">
        <v>11900</v>
      </c>
      <c r="G50" s="5"/>
      <c r="H50" s="5"/>
      <c r="I50" s="83"/>
      <c r="J50" s="83"/>
      <c r="K50" s="83"/>
      <c r="L50" s="81"/>
      <c r="M50" s="89"/>
      <c r="N50" s="89"/>
    </row>
    <row r="51" spans="1:14" ht="27" customHeight="1" x14ac:dyDescent="0.25">
      <c r="A51" s="161" t="s">
        <v>46</v>
      </c>
      <c r="B51" s="162"/>
      <c r="C51" s="16" t="s">
        <v>47</v>
      </c>
      <c r="D51" s="8"/>
      <c r="E51" s="17">
        <f>SUM(E53:E54)</f>
        <v>1796474</v>
      </c>
      <c r="F51" s="17">
        <f>SUM(F53:F54)</f>
        <v>267541</v>
      </c>
      <c r="G51" s="17">
        <f>SUM(G53:G54)</f>
        <v>0</v>
      </c>
      <c r="H51" s="17">
        <f>SUM(H53:H54)</f>
        <v>1528933</v>
      </c>
      <c r="I51" s="83"/>
      <c r="J51" s="83"/>
      <c r="K51" s="83"/>
      <c r="L51" s="81"/>
      <c r="M51" s="79"/>
      <c r="N51" s="79"/>
    </row>
    <row r="52" spans="1:14" ht="14.25" customHeight="1" x14ac:dyDescent="0.25">
      <c r="A52" s="19"/>
      <c r="B52" s="208" t="s">
        <v>18</v>
      </c>
      <c r="C52" s="209"/>
      <c r="D52" s="209"/>
      <c r="E52" s="209"/>
      <c r="F52" s="209"/>
      <c r="G52" s="209"/>
      <c r="H52" s="210"/>
      <c r="I52" s="83"/>
      <c r="J52" s="83"/>
      <c r="K52" s="83"/>
      <c r="L52" s="83"/>
    </row>
    <row r="53" spans="1:14" ht="15" customHeight="1" x14ac:dyDescent="0.25">
      <c r="A53" s="132" t="s">
        <v>28</v>
      </c>
      <c r="B53" s="138" t="s">
        <v>29</v>
      </c>
      <c r="C53" s="5" t="s">
        <v>48</v>
      </c>
      <c r="D53" s="50" t="s">
        <v>56</v>
      </c>
      <c r="E53" s="68">
        <f t="shared" si="1"/>
        <v>0</v>
      </c>
      <c r="F53" s="50"/>
      <c r="G53" s="50"/>
      <c r="H53" s="50"/>
      <c r="I53" s="83"/>
      <c r="J53" s="83"/>
      <c r="K53" s="83"/>
      <c r="L53" s="83"/>
    </row>
    <row r="54" spans="1:14" ht="27.75" customHeight="1" x14ac:dyDescent="0.25">
      <c r="A54" s="134"/>
      <c r="B54" s="140"/>
      <c r="C54" s="5" t="s">
        <v>49</v>
      </c>
      <c r="D54" s="45" t="s">
        <v>322</v>
      </c>
      <c r="E54" s="49">
        <f>SUM(F54+H54)</f>
        <v>1796474</v>
      </c>
      <c r="F54" s="45">
        <v>267541</v>
      </c>
      <c r="G54" s="45"/>
      <c r="H54" s="45">
        <v>1528933</v>
      </c>
      <c r="I54" s="119"/>
      <c r="J54" s="83"/>
      <c r="K54" s="83"/>
      <c r="L54" s="83"/>
    </row>
    <row r="55" spans="1:14" x14ac:dyDescent="0.25">
      <c r="A55" s="180" t="s">
        <v>50</v>
      </c>
      <c r="B55" s="181"/>
      <c r="C55" s="16" t="s">
        <v>51</v>
      </c>
      <c r="D55" s="16"/>
      <c r="E55" s="17">
        <f>SUM(E57:E63)</f>
        <v>810759</v>
      </c>
      <c r="F55" s="17">
        <f>SUM(F57:F63)</f>
        <v>685309</v>
      </c>
      <c r="G55" s="17">
        <f>SUM(G57:G63)</f>
        <v>266192</v>
      </c>
      <c r="H55" s="17">
        <f>SUM(H57:H63)</f>
        <v>125450</v>
      </c>
      <c r="I55" s="83"/>
      <c r="J55" s="83"/>
      <c r="K55" s="83"/>
      <c r="L55" s="83"/>
    </row>
    <row r="56" spans="1:14" x14ac:dyDescent="0.25">
      <c r="A56" s="6"/>
      <c r="B56" s="145" t="s">
        <v>18</v>
      </c>
      <c r="C56" s="146"/>
      <c r="D56" s="146"/>
      <c r="E56" s="146"/>
      <c r="F56" s="146"/>
      <c r="G56" s="146"/>
      <c r="H56" s="147"/>
      <c r="I56" s="83"/>
      <c r="J56" s="83"/>
      <c r="K56" s="83"/>
      <c r="L56" s="83"/>
    </row>
    <row r="57" spans="1:14" x14ac:dyDescent="0.25">
      <c r="A57" s="132" t="s">
        <v>14</v>
      </c>
      <c r="B57" s="173" t="s">
        <v>15</v>
      </c>
      <c r="C57" s="5" t="s">
        <v>52</v>
      </c>
      <c r="D57" s="5" t="s">
        <v>56</v>
      </c>
      <c r="E57" s="10">
        <f t="shared" ref="E57:E63" si="2">SUM(F57+H57)</f>
        <v>316069</v>
      </c>
      <c r="F57" s="10">
        <v>315619</v>
      </c>
      <c r="G57" s="10">
        <v>266192</v>
      </c>
      <c r="H57" s="10">
        <v>450</v>
      </c>
      <c r="I57" s="83"/>
      <c r="J57" s="83"/>
      <c r="K57" s="83"/>
      <c r="L57" s="83"/>
    </row>
    <row r="58" spans="1:14" x14ac:dyDescent="0.25">
      <c r="A58" s="133"/>
      <c r="B58" s="174"/>
      <c r="C58" s="5" t="s">
        <v>53</v>
      </c>
      <c r="D58" s="5" t="s">
        <v>57</v>
      </c>
      <c r="E58" s="10">
        <f t="shared" si="2"/>
        <v>0</v>
      </c>
      <c r="F58" s="10"/>
      <c r="G58" s="10"/>
      <c r="H58" s="10"/>
      <c r="I58" s="83"/>
      <c r="J58" s="83"/>
      <c r="K58" s="83"/>
      <c r="L58" s="83"/>
    </row>
    <row r="59" spans="1:14" x14ac:dyDescent="0.25">
      <c r="A59" s="134"/>
      <c r="B59" s="175"/>
      <c r="C59" s="5" t="s">
        <v>418</v>
      </c>
      <c r="D59" s="5" t="s">
        <v>58</v>
      </c>
      <c r="E59" s="10">
        <f t="shared" si="2"/>
        <v>4000</v>
      </c>
      <c r="F59" s="10">
        <v>4000</v>
      </c>
      <c r="G59" s="10"/>
      <c r="H59" s="10"/>
      <c r="I59" s="83"/>
      <c r="J59" s="83"/>
      <c r="K59" s="83"/>
      <c r="L59" s="83"/>
    </row>
    <row r="60" spans="1:14" ht="39.75" customHeight="1" x14ac:dyDescent="0.25">
      <c r="A60" s="104" t="s">
        <v>30</v>
      </c>
      <c r="B60" s="71" t="s">
        <v>31</v>
      </c>
      <c r="C60" s="5" t="s">
        <v>374</v>
      </c>
      <c r="D60" s="5" t="s">
        <v>56</v>
      </c>
      <c r="E60" s="10">
        <f t="shared" si="2"/>
        <v>0</v>
      </c>
      <c r="F60" s="10"/>
      <c r="G60" s="10"/>
      <c r="H60" s="10"/>
      <c r="I60" s="83"/>
      <c r="J60" s="83"/>
      <c r="K60" s="83"/>
      <c r="L60" s="83"/>
    </row>
    <row r="61" spans="1:14" x14ac:dyDescent="0.25">
      <c r="A61" s="141" t="s">
        <v>32</v>
      </c>
      <c r="B61" s="138" t="s">
        <v>33</v>
      </c>
      <c r="C61" s="5" t="s">
        <v>417</v>
      </c>
      <c r="D61" s="5" t="s">
        <v>56</v>
      </c>
      <c r="E61" s="10">
        <f t="shared" si="2"/>
        <v>313280</v>
      </c>
      <c r="F61" s="10">
        <v>313280</v>
      </c>
      <c r="G61" s="10"/>
      <c r="H61" s="10"/>
      <c r="I61" s="81"/>
      <c r="J61" s="72"/>
      <c r="K61" s="81"/>
      <c r="L61" s="83"/>
    </row>
    <row r="62" spans="1:14" x14ac:dyDescent="0.25">
      <c r="A62" s="182"/>
      <c r="B62" s="139"/>
      <c r="C62" s="5" t="s">
        <v>60</v>
      </c>
      <c r="D62" s="45" t="s">
        <v>322</v>
      </c>
      <c r="E62" s="49">
        <f>SUM(F62+H62)</f>
        <v>150000</v>
      </c>
      <c r="F62" s="45">
        <v>25000</v>
      </c>
      <c r="G62" s="45"/>
      <c r="H62" s="45">
        <v>125000</v>
      </c>
      <c r="I62" s="81"/>
      <c r="J62" s="72"/>
      <c r="K62" s="81"/>
      <c r="L62" s="83"/>
    </row>
    <row r="63" spans="1:14" x14ac:dyDescent="0.25">
      <c r="A63" s="142"/>
      <c r="B63" s="140"/>
      <c r="C63" s="5" t="s">
        <v>421</v>
      </c>
      <c r="D63" s="5" t="s">
        <v>59</v>
      </c>
      <c r="E63" s="10">
        <f t="shared" si="2"/>
        <v>27410</v>
      </c>
      <c r="F63" s="10">
        <v>27410</v>
      </c>
      <c r="G63" s="10"/>
      <c r="H63" s="10"/>
      <c r="I63" s="83"/>
      <c r="J63" s="83"/>
      <c r="K63" s="83"/>
      <c r="L63" s="83"/>
    </row>
    <row r="64" spans="1:14" x14ac:dyDescent="0.25">
      <c r="A64" s="143" t="s">
        <v>62</v>
      </c>
      <c r="B64" s="144"/>
      <c r="C64" s="16" t="s">
        <v>61</v>
      </c>
      <c r="D64" s="16"/>
      <c r="E64" s="17">
        <f>SUM(E66:E72)</f>
        <v>266747.40000000002</v>
      </c>
      <c r="F64" s="17">
        <f>SUM(F66:F72)</f>
        <v>256347.4</v>
      </c>
      <c r="G64" s="17">
        <f>SUM(G66:G72)</f>
        <v>109306.2</v>
      </c>
      <c r="H64" s="17">
        <f>SUM(H66:H72)</f>
        <v>10400</v>
      </c>
      <c r="I64" s="83"/>
      <c r="J64" s="83"/>
      <c r="K64" s="83"/>
      <c r="L64" s="83"/>
    </row>
    <row r="65" spans="1:12" x14ac:dyDescent="0.25">
      <c r="A65" s="6"/>
      <c r="B65" s="145" t="s">
        <v>18</v>
      </c>
      <c r="C65" s="146"/>
      <c r="D65" s="146"/>
      <c r="E65" s="146"/>
      <c r="F65" s="146"/>
      <c r="G65" s="146"/>
      <c r="H65" s="147"/>
      <c r="I65" s="83"/>
      <c r="J65" s="83"/>
      <c r="K65" s="83"/>
      <c r="L65" s="83"/>
    </row>
    <row r="66" spans="1:12" x14ac:dyDescent="0.25">
      <c r="A66" s="132" t="s">
        <v>14</v>
      </c>
      <c r="B66" s="173" t="s">
        <v>15</v>
      </c>
      <c r="C66" s="20" t="s">
        <v>63</v>
      </c>
      <c r="D66" s="5" t="s">
        <v>56</v>
      </c>
      <c r="E66" s="10">
        <f t="shared" ref="E66:E72" si="3">SUM(F66+H66)</f>
        <v>99633</v>
      </c>
      <c r="F66" s="10">
        <v>99633</v>
      </c>
      <c r="G66" s="10">
        <v>72482</v>
      </c>
      <c r="H66" s="10"/>
      <c r="I66" s="83"/>
      <c r="J66" s="83"/>
      <c r="K66" s="83"/>
      <c r="L66" s="83"/>
    </row>
    <row r="67" spans="1:12" x14ac:dyDescent="0.25">
      <c r="A67" s="133"/>
      <c r="B67" s="174"/>
      <c r="C67" s="20" t="s">
        <v>64</v>
      </c>
      <c r="D67" s="5" t="s">
        <v>57</v>
      </c>
      <c r="E67" s="10">
        <f t="shared" si="3"/>
        <v>9951.4</v>
      </c>
      <c r="F67" s="10">
        <v>9951.4</v>
      </c>
      <c r="G67" s="10">
        <v>9809.2000000000007</v>
      </c>
      <c r="H67" s="10"/>
      <c r="I67" s="83"/>
      <c r="J67" s="83"/>
      <c r="K67" s="83"/>
      <c r="L67" s="83"/>
    </row>
    <row r="68" spans="1:12" x14ac:dyDescent="0.25">
      <c r="A68" s="134"/>
      <c r="B68" s="175"/>
      <c r="C68" s="20" t="s">
        <v>65</v>
      </c>
      <c r="D68" s="5" t="s">
        <v>58</v>
      </c>
      <c r="E68" s="10">
        <f t="shared" si="3"/>
        <v>600</v>
      </c>
      <c r="F68" s="10">
        <v>600</v>
      </c>
      <c r="G68" s="10"/>
      <c r="H68" s="10"/>
      <c r="I68" s="83"/>
      <c r="J68" s="83"/>
      <c r="K68" s="83"/>
      <c r="L68" s="83"/>
    </row>
    <row r="69" spans="1:12" ht="36.75" customHeight="1" x14ac:dyDescent="0.25">
      <c r="A69" s="92" t="s">
        <v>30</v>
      </c>
      <c r="B69" s="71" t="s">
        <v>31</v>
      </c>
      <c r="C69" s="20" t="s">
        <v>66</v>
      </c>
      <c r="D69" s="20" t="s">
        <v>56</v>
      </c>
      <c r="E69" s="10">
        <f t="shared" si="3"/>
        <v>18000</v>
      </c>
      <c r="F69" s="69">
        <v>18000</v>
      </c>
      <c r="G69" s="69"/>
      <c r="H69" s="69"/>
      <c r="I69" s="83"/>
      <c r="J69" s="83"/>
      <c r="K69" s="83"/>
      <c r="L69" s="83"/>
    </row>
    <row r="70" spans="1:12" x14ac:dyDescent="0.25">
      <c r="A70" s="141" t="s">
        <v>32</v>
      </c>
      <c r="B70" s="138" t="s">
        <v>33</v>
      </c>
      <c r="C70" s="20" t="s">
        <v>67</v>
      </c>
      <c r="D70" s="5" t="s">
        <v>56</v>
      </c>
      <c r="E70" s="10">
        <f t="shared" si="3"/>
        <v>81563</v>
      </c>
      <c r="F70" s="10">
        <v>81563</v>
      </c>
      <c r="G70" s="10">
        <v>27015</v>
      </c>
      <c r="H70" s="10"/>
      <c r="I70" s="81"/>
      <c r="J70" s="83"/>
      <c r="K70" s="83"/>
      <c r="L70" s="83"/>
    </row>
    <row r="71" spans="1:12" x14ac:dyDescent="0.25">
      <c r="A71" s="182"/>
      <c r="B71" s="139"/>
      <c r="C71" s="20" t="s">
        <v>375</v>
      </c>
      <c r="D71" s="45" t="s">
        <v>322</v>
      </c>
      <c r="E71" s="49">
        <f>SUM(F71+H71)</f>
        <v>50000</v>
      </c>
      <c r="F71" s="45">
        <v>39600</v>
      </c>
      <c r="G71" s="45"/>
      <c r="H71" s="45">
        <v>10400</v>
      </c>
      <c r="I71" s="81"/>
      <c r="J71" s="83"/>
      <c r="K71" s="83"/>
      <c r="L71" s="83"/>
    </row>
    <row r="72" spans="1:12" x14ac:dyDescent="0.25">
      <c r="A72" s="142"/>
      <c r="B72" s="140"/>
      <c r="C72" s="5" t="s">
        <v>422</v>
      </c>
      <c r="D72" s="5" t="s">
        <v>59</v>
      </c>
      <c r="E72" s="10">
        <f t="shared" si="3"/>
        <v>7000</v>
      </c>
      <c r="F72" s="10">
        <v>7000</v>
      </c>
      <c r="G72" s="10"/>
      <c r="H72" s="10"/>
      <c r="I72" s="83"/>
      <c r="J72" s="83"/>
      <c r="K72" s="83"/>
      <c r="L72" s="83"/>
    </row>
    <row r="73" spans="1:12" x14ac:dyDescent="0.25">
      <c r="A73" s="143" t="s">
        <v>68</v>
      </c>
      <c r="B73" s="144"/>
      <c r="C73" s="16" t="s">
        <v>69</v>
      </c>
      <c r="D73" s="16"/>
      <c r="E73" s="17">
        <f>SUM(E75:E82)</f>
        <v>118515</v>
      </c>
      <c r="F73" s="17">
        <f>SUM(F75:F82)</f>
        <v>116715</v>
      </c>
      <c r="G73" s="17">
        <f>SUM(G75:G82)</f>
        <v>80673</v>
      </c>
      <c r="H73" s="17">
        <f>SUM(H75:H82)</f>
        <v>1800</v>
      </c>
      <c r="I73" s="83"/>
      <c r="J73" s="83"/>
      <c r="K73" s="83"/>
      <c r="L73" s="83"/>
    </row>
    <row r="74" spans="1:12" x14ac:dyDescent="0.25">
      <c r="A74" s="6"/>
      <c r="B74" s="145" t="s">
        <v>18</v>
      </c>
      <c r="C74" s="146"/>
      <c r="D74" s="146"/>
      <c r="E74" s="146"/>
      <c r="F74" s="146"/>
      <c r="G74" s="146"/>
      <c r="H74" s="147"/>
      <c r="I74" s="83"/>
      <c r="J74" s="83"/>
      <c r="K74" s="83"/>
      <c r="L74" s="83"/>
    </row>
    <row r="75" spans="1:12" x14ac:dyDescent="0.25">
      <c r="A75" s="132" t="s">
        <v>14</v>
      </c>
      <c r="B75" s="173" t="s">
        <v>15</v>
      </c>
      <c r="C75" s="21" t="s">
        <v>70</v>
      </c>
      <c r="D75" s="5" t="s">
        <v>56</v>
      </c>
      <c r="E75" s="10">
        <f t="shared" ref="E75:E81" si="4">SUM(F75+H75)</f>
        <v>62670.1</v>
      </c>
      <c r="F75" s="10">
        <v>62670.1</v>
      </c>
      <c r="G75" s="10">
        <v>50830.63</v>
      </c>
      <c r="H75" s="10"/>
      <c r="I75" s="83"/>
      <c r="J75" s="83"/>
      <c r="K75" s="83"/>
      <c r="L75" s="83"/>
    </row>
    <row r="76" spans="1:12" x14ac:dyDescent="0.25">
      <c r="A76" s="133"/>
      <c r="B76" s="174"/>
      <c r="C76" s="20" t="s">
        <v>71</v>
      </c>
      <c r="D76" s="5" t="s">
        <v>57</v>
      </c>
      <c r="E76" s="10">
        <f t="shared" si="4"/>
        <v>0</v>
      </c>
      <c r="F76" s="10">
        <v>0</v>
      </c>
      <c r="G76" s="10"/>
      <c r="H76" s="10"/>
      <c r="I76" s="83"/>
      <c r="J76" s="83"/>
      <c r="K76" s="83"/>
      <c r="L76" s="83"/>
    </row>
    <row r="77" spans="1:12" x14ac:dyDescent="0.25">
      <c r="A77" s="134"/>
      <c r="B77" s="175"/>
      <c r="C77" s="20" t="s">
        <v>72</v>
      </c>
      <c r="D77" s="45" t="s">
        <v>322</v>
      </c>
      <c r="E77" s="49">
        <f>SUM(F77+H77)</f>
        <v>0</v>
      </c>
      <c r="F77" s="45"/>
      <c r="G77" s="45"/>
      <c r="H77" s="45"/>
      <c r="I77" s="83"/>
      <c r="J77" s="83"/>
      <c r="K77" s="83"/>
      <c r="L77" s="83"/>
    </row>
    <row r="78" spans="1:12" x14ac:dyDescent="0.25">
      <c r="A78" s="132" t="s">
        <v>30</v>
      </c>
      <c r="B78" s="152" t="s">
        <v>31</v>
      </c>
      <c r="C78" s="20" t="s">
        <v>313</v>
      </c>
      <c r="D78" s="20" t="s">
        <v>56</v>
      </c>
      <c r="E78" s="10">
        <f t="shared" si="4"/>
        <v>19199.57</v>
      </c>
      <c r="F78" s="10">
        <v>19199.57</v>
      </c>
      <c r="G78" s="10">
        <v>15987.37</v>
      </c>
      <c r="H78" s="10"/>
      <c r="I78" s="83"/>
      <c r="J78" s="83"/>
      <c r="K78" s="83"/>
      <c r="L78" s="83"/>
    </row>
    <row r="79" spans="1:12" ht="26.25" customHeight="1" x14ac:dyDescent="0.25">
      <c r="A79" s="134"/>
      <c r="B79" s="154"/>
      <c r="C79" s="20" t="s">
        <v>73</v>
      </c>
      <c r="D79" s="5" t="s">
        <v>58</v>
      </c>
      <c r="E79" s="10">
        <f t="shared" si="4"/>
        <v>0</v>
      </c>
      <c r="F79" s="10">
        <v>0</v>
      </c>
      <c r="G79" s="10"/>
      <c r="H79" s="10"/>
      <c r="I79" s="83"/>
      <c r="J79" s="83"/>
      <c r="K79" s="83"/>
      <c r="L79" s="83"/>
    </row>
    <row r="80" spans="1:12" ht="15" customHeight="1" x14ac:dyDescent="0.25">
      <c r="A80" s="170" t="s">
        <v>32</v>
      </c>
      <c r="B80" s="169" t="s">
        <v>33</v>
      </c>
      <c r="C80" s="9" t="s">
        <v>74</v>
      </c>
      <c r="D80" s="5" t="s">
        <v>56</v>
      </c>
      <c r="E80" s="10">
        <f t="shared" si="4"/>
        <v>24145.33</v>
      </c>
      <c r="F80" s="10">
        <v>24145.33</v>
      </c>
      <c r="G80" s="10">
        <v>13855</v>
      </c>
      <c r="H80" s="10"/>
      <c r="I80" s="83"/>
      <c r="J80" s="83"/>
      <c r="K80" s="83"/>
      <c r="L80" s="83"/>
    </row>
    <row r="81" spans="1:12" x14ac:dyDescent="0.25">
      <c r="A81" s="171"/>
      <c r="B81" s="169"/>
      <c r="C81" s="5" t="s">
        <v>423</v>
      </c>
      <c r="D81" s="5" t="s">
        <v>59</v>
      </c>
      <c r="E81" s="10">
        <f t="shared" si="4"/>
        <v>2500</v>
      </c>
      <c r="F81" s="10">
        <v>2500</v>
      </c>
      <c r="G81" s="10"/>
      <c r="H81" s="10"/>
      <c r="I81" s="81"/>
      <c r="J81" s="83"/>
      <c r="K81" s="83"/>
      <c r="L81" s="83"/>
    </row>
    <row r="82" spans="1:12" x14ac:dyDescent="0.25">
      <c r="A82" s="172"/>
      <c r="B82" s="169"/>
      <c r="C82" s="5" t="s">
        <v>465</v>
      </c>
      <c r="D82" s="45" t="s">
        <v>322</v>
      </c>
      <c r="E82" s="49">
        <f>SUM(F82+H82)</f>
        <v>10000</v>
      </c>
      <c r="F82" s="45">
        <v>8200</v>
      </c>
      <c r="G82" s="45"/>
      <c r="H82" s="45">
        <v>1800</v>
      </c>
      <c r="I82" s="81"/>
      <c r="J82" s="83"/>
      <c r="K82" s="83"/>
      <c r="L82" s="83"/>
    </row>
    <row r="83" spans="1:12" x14ac:dyDescent="0.25">
      <c r="A83" s="148" t="s">
        <v>75</v>
      </c>
      <c r="B83" s="149"/>
      <c r="C83" s="16" t="s">
        <v>76</v>
      </c>
      <c r="D83" s="16"/>
      <c r="E83" s="17">
        <f>SUM(E85:E95)</f>
        <v>170962</v>
      </c>
      <c r="F83" s="17">
        <f>SUM(F85:F95)</f>
        <v>170962</v>
      </c>
      <c r="G83" s="17">
        <f>SUM(G85:G95)</f>
        <v>103148</v>
      </c>
      <c r="H83" s="17">
        <f>SUM(H85:H95)</f>
        <v>0</v>
      </c>
      <c r="I83" s="83"/>
      <c r="J83" s="83"/>
      <c r="K83" s="83"/>
      <c r="L83" s="83"/>
    </row>
    <row r="84" spans="1:12" x14ac:dyDescent="0.25">
      <c r="A84" s="5"/>
      <c r="B84" s="145" t="s">
        <v>18</v>
      </c>
      <c r="C84" s="146"/>
      <c r="D84" s="146"/>
      <c r="E84" s="146"/>
      <c r="F84" s="146"/>
      <c r="G84" s="146"/>
      <c r="H84" s="147"/>
      <c r="I84" s="83"/>
      <c r="J84" s="83"/>
      <c r="K84" s="83"/>
      <c r="L84" s="83"/>
    </row>
    <row r="85" spans="1:12" x14ac:dyDescent="0.25">
      <c r="A85" s="132" t="s">
        <v>14</v>
      </c>
      <c r="B85" s="173" t="s">
        <v>15</v>
      </c>
      <c r="C85" s="21" t="s">
        <v>77</v>
      </c>
      <c r="D85" s="5" t="s">
        <v>56</v>
      </c>
      <c r="E85" s="10">
        <f t="shared" ref="E85:E95" si="5">SUM(F85+H85)</f>
        <v>64180</v>
      </c>
      <c r="F85" s="10">
        <v>64180</v>
      </c>
      <c r="G85" s="10">
        <v>53000</v>
      </c>
      <c r="H85" s="10"/>
      <c r="I85" s="83"/>
      <c r="J85" s="83"/>
      <c r="K85" s="83"/>
      <c r="L85" s="83"/>
    </row>
    <row r="86" spans="1:12" x14ac:dyDescent="0.25">
      <c r="A86" s="133"/>
      <c r="B86" s="174"/>
      <c r="C86" s="20" t="s">
        <v>350</v>
      </c>
      <c r="D86" s="5" t="s">
        <v>57</v>
      </c>
      <c r="E86" s="10">
        <f t="shared" si="5"/>
        <v>7296</v>
      </c>
      <c r="F86" s="10">
        <v>7296</v>
      </c>
      <c r="G86" s="10">
        <v>7193</v>
      </c>
      <c r="H86" s="10"/>
      <c r="I86" s="83"/>
      <c r="J86" s="83"/>
      <c r="K86" s="83"/>
      <c r="L86" s="83"/>
    </row>
    <row r="87" spans="1:12" x14ac:dyDescent="0.25">
      <c r="A87" s="133"/>
      <c r="B87" s="174"/>
      <c r="C87" s="20" t="s">
        <v>78</v>
      </c>
      <c r="D87" s="5" t="s">
        <v>58</v>
      </c>
      <c r="E87" s="10">
        <f t="shared" si="5"/>
        <v>150</v>
      </c>
      <c r="F87" s="10">
        <v>150</v>
      </c>
      <c r="G87" s="10"/>
      <c r="H87" s="10"/>
      <c r="I87" s="83"/>
      <c r="J87" s="83"/>
      <c r="K87" s="83"/>
      <c r="L87" s="83"/>
    </row>
    <row r="88" spans="1:12" x14ac:dyDescent="0.25">
      <c r="A88" s="134"/>
      <c r="B88" s="175"/>
      <c r="C88" s="20" t="s">
        <v>466</v>
      </c>
      <c r="D88" s="45" t="s">
        <v>322</v>
      </c>
      <c r="E88" s="49">
        <f>SUM(F88+H88)</f>
        <v>30000</v>
      </c>
      <c r="F88" s="45">
        <v>30000</v>
      </c>
      <c r="G88" s="45"/>
      <c r="H88" s="45"/>
      <c r="I88" s="83"/>
      <c r="J88" s="83"/>
      <c r="K88" s="83"/>
      <c r="L88" s="83"/>
    </row>
    <row r="89" spans="1:12" ht="16.5" customHeight="1" x14ac:dyDescent="0.25">
      <c r="A89" s="132" t="s">
        <v>30</v>
      </c>
      <c r="B89" s="152" t="s">
        <v>31</v>
      </c>
      <c r="C89" s="20" t="s">
        <v>79</v>
      </c>
      <c r="D89" s="20" t="s">
        <v>56</v>
      </c>
      <c r="E89" s="10">
        <f t="shared" si="5"/>
        <v>37900</v>
      </c>
      <c r="F89" s="10">
        <v>37900</v>
      </c>
      <c r="G89" s="10">
        <v>27955</v>
      </c>
      <c r="H89" s="10"/>
      <c r="I89" s="83"/>
      <c r="J89" s="83"/>
      <c r="K89" s="83"/>
      <c r="L89" s="83"/>
    </row>
    <row r="90" spans="1:12" ht="21.75" customHeight="1" x14ac:dyDescent="0.25">
      <c r="A90" s="134"/>
      <c r="B90" s="154"/>
      <c r="C90" s="20" t="s">
        <v>351</v>
      </c>
      <c r="D90" s="5" t="s">
        <v>58</v>
      </c>
      <c r="E90" s="10">
        <f t="shared" si="5"/>
        <v>200</v>
      </c>
      <c r="F90" s="10">
        <v>200</v>
      </c>
      <c r="G90" s="10"/>
      <c r="H90" s="10"/>
      <c r="I90" s="83"/>
      <c r="J90" s="83"/>
      <c r="K90" s="83"/>
      <c r="L90" s="83"/>
    </row>
    <row r="91" spans="1:12" x14ac:dyDescent="0.25">
      <c r="A91" s="132" t="s">
        <v>32</v>
      </c>
      <c r="B91" s="150" t="s">
        <v>33</v>
      </c>
      <c r="C91" s="9" t="s">
        <v>80</v>
      </c>
      <c r="D91" s="5" t="s">
        <v>56</v>
      </c>
      <c r="E91" s="10">
        <f t="shared" si="5"/>
        <v>22136</v>
      </c>
      <c r="F91" s="10">
        <v>22136</v>
      </c>
      <c r="G91" s="10">
        <v>15000</v>
      </c>
      <c r="H91" s="10"/>
      <c r="I91" s="83"/>
      <c r="J91" s="83"/>
      <c r="K91" s="83"/>
      <c r="L91" s="83"/>
    </row>
    <row r="92" spans="1:12" x14ac:dyDescent="0.25">
      <c r="A92" s="133"/>
      <c r="B92" s="155"/>
      <c r="C92" s="9" t="s">
        <v>352</v>
      </c>
      <c r="D92" s="59" t="s">
        <v>323</v>
      </c>
      <c r="E92" s="60">
        <f t="shared" si="5"/>
        <v>0</v>
      </c>
      <c r="F92" s="60"/>
      <c r="G92" s="60"/>
      <c r="H92" s="60"/>
      <c r="I92" s="83"/>
      <c r="J92" s="83"/>
      <c r="K92" s="83"/>
      <c r="L92" s="83"/>
    </row>
    <row r="93" spans="1:12" x14ac:dyDescent="0.25">
      <c r="A93" s="133"/>
      <c r="B93" s="155"/>
      <c r="C93" s="9" t="s">
        <v>376</v>
      </c>
      <c r="D93" s="5" t="s">
        <v>58</v>
      </c>
      <c r="E93" s="10">
        <f t="shared" si="5"/>
        <v>7000</v>
      </c>
      <c r="F93" s="10">
        <v>7000</v>
      </c>
      <c r="G93" s="10"/>
      <c r="H93" s="10"/>
      <c r="I93" s="83"/>
      <c r="J93" s="83"/>
      <c r="K93" s="83"/>
      <c r="L93" s="83"/>
    </row>
    <row r="94" spans="1:12" x14ac:dyDescent="0.25">
      <c r="A94" s="133"/>
      <c r="B94" s="155"/>
      <c r="C94" s="9" t="s">
        <v>412</v>
      </c>
      <c r="D94" s="45" t="s">
        <v>322</v>
      </c>
      <c r="E94" s="49">
        <f>SUM(F94+H94)</f>
        <v>0</v>
      </c>
      <c r="F94" s="45"/>
      <c r="G94" s="45"/>
      <c r="H94" s="45"/>
      <c r="I94" s="83"/>
      <c r="J94" s="83"/>
      <c r="K94" s="83"/>
      <c r="L94" s="83"/>
    </row>
    <row r="95" spans="1:12" x14ac:dyDescent="0.25">
      <c r="A95" s="134"/>
      <c r="B95" s="151"/>
      <c r="C95" s="5" t="s">
        <v>424</v>
      </c>
      <c r="D95" s="5" t="s">
        <v>59</v>
      </c>
      <c r="E95" s="10">
        <f t="shared" si="5"/>
        <v>2100</v>
      </c>
      <c r="F95" s="10">
        <v>2100</v>
      </c>
      <c r="G95" s="10"/>
      <c r="H95" s="10"/>
      <c r="I95" s="83"/>
      <c r="J95" s="83"/>
      <c r="K95" s="83"/>
      <c r="L95" s="83"/>
    </row>
    <row r="96" spans="1:12" x14ac:dyDescent="0.25">
      <c r="A96" s="148" t="s">
        <v>81</v>
      </c>
      <c r="B96" s="149"/>
      <c r="C96" s="16" t="s">
        <v>82</v>
      </c>
      <c r="D96" s="16"/>
      <c r="E96" s="17">
        <f>SUM(E98:E105)</f>
        <v>196738.65</v>
      </c>
      <c r="F96" s="17">
        <f>SUM(F98:F105)</f>
        <v>170738.65</v>
      </c>
      <c r="G96" s="17">
        <f>SUM(G98:G105)</f>
        <v>79098.2</v>
      </c>
      <c r="H96" s="17">
        <f>SUM(H98:H105)</f>
        <v>26000</v>
      </c>
      <c r="I96" s="83"/>
      <c r="J96" s="83"/>
      <c r="K96" s="83"/>
      <c r="L96" s="83"/>
    </row>
    <row r="97" spans="1:12" x14ac:dyDescent="0.25">
      <c r="A97" s="5"/>
      <c r="B97" s="145" t="s">
        <v>18</v>
      </c>
      <c r="C97" s="146"/>
      <c r="D97" s="146"/>
      <c r="E97" s="146"/>
      <c r="F97" s="146"/>
      <c r="G97" s="146"/>
      <c r="H97" s="147"/>
      <c r="I97" s="83"/>
      <c r="J97" s="83"/>
      <c r="K97" s="83"/>
      <c r="L97" s="83"/>
    </row>
    <row r="98" spans="1:12" x14ac:dyDescent="0.25">
      <c r="A98" s="132" t="s">
        <v>14</v>
      </c>
      <c r="B98" s="173" t="s">
        <v>15</v>
      </c>
      <c r="C98" s="21" t="s">
        <v>83</v>
      </c>
      <c r="D98" s="5" t="s">
        <v>56</v>
      </c>
      <c r="E98" s="10">
        <f t="shared" ref="E98:E104" si="6">SUM(F98+H98)</f>
        <v>156044</v>
      </c>
      <c r="F98" s="10">
        <v>156044</v>
      </c>
      <c r="G98" s="10">
        <v>69289</v>
      </c>
      <c r="H98" s="10"/>
      <c r="I98" s="83"/>
      <c r="J98" s="83"/>
      <c r="K98" s="83"/>
      <c r="L98" s="83"/>
    </row>
    <row r="99" spans="1:12" x14ac:dyDescent="0.25">
      <c r="A99" s="133"/>
      <c r="B99" s="174"/>
      <c r="C99" s="20" t="s">
        <v>353</v>
      </c>
      <c r="D99" s="5" t="s">
        <v>57</v>
      </c>
      <c r="E99" s="10">
        <f t="shared" si="6"/>
        <v>9951.4</v>
      </c>
      <c r="F99" s="10">
        <v>9951.4</v>
      </c>
      <c r="G99" s="10">
        <v>9809.2000000000007</v>
      </c>
      <c r="H99" s="10"/>
      <c r="I99" s="83"/>
      <c r="J99" s="83"/>
      <c r="K99" s="83"/>
      <c r="L99" s="83"/>
    </row>
    <row r="100" spans="1:12" x14ac:dyDescent="0.25">
      <c r="A100" s="133"/>
      <c r="B100" s="174"/>
      <c r="C100" s="20" t="s">
        <v>84</v>
      </c>
      <c r="D100" s="59" t="s">
        <v>323</v>
      </c>
      <c r="E100" s="60">
        <f t="shared" si="6"/>
        <v>243.25</v>
      </c>
      <c r="F100" s="60">
        <v>243.25</v>
      </c>
      <c r="G100" s="60"/>
      <c r="H100" s="60"/>
      <c r="I100" s="83"/>
      <c r="J100" s="83"/>
      <c r="K100" s="83"/>
      <c r="L100" s="83"/>
    </row>
    <row r="101" spans="1:12" x14ac:dyDescent="0.25">
      <c r="A101" s="133"/>
      <c r="B101" s="174"/>
      <c r="C101" s="20" t="s">
        <v>85</v>
      </c>
      <c r="D101" s="5" t="s">
        <v>58</v>
      </c>
      <c r="E101" s="10">
        <f t="shared" si="6"/>
        <v>1100</v>
      </c>
      <c r="F101" s="10">
        <v>1100</v>
      </c>
      <c r="G101" s="10"/>
      <c r="H101" s="10"/>
      <c r="I101" s="83"/>
      <c r="J101" s="83"/>
      <c r="K101" s="83"/>
      <c r="L101" s="83"/>
    </row>
    <row r="102" spans="1:12" x14ac:dyDescent="0.25">
      <c r="A102" s="134"/>
      <c r="B102" s="175"/>
      <c r="C102" s="20" t="s">
        <v>86</v>
      </c>
      <c r="D102" s="45" t="s">
        <v>322</v>
      </c>
      <c r="E102" s="49">
        <f>SUM(F102+H102)</f>
        <v>25000</v>
      </c>
      <c r="F102" s="45"/>
      <c r="G102" s="45"/>
      <c r="H102" s="45">
        <v>25000</v>
      </c>
      <c r="I102" s="83"/>
      <c r="J102" s="83"/>
      <c r="K102" s="83"/>
      <c r="L102" s="83"/>
    </row>
    <row r="103" spans="1:12" ht="15" customHeight="1" x14ac:dyDescent="0.25">
      <c r="A103" s="179" t="s">
        <v>32</v>
      </c>
      <c r="B103" s="169" t="s">
        <v>33</v>
      </c>
      <c r="C103" s="9" t="s">
        <v>87</v>
      </c>
      <c r="D103" s="5" t="s">
        <v>56</v>
      </c>
      <c r="E103" s="10">
        <f t="shared" si="6"/>
        <v>0</v>
      </c>
      <c r="F103" s="10"/>
      <c r="G103" s="10"/>
      <c r="H103" s="10"/>
      <c r="I103" s="81"/>
      <c r="J103" s="72"/>
      <c r="K103" s="83"/>
      <c r="L103" s="83"/>
    </row>
    <row r="104" spans="1:12" x14ac:dyDescent="0.25">
      <c r="A104" s="179"/>
      <c r="B104" s="169"/>
      <c r="C104" s="5" t="s">
        <v>425</v>
      </c>
      <c r="D104" s="5" t="s">
        <v>59</v>
      </c>
      <c r="E104" s="10">
        <f t="shared" si="6"/>
        <v>3400</v>
      </c>
      <c r="F104" s="10">
        <v>3400</v>
      </c>
      <c r="G104" s="10"/>
      <c r="H104" s="10"/>
      <c r="I104" s="83"/>
      <c r="J104" s="83"/>
      <c r="K104" s="83"/>
      <c r="L104" s="83"/>
    </row>
    <row r="105" spans="1:12" x14ac:dyDescent="0.25">
      <c r="A105" s="179"/>
      <c r="B105" s="169"/>
      <c r="C105" s="5" t="s">
        <v>467</v>
      </c>
      <c r="D105" s="45" t="s">
        <v>322</v>
      </c>
      <c r="E105" s="49">
        <f>SUM(F105+H105)</f>
        <v>1000</v>
      </c>
      <c r="F105" s="45"/>
      <c r="G105" s="45"/>
      <c r="H105" s="128">
        <v>1000</v>
      </c>
      <c r="I105" s="83"/>
      <c r="J105" s="83"/>
      <c r="K105" s="83"/>
      <c r="L105" s="83"/>
    </row>
    <row r="106" spans="1:12" x14ac:dyDescent="0.25">
      <c r="A106" s="148" t="s">
        <v>88</v>
      </c>
      <c r="B106" s="149"/>
      <c r="C106" s="16" t="s">
        <v>89</v>
      </c>
      <c r="D106" s="16"/>
      <c r="E106" s="17">
        <f>SUM(E108:E117)</f>
        <v>207164.4</v>
      </c>
      <c r="F106" s="17">
        <f>SUM(F108:F117)</f>
        <v>192914.4</v>
      </c>
      <c r="G106" s="17">
        <f>SUM(G108:G117)</f>
        <v>144809.20000000001</v>
      </c>
      <c r="H106" s="17">
        <f>SUM(H108:H117)</f>
        <v>14250</v>
      </c>
      <c r="I106" s="83"/>
      <c r="J106" s="83"/>
      <c r="K106" s="83"/>
      <c r="L106" s="83"/>
    </row>
    <row r="107" spans="1:12" x14ac:dyDescent="0.25">
      <c r="A107" s="5"/>
      <c r="B107" s="145" t="s">
        <v>18</v>
      </c>
      <c r="C107" s="146"/>
      <c r="D107" s="146"/>
      <c r="E107" s="146"/>
      <c r="F107" s="146"/>
      <c r="G107" s="146"/>
      <c r="H107" s="147"/>
      <c r="I107" s="83"/>
      <c r="J107" s="83"/>
      <c r="K107" s="83"/>
      <c r="L107" s="83"/>
    </row>
    <row r="108" spans="1:12" x14ac:dyDescent="0.25">
      <c r="A108" s="132" t="s">
        <v>14</v>
      </c>
      <c r="B108" s="129" t="s">
        <v>15</v>
      </c>
      <c r="C108" s="21" t="s">
        <v>90</v>
      </c>
      <c r="D108" s="5" t="s">
        <v>56</v>
      </c>
      <c r="E108" s="10">
        <f t="shared" ref="E108:E117" si="7">SUM(F108+H108)</f>
        <v>58650</v>
      </c>
      <c r="F108" s="10">
        <v>57650</v>
      </c>
      <c r="G108" s="10">
        <v>44762</v>
      </c>
      <c r="H108" s="10">
        <v>1000</v>
      </c>
      <c r="I108" s="83"/>
      <c r="J108" s="83"/>
      <c r="K108" s="83"/>
      <c r="L108" s="83"/>
    </row>
    <row r="109" spans="1:12" x14ac:dyDescent="0.25">
      <c r="A109" s="133"/>
      <c r="B109" s="130"/>
      <c r="C109" s="20" t="s">
        <v>91</v>
      </c>
      <c r="D109" s="5" t="s">
        <v>57</v>
      </c>
      <c r="E109" s="10">
        <f t="shared" si="7"/>
        <v>9951.4</v>
      </c>
      <c r="F109" s="10">
        <v>9951.4</v>
      </c>
      <c r="G109" s="10">
        <v>9809.2000000000007</v>
      </c>
      <c r="H109" s="10"/>
      <c r="I109" s="83"/>
      <c r="J109" s="83"/>
      <c r="K109" s="83"/>
      <c r="L109" s="83"/>
    </row>
    <row r="110" spans="1:12" x14ac:dyDescent="0.25">
      <c r="A110" s="133"/>
      <c r="B110" s="130"/>
      <c r="C110" s="20" t="s">
        <v>92</v>
      </c>
      <c r="D110" s="5" t="s">
        <v>58</v>
      </c>
      <c r="E110" s="10">
        <f t="shared" si="7"/>
        <v>3000</v>
      </c>
      <c r="F110" s="10">
        <v>3000</v>
      </c>
      <c r="G110" s="10"/>
      <c r="H110" s="10"/>
      <c r="I110" s="83"/>
      <c r="J110" s="83"/>
      <c r="K110" s="83"/>
      <c r="L110" s="83"/>
    </row>
    <row r="111" spans="1:12" x14ac:dyDescent="0.25">
      <c r="A111" s="134"/>
      <c r="B111" s="131"/>
      <c r="C111" s="20" t="s">
        <v>93</v>
      </c>
      <c r="D111" s="45" t="s">
        <v>322</v>
      </c>
      <c r="E111" s="49">
        <f>SUM(F111+H111)</f>
        <v>2700</v>
      </c>
      <c r="F111" s="45">
        <v>500</v>
      </c>
      <c r="G111" s="45"/>
      <c r="H111" s="45">
        <v>2200</v>
      </c>
      <c r="I111" s="83"/>
      <c r="J111" s="83"/>
      <c r="K111" s="83"/>
      <c r="L111" s="83"/>
    </row>
    <row r="112" spans="1:12" ht="15" customHeight="1" x14ac:dyDescent="0.25">
      <c r="A112" s="132" t="s">
        <v>30</v>
      </c>
      <c r="B112" s="135" t="s">
        <v>31</v>
      </c>
      <c r="C112" s="20" t="s">
        <v>94</v>
      </c>
      <c r="D112" s="20" t="s">
        <v>56</v>
      </c>
      <c r="E112" s="10">
        <f t="shared" si="7"/>
        <v>56215</v>
      </c>
      <c r="F112" s="10">
        <v>56015</v>
      </c>
      <c r="G112" s="10">
        <v>48445</v>
      </c>
      <c r="H112" s="10">
        <v>200</v>
      </c>
      <c r="I112" s="83"/>
      <c r="J112" s="83"/>
      <c r="K112" s="83"/>
      <c r="L112" s="83"/>
    </row>
    <row r="113" spans="1:12" ht="23.25" customHeight="1" x14ac:dyDescent="0.25">
      <c r="A113" s="133"/>
      <c r="B113" s="136"/>
      <c r="C113" s="20" t="s">
        <v>95</v>
      </c>
      <c r="D113" s="5" t="s">
        <v>58</v>
      </c>
      <c r="E113" s="10">
        <f t="shared" si="7"/>
        <v>1000</v>
      </c>
      <c r="F113" s="10">
        <v>1000</v>
      </c>
      <c r="G113" s="10"/>
      <c r="H113" s="10"/>
      <c r="I113" s="81"/>
      <c r="J113" s="81"/>
      <c r="K113" s="81"/>
      <c r="L113" s="83"/>
    </row>
    <row r="114" spans="1:12" ht="16.5" customHeight="1" x14ac:dyDescent="0.25">
      <c r="A114" s="134"/>
      <c r="B114" s="137"/>
      <c r="C114" s="20" t="s">
        <v>96</v>
      </c>
      <c r="D114" s="45" t="s">
        <v>322</v>
      </c>
      <c r="E114" s="49">
        <f>SUM(F114+H114)</f>
        <v>7900</v>
      </c>
      <c r="F114" s="45">
        <v>5600</v>
      </c>
      <c r="G114" s="45"/>
      <c r="H114" s="45">
        <v>2300</v>
      </c>
      <c r="I114" s="81"/>
      <c r="J114" s="81"/>
      <c r="K114" s="81"/>
      <c r="L114" s="83"/>
    </row>
    <row r="115" spans="1:12" x14ac:dyDescent="0.25">
      <c r="A115" s="141" t="s">
        <v>32</v>
      </c>
      <c r="B115" s="138" t="s">
        <v>33</v>
      </c>
      <c r="C115" s="9" t="s">
        <v>426</v>
      </c>
      <c r="D115" s="5" t="s">
        <v>56</v>
      </c>
      <c r="E115" s="10">
        <f t="shared" si="7"/>
        <v>56348</v>
      </c>
      <c r="F115" s="10">
        <v>56348</v>
      </c>
      <c r="G115" s="10">
        <v>41793</v>
      </c>
      <c r="H115" s="10"/>
      <c r="I115" s="81"/>
      <c r="J115" s="72"/>
      <c r="K115" s="81"/>
      <c r="L115" s="83"/>
    </row>
    <row r="116" spans="1:12" x14ac:dyDescent="0.25">
      <c r="A116" s="182"/>
      <c r="B116" s="139"/>
      <c r="C116" s="9" t="s">
        <v>515</v>
      </c>
      <c r="D116" s="45" t="s">
        <v>322</v>
      </c>
      <c r="E116" s="49">
        <f>SUM(F116+H116)</f>
        <v>9400</v>
      </c>
      <c r="F116" s="45">
        <v>850</v>
      </c>
      <c r="G116" s="45"/>
      <c r="H116" s="45">
        <v>8550</v>
      </c>
      <c r="I116" s="81"/>
      <c r="J116" s="72"/>
      <c r="K116" s="81"/>
      <c r="L116" s="83"/>
    </row>
    <row r="117" spans="1:12" x14ac:dyDescent="0.25">
      <c r="A117" s="142"/>
      <c r="B117" s="140"/>
      <c r="C117" s="5" t="s">
        <v>516</v>
      </c>
      <c r="D117" s="5" t="s">
        <v>59</v>
      </c>
      <c r="E117" s="10">
        <f t="shared" si="7"/>
        <v>2000</v>
      </c>
      <c r="F117" s="10">
        <v>2000</v>
      </c>
      <c r="G117" s="10"/>
      <c r="H117" s="10"/>
      <c r="I117" s="81"/>
      <c r="J117" s="81"/>
      <c r="K117" s="81"/>
      <c r="L117" s="83"/>
    </row>
    <row r="118" spans="1:12" x14ac:dyDescent="0.25">
      <c r="A118" s="148" t="s">
        <v>97</v>
      </c>
      <c r="B118" s="149"/>
      <c r="C118" s="22" t="s">
        <v>98</v>
      </c>
      <c r="D118" s="22"/>
      <c r="E118" s="17">
        <f>SUM(E120:E129)</f>
        <v>234597</v>
      </c>
      <c r="F118" s="17">
        <f>SUM(F120:F129)</f>
        <v>228597</v>
      </c>
      <c r="G118" s="17">
        <f>SUM(G120:G129)</f>
        <v>148891.79999999999</v>
      </c>
      <c r="H118" s="17">
        <f>SUM(H120:H129)</f>
        <v>6000</v>
      </c>
      <c r="I118" s="81"/>
      <c r="J118" s="81"/>
      <c r="K118" s="81"/>
      <c r="L118" s="83"/>
    </row>
    <row r="119" spans="1:12" x14ac:dyDescent="0.25">
      <c r="A119" s="5"/>
      <c r="B119" s="145" t="s">
        <v>18</v>
      </c>
      <c r="C119" s="146"/>
      <c r="D119" s="146"/>
      <c r="E119" s="146"/>
      <c r="F119" s="146"/>
      <c r="G119" s="146"/>
      <c r="H119" s="147"/>
      <c r="I119" s="81"/>
      <c r="J119" s="81"/>
      <c r="K119" s="81"/>
      <c r="L119" s="83"/>
    </row>
    <row r="120" spans="1:12" x14ac:dyDescent="0.25">
      <c r="A120" s="132" t="s">
        <v>14</v>
      </c>
      <c r="B120" s="173" t="s">
        <v>15</v>
      </c>
      <c r="C120" s="21" t="s">
        <v>99</v>
      </c>
      <c r="D120" s="5" t="s">
        <v>56</v>
      </c>
      <c r="E120" s="10">
        <f t="shared" ref="E120:E129" si="8">SUM(F120+H120)</f>
        <v>54315</v>
      </c>
      <c r="F120" s="10">
        <v>54315</v>
      </c>
      <c r="G120" s="10">
        <v>43558</v>
      </c>
      <c r="H120" s="10"/>
      <c r="I120" s="81"/>
      <c r="J120" s="81"/>
      <c r="K120" s="81"/>
      <c r="L120" s="83"/>
    </row>
    <row r="121" spans="1:12" x14ac:dyDescent="0.25">
      <c r="A121" s="133"/>
      <c r="B121" s="174"/>
      <c r="C121" s="20" t="s">
        <v>100</v>
      </c>
      <c r="D121" s="5" t="s">
        <v>57</v>
      </c>
      <c r="E121" s="10">
        <f t="shared" si="8"/>
        <v>7740</v>
      </c>
      <c r="F121" s="10">
        <v>7740</v>
      </c>
      <c r="G121" s="10">
        <v>7627.8</v>
      </c>
      <c r="H121" s="10"/>
      <c r="I121" s="81"/>
      <c r="J121" s="81"/>
      <c r="K121" s="81"/>
      <c r="L121" s="83"/>
    </row>
    <row r="122" spans="1:12" x14ac:dyDescent="0.25">
      <c r="A122" s="134"/>
      <c r="B122" s="175"/>
      <c r="C122" s="20" t="s">
        <v>101</v>
      </c>
      <c r="D122" s="5" t="s">
        <v>58</v>
      </c>
      <c r="E122" s="10">
        <f t="shared" si="8"/>
        <v>1300</v>
      </c>
      <c r="F122" s="10">
        <v>1300</v>
      </c>
      <c r="G122" s="10"/>
      <c r="H122" s="10"/>
      <c r="I122" s="81"/>
      <c r="J122" s="81"/>
      <c r="K122" s="81"/>
      <c r="L122" s="83"/>
    </row>
    <row r="123" spans="1:12" ht="15" customHeight="1" x14ac:dyDescent="0.25">
      <c r="A123" s="132" t="s">
        <v>30</v>
      </c>
      <c r="B123" s="152" t="s">
        <v>31</v>
      </c>
      <c r="C123" s="20" t="s">
        <v>314</v>
      </c>
      <c r="D123" s="20" t="s">
        <v>56</v>
      </c>
      <c r="E123" s="10">
        <f t="shared" si="8"/>
        <v>105798</v>
      </c>
      <c r="F123" s="10">
        <v>105798</v>
      </c>
      <c r="G123" s="10">
        <v>76292</v>
      </c>
      <c r="H123" s="10"/>
      <c r="I123" s="81"/>
      <c r="J123" s="81"/>
      <c r="K123" s="81"/>
      <c r="L123" s="83"/>
    </row>
    <row r="124" spans="1:12" ht="21.75" customHeight="1" x14ac:dyDescent="0.25">
      <c r="A124" s="133"/>
      <c r="B124" s="153"/>
      <c r="C124" s="20" t="s">
        <v>102</v>
      </c>
      <c r="D124" s="5" t="s">
        <v>58</v>
      </c>
      <c r="E124" s="10">
        <f t="shared" si="8"/>
        <v>5000</v>
      </c>
      <c r="F124" s="10">
        <v>3500</v>
      </c>
      <c r="G124" s="10"/>
      <c r="H124" s="10">
        <v>1500</v>
      </c>
      <c r="I124" s="81"/>
      <c r="J124" s="81"/>
      <c r="K124" s="81"/>
      <c r="L124" s="83"/>
    </row>
    <row r="125" spans="1:12" ht="21.75" customHeight="1" x14ac:dyDescent="0.25">
      <c r="A125" s="134"/>
      <c r="B125" s="154"/>
      <c r="C125" s="20" t="s">
        <v>103</v>
      </c>
      <c r="D125" s="45" t="s">
        <v>322</v>
      </c>
      <c r="E125" s="49">
        <f>SUM(F125+H125)</f>
        <v>14500</v>
      </c>
      <c r="F125" s="45">
        <v>10000</v>
      </c>
      <c r="G125" s="45"/>
      <c r="H125" s="45">
        <v>4500</v>
      </c>
      <c r="I125" s="81"/>
      <c r="J125" s="81"/>
      <c r="K125" s="81"/>
      <c r="L125" s="83"/>
    </row>
    <row r="126" spans="1:12" x14ac:dyDescent="0.25">
      <c r="A126" s="132" t="s">
        <v>32</v>
      </c>
      <c r="B126" s="138" t="s">
        <v>33</v>
      </c>
      <c r="C126" s="9" t="s">
        <v>104</v>
      </c>
      <c r="D126" s="5" t="s">
        <v>56</v>
      </c>
      <c r="E126" s="10">
        <f t="shared" si="8"/>
        <v>36644</v>
      </c>
      <c r="F126" s="10">
        <v>36644</v>
      </c>
      <c r="G126" s="10">
        <v>21414</v>
      </c>
      <c r="H126" s="10"/>
      <c r="I126" s="81"/>
      <c r="J126" s="81"/>
      <c r="K126" s="81"/>
      <c r="L126" s="83"/>
    </row>
    <row r="127" spans="1:12" x14ac:dyDescent="0.25">
      <c r="A127" s="133"/>
      <c r="B127" s="139"/>
      <c r="C127" s="9" t="s">
        <v>105</v>
      </c>
      <c r="D127" s="5" t="s">
        <v>58</v>
      </c>
      <c r="E127" s="10">
        <f t="shared" si="8"/>
        <v>1000</v>
      </c>
      <c r="F127" s="10">
        <v>1000</v>
      </c>
      <c r="G127" s="10"/>
      <c r="H127" s="10"/>
      <c r="I127" s="81"/>
      <c r="J127" s="81"/>
      <c r="K127" s="81"/>
      <c r="L127" s="83"/>
    </row>
    <row r="128" spans="1:12" x14ac:dyDescent="0.25">
      <c r="A128" s="133"/>
      <c r="B128" s="139"/>
      <c r="C128" s="9" t="s">
        <v>427</v>
      </c>
      <c r="D128" s="45" t="s">
        <v>322</v>
      </c>
      <c r="E128" s="49">
        <f>SUM(F128+H128)</f>
        <v>5500</v>
      </c>
      <c r="F128" s="45">
        <v>5500</v>
      </c>
      <c r="G128" s="45"/>
      <c r="H128" s="45"/>
      <c r="I128" s="81"/>
      <c r="J128" s="81"/>
      <c r="K128" s="81"/>
      <c r="L128" s="83"/>
    </row>
    <row r="129" spans="1:12" x14ac:dyDescent="0.25">
      <c r="A129" s="134"/>
      <c r="B129" s="140"/>
      <c r="C129" s="5" t="s">
        <v>428</v>
      </c>
      <c r="D129" s="5" t="s">
        <v>59</v>
      </c>
      <c r="E129" s="10">
        <f t="shared" si="8"/>
        <v>2800</v>
      </c>
      <c r="F129" s="10">
        <v>2800</v>
      </c>
      <c r="G129" s="10"/>
      <c r="H129" s="10"/>
      <c r="I129" s="83"/>
      <c r="J129" s="83"/>
      <c r="K129" s="83"/>
      <c r="L129" s="83"/>
    </row>
    <row r="130" spans="1:12" x14ac:dyDescent="0.25">
      <c r="A130" s="148" t="s">
        <v>106</v>
      </c>
      <c r="B130" s="149"/>
      <c r="C130" s="16" t="s">
        <v>107</v>
      </c>
      <c r="D130" s="16"/>
      <c r="E130" s="17">
        <f>SUM(E132:E141)</f>
        <v>199551.12</v>
      </c>
      <c r="F130" s="17">
        <f>SUM(F132:F141)</f>
        <v>189551.12</v>
      </c>
      <c r="G130" s="17">
        <f>SUM(G132:G141)</f>
        <v>122594</v>
      </c>
      <c r="H130" s="17">
        <f>SUM(H132:H141)</f>
        <v>10000</v>
      </c>
      <c r="I130" s="83"/>
      <c r="J130" s="83"/>
      <c r="K130" s="83"/>
      <c r="L130" s="83"/>
    </row>
    <row r="131" spans="1:12" x14ac:dyDescent="0.25">
      <c r="A131" s="5"/>
      <c r="B131" s="145" t="s">
        <v>108</v>
      </c>
      <c r="C131" s="146"/>
      <c r="D131" s="146"/>
      <c r="E131" s="146"/>
      <c r="F131" s="146"/>
      <c r="G131" s="146"/>
      <c r="H131" s="147"/>
      <c r="I131" s="83"/>
      <c r="J131" s="83"/>
      <c r="K131" s="83"/>
      <c r="L131" s="83"/>
    </row>
    <row r="132" spans="1:12" x14ac:dyDescent="0.25">
      <c r="A132" s="132" t="s">
        <v>14</v>
      </c>
      <c r="B132" s="173" t="s">
        <v>15</v>
      </c>
      <c r="C132" s="21" t="s">
        <v>109</v>
      </c>
      <c r="D132" s="5" t="s">
        <v>56</v>
      </c>
      <c r="E132" s="10">
        <f t="shared" ref="E132:E140" si="9">SUM(F132+H132)</f>
        <v>87096</v>
      </c>
      <c r="F132" s="10">
        <v>87096</v>
      </c>
      <c r="G132" s="10">
        <v>71612</v>
      </c>
      <c r="H132" s="10"/>
      <c r="I132" s="83"/>
      <c r="J132" s="83"/>
      <c r="K132" s="83"/>
      <c r="L132" s="83"/>
    </row>
    <row r="133" spans="1:12" x14ac:dyDescent="0.25">
      <c r="A133" s="133"/>
      <c r="B133" s="174"/>
      <c r="C133" s="20" t="s">
        <v>110</v>
      </c>
      <c r="D133" s="5" t="s">
        <v>57</v>
      </c>
      <c r="E133" s="10">
        <f t="shared" si="9"/>
        <v>0</v>
      </c>
      <c r="F133" s="10">
        <v>0</v>
      </c>
      <c r="G133" s="10"/>
      <c r="H133" s="10"/>
      <c r="I133" s="83"/>
      <c r="J133" s="83"/>
      <c r="K133" s="83"/>
      <c r="L133" s="83"/>
    </row>
    <row r="134" spans="1:12" x14ac:dyDescent="0.25">
      <c r="A134" s="133"/>
      <c r="B134" s="174"/>
      <c r="C134" s="20" t="s">
        <v>111</v>
      </c>
      <c r="D134" s="45" t="s">
        <v>322</v>
      </c>
      <c r="E134" s="49">
        <f>SUM(F134+H134)</f>
        <v>9000</v>
      </c>
      <c r="F134" s="45">
        <v>5000</v>
      </c>
      <c r="G134" s="45"/>
      <c r="H134" s="128">
        <v>4000</v>
      </c>
      <c r="I134" s="83"/>
      <c r="J134" s="83"/>
      <c r="K134" s="83"/>
      <c r="L134" s="83"/>
    </row>
    <row r="135" spans="1:12" x14ac:dyDescent="0.25">
      <c r="A135" s="134"/>
      <c r="B135" s="175"/>
      <c r="C135" s="20" t="s">
        <v>315</v>
      </c>
      <c r="D135" s="5" t="s">
        <v>58</v>
      </c>
      <c r="E135" s="10">
        <f t="shared" si="9"/>
        <v>309.12</v>
      </c>
      <c r="F135" s="10">
        <v>309.12</v>
      </c>
      <c r="G135" s="10"/>
      <c r="H135" s="10"/>
      <c r="I135" s="83"/>
      <c r="J135" s="83"/>
      <c r="K135" s="83"/>
      <c r="L135" s="83"/>
    </row>
    <row r="136" spans="1:12" x14ac:dyDescent="0.25">
      <c r="A136" s="132" t="s">
        <v>30</v>
      </c>
      <c r="B136" s="152" t="s">
        <v>31</v>
      </c>
      <c r="C136" s="20" t="s">
        <v>112</v>
      </c>
      <c r="D136" s="20" t="s">
        <v>56</v>
      </c>
      <c r="E136" s="10">
        <f t="shared" si="9"/>
        <v>31851</v>
      </c>
      <c r="F136" s="10">
        <v>31851</v>
      </c>
      <c r="G136" s="10">
        <v>28932</v>
      </c>
      <c r="H136" s="10"/>
      <c r="I136" s="83"/>
      <c r="J136" s="83"/>
      <c r="K136" s="83"/>
      <c r="L136" s="83"/>
    </row>
    <row r="137" spans="1:12" x14ac:dyDescent="0.25">
      <c r="A137" s="133"/>
      <c r="B137" s="153"/>
      <c r="C137" s="20" t="s">
        <v>113</v>
      </c>
      <c r="D137" s="45" t="s">
        <v>322</v>
      </c>
      <c r="E137" s="49">
        <f>SUM(F137+H137)</f>
        <v>10000</v>
      </c>
      <c r="F137" s="45">
        <v>10000</v>
      </c>
      <c r="G137" s="45"/>
      <c r="H137" s="45"/>
      <c r="I137" s="83"/>
      <c r="J137" s="83"/>
      <c r="K137" s="83"/>
      <c r="L137" s="83"/>
    </row>
    <row r="138" spans="1:12" ht="22.5" customHeight="1" x14ac:dyDescent="0.25">
      <c r="A138" s="134"/>
      <c r="B138" s="154"/>
      <c r="C138" s="20" t="s">
        <v>114</v>
      </c>
      <c r="D138" s="5" t="s">
        <v>58</v>
      </c>
      <c r="E138" s="10">
        <f t="shared" si="9"/>
        <v>0</v>
      </c>
      <c r="F138" s="10">
        <v>0</v>
      </c>
      <c r="G138" s="10"/>
      <c r="H138" s="10"/>
      <c r="I138" s="83"/>
      <c r="J138" s="83"/>
      <c r="K138" s="83"/>
      <c r="L138" s="83"/>
    </row>
    <row r="139" spans="1:12" ht="15" customHeight="1" x14ac:dyDescent="0.25">
      <c r="A139" s="183" t="s">
        <v>32</v>
      </c>
      <c r="B139" s="169" t="s">
        <v>33</v>
      </c>
      <c r="C139" s="9" t="s">
        <v>429</v>
      </c>
      <c r="D139" s="5" t="s">
        <v>56</v>
      </c>
      <c r="E139" s="10">
        <f t="shared" si="9"/>
        <v>47795</v>
      </c>
      <c r="F139" s="10">
        <v>47795</v>
      </c>
      <c r="G139" s="10">
        <v>22050</v>
      </c>
      <c r="H139" s="10"/>
      <c r="I139" s="81"/>
      <c r="J139" s="72"/>
      <c r="K139" s="83"/>
      <c r="L139" s="83"/>
    </row>
    <row r="140" spans="1:12" x14ac:dyDescent="0.25">
      <c r="A140" s="184"/>
      <c r="B140" s="169"/>
      <c r="C140" s="5" t="s">
        <v>430</v>
      </c>
      <c r="D140" s="5" t="s">
        <v>59</v>
      </c>
      <c r="E140" s="10">
        <f t="shared" si="9"/>
        <v>3500</v>
      </c>
      <c r="F140" s="10">
        <v>3500</v>
      </c>
      <c r="G140" s="10"/>
      <c r="H140" s="10"/>
      <c r="I140" s="81"/>
      <c r="J140" s="81"/>
      <c r="K140" s="83"/>
      <c r="L140" s="83"/>
    </row>
    <row r="141" spans="1:12" x14ac:dyDescent="0.25">
      <c r="A141" s="185"/>
      <c r="B141" s="169"/>
      <c r="C141" s="5" t="s">
        <v>464</v>
      </c>
      <c r="D141" s="45" t="s">
        <v>322</v>
      </c>
      <c r="E141" s="49">
        <f>SUM(F141+H141)</f>
        <v>10000</v>
      </c>
      <c r="F141" s="45">
        <v>4000</v>
      </c>
      <c r="G141" s="45"/>
      <c r="H141" s="45">
        <v>6000</v>
      </c>
      <c r="I141" s="81"/>
      <c r="J141" s="81"/>
      <c r="K141" s="83"/>
      <c r="L141" s="83"/>
    </row>
    <row r="142" spans="1:12" x14ac:dyDescent="0.25">
      <c r="A142" s="148" t="s">
        <v>115</v>
      </c>
      <c r="B142" s="149"/>
      <c r="C142" s="16" t="s">
        <v>116</v>
      </c>
      <c r="D142" s="16"/>
      <c r="E142" s="17">
        <f>SUM(E144:E153)</f>
        <v>183710.2</v>
      </c>
      <c r="F142" s="17">
        <f>SUM(F144:F153)</f>
        <v>167710.20000000001</v>
      </c>
      <c r="G142" s="17">
        <f>SUM(G144:G153)</f>
        <v>124864</v>
      </c>
      <c r="H142" s="17">
        <f>SUM(H144:H153)</f>
        <v>16000</v>
      </c>
      <c r="I142" s="81"/>
      <c r="J142" s="81"/>
      <c r="K142" s="83"/>
      <c r="L142" s="83"/>
    </row>
    <row r="143" spans="1:12" x14ac:dyDescent="0.25">
      <c r="A143" s="5"/>
      <c r="B143" s="145" t="s">
        <v>18</v>
      </c>
      <c r="C143" s="146"/>
      <c r="D143" s="146"/>
      <c r="E143" s="146"/>
      <c r="F143" s="146"/>
      <c r="G143" s="146"/>
      <c r="H143" s="147"/>
      <c r="I143" s="81"/>
      <c r="J143" s="81"/>
      <c r="K143" s="83"/>
      <c r="L143" s="83"/>
    </row>
    <row r="144" spans="1:12" x14ac:dyDescent="0.25">
      <c r="A144" s="132" t="s">
        <v>14</v>
      </c>
      <c r="B144" s="173" t="s">
        <v>15</v>
      </c>
      <c r="C144" s="21" t="s">
        <v>117</v>
      </c>
      <c r="D144" s="5" t="s">
        <v>56</v>
      </c>
      <c r="E144" s="10">
        <f t="shared" ref="E144:E153" si="10">SUM(F144+H144)</f>
        <v>60068</v>
      </c>
      <c r="F144" s="10">
        <v>60068</v>
      </c>
      <c r="G144" s="10">
        <v>49426</v>
      </c>
      <c r="H144" s="10"/>
      <c r="I144" s="81"/>
      <c r="J144" s="81"/>
      <c r="K144" s="83"/>
      <c r="L144" s="83"/>
    </row>
    <row r="145" spans="1:12" x14ac:dyDescent="0.25">
      <c r="A145" s="133"/>
      <c r="B145" s="174"/>
      <c r="C145" s="20" t="s">
        <v>118</v>
      </c>
      <c r="D145" s="5" t="s">
        <v>57</v>
      </c>
      <c r="E145" s="10">
        <f t="shared" si="10"/>
        <v>7677</v>
      </c>
      <c r="F145" s="10">
        <v>7677</v>
      </c>
      <c r="G145" s="10">
        <v>7569</v>
      </c>
      <c r="H145" s="10"/>
      <c r="I145" s="81"/>
      <c r="J145" s="81"/>
      <c r="K145" s="83"/>
      <c r="L145" s="83"/>
    </row>
    <row r="146" spans="1:12" x14ac:dyDescent="0.25">
      <c r="A146" s="134"/>
      <c r="B146" s="175"/>
      <c r="C146" s="20" t="s">
        <v>119</v>
      </c>
      <c r="D146" s="5" t="s">
        <v>58</v>
      </c>
      <c r="E146" s="10">
        <f t="shared" si="10"/>
        <v>800</v>
      </c>
      <c r="F146" s="10">
        <v>800</v>
      </c>
      <c r="G146" s="10"/>
      <c r="H146" s="10"/>
      <c r="I146" s="81"/>
      <c r="J146" s="81"/>
      <c r="K146" s="83"/>
      <c r="L146" s="83"/>
    </row>
    <row r="147" spans="1:12" ht="15" customHeight="1" x14ac:dyDescent="0.25">
      <c r="A147" s="132" t="s">
        <v>30</v>
      </c>
      <c r="B147" s="150" t="s">
        <v>31</v>
      </c>
      <c r="C147" s="20" t="s">
        <v>316</v>
      </c>
      <c r="D147" s="20" t="s">
        <v>56</v>
      </c>
      <c r="E147" s="10">
        <f t="shared" si="10"/>
        <v>50162</v>
      </c>
      <c r="F147" s="10">
        <v>50162</v>
      </c>
      <c r="G147" s="10">
        <v>38325</v>
      </c>
      <c r="H147" s="10"/>
      <c r="I147" s="81"/>
      <c r="J147" s="81"/>
      <c r="K147" s="83"/>
      <c r="L147" s="83"/>
    </row>
    <row r="148" spans="1:12" ht="23.25" customHeight="1" x14ac:dyDescent="0.25">
      <c r="A148" s="133"/>
      <c r="B148" s="155"/>
      <c r="C148" s="20" t="s">
        <v>120</v>
      </c>
      <c r="D148" s="5" t="s">
        <v>58</v>
      </c>
      <c r="E148" s="10">
        <f t="shared" si="10"/>
        <v>1000</v>
      </c>
      <c r="F148" s="10">
        <v>1000</v>
      </c>
      <c r="G148" s="10"/>
      <c r="H148" s="10"/>
      <c r="I148" s="81"/>
      <c r="J148" s="81"/>
      <c r="K148" s="83"/>
      <c r="L148" s="83"/>
    </row>
    <row r="149" spans="1:12" ht="21.75" customHeight="1" x14ac:dyDescent="0.25">
      <c r="A149" s="133"/>
      <c r="B149" s="155"/>
      <c r="C149" s="20" t="s">
        <v>121</v>
      </c>
      <c r="D149" s="59" t="s">
        <v>323</v>
      </c>
      <c r="E149" s="60">
        <f t="shared" si="10"/>
        <v>0.2</v>
      </c>
      <c r="F149" s="60">
        <v>0.2</v>
      </c>
      <c r="G149" s="60"/>
      <c r="H149" s="60"/>
      <c r="I149" s="81"/>
      <c r="J149" s="81"/>
      <c r="K149" s="83"/>
      <c r="L149" s="83"/>
    </row>
    <row r="150" spans="1:12" ht="20.25" customHeight="1" x14ac:dyDescent="0.25">
      <c r="A150" s="134"/>
      <c r="B150" s="151"/>
      <c r="C150" s="20" t="s">
        <v>122</v>
      </c>
      <c r="D150" s="45" t="s">
        <v>322</v>
      </c>
      <c r="E150" s="49">
        <f>SUM(F150+H150)</f>
        <v>5000</v>
      </c>
      <c r="F150" s="45"/>
      <c r="G150" s="45"/>
      <c r="H150" s="45">
        <v>5000</v>
      </c>
      <c r="I150" s="81"/>
      <c r="J150" s="81"/>
      <c r="K150" s="83"/>
      <c r="L150" s="83"/>
    </row>
    <row r="151" spans="1:12" x14ac:dyDescent="0.25">
      <c r="A151" s="132" t="s">
        <v>32</v>
      </c>
      <c r="B151" s="138" t="s">
        <v>33</v>
      </c>
      <c r="C151" s="9" t="s">
        <v>431</v>
      </c>
      <c r="D151" s="5" t="s">
        <v>56</v>
      </c>
      <c r="E151" s="10">
        <f t="shared" si="10"/>
        <v>42003</v>
      </c>
      <c r="F151" s="10">
        <v>42003</v>
      </c>
      <c r="G151" s="10">
        <v>29544</v>
      </c>
      <c r="H151" s="10"/>
      <c r="I151" s="81"/>
      <c r="J151" s="81"/>
      <c r="K151" s="83"/>
      <c r="L151" s="83"/>
    </row>
    <row r="152" spans="1:12" x14ac:dyDescent="0.25">
      <c r="A152" s="133"/>
      <c r="B152" s="139"/>
      <c r="C152" s="5" t="s">
        <v>487</v>
      </c>
      <c r="D152" s="45" t="s">
        <v>322</v>
      </c>
      <c r="E152" s="49">
        <f>SUM(F152+H152)</f>
        <v>13000</v>
      </c>
      <c r="F152" s="45">
        <v>2000</v>
      </c>
      <c r="G152" s="45"/>
      <c r="H152" s="45">
        <v>11000</v>
      </c>
      <c r="I152" s="81"/>
      <c r="J152" s="81"/>
      <c r="K152" s="83"/>
      <c r="L152" s="83"/>
    </row>
    <row r="153" spans="1:12" x14ac:dyDescent="0.25">
      <c r="A153" s="134"/>
      <c r="B153" s="140"/>
      <c r="C153" s="5" t="s">
        <v>517</v>
      </c>
      <c r="D153" s="5" t="s">
        <v>59</v>
      </c>
      <c r="E153" s="10">
        <f t="shared" si="10"/>
        <v>4000</v>
      </c>
      <c r="F153" s="10">
        <v>4000</v>
      </c>
      <c r="G153" s="10"/>
      <c r="H153" s="10"/>
      <c r="I153" s="81"/>
      <c r="J153" s="81"/>
      <c r="K153" s="83"/>
      <c r="L153" s="83"/>
    </row>
    <row r="154" spans="1:12" x14ac:dyDescent="0.25">
      <c r="A154" s="148" t="s">
        <v>123</v>
      </c>
      <c r="B154" s="149"/>
      <c r="C154" s="16" t="s">
        <v>124</v>
      </c>
      <c r="D154" s="16"/>
      <c r="E154" s="17">
        <f>SUM(E156:E164)</f>
        <v>154198.35</v>
      </c>
      <c r="F154" s="17">
        <f>SUM(F156:F164)</f>
        <v>134198.35</v>
      </c>
      <c r="G154" s="17">
        <f>SUM(G156:G164)</f>
        <v>97668.800000000003</v>
      </c>
      <c r="H154" s="17">
        <f>SUM(H156:H164)</f>
        <v>20000</v>
      </c>
      <c r="I154" s="81"/>
      <c r="J154" s="81"/>
      <c r="K154" s="83"/>
      <c r="L154" s="83"/>
    </row>
    <row r="155" spans="1:12" x14ac:dyDescent="0.25">
      <c r="A155" s="5"/>
      <c r="B155" s="145" t="s">
        <v>18</v>
      </c>
      <c r="C155" s="146"/>
      <c r="D155" s="146"/>
      <c r="E155" s="146"/>
      <c r="F155" s="146"/>
      <c r="G155" s="146"/>
      <c r="H155" s="147"/>
      <c r="I155" s="81"/>
      <c r="J155" s="81"/>
      <c r="K155" s="83"/>
      <c r="L155" s="83"/>
    </row>
    <row r="156" spans="1:12" x14ac:dyDescent="0.25">
      <c r="A156" s="132" t="s">
        <v>14</v>
      </c>
      <c r="B156" s="173" t="s">
        <v>15</v>
      </c>
      <c r="C156" s="21" t="s">
        <v>125</v>
      </c>
      <c r="D156" s="5" t="s">
        <v>56</v>
      </c>
      <c r="E156" s="10">
        <f t="shared" ref="E156:E164" si="11">SUM(F156+H156)</f>
        <v>53974</v>
      </c>
      <c r="F156" s="10">
        <v>53974</v>
      </c>
      <c r="G156" s="10">
        <v>37322</v>
      </c>
      <c r="H156" s="10"/>
      <c r="I156" s="81"/>
      <c r="J156" s="81"/>
      <c r="K156" s="83"/>
      <c r="L156" s="83"/>
    </row>
    <row r="157" spans="1:12" x14ac:dyDescent="0.25">
      <c r="A157" s="133"/>
      <c r="B157" s="174"/>
      <c r="C157" s="20" t="s">
        <v>126</v>
      </c>
      <c r="D157" s="5" t="s">
        <v>57</v>
      </c>
      <c r="E157" s="10">
        <f t="shared" si="11"/>
        <v>7367.1</v>
      </c>
      <c r="F157" s="10">
        <v>7367.1</v>
      </c>
      <c r="G157" s="10">
        <v>7261.8</v>
      </c>
      <c r="H157" s="10"/>
      <c r="I157" s="81"/>
      <c r="J157" s="81"/>
      <c r="K157" s="83"/>
      <c r="L157" s="83"/>
    </row>
    <row r="158" spans="1:12" x14ac:dyDescent="0.25">
      <c r="A158" s="133"/>
      <c r="B158" s="174"/>
      <c r="C158" s="20" t="s">
        <v>127</v>
      </c>
      <c r="D158" s="59" t="s">
        <v>323</v>
      </c>
      <c r="E158" s="60">
        <f t="shared" si="11"/>
        <v>314.25</v>
      </c>
      <c r="F158" s="60">
        <v>314.25</v>
      </c>
      <c r="G158" s="60"/>
      <c r="H158" s="60"/>
      <c r="I158" s="81"/>
      <c r="J158" s="81"/>
      <c r="K158" s="83"/>
      <c r="L158" s="83"/>
    </row>
    <row r="159" spans="1:12" x14ac:dyDescent="0.25">
      <c r="A159" s="133"/>
      <c r="B159" s="174"/>
      <c r="C159" s="20" t="s">
        <v>128</v>
      </c>
      <c r="D159" s="5" t="s">
        <v>58</v>
      </c>
      <c r="E159" s="10">
        <f t="shared" si="11"/>
        <v>300</v>
      </c>
      <c r="F159" s="10">
        <v>300</v>
      </c>
      <c r="G159" s="10"/>
      <c r="H159" s="10"/>
      <c r="I159" s="81"/>
      <c r="J159" s="81"/>
      <c r="K159" s="83"/>
      <c r="L159" s="83"/>
    </row>
    <row r="160" spans="1:12" x14ac:dyDescent="0.25">
      <c r="A160" s="134"/>
      <c r="B160" s="175"/>
      <c r="C160" s="20" t="s">
        <v>129</v>
      </c>
      <c r="D160" s="45" t="s">
        <v>322</v>
      </c>
      <c r="E160" s="49">
        <f>SUM(F160+H160)</f>
        <v>20000</v>
      </c>
      <c r="F160" s="45"/>
      <c r="G160" s="45"/>
      <c r="H160" s="45">
        <v>20000</v>
      </c>
      <c r="I160" s="81"/>
      <c r="J160" s="81"/>
      <c r="K160" s="83"/>
      <c r="L160" s="83"/>
    </row>
    <row r="161" spans="1:12" ht="18.75" customHeight="1" x14ac:dyDescent="0.25">
      <c r="A161" s="132" t="s">
        <v>30</v>
      </c>
      <c r="B161" s="152" t="s">
        <v>31</v>
      </c>
      <c r="C161" s="20" t="s">
        <v>130</v>
      </c>
      <c r="D161" s="20" t="s">
        <v>56</v>
      </c>
      <c r="E161" s="10">
        <f t="shared" si="11"/>
        <v>49790</v>
      </c>
      <c r="F161" s="10">
        <v>49790</v>
      </c>
      <c r="G161" s="10">
        <v>41500</v>
      </c>
      <c r="H161" s="10"/>
      <c r="I161" s="81"/>
      <c r="J161" s="81"/>
      <c r="K161" s="83"/>
      <c r="L161" s="83"/>
    </row>
    <row r="162" spans="1:12" ht="20.25" customHeight="1" x14ac:dyDescent="0.25">
      <c r="A162" s="134"/>
      <c r="B162" s="154"/>
      <c r="C162" s="20" t="s">
        <v>131</v>
      </c>
      <c r="D162" s="5" t="s">
        <v>58</v>
      </c>
      <c r="E162" s="10">
        <f t="shared" si="11"/>
        <v>500</v>
      </c>
      <c r="F162" s="10">
        <v>500</v>
      </c>
      <c r="G162" s="10"/>
      <c r="H162" s="10"/>
      <c r="I162" s="81"/>
      <c r="J162" s="81"/>
      <c r="K162" s="83"/>
      <c r="L162" s="83"/>
    </row>
    <row r="163" spans="1:12" x14ac:dyDescent="0.25">
      <c r="A163" s="132" t="s">
        <v>32</v>
      </c>
      <c r="B163" s="138" t="s">
        <v>33</v>
      </c>
      <c r="C163" s="9" t="s">
        <v>132</v>
      </c>
      <c r="D163" s="5" t="s">
        <v>56</v>
      </c>
      <c r="E163" s="10">
        <f t="shared" si="11"/>
        <v>19953</v>
      </c>
      <c r="F163" s="10">
        <v>19953</v>
      </c>
      <c r="G163" s="10">
        <v>11585</v>
      </c>
      <c r="H163" s="10"/>
      <c r="I163" s="81"/>
      <c r="J163" s="81"/>
      <c r="K163" s="83"/>
      <c r="L163" s="83"/>
    </row>
    <row r="164" spans="1:12" x14ac:dyDescent="0.25">
      <c r="A164" s="134"/>
      <c r="B164" s="140"/>
      <c r="C164" s="5" t="s">
        <v>294</v>
      </c>
      <c r="D164" s="5" t="s">
        <v>59</v>
      </c>
      <c r="E164" s="10">
        <f t="shared" si="11"/>
        <v>2000</v>
      </c>
      <c r="F164" s="10">
        <v>2000</v>
      </c>
      <c r="G164" s="10"/>
      <c r="H164" s="10"/>
      <c r="I164" s="83"/>
      <c r="J164" s="83"/>
      <c r="K164" s="83"/>
      <c r="L164" s="83"/>
    </row>
    <row r="165" spans="1:12" x14ac:dyDescent="0.25">
      <c r="A165" s="148" t="s">
        <v>133</v>
      </c>
      <c r="B165" s="149"/>
      <c r="C165" s="16" t="s">
        <v>134</v>
      </c>
      <c r="D165" s="16"/>
      <c r="E165" s="17">
        <f>SUM(E167:E177)</f>
        <v>161669.10999999999</v>
      </c>
      <c r="F165" s="17">
        <f>SUM(F167:F177)</f>
        <v>141669.10999999999</v>
      </c>
      <c r="G165" s="17">
        <f>SUM(G167:G177)</f>
        <v>107451.3</v>
      </c>
      <c r="H165" s="17">
        <f>SUM(H167:H177)</f>
        <v>20000</v>
      </c>
      <c r="I165" s="83"/>
      <c r="J165" s="83"/>
      <c r="K165" s="83"/>
      <c r="L165" s="83"/>
    </row>
    <row r="166" spans="1:12" x14ac:dyDescent="0.25">
      <c r="A166" s="5"/>
      <c r="B166" s="145" t="s">
        <v>18</v>
      </c>
      <c r="C166" s="146"/>
      <c r="D166" s="146"/>
      <c r="E166" s="146"/>
      <c r="F166" s="146"/>
      <c r="G166" s="146"/>
      <c r="H166" s="147"/>
      <c r="I166" s="83"/>
      <c r="J166" s="83"/>
      <c r="K166" s="83"/>
      <c r="L166" s="83"/>
    </row>
    <row r="167" spans="1:12" x14ac:dyDescent="0.25">
      <c r="A167" s="132" t="s">
        <v>14</v>
      </c>
      <c r="B167" s="173" t="s">
        <v>15</v>
      </c>
      <c r="C167" s="21" t="s">
        <v>135</v>
      </c>
      <c r="D167" s="5" t="s">
        <v>56</v>
      </c>
      <c r="E167" s="10">
        <f t="shared" ref="E167:E177" si="12">SUM(F167+H167)</f>
        <v>54125</v>
      </c>
      <c r="F167" s="10">
        <v>54125</v>
      </c>
      <c r="G167" s="10">
        <v>45713</v>
      </c>
      <c r="H167" s="10"/>
      <c r="I167" s="83"/>
      <c r="J167" s="83"/>
      <c r="K167" s="83"/>
      <c r="L167" s="83"/>
    </row>
    <row r="168" spans="1:12" x14ac:dyDescent="0.25">
      <c r="A168" s="133"/>
      <c r="B168" s="174"/>
      <c r="C168" s="21" t="s">
        <v>354</v>
      </c>
      <c r="D168" s="45" t="s">
        <v>322</v>
      </c>
      <c r="E168" s="49">
        <f>SUM(F168+H168)</f>
        <v>20000</v>
      </c>
      <c r="F168" s="45"/>
      <c r="G168" s="45"/>
      <c r="H168" s="45">
        <v>20000</v>
      </c>
      <c r="I168" s="83"/>
      <c r="J168" s="83"/>
      <c r="K168" s="83"/>
      <c r="L168" s="83"/>
    </row>
    <row r="169" spans="1:12" x14ac:dyDescent="0.25">
      <c r="A169" s="133"/>
      <c r="B169" s="174"/>
      <c r="C169" s="20" t="s">
        <v>136</v>
      </c>
      <c r="D169" s="5" t="s">
        <v>57</v>
      </c>
      <c r="E169" s="10">
        <f t="shared" si="12"/>
        <v>7297.6</v>
      </c>
      <c r="F169" s="10">
        <v>7297.6</v>
      </c>
      <c r="G169" s="10">
        <v>7193.3</v>
      </c>
      <c r="H169" s="10"/>
      <c r="I169" s="83"/>
      <c r="J169" s="83"/>
      <c r="K169" s="83"/>
      <c r="L169" s="83"/>
    </row>
    <row r="170" spans="1:12" x14ac:dyDescent="0.25">
      <c r="A170" s="134"/>
      <c r="B170" s="175"/>
      <c r="C170" s="20" t="s">
        <v>317</v>
      </c>
      <c r="D170" s="5" t="s">
        <v>58</v>
      </c>
      <c r="E170" s="10">
        <f t="shared" si="12"/>
        <v>68</v>
      </c>
      <c r="F170" s="10">
        <v>68</v>
      </c>
      <c r="G170" s="10"/>
      <c r="H170" s="10"/>
      <c r="I170" s="83"/>
      <c r="J170" s="83"/>
      <c r="K170" s="83"/>
      <c r="L170" s="83"/>
    </row>
    <row r="171" spans="1:12" ht="17.25" customHeight="1" x14ac:dyDescent="0.25">
      <c r="A171" s="132" t="s">
        <v>30</v>
      </c>
      <c r="B171" s="152" t="s">
        <v>31</v>
      </c>
      <c r="C171" s="20" t="s">
        <v>137</v>
      </c>
      <c r="D171" s="20" t="s">
        <v>56</v>
      </c>
      <c r="E171" s="10">
        <f t="shared" si="12"/>
        <v>25654</v>
      </c>
      <c r="F171" s="10">
        <v>25654</v>
      </c>
      <c r="G171" s="10">
        <v>21886</v>
      </c>
      <c r="H171" s="68"/>
      <c r="I171" s="119"/>
      <c r="J171" s="83"/>
      <c r="K171" s="83"/>
      <c r="L171" s="83"/>
    </row>
    <row r="172" spans="1:12" ht="17.25" customHeight="1" x14ac:dyDescent="0.25">
      <c r="A172" s="133"/>
      <c r="B172" s="153"/>
      <c r="C172" s="20" t="s">
        <v>138</v>
      </c>
      <c r="D172" s="59" t="s">
        <v>323</v>
      </c>
      <c r="E172" s="60">
        <f>SUM(F172+H172)</f>
        <v>37.58</v>
      </c>
      <c r="F172" s="60">
        <v>37.58</v>
      </c>
      <c r="G172" s="60"/>
      <c r="H172" s="60"/>
      <c r="I172" s="83"/>
      <c r="J172" s="83"/>
      <c r="K172" s="83"/>
      <c r="L172" s="83"/>
    </row>
    <row r="173" spans="1:12" ht="27.75" customHeight="1" x14ac:dyDescent="0.25">
      <c r="A173" s="134"/>
      <c r="B173" s="154"/>
      <c r="C173" s="20" t="s">
        <v>139</v>
      </c>
      <c r="D173" s="5" t="s">
        <v>58</v>
      </c>
      <c r="E173" s="10">
        <f t="shared" si="12"/>
        <v>100</v>
      </c>
      <c r="F173" s="10">
        <v>100</v>
      </c>
      <c r="G173" s="10"/>
      <c r="H173" s="10"/>
      <c r="I173" s="81"/>
      <c r="J173" s="81"/>
      <c r="K173" s="81"/>
      <c r="L173" s="83"/>
    </row>
    <row r="174" spans="1:12" ht="15" customHeight="1" x14ac:dyDescent="0.25">
      <c r="A174" s="132" t="s">
        <v>32</v>
      </c>
      <c r="B174" s="138" t="s">
        <v>33</v>
      </c>
      <c r="C174" s="9" t="s">
        <v>355</v>
      </c>
      <c r="D174" s="50" t="s">
        <v>56</v>
      </c>
      <c r="E174" s="68">
        <f t="shared" si="12"/>
        <v>46901</v>
      </c>
      <c r="F174" s="68">
        <v>46901</v>
      </c>
      <c r="G174" s="68">
        <v>32659</v>
      </c>
      <c r="H174" s="68"/>
      <c r="I174" s="72"/>
      <c r="J174" s="82"/>
      <c r="K174" s="81"/>
      <c r="L174" s="83"/>
    </row>
    <row r="175" spans="1:12" ht="15" customHeight="1" x14ac:dyDescent="0.25">
      <c r="A175" s="133"/>
      <c r="B175" s="139"/>
      <c r="C175" s="9" t="s">
        <v>413</v>
      </c>
      <c r="D175" s="5" t="s">
        <v>58</v>
      </c>
      <c r="E175" s="10">
        <f t="shared" si="12"/>
        <v>1200</v>
      </c>
      <c r="F175" s="10">
        <v>1200</v>
      </c>
      <c r="G175" s="10"/>
      <c r="H175" s="10"/>
      <c r="I175" s="81"/>
      <c r="J175" s="81"/>
      <c r="K175" s="81"/>
      <c r="L175" s="83"/>
    </row>
    <row r="176" spans="1:12" ht="15" customHeight="1" x14ac:dyDescent="0.25">
      <c r="A176" s="133"/>
      <c r="B176" s="139"/>
      <c r="C176" s="9" t="s">
        <v>432</v>
      </c>
      <c r="D176" s="59" t="s">
        <v>323</v>
      </c>
      <c r="E176" s="60">
        <f>SUM(F176+H176)</f>
        <v>285.93</v>
      </c>
      <c r="F176" s="60">
        <v>285.93</v>
      </c>
      <c r="G176" s="60"/>
      <c r="H176" s="60"/>
      <c r="I176" s="81"/>
      <c r="J176" s="81"/>
      <c r="K176" s="81"/>
      <c r="L176" s="83"/>
    </row>
    <row r="177" spans="1:12" x14ac:dyDescent="0.25">
      <c r="A177" s="134"/>
      <c r="B177" s="140"/>
      <c r="C177" s="5" t="s">
        <v>488</v>
      </c>
      <c r="D177" s="5" t="s">
        <v>59</v>
      </c>
      <c r="E177" s="35">
        <f t="shared" si="12"/>
        <v>6000</v>
      </c>
      <c r="F177" s="35">
        <v>6000</v>
      </c>
      <c r="G177" s="35"/>
      <c r="H177" s="35"/>
      <c r="I177" s="81"/>
      <c r="J177" s="81"/>
      <c r="K177" s="81"/>
      <c r="L177" s="83"/>
    </row>
    <row r="178" spans="1:12" x14ac:dyDescent="0.25">
      <c r="A178" s="148" t="s">
        <v>140</v>
      </c>
      <c r="B178" s="149"/>
      <c r="C178" s="16" t="s">
        <v>141</v>
      </c>
      <c r="D178" s="16"/>
      <c r="E178" s="17">
        <f>SUM(E180:E188)</f>
        <v>179684.1</v>
      </c>
      <c r="F178" s="17">
        <f>SUM(F180:F188)</f>
        <v>159684.1</v>
      </c>
      <c r="G178" s="17">
        <f>SUM(G180:G188)</f>
        <v>113444.8</v>
      </c>
      <c r="H178" s="17">
        <f>SUM(H180:H188)</f>
        <v>20000</v>
      </c>
      <c r="I178" s="81"/>
      <c r="J178" s="81"/>
      <c r="K178" s="81"/>
      <c r="L178" s="83"/>
    </row>
    <row r="179" spans="1:12" x14ac:dyDescent="0.25">
      <c r="A179" s="5"/>
      <c r="B179" s="145" t="s">
        <v>18</v>
      </c>
      <c r="C179" s="146"/>
      <c r="D179" s="146"/>
      <c r="E179" s="146"/>
      <c r="F179" s="146"/>
      <c r="G179" s="146"/>
      <c r="H179" s="147"/>
      <c r="I179" s="81"/>
      <c r="J179" s="81"/>
      <c r="K179" s="81"/>
      <c r="L179" s="83"/>
    </row>
    <row r="180" spans="1:12" x14ac:dyDescent="0.25">
      <c r="A180" s="132" t="s">
        <v>14</v>
      </c>
      <c r="B180" s="129" t="s">
        <v>15</v>
      </c>
      <c r="C180" s="21" t="s">
        <v>142</v>
      </c>
      <c r="D180" s="5" t="s">
        <v>56</v>
      </c>
      <c r="E180" s="10">
        <f t="shared" ref="E180:E188" si="13">SUM(F180+H180)</f>
        <v>66434</v>
      </c>
      <c r="F180" s="10">
        <v>66434</v>
      </c>
      <c r="G180" s="10">
        <v>57150</v>
      </c>
      <c r="H180" s="10"/>
      <c r="I180" s="81"/>
      <c r="J180" s="81"/>
      <c r="K180" s="81"/>
      <c r="L180" s="83"/>
    </row>
    <row r="181" spans="1:12" x14ac:dyDescent="0.25">
      <c r="A181" s="133"/>
      <c r="B181" s="130"/>
      <c r="C181" s="20" t="s">
        <v>356</v>
      </c>
      <c r="D181" s="5" t="s">
        <v>57</v>
      </c>
      <c r="E181" s="10">
        <f t="shared" si="13"/>
        <v>7678.1</v>
      </c>
      <c r="F181" s="10">
        <v>7678.1</v>
      </c>
      <c r="G181" s="10">
        <v>7568.8</v>
      </c>
      <c r="H181" s="10"/>
      <c r="I181" s="81"/>
      <c r="J181" s="81"/>
      <c r="K181" s="81"/>
      <c r="L181" s="83"/>
    </row>
    <row r="182" spans="1:12" x14ac:dyDescent="0.25">
      <c r="A182" s="133"/>
      <c r="B182" s="130"/>
      <c r="C182" s="20" t="s">
        <v>143</v>
      </c>
      <c r="D182" s="5" t="s">
        <v>58</v>
      </c>
      <c r="E182" s="10">
        <f t="shared" si="13"/>
        <v>1000</v>
      </c>
      <c r="F182" s="10">
        <v>1000</v>
      </c>
      <c r="G182" s="10"/>
      <c r="H182" s="10"/>
      <c r="I182" s="81"/>
      <c r="J182" s="81"/>
      <c r="K182" s="81"/>
      <c r="L182" s="83"/>
    </row>
    <row r="183" spans="1:12" x14ac:dyDescent="0.25">
      <c r="A183" s="134"/>
      <c r="B183" s="131"/>
      <c r="C183" s="20" t="s">
        <v>144</v>
      </c>
      <c r="D183" s="45" t="s">
        <v>322</v>
      </c>
      <c r="E183" s="49">
        <f>SUM(F183+H183)</f>
        <v>20000</v>
      </c>
      <c r="F183" s="45"/>
      <c r="G183" s="45"/>
      <c r="H183" s="45">
        <v>20000</v>
      </c>
      <c r="I183" s="81"/>
      <c r="J183" s="81"/>
      <c r="K183" s="81"/>
      <c r="L183" s="83"/>
    </row>
    <row r="184" spans="1:12" ht="15" customHeight="1" x14ac:dyDescent="0.25">
      <c r="A184" s="132" t="s">
        <v>30</v>
      </c>
      <c r="B184" s="152" t="s">
        <v>31</v>
      </c>
      <c r="C184" s="20" t="s">
        <v>145</v>
      </c>
      <c r="D184" s="20" t="s">
        <v>56</v>
      </c>
      <c r="E184" s="10">
        <f t="shared" si="13"/>
        <v>44085</v>
      </c>
      <c r="F184" s="10">
        <v>44085</v>
      </c>
      <c r="G184" s="10">
        <v>35030</v>
      </c>
      <c r="H184" s="10"/>
      <c r="I184" s="81"/>
      <c r="J184" s="81"/>
      <c r="K184" s="81"/>
      <c r="L184" s="83"/>
    </row>
    <row r="185" spans="1:12" ht="24" customHeight="1" x14ac:dyDescent="0.25">
      <c r="A185" s="134"/>
      <c r="B185" s="154"/>
      <c r="C185" s="20" t="s">
        <v>146</v>
      </c>
      <c r="D185" s="5" t="s">
        <v>58</v>
      </c>
      <c r="E185" s="10">
        <f t="shared" si="13"/>
        <v>150</v>
      </c>
      <c r="F185" s="10">
        <v>150</v>
      </c>
      <c r="G185" s="10"/>
      <c r="H185" s="10"/>
      <c r="I185" s="81"/>
      <c r="J185" s="81"/>
      <c r="K185" s="81"/>
      <c r="L185" s="83"/>
    </row>
    <row r="186" spans="1:12" ht="15" customHeight="1" x14ac:dyDescent="0.25">
      <c r="A186" s="141" t="s">
        <v>32</v>
      </c>
      <c r="B186" s="138" t="s">
        <v>33</v>
      </c>
      <c r="C186" s="9" t="s">
        <v>147</v>
      </c>
      <c r="D186" s="5" t="s">
        <v>56</v>
      </c>
      <c r="E186" s="10">
        <f t="shared" si="13"/>
        <v>36937</v>
      </c>
      <c r="F186" s="10">
        <v>36937</v>
      </c>
      <c r="G186" s="10">
        <v>13696</v>
      </c>
      <c r="H186" s="10"/>
      <c r="I186" s="81"/>
      <c r="J186" s="72"/>
      <c r="K186" s="81"/>
      <c r="L186" s="83"/>
    </row>
    <row r="187" spans="1:12" ht="15" customHeight="1" x14ac:dyDescent="0.25">
      <c r="A187" s="182"/>
      <c r="B187" s="139"/>
      <c r="C187" s="9" t="s">
        <v>357</v>
      </c>
      <c r="D187" s="5" t="s">
        <v>58</v>
      </c>
      <c r="E187" s="10">
        <f t="shared" si="13"/>
        <v>900</v>
      </c>
      <c r="F187" s="10">
        <v>900</v>
      </c>
      <c r="G187" s="10"/>
      <c r="H187" s="10"/>
      <c r="I187" s="81"/>
      <c r="J187" s="81"/>
      <c r="K187" s="81"/>
      <c r="L187" s="83"/>
    </row>
    <row r="188" spans="1:12" x14ac:dyDescent="0.25">
      <c r="A188" s="142"/>
      <c r="B188" s="140"/>
      <c r="C188" s="5" t="s">
        <v>433</v>
      </c>
      <c r="D188" s="5" t="s">
        <v>59</v>
      </c>
      <c r="E188" s="10">
        <f t="shared" si="13"/>
        <v>2500</v>
      </c>
      <c r="F188" s="10">
        <v>2500</v>
      </c>
      <c r="G188" s="10"/>
      <c r="H188" s="10"/>
      <c r="I188" s="81"/>
      <c r="J188" s="81"/>
      <c r="K188" s="81"/>
      <c r="L188" s="83"/>
    </row>
    <row r="189" spans="1:12" x14ac:dyDescent="0.25">
      <c r="A189" s="148" t="s">
        <v>148</v>
      </c>
      <c r="B189" s="149"/>
      <c r="C189" s="16" t="s">
        <v>149</v>
      </c>
      <c r="D189" s="16"/>
      <c r="E189" s="17">
        <f>SUM(E191:E193)</f>
        <v>567948</v>
      </c>
      <c r="F189" s="17">
        <f>SUM(F191:F193)</f>
        <v>532948</v>
      </c>
      <c r="G189" s="17">
        <f>SUM(G191:G193)</f>
        <v>487600</v>
      </c>
      <c r="H189" s="17">
        <f>SUM(H191:H193)</f>
        <v>35000</v>
      </c>
      <c r="I189" s="81"/>
      <c r="J189" s="81"/>
      <c r="K189" s="81"/>
      <c r="L189" s="83"/>
    </row>
    <row r="190" spans="1:12" x14ac:dyDescent="0.25">
      <c r="A190" s="5"/>
      <c r="B190" s="145" t="s">
        <v>18</v>
      </c>
      <c r="C190" s="146"/>
      <c r="D190" s="146"/>
      <c r="E190" s="146"/>
      <c r="F190" s="146"/>
      <c r="G190" s="146"/>
      <c r="H190" s="147"/>
      <c r="I190" s="81"/>
      <c r="J190" s="81"/>
      <c r="K190" s="81"/>
      <c r="L190" s="83"/>
    </row>
    <row r="191" spans="1:12" ht="26.25" customHeight="1" x14ac:dyDescent="0.25">
      <c r="A191" s="132" t="s">
        <v>32</v>
      </c>
      <c r="B191" s="138" t="s">
        <v>33</v>
      </c>
      <c r="C191" s="5" t="s">
        <v>150</v>
      </c>
      <c r="D191" s="10" t="s">
        <v>57</v>
      </c>
      <c r="E191" s="10">
        <f>SUM(F191+H191)</f>
        <v>529700</v>
      </c>
      <c r="F191" s="10">
        <v>529700</v>
      </c>
      <c r="G191" s="10">
        <v>484400</v>
      </c>
      <c r="H191" s="10"/>
      <c r="I191" s="81"/>
      <c r="J191" s="81"/>
      <c r="K191" s="81"/>
      <c r="L191" s="83"/>
    </row>
    <row r="192" spans="1:12" ht="21" customHeight="1" x14ac:dyDescent="0.25">
      <c r="A192" s="133"/>
      <c r="B192" s="139"/>
      <c r="C192" s="5" t="s">
        <v>358</v>
      </c>
      <c r="D192" s="45" t="s">
        <v>322</v>
      </c>
      <c r="E192" s="49">
        <f>SUM(F192+H192)</f>
        <v>35000</v>
      </c>
      <c r="F192" s="45"/>
      <c r="G192" s="45"/>
      <c r="H192" s="45">
        <v>35000</v>
      </c>
      <c r="I192" s="81"/>
      <c r="J192" s="81"/>
      <c r="K192" s="81"/>
      <c r="L192" s="83"/>
    </row>
    <row r="193" spans="1:12" ht="18" customHeight="1" x14ac:dyDescent="0.25">
      <c r="A193" s="134"/>
      <c r="B193" s="140"/>
      <c r="C193" s="5" t="s">
        <v>459</v>
      </c>
      <c r="D193" s="10" t="s">
        <v>56</v>
      </c>
      <c r="E193" s="10">
        <f>SUM(F193+H193)</f>
        <v>3248</v>
      </c>
      <c r="F193" s="10">
        <v>3248</v>
      </c>
      <c r="G193" s="10">
        <v>3200</v>
      </c>
      <c r="H193" s="10"/>
      <c r="I193" s="81"/>
      <c r="J193" s="81"/>
      <c r="K193" s="81"/>
      <c r="L193" s="83"/>
    </row>
    <row r="194" spans="1:12" x14ac:dyDescent="0.25">
      <c r="A194" s="143" t="s">
        <v>151</v>
      </c>
      <c r="B194" s="144"/>
      <c r="C194" s="16" t="s">
        <v>152</v>
      </c>
      <c r="D194" s="16"/>
      <c r="E194" s="17">
        <f>SUM(E196:E199)</f>
        <v>458474.75</v>
      </c>
      <c r="F194" s="17">
        <f>SUM(F196:F199)</f>
        <v>438474.75</v>
      </c>
      <c r="G194" s="17">
        <f>SUM(G196:G199)</f>
        <v>317090</v>
      </c>
      <c r="H194" s="17">
        <f>SUM(H196:H199)</f>
        <v>20000</v>
      </c>
      <c r="I194" s="81"/>
      <c r="J194" s="81"/>
      <c r="K194" s="81"/>
      <c r="L194" s="83"/>
    </row>
    <row r="195" spans="1:12" x14ac:dyDescent="0.25">
      <c r="A195" s="6"/>
      <c r="B195" s="145" t="s">
        <v>18</v>
      </c>
      <c r="C195" s="146"/>
      <c r="D195" s="146"/>
      <c r="E195" s="146"/>
      <c r="F195" s="146"/>
      <c r="G195" s="146"/>
      <c r="H195" s="147"/>
      <c r="I195" s="81"/>
      <c r="J195" s="81"/>
      <c r="K195" s="81"/>
      <c r="L195" s="83"/>
    </row>
    <row r="196" spans="1:12" ht="15" customHeight="1" x14ac:dyDescent="0.25">
      <c r="A196" s="132" t="s">
        <v>30</v>
      </c>
      <c r="B196" s="152" t="s">
        <v>31</v>
      </c>
      <c r="C196" s="5" t="s">
        <v>153</v>
      </c>
      <c r="D196" s="5" t="s">
        <v>56</v>
      </c>
      <c r="E196" s="10">
        <f>SUM(F196+H196)</f>
        <v>397285</v>
      </c>
      <c r="F196" s="10">
        <v>397285</v>
      </c>
      <c r="G196" s="10">
        <v>291790</v>
      </c>
      <c r="H196" s="10"/>
      <c r="I196" s="81"/>
      <c r="J196" s="72"/>
      <c r="K196" s="81"/>
      <c r="L196" s="83"/>
    </row>
    <row r="197" spans="1:12" ht="15" customHeight="1" x14ac:dyDescent="0.25">
      <c r="A197" s="133"/>
      <c r="B197" s="153"/>
      <c r="C197" s="5" t="s">
        <v>154</v>
      </c>
      <c r="D197" s="45" t="s">
        <v>322</v>
      </c>
      <c r="E197" s="49">
        <f>SUM(F197+H197)</f>
        <v>25000</v>
      </c>
      <c r="F197" s="45">
        <v>5000</v>
      </c>
      <c r="G197" s="45"/>
      <c r="H197" s="45">
        <v>20000</v>
      </c>
      <c r="I197" s="81"/>
      <c r="J197" s="72"/>
      <c r="K197" s="81"/>
      <c r="L197" s="83"/>
    </row>
    <row r="198" spans="1:12" ht="22.5" customHeight="1" x14ac:dyDescent="0.25">
      <c r="A198" s="134"/>
      <c r="B198" s="154"/>
      <c r="C198" s="5" t="s">
        <v>434</v>
      </c>
      <c r="D198" s="5" t="s">
        <v>58</v>
      </c>
      <c r="E198" s="10">
        <f>SUM(F198+H198)</f>
        <v>35000</v>
      </c>
      <c r="F198" s="10">
        <v>35000</v>
      </c>
      <c r="G198" s="10">
        <v>25300</v>
      </c>
      <c r="H198" s="10"/>
      <c r="I198" s="81"/>
      <c r="J198" s="81"/>
      <c r="K198" s="81"/>
      <c r="L198" s="83"/>
    </row>
    <row r="199" spans="1:12" ht="36.75" customHeight="1" x14ac:dyDescent="0.25">
      <c r="A199" s="111" t="s">
        <v>180</v>
      </c>
      <c r="B199" s="117" t="s">
        <v>181</v>
      </c>
      <c r="C199" s="5" t="s">
        <v>472</v>
      </c>
      <c r="D199" s="116" t="s">
        <v>468</v>
      </c>
      <c r="E199" s="114">
        <f>SUM(F199+H199)</f>
        <v>1189.75</v>
      </c>
      <c r="F199" s="114">
        <v>1189.75</v>
      </c>
      <c r="G199" s="114"/>
      <c r="H199" s="114"/>
      <c r="I199" s="81"/>
      <c r="J199" s="81"/>
      <c r="K199" s="81"/>
      <c r="L199" s="83"/>
    </row>
    <row r="200" spans="1:12" x14ac:dyDescent="0.25">
      <c r="A200" s="166" t="s">
        <v>155</v>
      </c>
      <c r="B200" s="167"/>
      <c r="C200" s="16" t="s">
        <v>156</v>
      </c>
      <c r="D200" s="16"/>
      <c r="E200" s="17">
        <f>SUM(E202:E205)</f>
        <v>440005.31</v>
      </c>
      <c r="F200" s="17">
        <f>SUM(F202:F205)</f>
        <v>436005.31</v>
      </c>
      <c r="G200" s="17">
        <f>SUM(G202:G205)</f>
        <v>295000</v>
      </c>
      <c r="H200" s="17">
        <f>SUM(H202:H205)</f>
        <v>4000</v>
      </c>
      <c r="I200" s="81"/>
      <c r="J200" s="81"/>
      <c r="K200" s="81"/>
      <c r="L200" s="83"/>
    </row>
    <row r="201" spans="1:12" x14ac:dyDescent="0.25">
      <c r="A201" s="5"/>
      <c r="B201" s="145" t="s">
        <v>18</v>
      </c>
      <c r="C201" s="146"/>
      <c r="D201" s="146"/>
      <c r="E201" s="146"/>
      <c r="F201" s="146"/>
      <c r="G201" s="146"/>
      <c r="H201" s="147"/>
      <c r="I201" s="81"/>
      <c r="J201" s="81"/>
      <c r="K201" s="81"/>
      <c r="L201" s="83"/>
    </row>
    <row r="202" spans="1:12" ht="18" customHeight="1" x14ac:dyDescent="0.25">
      <c r="A202" s="93" t="s">
        <v>14</v>
      </c>
      <c r="B202" s="84" t="s">
        <v>15</v>
      </c>
      <c r="C202" s="5" t="s">
        <v>383</v>
      </c>
      <c r="D202" s="10" t="s">
        <v>57</v>
      </c>
      <c r="E202" s="10">
        <f>SUM(F202+H202)</f>
        <v>0</v>
      </c>
      <c r="F202" s="86"/>
      <c r="G202" s="85"/>
      <c r="H202" s="85"/>
      <c r="I202" s="81"/>
      <c r="J202" s="81"/>
      <c r="K202" s="81"/>
      <c r="L202" s="83"/>
    </row>
    <row r="203" spans="1:12" x14ac:dyDescent="0.25">
      <c r="A203" s="132" t="s">
        <v>30</v>
      </c>
      <c r="B203" s="152" t="s">
        <v>31</v>
      </c>
      <c r="C203" s="5" t="s">
        <v>359</v>
      </c>
      <c r="D203" s="5" t="s">
        <v>56</v>
      </c>
      <c r="E203" s="10">
        <f>SUM(F203+H203)</f>
        <v>150000</v>
      </c>
      <c r="F203" s="10">
        <v>150000</v>
      </c>
      <c r="G203" s="10">
        <v>135000</v>
      </c>
      <c r="H203" s="10"/>
      <c r="I203" s="83"/>
      <c r="J203" s="83"/>
      <c r="K203" s="83"/>
      <c r="L203" s="83"/>
    </row>
    <row r="204" spans="1:12" x14ac:dyDescent="0.25">
      <c r="A204" s="133"/>
      <c r="B204" s="153"/>
      <c r="C204" s="5" t="s">
        <v>393</v>
      </c>
      <c r="D204" s="59" t="s">
        <v>323</v>
      </c>
      <c r="E204" s="60">
        <f>SUM(F204+H204)</f>
        <v>90005.31</v>
      </c>
      <c r="F204" s="60">
        <v>86005.31</v>
      </c>
      <c r="G204" s="60"/>
      <c r="H204" s="60">
        <v>4000</v>
      </c>
      <c r="I204" s="83"/>
      <c r="J204" s="83"/>
      <c r="K204" s="83"/>
      <c r="L204" s="83"/>
    </row>
    <row r="205" spans="1:12" ht="23.25" customHeight="1" x14ac:dyDescent="0.25">
      <c r="A205" s="134"/>
      <c r="B205" s="154"/>
      <c r="C205" s="5" t="s">
        <v>394</v>
      </c>
      <c r="D205" s="5" t="s">
        <v>58</v>
      </c>
      <c r="E205" s="10">
        <f>SUM(F205+H205)</f>
        <v>200000</v>
      </c>
      <c r="F205" s="10">
        <v>200000</v>
      </c>
      <c r="G205" s="10">
        <v>160000</v>
      </c>
      <c r="H205" s="10"/>
      <c r="I205" s="83"/>
      <c r="J205" s="83"/>
      <c r="K205" s="83"/>
      <c r="L205" s="83"/>
    </row>
    <row r="206" spans="1:12" ht="26.25" customHeight="1" x14ac:dyDescent="0.25">
      <c r="A206" s="161" t="s">
        <v>157</v>
      </c>
      <c r="B206" s="162"/>
      <c r="C206" s="16" t="s">
        <v>158</v>
      </c>
      <c r="D206" s="16"/>
      <c r="E206" s="17">
        <f>SUM(E208:E210)</f>
        <v>730949</v>
      </c>
      <c r="F206" s="17">
        <f>SUM(F208:F210)</f>
        <v>715949</v>
      </c>
      <c r="G206" s="17">
        <f>SUM(G208:G210)</f>
        <v>582397</v>
      </c>
      <c r="H206" s="17"/>
      <c r="I206" s="83"/>
      <c r="J206" s="83"/>
      <c r="K206" s="83"/>
      <c r="L206" s="83"/>
    </row>
    <row r="207" spans="1:12" ht="17.25" customHeight="1" x14ac:dyDescent="0.25">
      <c r="A207" s="23"/>
      <c r="B207" s="163" t="s">
        <v>18</v>
      </c>
      <c r="C207" s="164"/>
      <c r="D207" s="164"/>
      <c r="E207" s="164"/>
      <c r="F207" s="164"/>
      <c r="G207" s="164"/>
      <c r="H207" s="165"/>
      <c r="I207" s="83"/>
      <c r="J207" s="83"/>
      <c r="K207" s="83"/>
      <c r="L207" s="83"/>
    </row>
    <row r="208" spans="1:12" ht="15" customHeight="1" x14ac:dyDescent="0.25">
      <c r="A208" s="132" t="s">
        <v>30</v>
      </c>
      <c r="B208" s="152" t="s">
        <v>31</v>
      </c>
      <c r="C208" s="5" t="s">
        <v>331</v>
      </c>
      <c r="D208" s="5" t="s">
        <v>56</v>
      </c>
      <c r="E208" s="10">
        <f>SUM(F208+H208)</f>
        <v>708949</v>
      </c>
      <c r="F208" s="10">
        <v>708949</v>
      </c>
      <c r="G208" s="10">
        <v>582397</v>
      </c>
      <c r="H208" s="10"/>
      <c r="I208" s="81"/>
      <c r="J208" s="83"/>
      <c r="K208" s="83"/>
      <c r="L208" s="83"/>
    </row>
    <row r="209" spans="1:12" ht="15" customHeight="1" x14ac:dyDescent="0.25">
      <c r="A209" s="133"/>
      <c r="B209" s="153"/>
      <c r="C209" s="5" t="s">
        <v>159</v>
      </c>
      <c r="D209" s="45" t="s">
        <v>322</v>
      </c>
      <c r="E209" s="49">
        <f>SUM(F209+H209)</f>
        <v>15000</v>
      </c>
      <c r="F209" s="45"/>
      <c r="G209" s="45"/>
      <c r="H209" s="45">
        <v>15000</v>
      </c>
      <c r="I209" s="81"/>
      <c r="J209" s="83"/>
      <c r="K209" s="83"/>
      <c r="L209" s="83"/>
    </row>
    <row r="210" spans="1:12" ht="24" customHeight="1" x14ac:dyDescent="0.25">
      <c r="A210" s="134"/>
      <c r="B210" s="154"/>
      <c r="C210" s="5" t="s">
        <v>435</v>
      </c>
      <c r="D210" s="5" t="s">
        <v>58</v>
      </c>
      <c r="E210" s="10">
        <f>SUM(F210+H210)</f>
        <v>7000</v>
      </c>
      <c r="F210" s="10">
        <v>7000</v>
      </c>
      <c r="G210" s="10"/>
      <c r="H210" s="10"/>
      <c r="I210" s="83"/>
      <c r="J210" s="83"/>
      <c r="K210" s="83"/>
      <c r="L210" s="83"/>
    </row>
    <row r="211" spans="1:12" ht="23.25" customHeight="1" x14ac:dyDescent="0.25">
      <c r="A211" s="177" t="s">
        <v>174</v>
      </c>
      <c r="B211" s="178"/>
      <c r="C211" s="16" t="s">
        <v>161</v>
      </c>
      <c r="D211" s="16"/>
      <c r="E211" s="17">
        <f>SUM(E213:E216)</f>
        <v>100724.9</v>
      </c>
      <c r="F211" s="17">
        <f>SUM(F213:F216)</f>
        <v>96724.9</v>
      </c>
      <c r="G211" s="17">
        <f>SUM(G213:G216)</f>
        <v>67699</v>
      </c>
      <c r="H211" s="17">
        <f>SUM(H213:H216)</f>
        <v>4000</v>
      </c>
      <c r="I211" s="83"/>
      <c r="J211" s="83"/>
      <c r="K211" s="83"/>
      <c r="L211" s="83"/>
    </row>
    <row r="212" spans="1:12" x14ac:dyDescent="0.25">
      <c r="A212" s="94"/>
      <c r="B212" s="158" t="s">
        <v>18</v>
      </c>
      <c r="C212" s="159"/>
      <c r="D212" s="159"/>
      <c r="E212" s="159"/>
      <c r="F212" s="159"/>
      <c r="G212" s="159"/>
      <c r="H212" s="160"/>
      <c r="I212" s="83"/>
      <c r="J212" s="83"/>
      <c r="K212" s="83"/>
      <c r="L212" s="83"/>
    </row>
    <row r="213" spans="1:12" x14ac:dyDescent="0.25">
      <c r="A213" s="132" t="s">
        <v>30</v>
      </c>
      <c r="B213" s="152" t="s">
        <v>31</v>
      </c>
      <c r="C213" s="9" t="s">
        <v>436</v>
      </c>
      <c r="D213" s="5" t="s">
        <v>56</v>
      </c>
      <c r="E213" s="10">
        <f>SUM(F213+H213)</f>
        <v>87544</v>
      </c>
      <c r="F213" s="10">
        <v>87544</v>
      </c>
      <c r="G213" s="10">
        <v>67144</v>
      </c>
      <c r="H213" s="10"/>
      <c r="I213" s="83"/>
      <c r="J213" s="83"/>
      <c r="K213" s="83"/>
      <c r="L213" s="83"/>
    </row>
    <row r="214" spans="1:12" x14ac:dyDescent="0.25">
      <c r="A214" s="133"/>
      <c r="B214" s="153"/>
      <c r="C214" s="5" t="s">
        <v>162</v>
      </c>
      <c r="D214" s="45" t="s">
        <v>322</v>
      </c>
      <c r="E214" s="49">
        <f>SUM(F214+H214)</f>
        <v>5000</v>
      </c>
      <c r="F214" s="45">
        <v>2000</v>
      </c>
      <c r="G214" s="45"/>
      <c r="H214" s="45">
        <v>3000</v>
      </c>
      <c r="I214" s="83"/>
      <c r="J214" s="83"/>
      <c r="K214" s="83"/>
      <c r="L214" s="83"/>
    </row>
    <row r="215" spans="1:12" x14ac:dyDescent="0.25">
      <c r="A215" s="133"/>
      <c r="B215" s="153"/>
      <c r="C215" s="5" t="s">
        <v>377</v>
      </c>
      <c r="D215" s="59" t="s">
        <v>323</v>
      </c>
      <c r="E215" s="60">
        <f>SUM(F215+H215)</f>
        <v>180.9</v>
      </c>
      <c r="F215" s="60">
        <v>180.9</v>
      </c>
      <c r="G215" s="60"/>
      <c r="H215" s="60"/>
      <c r="I215" s="83"/>
      <c r="J215" s="83"/>
      <c r="K215" s="83"/>
      <c r="L215" s="83"/>
    </row>
    <row r="216" spans="1:12" ht="22.5" customHeight="1" x14ac:dyDescent="0.25">
      <c r="A216" s="134"/>
      <c r="B216" s="154"/>
      <c r="C216" s="5" t="s">
        <v>489</v>
      </c>
      <c r="D216" s="5" t="s">
        <v>58</v>
      </c>
      <c r="E216" s="10">
        <f>SUM(F216+H216)</f>
        <v>8000</v>
      </c>
      <c r="F216" s="10">
        <v>7000</v>
      </c>
      <c r="G216" s="10">
        <v>555</v>
      </c>
      <c r="H216" s="10">
        <v>1000</v>
      </c>
      <c r="I216" s="83"/>
      <c r="J216" s="83"/>
      <c r="K216" s="83"/>
      <c r="L216" s="83"/>
    </row>
    <row r="217" spans="1:12" ht="27" customHeight="1" x14ac:dyDescent="0.25">
      <c r="A217" s="161" t="s">
        <v>160</v>
      </c>
      <c r="B217" s="162"/>
      <c r="C217" s="16" t="s">
        <v>163</v>
      </c>
      <c r="D217" s="8"/>
      <c r="E217" s="17">
        <f>SUM(E219:E223)</f>
        <v>430542</v>
      </c>
      <c r="F217" s="17">
        <f>SUM(F219:F223)</f>
        <v>430542</v>
      </c>
      <c r="G217" s="17">
        <f>SUM(G219:G223)</f>
        <v>305436</v>
      </c>
      <c r="H217" s="17">
        <f>SUM(H219:H223)</f>
        <v>0</v>
      </c>
      <c r="I217" s="83"/>
      <c r="J217" s="83"/>
      <c r="K217" s="83"/>
      <c r="L217" s="83"/>
    </row>
    <row r="218" spans="1:12" x14ac:dyDescent="0.25">
      <c r="A218" s="6"/>
      <c r="B218" s="145" t="s">
        <v>18</v>
      </c>
      <c r="C218" s="146"/>
      <c r="D218" s="146"/>
      <c r="E218" s="146"/>
      <c r="F218" s="146"/>
      <c r="G218" s="146"/>
      <c r="H218" s="147"/>
      <c r="I218" s="83"/>
      <c r="J218" s="83"/>
      <c r="K218" s="83"/>
      <c r="L218" s="83"/>
    </row>
    <row r="219" spans="1:12" ht="15" customHeight="1" x14ac:dyDescent="0.25">
      <c r="A219" s="179" t="s">
        <v>32</v>
      </c>
      <c r="B219" s="150" t="s">
        <v>33</v>
      </c>
      <c r="C219" s="5" t="s">
        <v>164</v>
      </c>
      <c r="D219" s="5" t="s">
        <v>56</v>
      </c>
      <c r="E219" s="10">
        <f>SUM(F219+H219)</f>
        <v>62442</v>
      </c>
      <c r="F219" s="10">
        <v>62442</v>
      </c>
      <c r="G219" s="10">
        <v>54660</v>
      </c>
      <c r="H219" s="10"/>
      <c r="I219" s="83"/>
      <c r="J219" s="83"/>
      <c r="K219" s="83"/>
      <c r="L219" s="83"/>
    </row>
    <row r="220" spans="1:12" ht="15" customHeight="1" x14ac:dyDescent="0.25">
      <c r="A220" s="179"/>
      <c r="B220" s="155"/>
      <c r="C220" s="5" t="s">
        <v>165</v>
      </c>
      <c r="D220" s="59" t="s">
        <v>323</v>
      </c>
      <c r="E220" s="60">
        <f>SUM(F220+H220)</f>
        <v>5300</v>
      </c>
      <c r="F220" s="60">
        <v>5300</v>
      </c>
      <c r="G220" s="60"/>
      <c r="H220" s="60"/>
      <c r="I220" s="83"/>
      <c r="J220" s="83"/>
      <c r="K220" s="83"/>
      <c r="L220" s="83"/>
    </row>
    <row r="221" spans="1:12" x14ac:dyDescent="0.25">
      <c r="A221" s="179"/>
      <c r="B221" s="155"/>
      <c r="C221" s="5" t="s">
        <v>330</v>
      </c>
      <c r="D221" s="5" t="s">
        <v>58</v>
      </c>
      <c r="E221" s="10">
        <f>SUM(F221+H221)</f>
        <v>16000</v>
      </c>
      <c r="F221" s="10">
        <v>16000</v>
      </c>
      <c r="G221" s="10">
        <v>9870</v>
      </c>
      <c r="H221" s="10"/>
      <c r="I221" s="83"/>
      <c r="J221" s="83"/>
      <c r="K221" s="83"/>
      <c r="L221" s="83"/>
    </row>
    <row r="222" spans="1:12" x14ac:dyDescent="0.25">
      <c r="A222" s="179"/>
      <c r="B222" s="155"/>
      <c r="C222" s="5" t="s">
        <v>373</v>
      </c>
      <c r="D222" s="45" t="s">
        <v>322</v>
      </c>
      <c r="E222" s="49">
        <f>SUM(F222+H222)</f>
        <v>0</v>
      </c>
      <c r="F222" s="45"/>
      <c r="G222" s="45"/>
      <c r="H222" s="45"/>
      <c r="I222" s="83"/>
      <c r="J222" s="83"/>
      <c r="K222" s="83"/>
      <c r="L222" s="83"/>
    </row>
    <row r="223" spans="1:12" x14ac:dyDescent="0.25">
      <c r="A223" s="179"/>
      <c r="B223" s="151"/>
      <c r="C223" s="5" t="s">
        <v>437</v>
      </c>
      <c r="D223" s="5" t="s">
        <v>57</v>
      </c>
      <c r="E223" s="10">
        <f>SUM(F223+H223)</f>
        <v>346800</v>
      </c>
      <c r="F223" s="10">
        <v>346800</v>
      </c>
      <c r="G223" s="10">
        <v>240906</v>
      </c>
      <c r="H223" s="10"/>
      <c r="I223" s="83"/>
      <c r="J223" s="83"/>
      <c r="K223" s="83"/>
      <c r="L223" s="83"/>
    </row>
    <row r="224" spans="1:12" x14ac:dyDescent="0.25">
      <c r="A224" s="143" t="s">
        <v>400</v>
      </c>
      <c r="B224" s="144"/>
      <c r="C224" s="16" t="s">
        <v>166</v>
      </c>
      <c r="D224" s="16"/>
      <c r="E224" s="17">
        <f>SUM(E226:E228)</f>
        <v>242100</v>
      </c>
      <c r="F224" s="17">
        <f>SUM(F226:F228)</f>
        <v>183600</v>
      </c>
      <c r="G224" s="17">
        <f>SUM(G226:G228)</f>
        <v>104810</v>
      </c>
      <c r="H224" s="17">
        <f>SUM(H226:H228)</f>
        <v>58500</v>
      </c>
      <c r="I224" s="83"/>
      <c r="J224" s="83"/>
      <c r="K224" s="83"/>
      <c r="L224" s="83"/>
    </row>
    <row r="225" spans="1:12" x14ac:dyDescent="0.25">
      <c r="A225" s="6"/>
      <c r="B225" s="145" t="s">
        <v>18</v>
      </c>
      <c r="C225" s="146"/>
      <c r="D225" s="146"/>
      <c r="E225" s="146"/>
      <c r="F225" s="146"/>
      <c r="G225" s="146"/>
      <c r="H225" s="147"/>
      <c r="I225" s="81"/>
      <c r="J225" s="81"/>
      <c r="K225" s="81"/>
      <c r="L225" s="83"/>
    </row>
    <row r="226" spans="1:12" ht="14.25" customHeight="1" x14ac:dyDescent="0.25">
      <c r="A226" s="132" t="s">
        <v>30</v>
      </c>
      <c r="B226" s="150" t="s">
        <v>31</v>
      </c>
      <c r="C226" s="5" t="s">
        <v>169</v>
      </c>
      <c r="D226" s="5" t="s">
        <v>56</v>
      </c>
      <c r="E226" s="68">
        <f>SUM(F226+H226)</f>
        <v>140100</v>
      </c>
      <c r="F226" s="68">
        <v>140100</v>
      </c>
      <c r="G226" s="68">
        <v>104810</v>
      </c>
      <c r="H226" s="68"/>
      <c r="I226" s="81"/>
      <c r="J226" s="72"/>
      <c r="K226" s="81"/>
      <c r="L226" s="83"/>
    </row>
    <row r="227" spans="1:12" ht="12" customHeight="1" x14ac:dyDescent="0.25">
      <c r="A227" s="133"/>
      <c r="B227" s="155"/>
      <c r="C227" s="5" t="s">
        <v>170</v>
      </c>
      <c r="D227" s="5" t="s">
        <v>58</v>
      </c>
      <c r="E227" s="68">
        <f>SUM(F227+H227)</f>
        <v>7000</v>
      </c>
      <c r="F227" s="68">
        <v>3500</v>
      </c>
      <c r="G227" s="68"/>
      <c r="H227" s="68">
        <v>3500</v>
      </c>
      <c r="I227" s="81"/>
      <c r="J227" s="81"/>
      <c r="K227" s="81"/>
      <c r="L227" s="83"/>
    </row>
    <row r="228" spans="1:12" ht="14.25" customHeight="1" x14ac:dyDescent="0.25">
      <c r="A228" s="134"/>
      <c r="B228" s="151"/>
      <c r="C228" s="5" t="s">
        <v>171</v>
      </c>
      <c r="D228" s="45" t="s">
        <v>322</v>
      </c>
      <c r="E228" s="49">
        <f>SUM(F228+H228)</f>
        <v>95000</v>
      </c>
      <c r="F228" s="45">
        <v>40000</v>
      </c>
      <c r="G228" s="45"/>
      <c r="H228" s="45">
        <v>55000</v>
      </c>
      <c r="I228" s="81"/>
      <c r="J228" s="81"/>
      <c r="K228" s="81"/>
      <c r="L228" s="83"/>
    </row>
    <row r="229" spans="1:12" x14ac:dyDescent="0.25">
      <c r="A229" s="143" t="s">
        <v>401</v>
      </c>
      <c r="B229" s="144"/>
      <c r="C229" s="16" t="s">
        <v>168</v>
      </c>
      <c r="D229" s="16"/>
      <c r="E229" s="17">
        <f>SUM(E231:E234)</f>
        <v>440308</v>
      </c>
      <c r="F229" s="17">
        <f>SUM(F231:F234)</f>
        <v>435308</v>
      </c>
      <c r="G229" s="17">
        <f>SUM(G231:G234)</f>
        <v>227704</v>
      </c>
      <c r="H229" s="17">
        <f>SUM(H231:H234)</f>
        <v>5000</v>
      </c>
      <c r="I229" s="81"/>
      <c r="J229" s="81"/>
      <c r="K229" s="81"/>
      <c r="L229" s="83"/>
    </row>
    <row r="230" spans="1:12" ht="21" customHeight="1" x14ac:dyDescent="0.25">
      <c r="A230" s="5"/>
      <c r="B230" s="145" t="s">
        <v>18</v>
      </c>
      <c r="C230" s="146"/>
      <c r="D230" s="146"/>
      <c r="E230" s="146"/>
      <c r="F230" s="146"/>
      <c r="G230" s="146"/>
      <c r="H230" s="147"/>
      <c r="I230" s="81"/>
      <c r="J230" s="81"/>
      <c r="K230" s="81"/>
      <c r="L230" s="83"/>
    </row>
    <row r="231" spans="1:12" ht="24" customHeight="1" x14ac:dyDescent="0.25">
      <c r="A231" s="132" t="s">
        <v>30</v>
      </c>
      <c r="B231" s="150" t="s">
        <v>31</v>
      </c>
      <c r="C231" s="5" t="s">
        <v>173</v>
      </c>
      <c r="D231" s="5" t="s">
        <v>56</v>
      </c>
      <c r="E231" s="68">
        <f>SUM(F231+H231)</f>
        <v>120000</v>
      </c>
      <c r="F231" s="68">
        <v>120000</v>
      </c>
      <c r="G231" s="68">
        <v>54904</v>
      </c>
      <c r="H231" s="68"/>
      <c r="I231" s="81"/>
      <c r="J231" s="81"/>
      <c r="K231" s="81"/>
      <c r="L231" s="83"/>
    </row>
    <row r="232" spans="1:12" ht="19.5" customHeight="1" x14ac:dyDescent="0.25">
      <c r="A232" s="133"/>
      <c r="B232" s="155"/>
      <c r="C232" s="5" t="s">
        <v>175</v>
      </c>
      <c r="D232" s="45" t="s">
        <v>322</v>
      </c>
      <c r="E232" s="49">
        <f>SUM(F232+H232)</f>
        <v>15000</v>
      </c>
      <c r="F232" s="45">
        <v>15000</v>
      </c>
      <c r="G232" s="45"/>
      <c r="H232" s="45"/>
      <c r="I232" s="81"/>
      <c r="J232" s="81"/>
      <c r="K232" s="81"/>
      <c r="L232" s="83"/>
    </row>
    <row r="233" spans="1:12" ht="22.5" customHeight="1" x14ac:dyDescent="0.25">
      <c r="A233" s="134"/>
      <c r="B233" s="151"/>
      <c r="C233" s="5" t="s">
        <v>438</v>
      </c>
      <c r="D233" s="5" t="s">
        <v>58</v>
      </c>
      <c r="E233" s="68">
        <f>SUM(F233+H233)</f>
        <v>304000</v>
      </c>
      <c r="F233" s="68">
        <v>299000</v>
      </c>
      <c r="G233" s="68">
        <v>172800</v>
      </c>
      <c r="H233" s="68">
        <v>5000</v>
      </c>
      <c r="I233" s="83"/>
      <c r="J233" s="83"/>
      <c r="K233" s="83"/>
      <c r="L233" s="83"/>
    </row>
    <row r="234" spans="1:12" ht="30.75" customHeight="1" x14ac:dyDescent="0.25">
      <c r="A234" s="111" t="s">
        <v>180</v>
      </c>
      <c r="B234" s="117" t="s">
        <v>181</v>
      </c>
      <c r="C234" s="5" t="s">
        <v>473</v>
      </c>
      <c r="D234" s="116" t="s">
        <v>468</v>
      </c>
      <c r="E234" s="114">
        <f>SUM(F234+H234)</f>
        <v>1308</v>
      </c>
      <c r="F234" s="114">
        <v>1308</v>
      </c>
      <c r="G234" s="114"/>
      <c r="H234" s="114"/>
      <c r="I234" s="83"/>
      <c r="J234" s="83"/>
      <c r="K234" s="83"/>
      <c r="L234" s="83"/>
    </row>
    <row r="235" spans="1:12" x14ac:dyDescent="0.25">
      <c r="A235" s="143" t="s">
        <v>395</v>
      </c>
      <c r="B235" s="144"/>
      <c r="C235" s="16" t="s">
        <v>172</v>
      </c>
      <c r="D235" s="16"/>
      <c r="E235" s="17">
        <f>SUM(E237:E241)</f>
        <v>913963.21</v>
      </c>
      <c r="F235" s="17">
        <f>SUM(F237:F241)</f>
        <v>887863.21</v>
      </c>
      <c r="G235" s="17">
        <f>SUM(G237:G241)</f>
        <v>609519</v>
      </c>
      <c r="H235" s="17">
        <f>SUM(H237:H241)</f>
        <v>26100</v>
      </c>
      <c r="I235" s="81"/>
      <c r="J235" s="83"/>
      <c r="K235" s="83"/>
      <c r="L235" s="83"/>
    </row>
    <row r="236" spans="1:12" x14ac:dyDescent="0.25">
      <c r="A236" s="6"/>
      <c r="B236" s="145" t="s">
        <v>18</v>
      </c>
      <c r="C236" s="146"/>
      <c r="D236" s="146"/>
      <c r="E236" s="146"/>
      <c r="F236" s="146"/>
      <c r="G236" s="146"/>
      <c r="H236" s="147"/>
      <c r="I236" s="81"/>
      <c r="J236" s="83"/>
      <c r="K236" s="83"/>
      <c r="L236" s="83"/>
    </row>
    <row r="237" spans="1:12" ht="24.75" customHeight="1" x14ac:dyDescent="0.25">
      <c r="A237" s="132" t="s">
        <v>26</v>
      </c>
      <c r="B237" s="150" t="s">
        <v>27</v>
      </c>
      <c r="C237" s="5" t="s">
        <v>176</v>
      </c>
      <c r="D237" s="5" t="s">
        <v>56</v>
      </c>
      <c r="E237" s="10">
        <f>SUM(F237+H237)</f>
        <v>447831</v>
      </c>
      <c r="F237" s="10">
        <v>447831</v>
      </c>
      <c r="G237" s="10">
        <v>399945</v>
      </c>
      <c r="H237" s="10"/>
      <c r="I237" s="81"/>
      <c r="J237" s="72"/>
      <c r="K237" s="83"/>
      <c r="L237" s="83"/>
    </row>
    <row r="238" spans="1:12" ht="24.75" customHeight="1" x14ac:dyDescent="0.25">
      <c r="A238" s="133"/>
      <c r="B238" s="155"/>
      <c r="C238" s="5" t="s">
        <v>399</v>
      </c>
      <c r="D238" s="59" t="s">
        <v>323</v>
      </c>
      <c r="E238" s="60">
        <f>SUM(F238+H238)</f>
        <v>38208.21</v>
      </c>
      <c r="F238" s="60">
        <v>38208.21</v>
      </c>
      <c r="G238" s="60"/>
      <c r="H238" s="60"/>
      <c r="I238" s="81"/>
      <c r="J238" s="72"/>
      <c r="K238" s="83"/>
      <c r="L238" s="83"/>
    </row>
    <row r="239" spans="1:12" ht="29.25" customHeight="1" x14ac:dyDescent="0.25">
      <c r="A239" s="133"/>
      <c r="B239" s="155"/>
      <c r="C239" s="5" t="s">
        <v>402</v>
      </c>
      <c r="D239" s="5" t="s">
        <v>58</v>
      </c>
      <c r="E239" s="10">
        <f>SUM(F239+H239)</f>
        <v>332924</v>
      </c>
      <c r="F239" s="10">
        <v>325824</v>
      </c>
      <c r="G239" s="10">
        <v>170729</v>
      </c>
      <c r="H239" s="10">
        <v>7100</v>
      </c>
      <c r="I239" s="81"/>
      <c r="J239" s="83"/>
      <c r="K239" s="83"/>
      <c r="L239" s="83"/>
    </row>
    <row r="240" spans="1:12" ht="15.75" customHeight="1" x14ac:dyDescent="0.25">
      <c r="A240" s="133"/>
      <c r="B240" s="155"/>
      <c r="C240" s="5" t="s">
        <v>403</v>
      </c>
      <c r="D240" s="45" t="s">
        <v>322</v>
      </c>
      <c r="E240" s="49">
        <f>SUM(F240+H240)</f>
        <v>25000</v>
      </c>
      <c r="F240" s="45">
        <v>6000</v>
      </c>
      <c r="G240" s="45"/>
      <c r="H240" s="45">
        <v>19000</v>
      </c>
      <c r="I240" s="81"/>
      <c r="J240" s="83"/>
      <c r="K240" s="83"/>
      <c r="L240" s="83"/>
    </row>
    <row r="241" spans="1:12" x14ac:dyDescent="0.25">
      <c r="A241" s="134"/>
      <c r="B241" s="151"/>
      <c r="C241" s="5" t="s">
        <v>439</v>
      </c>
      <c r="D241" s="5" t="s">
        <v>57</v>
      </c>
      <c r="E241" s="10">
        <f>SUM(F241+H241)</f>
        <v>70000</v>
      </c>
      <c r="F241" s="10">
        <v>70000</v>
      </c>
      <c r="G241" s="10">
        <v>38845</v>
      </c>
      <c r="H241" s="10"/>
      <c r="I241" s="81"/>
      <c r="J241" s="83"/>
      <c r="K241" s="83"/>
      <c r="L241" s="83"/>
    </row>
    <row r="242" spans="1:12" ht="13.5" customHeight="1" x14ac:dyDescent="0.25">
      <c r="A242" s="143" t="s">
        <v>167</v>
      </c>
      <c r="B242" s="144"/>
      <c r="C242" s="16" t="s">
        <v>178</v>
      </c>
      <c r="D242" s="16"/>
      <c r="E242" s="17">
        <f>SUM(E244:E244)</f>
        <v>571804</v>
      </c>
      <c r="F242" s="17">
        <f>SUM(F244:F244)</f>
        <v>571804</v>
      </c>
      <c r="G242" s="17">
        <f>SUM(G244:G244)</f>
        <v>534346</v>
      </c>
      <c r="H242" s="17">
        <f>SUM(H244:H244)</f>
        <v>0</v>
      </c>
      <c r="I242" s="81"/>
      <c r="J242" s="72"/>
      <c r="K242" s="83"/>
      <c r="L242" s="83"/>
    </row>
    <row r="243" spans="1:12" ht="13.5" customHeight="1" x14ac:dyDescent="0.25">
      <c r="A243" s="6"/>
      <c r="B243" s="145" t="s">
        <v>18</v>
      </c>
      <c r="C243" s="146"/>
      <c r="D243" s="146"/>
      <c r="E243" s="146"/>
      <c r="F243" s="146"/>
      <c r="G243" s="146"/>
      <c r="H243" s="147"/>
      <c r="I243" s="81"/>
      <c r="J243" s="83"/>
      <c r="K243" s="83"/>
      <c r="L243" s="83"/>
    </row>
    <row r="244" spans="1:12" ht="32.25" customHeight="1" x14ac:dyDescent="0.25">
      <c r="A244" s="92" t="s">
        <v>26</v>
      </c>
      <c r="B244" s="91" t="s">
        <v>27</v>
      </c>
      <c r="C244" s="5" t="s">
        <v>179</v>
      </c>
      <c r="D244" s="5" t="s">
        <v>56</v>
      </c>
      <c r="E244" s="10">
        <f>SUM(F244+H244)</f>
        <v>571804</v>
      </c>
      <c r="F244" s="10">
        <v>571804</v>
      </c>
      <c r="G244" s="10">
        <v>534346</v>
      </c>
      <c r="H244" s="10"/>
      <c r="I244" s="81"/>
      <c r="J244" s="83"/>
      <c r="K244" s="83"/>
      <c r="L244" s="83"/>
    </row>
    <row r="245" spans="1:12" ht="30.75" customHeight="1" x14ac:dyDescent="0.25">
      <c r="A245" s="161" t="s">
        <v>177</v>
      </c>
      <c r="B245" s="162"/>
      <c r="C245" s="16" t="s">
        <v>182</v>
      </c>
      <c r="D245" s="16"/>
      <c r="E245" s="17">
        <f>SUM(E247:E250)</f>
        <v>1291682</v>
      </c>
      <c r="F245" s="17">
        <f>SUM(F247:F250)</f>
        <v>1270682</v>
      </c>
      <c r="G245" s="17">
        <f>SUM(G247:G250)</f>
        <v>1135288</v>
      </c>
      <c r="H245" s="17">
        <f>SUM(H247:H250)</f>
        <v>21000</v>
      </c>
      <c r="I245" s="81"/>
      <c r="J245" s="83"/>
      <c r="K245" s="83"/>
      <c r="L245" s="83"/>
    </row>
    <row r="246" spans="1:12" ht="15" customHeight="1" x14ac:dyDescent="0.25">
      <c r="A246" s="6"/>
      <c r="B246" s="211" t="s">
        <v>18</v>
      </c>
      <c r="C246" s="212"/>
      <c r="D246" s="212"/>
      <c r="E246" s="212"/>
      <c r="F246" s="212"/>
      <c r="G246" s="212"/>
      <c r="H246" s="213"/>
      <c r="I246" s="81"/>
      <c r="J246" s="72"/>
      <c r="K246" s="83"/>
      <c r="L246" s="83"/>
    </row>
    <row r="247" spans="1:12" ht="15" customHeight="1" x14ac:dyDescent="0.25">
      <c r="A247" s="132" t="s">
        <v>26</v>
      </c>
      <c r="B247" s="150" t="s">
        <v>27</v>
      </c>
      <c r="C247" s="5" t="s">
        <v>183</v>
      </c>
      <c r="D247" s="5" t="s">
        <v>56</v>
      </c>
      <c r="E247" s="10">
        <f>SUM(F247+H247)</f>
        <v>632182</v>
      </c>
      <c r="F247" s="10">
        <v>632182</v>
      </c>
      <c r="G247" s="10">
        <v>538570</v>
      </c>
      <c r="H247" s="10"/>
      <c r="I247" s="81"/>
      <c r="J247" s="72"/>
      <c r="K247" s="83"/>
      <c r="L247" s="83"/>
    </row>
    <row r="248" spans="1:12" x14ac:dyDescent="0.25">
      <c r="A248" s="133"/>
      <c r="B248" s="155"/>
      <c r="C248" s="5" t="s">
        <v>360</v>
      </c>
      <c r="D248" s="5" t="s">
        <v>57</v>
      </c>
      <c r="E248" s="10">
        <f>SUM(F248+H248)</f>
        <v>602500</v>
      </c>
      <c r="F248" s="10">
        <v>602500</v>
      </c>
      <c r="G248" s="10">
        <v>581918</v>
      </c>
      <c r="H248" s="10"/>
      <c r="I248" s="81"/>
      <c r="J248" s="83"/>
      <c r="K248" s="83"/>
      <c r="L248" s="83"/>
    </row>
    <row r="249" spans="1:12" x14ac:dyDescent="0.25">
      <c r="A249" s="133"/>
      <c r="B249" s="155"/>
      <c r="C249" s="26" t="s">
        <v>184</v>
      </c>
      <c r="D249" s="45" t="s">
        <v>322</v>
      </c>
      <c r="E249" s="49">
        <f>SUM(F249+H249)</f>
        <v>15000</v>
      </c>
      <c r="F249" s="45">
        <v>8000</v>
      </c>
      <c r="G249" s="45"/>
      <c r="H249" s="45">
        <v>7000</v>
      </c>
      <c r="I249" s="81"/>
      <c r="J249" s="83"/>
      <c r="K249" s="83"/>
      <c r="L249" s="83"/>
    </row>
    <row r="250" spans="1:12" x14ac:dyDescent="0.25">
      <c r="A250" s="134"/>
      <c r="B250" s="151"/>
      <c r="C250" s="26" t="s">
        <v>440</v>
      </c>
      <c r="D250" s="5" t="s">
        <v>58</v>
      </c>
      <c r="E250" s="10">
        <f>SUM(F250+H250)</f>
        <v>42000</v>
      </c>
      <c r="F250" s="10">
        <v>28000</v>
      </c>
      <c r="G250" s="10">
        <v>14800</v>
      </c>
      <c r="H250" s="10">
        <v>14000</v>
      </c>
      <c r="I250" s="81"/>
      <c r="J250" s="83"/>
      <c r="K250" s="83"/>
      <c r="L250" s="83"/>
    </row>
    <row r="251" spans="1:12" x14ac:dyDescent="0.25">
      <c r="A251" s="180" t="s">
        <v>486</v>
      </c>
      <c r="B251" s="181"/>
      <c r="C251" s="16" t="s">
        <v>187</v>
      </c>
      <c r="D251" s="16"/>
      <c r="E251" s="17">
        <f>SUM(E253:E262)</f>
        <v>1409108.94</v>
      </c>
      <c r="F251" s="17">
        <f>SUM(F253:F262)</f>
        <v>1397928.94</v>
      </c>
      <c r="G251" s="17">
        <f>SUM(G253:G262)</f>
        <v>920852.17</v>
      </c>
      <c r="H251" s="17">
        <f>SUM(H253:H262)</f>
        <v>11180</v>
      </c>
      <c r="I251" s="81"/>
      <c r="J251" s="83"/>
      <c r="K251" s="83"/>
      <c r="L251" s="83"/>
    </row>
    <row r="252" spans="1:12" x14ac:dyDescent="0.25">
      <c r="A252" s="6"/>
      <c r="B252" s="145" t="s">
        <v>18</v>
      </c>
      <c r="C252" s="146"/>
      <c r="D252" s="146"/>
      <c r="E252" s="146"/>
      <c r="F252" s="146"/>
      <c r="G252" s="146"/>
      <c r="H252" s="147"/>
      <c r="I252" s="81"/>
      <c r="J252" s="83"/>
      <c r="K252" s="83"/>
      <c r="L252" s="83"/>
    </row>
    <row r="253" spans="1:12" x14ac:dyDescent="0.25">
      <c r="A253" s="132" t="s">
        <v>180</v>
      </c>
      <c r="B253" s="150" t="s">
        <v>181</v>
      </c>
      <c r="C253" s="5" t="s">
        <v>361</v>
      </c>
      <c r="D253" s="5" t="s">
        <v>56</v>
      </c>
      <c r="E253" s="10">
        <f t="shared" ref="E253:E262" si="14">SUM(F253+H253)</f>
        <v>933327.95</v>
      </c>
      <c r="F253" s="10">
        <v>933327.95</v>
      </c>
      <c r="G253" s="10">
        <v>639388.30000000005</v>
      </c>
      <c r="H253" s="10"/>
      <c r="I253" s="81"/>
      <c r="J253" s="83"/>
      <c r="K253" s="83"/>
      <c r="L253" s="83"/>
    </row>
    <row r="254" spans="1:12" ht="19.5" customHeight="1" x14ac:dyDescent="0.25">
      <c r="A254" s="133"/>
      <c r="B254" s="155"/>
      <c r="C254" s="5" t="s">
        <v>188</v>
      </c>
      <c r="D254" s="45" t="s">
        <v>322</v>
      </c>
      <c r="E254" s="49">
        <f>SUM(F254+H254)</f>
        <v>50000</v>
      </c>
      <c r="F254" s="127">
        <v>44820</v>
      </c>
      <c r="G254" s="45"/>
      <c r="H254" s="127">
        <v>5180</v>
      </c>
      <c r="I254" s="81"/>
      <c r="J254" s="83"/>
      <c r="K254" s="83"/>
      <c r="L254" s="83"/>
    </row>
    <row r="255" spans="1:12" ht="21" customHeight="1" x14ac:dyDescent="0.25">
      <c r="A255" s="133"/>
      <c r="B255" s="155"/>
      <c r="C255" s="5" t="s">
        <v>189</v>
      </c>
      <c r="D255" s="5" t="s">
        <v>185</v>
      </c>
      <c r="E255" s="10">
        <f t="shared" si="14"/>
        <v>89274</v>
      </c>
      <c r="F255" s="10">
        <v>89274</v>
      </c>
      <c r="G255" s="10">
        <v>83267</v>
      </c>
      <c r="H255" s="10"/>
      <c r="I255" s="81"/>
      <c r="J255" s="83"/>
      <c r="K255" s="83"/>
      <c r="L255" s="83"/>
    </row>
    <row r="256" spans="1:12" x14ac:dyDescent="0.25">
      <c r="A256" s="133"/>
      <c r="B256" s="155"/>
      <c r="C256" s="5" t="s">
        <v>332</v>
      </c>
      <c r="D256" s="59" t="s">
        <v>323</v>
      </c>
      <c r="E256" s="60">
        <f t="shared" si="14"/>
        <v>9424.94</v>
      </c>
      <c r="F256" s="60">
        <v>9424.94</v>
      </c>
      <c r="G256" s="60"/>
      <c r="H256" s="60"/>
      <c r="I256" s="81"/>
      <c r="J256" s="83"/>
      <c r="K256" s="83"/>
      <c r="L256" s="83"/>
    </row>
    <row r="257" spans="1:12" x14ac:dyDescent="0.25">
      <c r="A257" s="133"/>
      <c r="B257" s="155"/>
      <c r="C257" s="5" t="s">
        <v>404</v>
      </c>
      <c r="D257" s="5" t="s">
        <v>58</v>
      </c>
      <c r="E257" s="10">
        <f t="shared" si="14"/>
        <v>87000</v>
      </c>
      <c r="F257" s="10">
        <v>81000</v>
      </c>
      <c r="G257" s="10">
        <v>9932.23</v>
      </c>
      <c r="H257" s="10">
        <v>6000</v>
      </c>
      <c r="I257" s="81"/>
      <c r="J257" s="83"/>
      <c r="K257" s="83"/>
      <c r="L257" s="83"/>
    </row>
    <row r="258" spans="1:12" x14ac:dyDescent="0.25">
      <c r="A258" s="133"/>
      <c r="B258" s="155"/>
      <c r="C258" s="5" t="s">
        <v>405</v>
      </c>
      <c r="D258" s="5" t="s">
        <v>57</v>
      </c>
      <c r="E258" s="10">
        <f t="shared" si="14"/>
        <v>6000</v>
      </c>
      <c r="F258" s="10">
        <v>6000</v>
      </c>
      <c r="G258" s="10">
        <v>5914</v>
      </c>
      <c r="H258" s="10"/>
      <c r="I258" s="81"/>
      <c r="J258" s="83"/>
      <c r="K258" s="83"/>
      <c r="L258" s="83" t="s">
        <v>519</v>
      </c>
    </row>
    <row r="259" spans="1:12" x14ac:dyDescent="0.25">
      <c r="A259" s="134"/>
      <c r="B259" s="151"/>
      <c r="C259" s="5" t="s">
        <v>406</v>
      </c>
      <c r="D259" s="116" t="s">
        <v>468</v>
      </c>
      <c r="E259" s="114">
        <f t="shared" si="14"/>
        <v>716</v>
      </c>
      <c r="F259" s="114">
        <v>716</v>
      </c>
      <c r="G259" s="114"/>
      <c r="H259" s="114"/>
      <c r="I259" s="81"/>
      <c r="J259" s="83"/>
      <c r="K259" s="83"/>
      <c r="L259" s="83"/>
    </row>
    <row r="260" spans="1:12" ht="28.5" customHeight="1" x14ac:dyDescent="0.25">
      <c r="A260" s="141" t="s">
        <v>26</v>
      </c>
      <c r="B260" s="150" t="s">
        <v>27</v>
      </c>
      <c r="C260" s="9" t="s">
        <v>406</v>
      </c>
      <c r="D260" s="5" t="s">
        <v>56</v>
      </c>
      <c r="E260" s="10">
        <f>SUM(F260+H260)</f>
        <v>61141.23</v>
      </c>
      <c r="F260" s="10">
        <v>61141.23</v>
      </c>
      <c r="G260" s="10">
        <v>43421.62</v>
      </c>
      <c r="H260" s="10"/>
      <c r="I260" s="83"/>
      <c r="J260" s="83"/>
      <c r="K260" s="83"/>
      <c r="L260" s="83"/>
    </row>
    <row r="261" spans="1:12" x14ac:dyDescent="0.25">
      <c r="A261" s="142"/>
      <c r="B261" s="151"/>
      <c r="C261" s="9" t="s">
        <v>407</v>
      </c>
      <c r="D261" s="5" t="s">
        <v>57</v>
      </c>
      <c r="E261" s="10">
        <f t="shared" si="14"/>
        <v>57000</v>
      </c>
      <c r="F261" s="10">
        <v>57000</v>
      </c>
      <c r="G261" s="10">
        <v>44325.94</v>
      </c>
      <c r="H261" s="10"/>
      <c r="I261" s="83"/>
      <c r="J261" s="83"/>
      <c r="K261" s="83"/>
      <c r="L261" s="83"/>
    </row>
    <row r="262" spans="1:12" ht="38.25" x14ac:dyDescent="0.25">
      <c r="A262" s="7" t="s">
        <v>30</v>
      </c>
      <c r="B262" s="42" t="s">
        <v>31</v>
      </c>
      <c r="C262" s="9" t="s">
        <v>408</v>
      </c>
      <c r="D262" s="5" t="s">
        <v>56</v>
      </c>
      <c r="E262" s="10">
        <f t="shared" si="14"/>
        <v>115224.82</v>
      </c>
      <c r="F262" s="10">
        <v>115224.82</v>
      </c>
      <c r="G262" s="10">
        <v>94603.08</v>
      </c>
      <c r="H262" s="10"/>
      <c r="I262" s="83"/>
      <c r="J262" s="83"/>
      <c r="K262" s="83"/>
      <c r="L262" s="83"/>
    </row>
    <row r="263" spans="1:12" x14ac:dyDescent="0.25">
      <c r="A263" s="143" t="s">
        <v>186</v>
      </c>
      <c r="B263" s="144"/>
      <c r="C263" s="16" t="s">
        <v>191</v>
      </c>
      <c r="D263" s="16"/>
      <c r="E263" s="17">
        <f>SUM(E265:E270)</f>
        <v>867691</v>
      </c>
      <c r="F263" s="17">
        <f>SUM(F265:F270)</f>
        <v>867691</v>
      </c>
      <c r="G263" s="17">
        <f>SUM(G265:G270)</f>
        <v>645419</v>
      </c>
      <c r="H263" s="17">
        <f>SUM(H265:H270)</f>
        <v>0</v>
      </c>
      <c r="I263" s="83"/>
      <c r="J263" s="83"/>
      <c r="K263" s="83"/>
      <c r="L263" s="83"/>
    </row>
    <row r="264" spans="1:12" x14ac:dyDescent="0.25">
      <c r="A264" s="6"/>
      <c r="B264" s="211" t="s">
        <v>18</v>
      </c>
      <c r="C264" s="212"/>
      <c r="D264" s="212"/>
      <c r="E264" s="212"/>
      <c r="F264" s="212"/>
      <c r="G264" s="212"/>
      <c r="H264" s="213"/>
      <c r="I264" s="83"/>
      <c r="J264" s="83"/>
      <c r="K264" s="83"/>
      <c r="L264" s="83"/>
    </row>
    <row r="265" spans="1:12" x14ac:dyDescent="0.25">
      <c r="A265" s="132" t="s">
        <v>180</v>
      </c>
      <c r="B265" s="150" t="s">
        <v>181</v>
      </c>
      <c r="C265" s="5" t="s">
        <v>192</v>
      </c>
      <c r="D265" s="5" t="s">
        <v>56</v>
      </c>
      <c r="E265" s="10">
        <f t="shared" ref="E265:E270" si="15">SUM(F265+H265)</f>
        <v>261690</v>
      </c>
      <c r="F265" s="10">
        <v>261690</v>
      </c>
      <c r="G265" s="10">
        <v>167413</v>
      </c>
      <c r="H265" s="10"/>
      <c r="I265" s="81"/>
      <c r="J265" s="83"/>
      <c r="K265" s="83"/>
      <c r="L265" s="83"/>
    </row>
    <row r="266" spans="1:12" x14ac:dyDescent="0.25">
      <c r="A266" s="133"/>
      <c r="B266" s="155"/>
      <c r="C266" s="5" t="s">
        <v>193</v>
      </c>
      <c r="D266" s="5" t="s">
        <v>185</v>
      </c>
      <c r="E266" s="10">
        <f t="shared" si="15"/>
        <v>497001</v>
      </c>
      <c r="F266" s="10">
        <v>497001</v>
      </c>
      <c r="G266" s="10">
        <v>477451</v>
      </c>
      <c r="H266" s="10"/>
      <c r="I266" s="83"/>
      <c r="J266" s="83"/>
      <c r="K266" s="83"/>
      <c r="L266" s="83"/>
    </row>
    <row r="267" spans="1:12" x14ac:dyDescent="0.25">
      <c r="A267" s="133"/>
      <c r="B267" s="155"/>
      <c r="C267" s="5" t="s">
        <v>194</v>
      </c>
      <c r="D267" s="45" t="s">
        <v>322</v>
      </c>
      <c r="E267" s="49">
        <f t="shared" si="15"/>
        <v>0</v>
      </c>
      <c r="F267" s="49"/>
      <c r="G267" s="45"/>
      <c r="H267" s="45"/>
      <c r="I267" s="83"/>
      <c r="J267" s="83"/>
      <c r="K267" s="83"/>
      <c r="L267" s="83"/>
    </row>
    <row r="268" spans="1:12" x14ac:dyDescent="0.25">
      <c r="A268" s="134"/>
      <c r="B268" s="151"/>
      <c r="C268" s="5" t="s">
        <v>195</v>
      </c>
      <c r="D268" s="5" t="s">
        <v>58</v>
      </c>
      <c r="E268" s="10">
        <f t="shared" si="15"/>
        <v>9500</v>
      </c>
      <c r="F268" s="10">
        <v>9500</v>
      </c>
      <c r="G268" s="10">
        <v>555</v>
      </c>
      <c r="H268" s="10"/>
      <c r="I268" s="83"/>
      <c r="J268" s="83"/>
      <c r="K268" s="83"/>
      <c r="L268" s="83"/>
    </row>
    <row r="269" spans="1:12" x14ac:dyDescent="0.25">
      <c r="A269" s="141" t="s">
        <v>26</v>
      </c>
      <c r="B269" s="156" t="s">
        <v>27</v>
      </c>
      <c r="C269" s="9" t="s">
        <v>441</v>
      </c>
      <c r="D269" s="5" t="s">
        <v>56</v>
      </c>
      <c r="E269" s="10">
        <f t="shared" si="15"/>
        <v>52500</v>
      </c>
      <c r="F269" s="10">
        <v>52500</v>
      </c>
      <c r="G269" s="10"/>
      <c r="H269" s="10"/>
      <c r="I269" s="83"/>
      <c r="J269" s="83"/>
      <c r="K269" s="83"/>
      <c r="L269" s="83"/>
    </row>
    <row r="270" spans="1:12" ht="25.5" customHeight="1" x14ac:dyDescent="0.25">
      <c r="A270" s="142"/>
      <c r="B270" s="157"/>
      <c r="C270" s="9" t="s">
        <v>496</v>
      </c>
      <c r="D270" s="5" t="s">
        <v>57</v>
      </c>
      <c r="E270" s="10">
        <f t="shared" si="15"/>
        <v>47000</v>
      </c>
      <c r="F270" s="68">
        <v>47000</v>
      </c>
      <c r="G270" s="10"/>
      <c r="H270" s="10"/>
      <c r="I270" s="83"/>
      <c r="J270" s="83"/>
      <c r="K270" s="83"/>
      <c r="L270" s="83"/>
    </row>
    <row r="271" spans="1:12" x14ac:dyDescent="0.25">
      <c r="A271" s="143" t="s">
        <v>190</v>
      </c>
      <c r="B271" s="144"/>
      <c r="C271" s="16" t="s">
        <v>197</v>
      </c>
      <c r="D271" s="16"/>
      <c r="E271" s="17">
        <f>SUM(E273:E281)</f>
        <v>1208159.43</v>
      </c>
      <c r="F271" s="17">
        <f>SUM(F273:F281)</f>
        <v>1208159.43</v>
      </c>
      <c r="G271" s="17">
        <f>SUM(G273:G281)</f>
        <v>1024144</v>
      </c>
      <c r="H271" s="17">
        <f>SUM(H273:H281)</f>
        <v>0</v>
      </c>
      <c r="I271" s="83"/>
      <c r="J271" s="83"/>
      <c r="K271" s="83"/>
      <c r="L271" s="83"/>
    </row>
    <row r="272" spans="1:12" x14ac:dyDescent="0.25">
      <c r="A272" s="6"/>
      <c r="B272" s="145" t="s">
        <v>18</v>
      </c>
      <c r="C272" s="146"/>
      <c r="D272" s="146"/>
      <c r="E272" s="146"/>
      <c r="F272" s="146"/>
      <c r="G272" s="146"/>
      <c r="H272" s="147"/>
      <c r="I272" s="83"/>
      <c r="J272" s="83"/>
      <c r="K272" s="83"/>
      <c r="L272" s="83"/>
    </row>
    <row r="273" spans="1:12" x14ac:dyDescent="0.25">
      <c r="A273" s="132" t="s">
        <v>180</v>
      </c>
      <c r="B273" s="150" t="s">
        <v>181</v>
      </c>
      <c r="C273" s="5" t="s">
        <v>198</v>
      </c>
      <c r="D273" s="5" t="s">
        <v>56</v>
      </c>
      <c r="E273" s="10">
        <f t="shared" ref="E273:E281" si="16">SUM(F273+H273)</f>
        <v>237166</v>
      </c>
      <c r="F273" s="10">
        <v>237166</v>
      </c>
      <c r="G273" s="10">
        <v>183771</v>
      </c>
      <c r="H273" s="10"/>
      <c r="I273" s="81"/>
      <c r="J273" s="81"/>
      <c r="K273" s="81"/>
      <c r="L273" s="81"/>
    </row>
    <row r="274" spans="1:12" x14ac:dyDescent="0.25">
      <c r="A274" s="133"/>
      <c r="B274" s="155"/>
      <c r="C274" s="5" t="s">
        <v>199</v>
      </c>
      <c r="D274" s="5" t="s">
        <v>185</v>
      </c>
      <c r="E274" s="10">
        <f t="shared" si="16"/>
        <v>877368</v>
      </c>
      <c r="F274" s="68">
        <v>877368</v>
      </c>
      <c r="G274" s="10">
        <v>840373</v>
      </c>
      <c r="H274" s="10"/>
      <c r="I274" s="81"/>
      <c r="J274" s="72"/>
      <c r="K274" s="81"/>
      <c r="L274" s="81"/>
    </row>
    <row r="275" spans="1:12" x14ac:dyDescent="0.25">
      <c r="A275" s="133"/>
      <c r="B275" s="155"/>
      <c r="C275" s="5" t="s">
        <v>200</v>
      </c>
      <c r="D275" s="59" t="s">
        <v>323</v>
      </c>
      <c r="E275" s="60">
        <f t="shared" si="16"/>
        <v>1725.43</v>
      </c>
      <c r="F275" s="60">
        <v>1725.43</v>
      </c>
      <c r="G275" s="60"/>
      <c r="H275" s="60"/>
      <c r="I275" s="81"/>
      <c r="J275" s="81"/>
      <c r="K275" s="81"/>
      <c r="L275" s="81"/>
    </row>
    <row r="276" spans="1:12" x14ac:dyDescent="0.25">
      <c r="A276" s="133"/>
      <c r="B276" s="155"/>
      <c r="C276" s="5" t="s">
        <v>201</v>
      </c>
      <c r="D276" s="45" t="s">
        <v>322</v>
      </c>
      <c r="E276" s="49">
        <f>SUM(F276+H276)</f>
        <v>25000</v>
      </c>
      <c r="F276" s="49">
        <v>25000</v>
      </c>
      <c r="G276" s="45"/>
      <c r="H276" s="45"/>
      <c r="I276" s="81"/>
      <c r="J276" s="81"/>
      <c r="K276" s="81"/>
      <c r="L276" s="81"/>
    </row>
    <row r="277" spans="1:12" x14ac:dyDescent="0.25">
      <c r="A277" s="134"/>
      <c r="B277" s="151"/>
      <c r="C277" s="5" t="s">
        <v>311</v>
      </c>
      <c r="D277" s="5" t="s">
        <v>58</v>
      </c>
      <c r="E277" s="10">
        <f t="shared" si="16"/>
        <v>10800</v>
      </c>
      <c r="F277" s="10">
        <v>10800</v>
      </c>
      <c r="G277" s="10"/>
      <c r="H277" s="10"/>
      <c r="I277" s="81"/>
      <c r="J277" s="81"/>
      <c r="K277" s="81"/>
      <c r="L277" s="81"/>
    </row>
    <row r="278" spans="1:12" x14ac:dyDescent="0.25">
      <c r="A278" s="141" t="s">
        <v>26</v>
      </c>
      <c r="B278" s="156" t="s">
        <v>27</v>
      </c>
      <c r="C278" s="5" t="s">
        <v>419</v>
      </c>
      <c r="D278" s="5" t="s">
        <v>56</v>
      </c>
      <c r="E278" s="10">
        <f t="shared" si="16"/>
        <v>45600</v>
      </c>
      <c r="F278" s="10">
        <v>45600</v>
      </c>
      <c r="G278" s="10"/>
      <c r="H278" s="10"/>
      <c r="I278" s="81"/>
      <c r="J278" s="81"/>
      <c r="K278" s="81"/>
      <c r="L278" s="81"/>
    </row>
    <row r="279" spans="1:12" ht="33.75" customHeight="1" x14ac:dyDescent="0.25">
      <c r="A279" s="142"/>
      <c r="B279" s="157"/>
      <c r="C279" s="9" t="s">
        <v>442</v>
      </c>
      <c r="D279" s="5" t="s">
        <v>57</v>
      </c>
      <c r="E279" s="10">
        <f t="shared" si="16"/>
        <v>10000</v>
      </c>
      <c r="F279" s="10">
        <v>10000</v>
      </c>
      <c r="G279" s="10"/>
      <c r="H279" s="10"/>
      <c r="I279" s="81"/>
      <c r="J279" s="81"/>
      <c r="K279" s="81"/>
      <c r="L279" s="81"/>
    </row>
    <row r="280" spans="1:12" ht="36.75" customHeight="1" x14ac:dyDescent="0.25">
      <c r="A280" s="7" t="s">
        <v>30</v>
      </c>
      <c r="B280" s="42" t="s">
        <v>31</v>
      </c>
      <c r="C280" s="9" t="s">
        <v>497</v>
      </c>
      <c r="D280" s="5" t="s">
        <v>56</v>
      </c>
      <c r="E280" s="10">
        <f t="shared" si="16"/>
        <v>0</v>
      </c>
      <c r="F280" s="10"/>
      <c r="G280" s="10"/>
      <c r="H280" s="10"/>
      <c r="I280" s="81"/>
      <c r="J280" s="81"/>
      <c r="K280" s="81"/>
      <c r="L280" s="81"/>
    </row>
    <row r="281" spans="1:12" ht="38.25" customHeight="1" x14ac:dyDescent="0.25">
      <c r="A281" s="122" t="s">
        <v>32</v>
      </c>
      <c r="B281" s="25" t="s">
        <v>33</v>
      </c>
      <c r="C281" s="123" t="s">
        <v>514</v>
      </c>
      <c r="D281" s="5" t="s">
        <v>59</v>
      </c>
      <c r="E281" s="10">
        <f t="shared" si="16"/>
        <v>500</v>
      </c>
      <c r="F281" s="10">
        <v>500</v>
      </c>
      <c r="G281" s="10"/>
      <c r="H281" s="10"/>
      <c r="I281" s="81"/>
      <c r="J281" s="81"/>
      <c r="K281" s="81"/>
      <c r="L281" s="81"/>
    </row>
    <row r="282" spans="1:12" ht="27.75" customHeight="1" x14ac:dyDescent="0.25">
      <c r="A282" s="143" t="s">
        <v>196</v>
      </c>
      <c r="B282" s="144"/>
      <c r="C282" s="16" t="s">
        <v>202</v>
      </c>
      <c r="D282" s="16"/>
      <c r="E282" s="17">
        <f>SUM(E284:E291)</f>
        <v>1751825.49</v>
      </c>
      <c r="F282" s="17">
        <f>SUM(F284:F291)</f>
        <v>1741825.49</v>
      </c>
      <c r="G282" s="17">
        <f>SUM(G284:G291)</f>
        <v>1424673</v>
      </c>
      <c r="H282" s="17">
        <f>SUM(H284:H291)</f>
        <v>10000</v>
      </c>
      <c r="I282" s="81"/>
      <c r="J282" s="81"/>
      <c r="K282" s="81"/>
      <c r="L282" s="81"/>
    </row>
    <row r="283" spans="1:12" x14ac:dyDescent="0.25">
      <c r="A283" s="6"/>
      <c r="B283" s="145" t="s">
        <v>18</v>
      </c>
      <c r="C283" s="146"/>
      <c r="D283" s="146"/>
      <c r="E283" s="146"/>
      <c r="F283" s="146"/>
      <c r="G283" s="146"/>
      <c r="H283" s="147"/>
      <c r="I283" s="81"/>
      <c r="J283" s="81"/>
      <c r="K283" s="81"/>
      <c r="L283" s="81"/>
    </row>
    <row r="284" spans="1:12" x14ac:dyDescent="0.25">
      <c r="A284" s="132" t="s">
        <v>180</v>
      </c>
      <c r="B284" s="150" t="s">
        <v>181</v>
      </c>
      <c r="C284" s="5" t="s">
        <v>203</v>
      </c>
      <c r="D284" s="5" t="s">
        <v>56</v>
      </c>
      <c r="E284" s="10">
        <f t="shared" ref="E284:E291" si="17">SUM(F284+H284)</f>
        <v>377739</v>
      </c>
      <c r="F284" s="10">
        <v>377739</v>
      </c>
      <c r="G284" s="10">
        <v>256975</v>
      </c>
      <c r="H284" s="10"/>
      <c r="I284" s="81"/>
      <c r="J284" s="81"/>
      <c r="K284" s="81"/>
      <c r="L284" s="81"/>
    </row>
    <row r="285" spans="1:12" x14ac:dyDescent="0.25">
      <c r="A285" s="133"/>
      <c r="B285" s="155"/>
      <c r="C285" s="5" t="s">
        <v>204</v>
      </c>
      <c r="D285" s="5" t="s">
        <v>185</v>
      </c>
      <c r="E285" s="10">
        <f t="shared" si="17"/>
        <v>1040758</v>
      </c>
      <c r="F285" s="10">
        <v>1040758</v>
      </c>
      <c r="G285" s="10">
        <v>1003300</v>
      </c>
      <c r="H285" s="10"/>
      <c r="I285" s="81"/>
      <c r="J285" s="81"/>
      <c r="K285" s="81"/>
      <c r="L285" s="81"/>
    </row>
    <row r="286" spans="1:12" x14ac:dyDescent="0.25">
      <c r="A286" s="133"/>
      <c r="B286" s="155"/>
      <c r="C286" s="5" t="s">
        <v>205</v>
      </c>
      <c r="D286" s="5" t="s">
        <v>312</v>
      </c>
      <c r="E286" s="44">
        <f t="shared" si="17"/>
        <v>193300</v>
      </c>
      <c r="F286" s="10">
        <v>193300</v>
      </c>
      <c r="G286" s="10">
        <v>161948</v>
      </c>
      <c r="H286" s="10"/>
      <c r="I286" s="81"/>
      <c r="J286" s="81"/>
      <c r="K286" s="81"/>
      <c r="L286" s="81"/>
    </row>
    <row r="287" spans="1:12" x14ac:dyDescent="0.25">
      <c r="A287" s="133"/>
      <c r="B287" s="155"/>
      <c r="C287" s="5" t="s">
        <v>206</v>
      </c>
      <c r="D287" s="45" t="s">
        <v>322</v>
      </c>
      <c r="E287" s="49">
        <f t="shared" si="17"/>
        <v>15000</v>
      </c>
      <c r="F287" s="49">
        <v>5000</v>
      </c>
      <c r="G287" s="45"/>
      <c r="H287" s="45">
        <v>10000</v>
      </c>
      <c r="I287" s="81"/>
      <c r="J287" s="81"/>
      <c r="K287" s="81"/>
      <c r="L287" s="81"/>
    </row>
    <row r="288" spans="1:12" x14ac:dyDescent="0.25">
      <c r="A288" s="133"/>
      <c r="B288" s="155"/>
      <c r="C288" s="5" t="s">
        <v>409</v>
      </c>
      <c r="D288" s="59" t="s">
        <v>323</v>
      </c>
      <c r="E288" s="60">
        <f t="shared" si="17"/>
        <v>3328.49</v>
      </c>
      <c r="F288" s="60">
        <v>3328.49</v>
      </c>
      <c r="G288" s="60"/>
      <c r="H288" s="60"/>
      <c r="I288" s="81"/>
      <c r="J288" s="81"/>
      <c r="K288" s="81"/>
      <c r="L288" s="81"/>
    </row>
    <row r="289" spans="1:12" x14ac:dyDescent="0.25">
      <c r="A289" s="134"/>
      <c r="B289" s="151"/>
      <c r="C289" s="5" t="s">
        <v>443</v>
      </c>
      <c r="D289" s="5" t="s">
        <v>58</v>
      </c>
      <c r="E289" s="10">
        <f t="shared" si="17"/>
        <v>23300</v>
      </c>
      <c r="F289" s="10">
        <v>23300</v>
      </c>
      <c r="G289" s="10">
        <v>2450</v>
      </c>
      <c r="H289" s="10"/>
      <c r="I289" s="81"/>
      <c r="J289" s="81"/>
      <c r="K289" s="81"/>
      <c r="L289" s="81"/>
    </row>
    <row r="290" spans="1:12" x14ac:dyDescent="0.25">
      <c r="A290" s="141" t="s">
        <v>26</v>
      </c>
      <c r="B290" s="156" t="s">
        <v>27</v>
      </c>
      <c r="C290" s="5" t="s">
        <v>490</v>
      </c>
      <c r="D290" s="5" t="s">
        <v>56</v>
      </c>
      <c r="E290" s="10">
        <f t="shared" si="17"/>
        <v>56400</v>
      </c>
      <c r="F290" s="10">
        <v>56400</v>
      </c>
      <c r="G290" s="10"/>
      <c r="H290" s="10"/>
      <c r="I290" s="81"/>
      <c r="J290" s="81"/>
      <c r="K290" s="81"/>
      <c r="L290" s="81"/>
    </row>
    <row r="291" spans="1:12" ht="25.5" customHeight="1" x14ac:dyDescent="0.25">
      <c r="A291" s="142"/>
      <c r="B291" s="157"/>
      <c r="C291" s="9" t="s">
        <v>498</v>
      </c>
      <c r="D291" s="5" t="s">
        <v>57</v>
      </c>
      <c r="E291" s="10">
        <f t="shared" si="17"/>
        <v>42000</v>
      </c>
      <c r="F291" s="10">
        <v>42000</v>
      </c>
      <c r="G291" s="10"/>
      <c r="H291" s="10"/>
      <c r="I291" s="81"/>
      <c r="J291" s="81"/>
      <c r="K291" s="81"/>
      <c r="L291" s="81"/>
    </row>
    <row r="292" spans="1:12" x14ac:dyDescent="0.25">
      <c r="A292" s="143" t="s">
        <v>207</v>
      </c>
      <c r="B292" s="144"/>
      <c r="C292" s="16" t="s">
        <v>208</v>
      </c>
      <c r="D292" s="16"/>
      <c r="E292" s="17">
        <f>SUM(E294:E300)</f>
        <v>994094.92</v>
      </c>
      <c r="F292" s="17">
        <f>SUM(F294:F300)</f>
        <v>992494.92</v>
      </c>
      <c r="G292" s="17">
        <f>SUM(G294:G300)</f>
        <v>800305</v>
      </c>
      <c r="H292" s="17">
        <f>SUM(H294:H300)</f>
        <v>1600</v>
      </c>
      <c r="I292" s="81"/>
      <c r="J292" s="81"/>
      <c r="K292" s="81"/>
      <c r="L292" s="81"/>
    </row>
    <row r="293" spans="1:12" x14ac:dyDescent="0.25">
      <c r="A293" s="6"/>
      <c r="B293" s="145" t="s">
        <v>108</v>
      </c>
      <c r="C293" s="146"/>
      <c r="D293" s="146"/>
      <c r="E293" s="146"/>
      <c r="F293" s="146"/>
      <c r="G293" s="146"/>
      <c r="H293" s="147"/>
      <c r="I293" s="81"/>
      <c r="J293" s="81"/>
      <c r="K293" s="81"/>
      <c r="L293" s="81"/>
    </row>
    <row r="294" spans="1:12" ht="15" customHeight="1" x14ac:dyDescent="0.25">
      <c r="A294" s="132" t="s">
        <v>180</v>
      </c>
      <c r="B294" s="156" t="s">
        <v>181</v>
      </c>
      <c r="C294" s="5" t="s">
        <v>209</v>
      </c>
      <c r="D294" s="10" t="s">
        <v>56</v>
      </c>
      <c r="E294" s="10">
        <f t="shared" ref="E294:E300" si="18">SUM(F294+H294)</f>
        <v>269810</v>
      </c>
      <c r="F294" s="10">
        <v>269810</v>
      </c>
      <c r="G294" s="10">
        <v>196089</v>
      </c>
      <c r="H294" s="10"/>
      <c r="I294" s="81"/>
      <c r="J294" s="81"/>
      <c r="K294" s="81"/>
      <c r="L294" s="81"/>
    </row>
    <row r="295" spans="1:12" x14ac:dyDescent="0.25">
      <c r="A295" s="133"/>
      <c r="B295" s="214"/>
      <c r="C295" s="5" t="s">
        <v>362</v>
      </c>
      <c r="D295" s="10" t="s">
        <v>185</v>
      </c>
      <c r="E295" s="10">
        <f t="shared" si="18"/>
        <v>632672</v>
      </c>
      <c r="F295" s="10">
        <v>632672</v>
      </c>
      <c r="G295" s="10">
        <v>603716</v>
      </c>
      <c r="H295" s="10"/>
      <c r="I295" s="81"/>
      <c r="J295" s="81"/>
      <c r="K295" s="81"/>
      <c r="L295" s="81"/>
    </row>
    <row r="296" spans="1:12" x14ac:dyDescent="0.25">
      <c r="A296" s="133"/>
      <c r="B296" s="214"/>
      <c r="C296" s="5" t="s">
        <v>210</v>
      </c>
      <c r="D296" s="45" t="s">
        <v>322</v>
      </c>
      <c r="E296" s="49">
        <f t="shared" si="18"/>
        <v>15000</v>
      </c>
      <c r="F296" s="49">
        <v>15000</v>
      </c>
      <c r="G296" s="45"/>
      <c r="H296" s="45"/>
      <c r="I296" s="81"/>
      <c r="J296" s="81"/>
      <c r="K296" s="81"/>
      <c r="L296" s="81"/>
    </row>
    <row r="297" spans="1:12" x14ac:dyDescent="0.25">
      <c r="A297" s="133"/>
      <c r="B297" s="214"/>
      <c r="C297" s="5" t="s">
        <v>211</v>
      </c>
      <c r="D297" s="10" t="s">
        <v>58</v>
      </c>
      <c r="E297" s="10">
        <f t="shared" si="18"/>
        <v>24600</v>
      </c>
      <c r="F297" s="10">
        <v>23000</v>
      </c>
      <c r="G297" s="10">
        <v>500</v>
      </c>
      <c r="H297" s="10">
        <v>1600</v>
      </c>
      <c r="I297" s="81"/>
      <c r="J297" s="81"/>
      <c r="K297" s="81"/>
      <c r="L297" s="81"/>
    </row>
    <row r="298" spans="1:12" x14ac:dyDescent="0.25">
      <c r="A298" s="134"/>
      <c r="B298" s="157"/>
      <c r="C298" s="9" t="s">
        <v>415</v>
      </c>
      <c r="D298" s="59" t="s">
        <v>323</v>
      </c>
      <c r="E298" s="60">
        <f t="shared" si="18"/>
        <v>3912.92</v>
      </c>
      <c r="F298" s="60">
        <v>3912.92</v>
      </c>
      <c r="G298" s="60"/>
      <c r="H298" s="60"/>
      <c r="I298" s="81"/>
      <c r="J298" s="81"/>
      <c r="K298" s="81"/>
      <c r="L298" s="81"/>
    </row>
    <row r="299" spans="1:12" x14ac:dyDescent="0.25">
      <c r="A299" s="141" t="s">
        <v>26</v>
      </c>
      <c r="B299" s="156" t="s">
        <v>27</v>
      </c>
      <c r="C299" s="9" t="s">
        <v>444</v>
      </c>
      <c r="D299" s="10" t="s">
        <v>56</v>
      </c>
      <c r="E299" s="68">
        <f t="shared" si="18"/>
        <v>24100</v>
      </c>
      <c r="F299" s="68">
        <v>24100</v>
      </c>
      <c r="G299" s="68"/>
      <c r="H299" s="68"/>
      <c r="I299" s="81"/>
      <c r="J299" s="81"/>
      <c r="K299" s="81"/>
      <c r="L299" s="81"/>
    </row>
    <row r="300" spans="1:12" ht="25.5" customHeight="1" x14ac:dyDescent="0.25">
      <c r="A300" s="142"/>
      <c r="B300" s="157"/>
      <c r="C300" s="9" t="s">
        <v>499</v>
      </c>
      <c r="D300" s="10" t="s">
        <v>57</v>
      </c>
      <c r="E300" s="10">
        <f t="shared" si="18"/>
        <v>24000</v>
      </c>
      <c r="F300" s="10">
        <v>24000</v>
      </c>
      <c r="G300" s="10"/>
      <c r="H300" s="10"/>
      <c r="I300" s="81"/>
      <c r="J300" s="81"/>
      <c r="K300" s="81"/>
      <c r="L300" s="81"/>
    </row>
    <row r="301" spans="1:12" x14ac:dyDescent="0.25">
      <c r="A301" s="143" t="s">
        <v>336</v>
      </c>
      <c r="B301" s="144"/>
      <c r="C301" s="16" t="s">
        <v>212</v>
      </c>
      <c r="D301" s="16"/>
      <c r="E301" s="17">
        <f>SUM(E303:E309)</f>
        <v>808977.33</v>
      </c>
      <c r="F301" s="17">
        <f>SUM(F303:F309)</f>
        <v>783977.33</v>
      </c>
      <c r="G301" s="17">
        <f>SUM(G303:G309)</f>
        <v>559757</v>
      </c>
      <c r="H301" s="17">
        <f>SUM(H303:H309)</f>
        <v>25000</v>
      </c>
      <c r="I301" s="81"/>
      <c r="J301" s="81"/>
      <c r="K301" s="81"/>
      <c r="L301" s="81"/>
    </row>
    <row r="302" spans="1:12" x14ac:dyDescent="0.25">
      <c r="A302" s="6"/>
      <c r="B302" s="145" t="s">
        <v>18</v>
      </c>
      <c r="C302" s="146"/>
      <c r="D302" s="146"/>
      <c r="E302" s="146"/>
      <c r="F302" s="146"/>
      <c r="G302" s="146"/>
      <c r="H302" s="147"/>
      <c r="I302" s="81"/>
      <c r="J302" s="81"/>
      <c r="K302" s="81"/>
      <c r="L302" s="81"/>
    </row>
    <row r="303" spans="1:12" x14ac:dyDescent="0.25">
      <c r="A303" s="132" t="s">
        <v>180</v>
      </c>
      <c r="B303" s="150" t="s">
        <v>181</v>
      </c>
      <c r="C303" s="5" t="s">
        <v>340</v>
      </c>
      <c r="D303" s="5" t="s">
        <v>56</v>
      </c>
      <c r="E303" s="10">
        <f t="shared" ref="E303:E309" si="19">SUM(F303+H303)</f>
        <v>264450</v>
      </c>
      <c r="F303" s="10">
        <v>264450</v>
      </c>
      <c r="G303" s="10">
        <v>175723</v>
      </c>
      <c r="H303" s="10"/>
      <c r="I303" s="81"/>
      <c r="J303" s="81"/>
      <c r="K303" s="81"/>
      <c r="L303" s="81"/>
    </row>
    <row r="304" spans="1:12" x14ac:dyDescent="0.25">
      <c r="A304" s="133"/>
      <c r="B304" s="155"/>
      <c r="C304" s="5" t="s">
        <v>363</v>
      </c>
      <c r="D304" s="5" t="s">
        <v>185</v>
      </c>
      <c r="E304" s="10">
        <f t="shared" si="19"/>
        <v>398401</v>
      </c>
      <c r="F304" s="10">
        <v>398401</v>
      </c>
      <c r="G304" s="10">
        <v>384034</v>
      </c>
      <c r="H304" s="10"/>
      <c r="I304" s="81"/>
      <c r="J304" s="81"/>
      <c r="K304" s="81"/>
      <c r="L304" s="81"/>
    </row>
    <row r="305" spans="1:12" x14ac:dyDescent="0.25">
      <c r="A305" s="133"/>
      <c r="B305" s="155"/>
      <c r="C305" s="5" t="s">
        <v>213</v>
      </c>
      <c r="D305" s="45" t="s">
        <v>322</v>
      </c>
      <c r="E305" s="49">
        <f t="shared" si="19"/>
        <v>35000</v>
      </c>
      <c r="F305" s="49">
        <v>10000</v>
      </c>
      <c r="G305" s="45"/>
      <c r="H305" s="45">
        <v>25000</v>
      </c>
      <c r="I305" s="81"/>
      <c r="J305" s="81"/>
      <c r="K305" s="81"/>
      <c r="L305" s="81"/>
    </row>
    <row r="306" spans="1:12" x14ac:dyDescent="0.25">
      <c r="A306" s="133"/>
      <c r="B306" s="155"/>
      <c r="C306" s="5" t="s">
        <v>214</v>
      </c>
      <c r="D306" s="59" t="s">
        <v>323</v>
      </c>
      <c r="E306" s="60">
        <f t="shared" si="19"/>
        <v>2226.33</v>
      </c>
      <c r="F306" s="60">
        <v>2226.33</v>
      </c>
      <c r="G306" s="60"/>
      <c r="H306" s="60"/>
      <c r="I306" s="83"/>
      <c r="J306" s="83"/>
      <c r="K306" s="83"/>
      <c r="L306" s="83"/>
    </row>
    <row r="307" spans="1:12" x14ac:dyDescent="0.25">
      <c r="A307" s="134"/>
      <c r="B307" s="151"/>
      <c r="C307" s="5" t="s">
        <v>318</v>
      </c>
      <c r="D307" s="5" t="s">
        <v>58</v>
      </c>
      <c r="E307" s="10">
        <f t="shared" si="19"/>
        <v>9400</v>
      </c>
      <c r="F307" s="10">
        <v>9400</v>
      </c>
      <c r="G307" s="10"/>
      <c r="H307" s="10"/>
      <c r="I307" s="83"/>
      <c r="J307" s="83"/>
      <c r="K307" s="83"/>
      <c r="L307" s="83"/>
    </row>
    <row r="308" spans="1:12" x14ac:dyDescent="0.25">
      <c r="A308" s="141" t="s">
        <v>26</v>
      </c>
      <c r="B308" s="156" t="s">
        <v>27</v>
      </c>
      <c r="C308" s="5" t="s">
        <v>445</v>
      </c>
      <c r="D308" s="5" t="s">
        <v>56</v>
      </c>
      <c r="E308" s="10">
        <f t="shared" si="19"/>
        <v>49500</v>
      </c>
      <c r="F308" s="10">
        <v>49500</v>
      </c>
      <c r="G308" s="10"/>
      <c r="H308" s="10"/>
      <c r="I308" s="83"/>
      <c r="J308" s="83"/>
      <c r="K308" s="83"/>
      <c r="L308" s="83"/>
    </row>
    <row r="309" spans="1:12" ht="25.5" customHeight="1" x14ac:dyDescent="0.25">
      <c r="A309" s="142"/>
      <c r="B309" s="157"/>
      <c r="C309" s="9" t="s">
        <v>500</v>
      </c>
      <c r="D309" s="5" t="s">
        <v>57</v>
      </c>
      <c r="E309" s="10">
        <f t="shared" si="19"/>
        <v>50000</v>
      </c>
      <c r="F309" s="10">
        <v>50000</v>
      </c>
      <c r="G309" s="10"/>
      <c r="H309" s="10"/>
      <c r="I309" s="83"/>
      <c r="J309" s="83"/>
      <c r="K309" s="83"/>
      <c r="L309" s="83"/>
    </row>
    <row r="310" spans="1:12" x14ac:dyDescent="0.25">
      <c r="A310" s="143" t="s">
        <v>337</v>
      </c>
      <c r="B310" s="144"/>
      <c r="C310" s="16" t="s">
        <v>215</v>
      </c>
      <c r="D310" s="16"/>
      <c r="E310" s="17">
        <f>SUM(E312:E318)</f>
        <v>735680.7</v>
      </c>
      <c r="F310" s="17">
        <f>SUM(F312:F318)</f>
        <v>735680.7</v>
      </c>
      <c r="G310" s="17">
        <f>SUM(G312:G318)</f>
        <v>554171</v>
      </c>
      <c r="H310" s="17">
        <f>SUM(H312:H318)</f>
        <v>0</v>
      </c>
      <c r="I310" s="83"/>
      <c r="J310" s="83"/>
      <c r="K310" s="83"/>
      <c r="L310" s="83"/>
    </row>
    <row r="311" spans="1:12" x14ac:dyDescent="0.25">
      <c r="A311" s="28"/>
      <c r="B311" s="215" t="s">
        <v>18</v>
      </c>
      <c r="C311" s="216"/>
      <c r="D311" s="216"/>
      <c r="E311" s="216"/>
      <c r="F311" s="216"/>
      <c r="G311" s="216"/>
      <c r="H311" s="217"/>
      <c r="I311" s="83"/>
      <c r="J311" s="83"/>
      <c r="K311" s="83"/>
      <c r="L311" s="83"/>
    </row>
    <row r="312" spans="1:12" x14ac:dyDescent="0.25">
      <c r="A312" s="132" t="s">
        <v>180</v>
      </c>
      <c r="B312" s="150" t="s">
        <v>181</v>
      </c>
      <c r="C312" s="5" t="s">
        <v>216</v>
      </c>
      <c r="D312" s="5" t="s">
        <v>56</v>
      </c>
      <c r="E312" s="10">
        <f t="shared" ref="E312:E318" si="20">SUM(F312+H312)</f>
        <v>213467</v>
      </c>
      <c r="F312" s="10">
        <v>213467</v>
      </c>
      <c r="G312" s="10">
        <v>146107</v>
      </c>
      <c r="H312" s="10"/>
      <c r="I312" s="83"/>
      <c r="J312" s="83"/>
      <c r="K312" s="83"/>
      <c r="L312" s="83"/>
    </row>
    <row r="313" spans="1:12" x14ac:dyDescent="0.25">
      <c r="A313" s="133"/>
      <c r="B313" s="155"/>
      <c r="C313" s="5" t="s">
        <v>364</v>
      </c>
      <c r="D313" s="5" t="s">
        <v>185</v>
      </c>
      <c r="E313" s="10">
        <f t="shared" si="20"/>
        <v>422526</v>
      </c>
      <c r="F313" s="10">
        <v>422526</v>
      </c>
      <c r="G313" s="10">
        <v>407564</v>
      </c>
      <c r="H313" s="10"/>
      <c r="I313" s="81"/>
      <c r="J313" s="81"/>
      <c r="K313" s="83"/>
      <c r="L313" s="83"/>
    </row>
    <row r="314" spans="1:12" x14ac:dyDescent="0.25">
      <c r="A314" s="133"/>
      <c r="B314" s="155"/>
      <c r="C314" s="5" t="s">
        <v>217</v>
      </c>
      <c r="D314" s="45" t="s">
        <v>322</v>
      </c>
      <c r="E314" s="49">
        <f t="shared" si="20"/>
        <v>15000</v>
      </c>
      <c r="F314" s="49">
        <v>15000</v>
      </c>
      <c r="G314" s="45"/>
      <c r="H314" s="45"/>
      <c r="I314" s="81"/>
      <c r="J314" s="81"/>
      <c r="K314" s="83"/>
      <c r="L314" s="83"/>
    </row>
    <row r="315" spans="1:12" ht="23.25" customHeight="1" x14ac:dyDescent="0.25">
      <c r="A315" s="133"/>
      <c r="B315" s="155"/>
      <c r="C315" s="5" t="s">
        <v>218</v>
      </c>
      <c r="D315" s="59" t="s">
        <v>323</v>
      </c>
      <c r="E315" s="60">
        <f t="shared" si="20"/>
        <v>1987.7</v>
      </c>
      <c r="F315" s="60">
        <v>1987.7</v>
      </c>
      <c r="G315" s="60"/>
      <c r="H315" s="60"/>
      <c r="I315" s="81"/>
      <c r="J315" s="81"/>
      <c r="K315" s="83"/>
      <c r="L315" s="83"/>
    </row>
    <row r="316" spans="1:12" ht="15.75" customHeight="1" x14ac:dyDescent="0.25">
      <c r="A316" s="134"/>
      <c r="B316" s="151"/>
      <c r="C316" s="5" t="s">
        <v>303</v>
      </c>
      <c r="D316" s="5" t="s">
        <v>58</v>
      </c>
      <c r="E316" s="10">
        <f t="shared" si="20"/>
        <v>8000</v>
      </c>
      <c r="F316" s="10">
        <v>8000</v>
      </c>
      <c r="G316" s="10">
        <v>500</v>
      </c>
      <c r="H316" s="10"/>
      <c r="I316" s="81"/>
      <c r="J316" s="81"/>
      <c r="K316" s="83"/>
      <c r="L316" s="83"/>
    </row>
    <row r="317" spans="1:12" ht="15.75" customHeight="1" x14ac:dyDescent="0.25">
      <c r="A317" s="141" t="s">
        <v>26</v>
      </c>
      <c r="B317" s="156" t="s">
        <v>27</v>
      </c>
      <c r="C317" s="5" t="s">
        <v>446</v>
      </c>
      <c r="D317" s="5" t="s">
        <v>56</v>
      </c>
      <c r="E317" s="10">
        <f t="shared" si="20"/>
        <v>43700</v>
      </c>
      <c r="F317" s="10">
        <v>43700</v>
      </c>
      <c r="G317" s="10"/>
      <c r="H317" s="10"/>
      <c r="I317" s="81"/>
      <c r="J317" s="81"/>
      <c r="K317" s="83"/>
      <c r="L317" s="83"/>
    </row>
    <row r="318" spans="1:12" ht="25.5" customHeight="1" x14ac:dyDescent="0.25">
      <c r="A318" s="142"/>
      <c r="B318" s="157"/>
      <c r="C318" s="9" t="s">
        <v>501</v>
      </c>
      <c r="D318" s="5" t="s">
        <v>57</v>
      </c>
      <c r="E318" s="10">
        <f t="shared" si="20"/>
        <v>31000</v>
      </c>
      <c r="F318" s="35">
        <v>31000</v>
      </c>
      <c r="G318" s="35"/>
      <c r="H318" s="35"/>
      <c r="I318" s="81"/>
      <c r="J318" s="81"/>
      <c r="K318" s="83"/>
      <c r="L318" s="83"/>
    </row>
    <row r="319" spans="1:12" x14ac:dyDescent="0.25">
      <c r="A319" s="143" t="s">
        <v>338</v>
      </c>
      <c r="B319" s="144"/>
      <c r="C319" s="16" t="s">
        <v>219</v>
      </c>
      <c r="D319" s="16"/>
      <c r="E319" s="17">
        <f>SUM(E321:E327)</f>
        <v>1179491.4099999999</v>
      </c>
      <c r="F319" s="17">
        <f>SUM(F321:F327)</f>
        <v>1139491.4100000001</v>
      </c>
      <c r="G319" s="17">
        <f>SUM(G321:G327)</f>
        <v>854061</v>
      </c>
      <c r="H319" s="17">
        <f>SUM(H321:H327)</f>
        <v>40000</v>
      </c>
      <c r="I319" s="81"/>
      <c r="J319" s="81"/>
      <c r="K319" s="83"/>
      <c r="L319" s="83"/>
    </row>
    <row r="320" spans="1:12" x14ac:dyDescent="0.25">
      <c r="A320" s="29"/>
      <c r="B320" s="215" t="s">
        <v>18</v>
      </c>
      <c r="C320" s="216"/>
      <c r="D320" s="216"/>
      <c r="E320" s="216"/>
      <c r="F320" s="216"/>
      <c r="G320" s="216"/>
      <c r="H320" s="217"/>
      <c r="I320" s="81"/>
      <c r="J320" s="81"/>
      <c r="K320" s="83"/>
      <c r="L320" s="83"/>
    </row>
    <row r="321" spans="1:12" x14ac:dyDescent="0.25">
      <c r="A321" s="132" t="s">
        <v>180</v>
      </c>
      <c r="B321" s="150" t="s">
        <v>181</v>
      </c>
      <c r="C321" s="5" t="s">
        <v>220</v>
      </c>
      <c r="D321" s="5" t="s">
        <v>56</v>
      </c>
      <c r="E321" s="10">
        <f t="shared" ref="E321:E327" si="21">SUM(F321+H321)</f>
        <v>385664</v>
      </c>
      <c r="F321" s="10">
        <v>385664</v>
      </c>
      <c r="G321" s="10">
        <v>268464</v>
      </c>
      <c r="H321" s="10"/>
      <c r="I321" s="81"/>
      <c r="J321" s="81"/>
      <c r="K321" s="83"/>
      <c r="L321" s="83"/>
    </row>
    <row r="322" spans="1:12" ht="15" customHeight="1" x14ac:dyDescent="0.25">
      <c r="A322" s="133"/>
      <c r="B322" s="155"/>
      <c r="C322" s="5" t="s">
        <v>365</v>
      </c>
      <c r="D322" s="5" t="s">
        <v>185</v>
      </c>
      <c r="E322" s="10">
        <f t="shared" si="21"/>
        <v>606023</v>
      </c>
      <c r="F322" s="10">
        <v>606023</v>
      </c>
      <c r="G322" s="10">
        <v>584897</v>
      </c>
      <c r="H322" s="10"/>
      <c r="I322" s="81"/>
      <c r="J322" s="72"/>
      <c r="K322" s="83"/>
      <c r="L322" s="83"/>
    </row>
    <row r="323" spans="1:12" ht="15" customHeight="1" x14ac:dyDescent="0.25">
      <c r="A323" s="133"/>
      <c r="B323" s="155"/>
      <c r="C323" s="5" t="s">
        <v>221</v>
      </c>
      <c r="D323" s="45" t="s">
        <v>322</v>
      </c>
      <c r="E323" s="49">
        <f t="shared" si="21"/>
        <v>54000</v>
      </c>
      <c r="F323" s="49">
        <v>14000</v>
      </c>
      <c r="G323" s="45"/>
      <c r="H323" s="45">
        <v>40000</v>
      </c>
      <c r="I323" s="81"/>
      <c r="J323" s="72"/>
      <c r="K323" s="83"/>
      <c r="L323" s="83"/>
    </row>
    <row r="324" spans="1:12" x14ac:dyDescent="0.25">
      <c r="A324" s="133"/>
      <c r="B324" s="155"/>
      <c r="C324" s="5" t="s">
        <v>222</v>
      </c>
      <c r="D324" s="59" t="s">
        <v>323</v>
      </c>
      <c r="E324" s="60">
        <f t="shared" si="21"/>
        <v>3604.41</v>
      </c>
      <c r="F324" s="60">
        <v>3604.41</v>
      </c>
      <c r="G324" s="60"/>
      <c r="H324" s="60"/>
      <c r="I324" s="81"/>
      <c r="J324" s="81"/>
      <c r="K324" s="83"/>
      <c r="L324" s="83"/>
    </row>
    <row r="325" spans="1:12" x14ac:dyDescent="0.25">
      <c r="A325" s="134"/>
      <c r="B325" s="151"/>
      <c r="C325" s="5" t="s">
        <v>304</v>
      </c>
      <c r="D325" s="5" t="s">
        <v>58</v>
      </c>
      <c r="E325" s="10">
        <f t="shared" si="21"/>
        <v>11300</v>
      </c>
      <c r="F325" s="10">
        <v>11300</v>
      </c>
      <c r="G325" s="10">
        <v>700</v>
      </c>
      <c r="H325" s="10"/>
      <c r="I325" s="81"/>
      <c r="J325" s="81"/>
      <c r="K325" s="83"/>
      <c r="L325" s="83"/>
    </row>
    <row r="326" spans="1:12" x14ac:dyDescent="0.25">
      <c r="A326" s="141" t="s">
        <v>26</v>
      </c>
      <c r="B326" s="156" t="s">
        <v>27</v>
      </c>
      <c r="C326" s="5" t="s">
        <v>447</v>
      </c>
      <c r="D326" s="5" t="s">
        <v>56</v>
      </c>
      <c r="E326" s="10">
        <f t="shared" si="21"/>
        <v>60900</v>
      </c>
      <c r="F326" s="10">
        <v>60900</v>
      </c>
      <c r="G326" s="10"/>
      <c r="H326" s="10"/>
      <c r="I326" s="81"/>
      <c r="J326" s="81"/>
      <c r="K326" s="83"/>
      <c r="L326" s="83"/>
    </row>
    <row r="327" spans="1:12" ht="25.5" customHeight="1" x14ac:dyDescent="0.25">
      <c r="A327" s="142"/>
      <c r="B327" s="157"/>
      <c r="C327" s="9" t="s">
        <v>502</v>
      </c>
      <c r="D327" s="5" t="s">
        <v>57</v>
      </c>
      <c r="E327" s="10">
        <f t="shared" si="21"/>
        <v>58000</v>
      </c>
      <c r="F327" s="10">
        <v>58000</v>
      </c>
      <c r="G327" s="10"/>
      <c r="H327" s="10"/>
      <c r="I327" s="81"/>
      <c r="J327" s="81"/>
      <c r="K327" s="83"/>
      <c r="L327" s="83"/>
    </row>
    <row r="328" spans="1:12" x14ac:dyDescent="0.25">
      <c r="A328" s="143" t="s">
        <v>223</v>
      </c>
      <c r="B328" s="144"/>
      <c r="C328" s="16" t="s">
        <v>224</v>
      </c>
      <c r="D328" s="16"/>
      <c r="E328" s="17">
        <f>SUM(E330:E336)</f>
        <v>480266.66</v>
      </c>
      <c r="F328" s="17">
        <f>SUM(F330:F336)</f>
        <v>480266.66</v>
      </c>
      <c r="G328" s="17">
        <f>SUM(G330:G336)</f>
        <v>373270</v>
      </c>
      <c r="H328" s="17">
        <f>SUM(H330:H336)</f>
        <v>0</v>
      </c>
      <c r="I328" s="81"/>
      <c r="J328" s="81"/>
      <c r="K328" s="83"/>
      <c r="L328" s="83"/>
    </row>
    <row r="329" spans="1:12" x14ac:dyDescent="0.25">
      <c r="A329" s="6"/>
      <c r="B329" s="145" t="s">
        <v>18</v>
      </c>
      <c r="C329" s="146"/>
      <c r="D329" s="146"/>
      <c r="E329" s="146"/>
      <c r="F329" s="146"/>
      <c r="G329" s="146"/>
      <c r="H329" s="147"/>
      <c r="I329" s="81"/>
      <c r="J329" s="81"/>
      <c r="K329" s="83"/>
      <c r="L329" s="83"/>
    </row>
    <row r="330" spans="1:12" x14ac:dyDescent="0.25">
      <c r="A330" s="132" t="s">
        <v>180</v>
      </c>
      <c r="B330" s="150" t="s">
        <v>181</v>
      </c>
      <c r="C330" s="5" t="s">
        <v>225</v>
      </c>
      <c r="D330" s="5" t="s">
        <v>56</v>
      </c>
      <c r="E330" s="10">
        <f t="shared" ref="E330:E336" si="22">SUM(F330+H330)</f>
        <v>166034</v>
      </c>
      <c r="F330" s="10">
        <v>166034</v>
      </c>
      <c r="G330" s="10">
        <v>106687</v>
      </c>
      <c r="H330" s="10"/>
      <c r="I330" s="81"/>
      <c r="J330" s="81"/>
      <c r="K330" s="83"/>
      <c r="L330" s="83"/>
    </row>
    <row r="331" spans="1:12" x14ac:dyDescent="0.25">
      <c r="A331" s="133"/>
      <c r="B331" s="155"/>
      <c r="C331" s="5" t="s">
        <v>226</v>
      </c>
      <c r="D331" s="5" t="s">
        <v>185</v>
      </c>
      <c r="E331" s="10">
        <f t="shared" si="22"/>
        <v>275521</v>
      </c>
      <c r="F331" s="10">
        <v>275521</v>
      </c>
      <c r="G331" s="10">
        <v>266583</v>
      </c>
      <c r="H331" s="10"/>
      <c r="I331" s="81"/>
      <c r="J331" s="72"/>
      <c r="K331" s="83"/>
      <c r="L331" s="83"/>
    </row>
    <row r="332" spans="1:12" x14ac:dyDescent="0.25">
      <c r="A332" s="133"/>
      <c r="B332" s="155"/>
      <c r="C332" s="5" t="s">
        <v>227</v>
      </c>
      <c r="D332" s="45" t="s">
        <v>322</v>
      </c>
      <c r="E332" s="49">
        <f t="shared" si="22"/>
        <v>3000</v>
      </c>
      <c r="F332" s="49">
        <v>3000</v>
      </c>
      <c r="G332" s="45"/>
      <c r="H332" s="45"/>
      <c r="I332" s="81"/>
      <c r="J332" s="72"/>
      <c r="K332" s="83"/>
      <c r="L332" s="83"/>
    </row>
    <row r="333" spans="1:12" x14ac:dyDescent="0.25">
      <c r="A333" s="133"/>
      <c r="B333" s="155"/>
      <c r="C333" s="5" t="s">
        <v>228</v>
      </c>
      <c r="D333" s="59" t="s">
        <v>323</v>
      </c>
      <c r="E333" s="60">
        <f t="shared" si="22"/>
        <v>2061.66</v>
      </c>
      <c r="F333" s="60">
        <v>2061.66</v>
      </c>
      <c r="G333" s="60"/>
      <c r="H333" s="60"/>
      <c r="I333" s="81"/>
      <c r="J333" s="81"/>
      <c r="K333" s="83"/>
      <c r="L333" s="83"/>
    </row>
    <row r="334" spans="1:12" x14ac:dyDescent="0.25">
      <c r="A334" s="134"/>
      <c r="B334" s="151"/>
      <c r="C334" s="5" t="s">
        <v>339</v>
      </c>
      <c r="D334" s="5" t="s">
        <v>58</v>
      </c>
      <c r="E334" s="10">
        <f t="shared" si="22"/>
        <v>8850</v>
      </c>
      <c r="F334" s="10">
        <v>8850</v>
      </c>
      <c r="G334" s="10"/>
      <c r="H334" s="10"/>
      <c r="I334" s="81"/>
      <c r="J334" s="81"/>
      <c r="K334" s="83"/>
      <c r="L334" s="83"/>
    </row>
    <row r="335" spans="1:12" x14ac:dyDescent="0.25">
      <c r="A335" s="141" t="s">
        <v>26</v>
      </c>
      <c r="B335" s="156" t="s">
        <v>27</v>
      </c>
      <c r="C335" s="5" t="s">
        <v>448</v>
      </c>
      <c r="D335" s="5" t="s">
        <v>56</v>
      </c>
      <c r="E335" s="10">
        <f t="shared" si="22"/>
        <v>10800</v>
      </c>
      <c r="F335" s="10">
        <v>10800</v>
      </c>
      <c r="G335" s="10"/>
      <c r="H335" s="10"/>
      <c r="I335" s="81"/>
      <c r="J335" s="81"/>
      <c r="K335" s="83"/>
      <c r="L335" s="83"/>
    </row>
    <row r="336" spans="1:12" ht="25.5" customHeight="1" x14ac:dyDescent="0.25">
      <c r="A336" s="142"/>
      <c r="B336" s="157"/>
      <c r="C336" s="9" t="s">
        <v>503</v>
      </c>
      <c r="D336" s="5" t="s">
        <v>57</v>
      </c>
      <c r="E336" s="10">
        <f t="shared" si="22"/>
        <v>14000</v>
      </c>
      <c r="F336" s="10">
        <v>14000</v>
      </c>
      <c r="G336" s="10"/>
      <c r="H336" s="10"/>
      <c r="I336" s="81"/>
      <c r="J336" s="81"/>
      <c r="K336" s="83"/>
      <c r="L336" s="83"/>
    </row>
    <row r="337" spans="1:12" x14ac:dyDescent="0.25">
      <c r="A337" s="143" t="s">
        <v>234</v>
      </c>
      <c r="B337" s="144"/>
      <c r="C337" s="16" t="s">
        <v>229</v>
      </c>
      <c r="D337" s="16"/>
      <c r="E337" s="17">
        <f>SUM(E339:E347)</f>
        <v>1547007.33</v>
      </c>
      <c r="F337" s="17">
        <f>SUM(F339:F347)</f>
        <v>1535907.33</v>
      </c>
      <c r="G337" s="17">
        <f>SUM(G339:G347)</f>
        <v>1242997</v>
      </c>
      <c r="H337" s="17">
        <f>SUM(H339:H347)</f>
        <v>11100</v>
      </c>
      <c r="I337" s="81"/>
      <c r="J337" s="81"/>
      <c r="K337" s="83"/>
      <c r="L337" s="83"/>
    </row>
    <row r="338" spans="1:12" x14ac:dyDescent="0.25">
      <c r="A338" s="29"/>
      <c r="B338" s="215" t="s">
        <v>18</v>
      </c>
      <c r="C338" s="216"/>
      <c r="D338" s="216"/>
      <c r="E338" s="216"/>
      <c r="F338" s="216"/>
      <c r="G338" s="216"/>
      <c r="H338" s="217"/>
      <c r="I338" s="83"/>
      <c r="J338" s="83"/>
      <c r="K338" s="83"/>
      <c r="L338" s="83"/>
    </row>
    <row r="339" spans="1:12" ht="27.75" customHeight="1" x14ac:dyDescent="0.25">
      <c r="A339" s="132" t="s">
        <v>180</v>
      </c>
      <c r="B339" s="156" t="s">
        <v>181</v>
      </c>
      <c r="C339" s="5" t="s">
        <v>230</v>
      </c>
      <c r="D339" s="5" t="s">
        <v>56</v>
      </c>
      <c r="E339" s="10">
        <f t="shared" ref="E339:E347" si="23">SUM(F339+H339)</f>
        <v>303659</v>
      </c>
      <c r="F339" s="10">
        <v>303659</v>
      </c>
      <c r="G339" s="10">
        <v>196628</v>
      </c>
      <c r="H339" s="10"/>
      <c r="I339" s="83"/>
      <c r="J339" s="83"/>
      <c r="K339" s="83"/>
      <c r="L339" s="83"/>
    </row>
    <row r="340" spans="1:12" x14ac:dyDescent="0.25">
      <c r="A340" s="133"/>
      <c r="B340" s="214"/>
      <c r="C340" s="5" t="s">
        <v>231</v>
      </c>
      <c r="D340" s="5" t="s">
        <v>185</v>
      </c>
      <c r="E340" s="10">
        <f t="shared" si="23"/>
        <v>1039420</v>
      </c>
      <c r="F340" s="10">
        <v>1039420</v>
      </c>
      <c r="G340" s="10">
        <v>999862</v>
      </c>
      <c r="H340" s="10"/>
      <c r="I340" s="83"/>
      <c r="J340" s="83"/>
      <c r="K340" s="83"/>
      <c r="L340" s="83"/>
    </row>
    <row r="341" spans="1:12" x14ac:dyDescent="0.25">
      <c r="A341" s="133"/>
      <c r="B341" s="214"/>
      <c r="C341" s="5" t="s">
        <v>232</v>
      </c>
      <c r="D341" s="5" t="s">
        <v>312</v>
      </c>
      <c r="E341" s="44">
        <f t="shared" si="23"/>
        <v>42900</v>
      </c>
      <c r="F341" s="10">
        <v>42900</v>
      </c>
      <c r="G341" s="10">
        <v>36330</v>
      </c>
      <c r="H341" s="10"/>
      <c r="I341" s="81"/>
      <c r="J341" s="81"/>
      <c r="K341" s="83"/>
      <c r="L341" s="83"/>
    </row>
    <row r="342" spans="1:12" x14ac:dyDescent="0.25">
      <c r="A342" s="133"/>
      <c r="B342" s="214"/>
      <c r="C342" s="5" t="s">
        <v>233</v>
      </c>
      <c r="D342" s="45" t="s">
        <v>322</v>
      </c>
      <c r="E342" s="49">
        <f>SUM(F342+H342)</f>
        <v>20000</v>
      </c>
      <c r="F342" s="49">
        <v>10000</v>
      </c>
      <c r="G342" s="45"/>
      <c r="H342" s="45">
        <v>10000</v>
      </c>
      <c r="I342" s="81"/>
      <c r="J342" s="81"/>
      <c r="K342" s="83"/>
      <c r="L342" s="83"/>
    </row>
    <row r="343" spans="1:12" x14ac:dyDescent="0.25">
      <c r="A343" s="133"/>
      <c r="B343" s="214"/>
      <c r="C343" s="5" t="s">
        <v>341</v>
      </c>
      <c r="D343" s="59" t="s">
        <v>323</v>
      </c>
      <c r="E343" s="60">
        <f t="shared" si="23"/>
        <v>912.33</v>
      </c>
      <c r="F343" s="60">
        <v>912.33</v>
      </c>
      <c r="G343" s="60"/>
      <c r="H343" s="60"/>
      <c r="I343" s="81"/>
      <c r="J343" s="81"/>
      <c r="K343" s="83"/>
      <c r="L343" s="83"/>
    </row>
    <row r="344" spans="1:12" x14ac:dyDescent="0.25">
      <c r="A344" s="134"/>
      <c r="B344" s="157"/>
      <c r="C344" s="5" t="s">
        <v>325</v>
      </c>
      <c r="D344" s="5" t="s">
        <v>58</v>
      </c>
      <c r="E344" s="10">
        <f t="shared" si="23"/>
        <v>15800</v>
      </c>
      <c r="F344" s="10">
        <v>14700</v>
      </c>
      <c r="G344" s="10">
        <v>600</v>
      </c>
      <c r="H344" s="10">
        <v>1100</v>
      </c>
      <c r="I344" s="81"/>
      <c r="J344" s="81"/>
      <c r="K344" s="83"/>
      <c r="L344" s="83"/>
    </row>
    <row r="345" spans="1:12" ht="25.5" customHeight="1" x14ac:dyDescent="0.25">
      <c r="A345" s="141" t="s">
        <v>26</v>
      </c>
      <c r="B345" s="156" t="s">
        <v>27</v>
      </c>
      <c r="C345" s="9" t="s">
        <v>342</v>
      </c>
      <c r="D345" s="5" t="s">
        <v>57</v>
      </c>
      <c r="E345" s="10">
        <f t="shared" si="23"/>
        <v>72200</v>
      </c>
      <c r="F345" s="10">
        <v>72200</v>
      </c>
      <c r="G345" s="10">
        <v>3154</v>
      </c>
      <c r="H345" s="10"/>
      <c r="I345" s="81"/>
      <c r="J345" s="81"/>
      <c r="K345" s="83"/>
      <c r="L345" s="83"/>
    </row>
    <row r="346" spans="1:12" x14ac:dyDescent="0.25">
      <c r="A346" s="142"/>
      <c r="B346" s="157"/>
      <c r="C346" s="9" t="s">
        <v>416</v>
      </c>
      <c r="D346" s="5" t="s">
        <v>56</v>
      </c>
      <c r="E346" s="10">
        <f t="shared" si="23"/>
        <v>52116</v>
      </c>
      <c r="F346" s="10">
        <v>52116</v>
      </c>
      <c r="G346" s="10">
        <v>6423</v>
      </c>
      <c r="H346" s="10"/>
      <c r="I346" s="81"/>
      <c r="J346" s="81"/>
      <c r="K346" s="83"/>
      <c r="L346" s="83"/>
    </row>
    <row r="347" spans="1:12" ht="38.25" x14ac:dyDescent="0.25">
      <c r="A347" s="103" t="s">
        <v>30</v>
      </c>
      <c r="B347" s="42" t="s">
        <v>31</v>
      </c>
      <c r="C347" s="9" t="s">
        <v>420</v>
      </c>
      <c r="D347" s="5" t="s">
        <v>56</v>
      </c>
      <c r="E347" s="10">
        <f t="shared" si="23"/>
        <v>0</v>
      </c>
      <c r="F347" s="10"/>
      <c r="G347" s="10"/>
      <c r="H347" s="10"/>
      <c r="I347" s="81"/>
      <c r="J347" s="81"/>
      <c r="K347" s="83"/>
      <c r="L347" s="83"/>
    </row>
    <row r="348" spans="1:12" x14ac:dyDescent="0.25">
      <c r="A348" s="143" t="s">
        <v>244</v>
      </c>
      <c r="B348" s="144"/>
      <c r="C348" s="16" t="s">
        <v>235</v>
      </c>
      <c r="D348" s="8"/>
      <c r="E348" s="17">
        <f>SUM(E350:E356)</f>
        <v>429151.64</v>
      </c>
      <c r="F348" s="17">
        <f>SUM(F350:F356)</f>
        <v>427451.64</v>
      </c>
      <c r="G348" s="17">
        <f>SUM(G350:G356)</f>
        <v>325569</v>
      </c>
      <c r="H348" s="17">
        <f>SUM(H350:H356)</f>
        <v>1700</v>
      </c>
      <c r="I348" s="81"/>
      <c r="J348" s="81"/>
      <c r="K348" s="83"/>
      <c r="L348" s="83"/>
    </row>
    <row r="349" spans="1:12" x14ac:dyDescent="0.25">
      <c r="A349" s="6"/>
      <c r="B349" s="145" t="s">
        <v>18</v>
      </c>
      <c r="C349" s="146"/>
      <c r="D349" s="146"/>
      <c r="E349" s="146"/>
      <c r="F349" s="146"/>
      <c r="G349" s="146"/>
      <c r="H349" s="147"/>
      <c r="I349" s="81"/>
      <c r="J349" s="81"/>
      <c r="K349" s="83"/>
      <c r="L349" s="83"/>
    </row>
    <row r="350" spans="1:12" ht="15" customHeight="1" x14ac:dyDescent="0.25">
      <c r="A350" s="132" t="s">
        <v>180</v>
      </c>
      <c r="B350" s="150" t="s">
        <v>181</v>
      </c>
      <c r="C350" s="5" t="s">
        <v>237</v>
      </c>
      <c r="D350" s="5" t="s">
        <v>56</v>
      </c>
      <c r="E350" s="10">
        <f t="shared" ref="E350:E356" si="24">SUM(F350+H350)</f>
        <v>148645</v>
      </c>
      <c r="F350" s="10">
        <v>148645</v>
      </c>
      <c r="G350" s="10">
        <v>102442</v>
      </c>
      <c r="H350" s="10"/>
      <c r="I350" s="81"/>
      <c r="J350" s="81"/>
      <c r="K350" s="83"/>
      <c r="L350" s="83"/>
    </row>
    <row r="351" spans="1:12" x14ac:dyDescent="0.25">
      <c r="A351" s="133"/>
      <c r="B351" s="155"/>
      <c r="C351" s="5" t="s">
        <v>366</v>
      </c>
      <c r="D351" s="5" t="s">
        <v>185</v>
      </c>
      <c r="E351" s="10">
        <f t="shared" si="24"/>
        <v>230232</v>
      </c>
      <c r="F351" s="10">
        <v>230232</v>
      </c>
      <c r="G351" s="10">
        <v>223127</v>
      </c>
      <c r="H351" s="10"/>
      <c r="I351" s="81"/>
      <c r="J351" s="81"/>
      <c r="K351" s="83"/>
      <c r="L351" s="83"/>
    </row>
    <row r="352" spans="1:12" x14ac:dyDescent="0.25">
      <c r="A352" s="133"/>
      <c r="B352" s="155"/>
      <c r="C352" s="5" t="s">
        <v>238</v>
      </c>
      <c r="D352" s="59" t="s">
        <v>323</v>
      </c>
      <c r="E352" s="60">
        <f t="shared" si="24"/>
        <v>624.64</v>
      </c>
      <c r="F352" s="60">
        <v>624.64</v>
      </c>
      <c r="G352" s="60"/>
      <c r="H352" s="60"/>
      <c r="I352" s="81"/>
      <c r="J352" s="81"/>
      <c r="K352" s="83"/>
      <c r="L352" s="83"/>
    </row>
    <row r="353" spans="1:12" x14ac:dyDescent="0.25">
      <c r="A353" s="133"/>
      <c r="B353" s="155"/>
      <c r="C353" s="5" t="s">
        <v>239</v>
      </c>
      <c r="D353" s="5" t="s">
        <v>58</v>
      </c>
      <c r="E353" s="10">
        <f t="shared" si="24"/>
        <v>5250</v>
      </c>
      <c r="F353" s="10">
        <v>5250</v>
      </c>
      <c r="G353" s="10"/>
      <c r="H353" s="10"/>
      <c r="I353" s="81"/>
      <c r="J353" s="81"/>
      <c r="K353" s="83"/>
      <c r="L353" s="83"/>
    </row>
    <row r="354" spans="1:12" x14ac:dyDescent="0.25">
      <c r="A354" s="134"/>
      <c r="B354" s="151"/>
      <c r="C354" s="9" t="s">
        <v>296</v>
      </c>
      <c r="D354" s="45" t="s">
        <v>322</v>
      </c>
      <c r="E354" s="49">
        <f t="shared" si="24"/>
        <v>10000</v>
      </c>
      <c r="F354" s="49">
        <v>8300</v>
      </c>
      <c r="G354" s="45"/>
      <c r="H354" s="45">
        <v>1700</v>
      </c>
      <c r="I354" s="81"/>
      <c r="J354" s="81"/>
      <c r="K354" s="83"/>
      <c r="L354" s="83"/>
    </row>
    <row r="355" spans="1:12" x14ac:dyDescent="0.25">
      <c r="A355" s="141" t="s">
        <v>26</v>
      </c>
      <c r="B355" s="156" t="s">
        <v>27</v>
      </c>
      <c r="C355" s="9" t="s">
        <v>483</v>
      </c>
      <c r="D355" s="5" t="s">
        <v>56</v>
      </c>
      <c r="E355" s="10">
        <f t="shared" si="24"/>
        <v>9400</v>
      </c>
      <c r="F355" s="68">
        <v>9400</v>
      </c>
      <c r="G355" s="50"/>
      <c r="H355" s="50"/>
      <c r="I355" s="81"/>
      <c r="J355" s="81"/>
      <c r="K355" s="83"/>
      <c r="L355" s="83"/>
    </row>
    <row r="356" spans="1:12" ht="25.5" customHeight="1" x14ac:dyDescent="0.25">
      <c r="A356" s="142"/>
      <c r="B356" s="157"/>
      <c r="C356" s="9" t="s">
        <v>504</v>
      </c>
      <c r="D356" s="5" t="s">
        <v>57</v>
      </c>
      <c r="E356" s="10">
        <f t="shared" si="24"/>
        <v>25000</v>
      </c>
      <c r="F356" s="10">
        <v>25000</v>
      </c>
      <c r="G356" s="10"/>
      <c r="H356" s="10"/>
      <c r="I356" s="81"/>
      <c r="J356" s="81"/>
      <c r="K356" s="83"/>
      <c r="L356" s="83"/>
    </row>
    <row r="357" spans="1:12" x14ac:dyDescent="0.25">
      <c r="A357" s="143" t="s">
        <v>254</v>
      </c>
      <c r="B357" s="144"/>
      <c r="C357" s="16" t="s">
        <v>236</v>
      </c>
      <c r="D357" s="16"/>
      <c r="E357" s="17">
        <f>SUM(E359:E365)</f>
        <v>453254.53</v>
      </c>
      <c r="F357" s="17">
        <f>SUM(F359:F365)</f>
        <v>398254.53</v>
      </c>
      <c r="G357" s="17">
        <f>SUM(G359:G365)</f>
        <v>312987</v>
      </c>
      <c r="H357" s="17">
        <f>SUM(H359:H365)</f>
        <v>55000</v>
      </c>
      <c r="I357" s="81"/>
      <c r="J357" s="81"/>
      <c r="K357" s="83"/>
      <c r="L357" s="83"/>
    </row>
    <row r="358" spans="1:12" x14ac:dyDescent="0.25">
      <c r="A358" s="6"/>
      <c r="B358" s="145" t="s">
        <v>18</v>
      </c>
      <c r="C358" s="146"/>
      <c r="D358" s="146"/>
      <c r="E358" s="146"/>
      <c r="F358" s="146"/>
      <c r="G358" s="146"/>
      <c r="H358" s="147"/>
      <c r="I358" s="81"/>
      <c r="J358" s="81"/>
      <c r="K358" s="83"/>
      <c r="L358" s="83"/>
    </row>
    <row r="359" spans="1:12" x14ac:dyDescent="0.25">
      <c r="A359" s="132" t="s">
        <v>180</v>
      </c>
      <c r="B359" s="150" t="s">
        <v>181</v>
      </c>
      <c r="C359" s="5" t="s">
        <v>240</v>
      </c>
      <c r="D359" s="5" t="s">
        <v>56</v>
      </c>
      <c r="E359" s="10">
        <f t="shared" ref="E359:E365" si="25">SUM(F359+H359)</f>
        <v>143481</v>
      </c>
      <c r="F359" s="10">
        <v>143481</v>
      </c>
      <c r="G359" s="10">
        <v>97751</v>
      </c>
      <c r="H359" s="10"/>
      <c r="I359" s="81"/>
      <c r="J359" s="81"/>
      <c r="K359" s="83"/>
      <c r="L359" s="83"/>
    </row>
    <row r="360" spans="1:12" ht="18.75" customHeight="1" x14ac:dyDescent="0.25">
      <c r="A360" s="133"/>
      <c r="B360" s="155"/>
      <c r="C360" s="5" t="s">
        <v>241</v>
      </c>
      <c r="D360" s="5" t="s">
        <v>185</v>
      </c>
      <c r="E360" s="10">
        <f t="shared" si="25"/>
        <v>222250</v>
      </c>
      <c r="F360" s="10">
        <v>222250</v>
      </c>
      <c r="G360" s="10">
        <v>215236</v>
      </c>
      <c r="H360" s="10"/>
      <c r="I360" s="81"/>
      <c r="J360" s="81"/>
      <c r="K360" s="83"/>
      <c r="L360" s="83"/>
    </row>
    <row r="361" spans="1:12" ht="18.75" customHeight="1" x14ac:dyDescent="0.25">
      <c r="A361" s="133"/>
      <c r="B361" s="155"/>
      <c r="C361" s="5" t="s">
        <v>242</v>
      </c>
      <c r="D361" s="45" t="s">
        <v>322</v>
      </c>
      <c r="E361" s="49">
        <f t="shared" si="25"/>
        <v>55000</v>
      </c>
      <c r="F361" s="49"/>
      <c r="G361" s="45"/>
      <c r="H361" s="45">
        <v>55000</v>
      </c>
      <c r="I361" s="81"/>
      <c r="J361" s="81"/>
      <c r="K361" s="83"/>
      <c r="L361" s="83"/>
    </row>
    <row r="362" spans="1:12" ht="21" customHeight="1" x14ac:dyDescent="0.25">
      <c r="A362" s="133"/>
      <c r="B362" s="155"/>
      <c r="C362" s="5" t="s">
        <v>243</v>
      </c>
      <c r="D362" s="59" t="s">
        <v>323</v>
      </c>
      <c r="E362" s="60">
        <f t="shared" si="25"/>
        <v>1793.53</v>
      </c>
      <c r="F362" s="60">
        <v>1793.53</v>
      </c>
      <c r="G362" s="60"/>
      <c r="H362" s="60"/>
      <c r="I362" s="81"/>
      <c r="J362" s="81"/>
      <c r="K362" s="83"/>
      <c r="L362" s="83"/>
    </row>
    <row r="363" spans="1:12" ht="16.5" customHeight="1" x14ac:dyDescent="0.25">
      <c r="A363" s="134"/>
      <c r="B363" s="151"/>
      <c r="C363" s="5" t="s">
        <v>319</v>
      </c>
      <c r="D363" s="5" t="s">
        <v>58</v>
      </c>
      <c r="E363" s="10">
        <f t="shared" si="25"/>
        <v>5600</v>
      </c>
      <c r="F363" s="10">
        <v>5600</v>
      </c>
      <c r="G363" s="10"/>
      <c r="H363" s="10"/>
      <c r="I363" s="81"/>
      <c r="J363" s="81"/>
      <c r="K363" s="83"/>
      <c r="L363" s="83"/>
    </row>
    <row r="364" spans="1:12" ht="16.5" customHeight="1" x14ac:dyDescent="0.25">
      <c r="A364" s="141" t="s">
        <v>26</v>
      </c>
      <c r="B364" s="156" t="s">
        <v>27</v>
      </c>
      <c r="C364" s="5" t="s">
        <v>458</v>
      </c>
      <c r="D364" s="5" t="s">
        <v>56</v>
      </c>
      <c r="E364" s="10">
        <f t="shared" si="25"/>
        <v>7130</v>
      </c>
      <c r="F364" s="10">
        <v>7130</v>
      </c>
      <c r="G364" s="10"/>
      <c r="H364" s="10"/>
      <c r="I364" s="81"/>
      <c r="J364" s="81"/>
      <c r="K364" s="83"/>
      <c r="L364" s="83"/>
    </row>
    <row r="365" spans="1:12" ht="27" customHeight="1" x14ac:dyDescent="0.25">
      <c r="A365" s="142"/>
      <c r="B365" s="157"/>
      <c r="C365" s="5" t="s">
        <v>505</v>
      </c>
      <c r="D365" s="5" t="s">
        <v>57</v>
      </c>
      <c r="E365" s="10">
        <f t="shared" si="25"/>
        <v>18000</v>
      </c>
      <c r="F365" s="10">
        <v>18000</v>
      </c>
      <c r="G365" s="10"/>
      <c r="H365" s="10"/>
      <c r="I365" s="81"/>
      <c r="J365" s="81"/>
      <c r="K365" s="83"/>
      <c r="L365" s="83"/>
    </row>
    <row r="366" spans="1:12" x14ac:dyDescent="0.25">
      <c r="A366" s="143" t="s">
        <v>414</v>
      </c>
      <c r="B366" s="144"/>
      <c r="C366" s="16" t="s">
        <v>245</v>
      </c>
      <c r="D366" s="16"/>
      <c r="E366" s="17">
        <f>SUM(E368:E375)</f>
        <v>1299438.19</v>
      </c>
      <c r="F366" s="17">
        <f>SUM(F368:F375)</f>
        <v>1194438.19</v>
      </c>
      <c r="G366" s="17">
        <f>SUM(G368:G375)</f>
        <v>995145</v>
      </c>
      <c r="H366" s="17">
        <f>SUM(H368:H375)</f>
        <v>105000</v>
      </c>
      <c r="I366" s="81"/>
      <c r="J366" s="81"/>
      <c r="K366" s="83"/>
      <c r="L366" s="83"/>
    </row>
    <row r="367" spans="1:12" x14ac:dyDescent="0.25">
      <c r="A367" s="6"/>
      <c r="B367" s="145" t="s">
        <v>18</v>
      </c>
      <c r="C367" s="146"/>
      <c r="D367" s="146"/>
      <c r="E367" s="146"/>
      <c r="F367" s="146"/>
      <c r="G367" s="146"/>
      <c r="H367" s="147"/>
      <c r="I367" s="81"/>
      <c r="J367" s="81"/>
      <c r="K367" s="83"/>
      <c r="L367" s="83"/>
    </row>
    <row r="368" spans="1:12" x14ac:dyDescent="0.25">
      <c r="A368" s="132" t="s">
        <v>180</v>
      </c>
      <c r="B368" s="236" t="s">
        <v>181</v>
      </c>
      <c r="C368" s="5" t="s">
        <v>246</v>
      </c>
      <c r="D368" s="5" t="s">
        <v>56</v>
      </c>
      <c r="E368" s="10">
        <f t="shared" ref="E368:E375" si="26">SUM(F368+H368)</f>
        <v>279318.09999999998</v>
      </c>
      <c r="F368" s="10">
        <v>279318.09999999998</v>
      </c>
      <c r="G368" s="10">
        <v>171933</v>
      </c>
      <c r="H368" s="10"/>
      <c r="I368" s="81"/>
      <c r="J368" s="81"/>
      <c r="K368" s="83"/>
      <c r="L368" s="83"/>
    </row>
    <row r="369" spans="1:12" x14ac:dyDescent="0.25">
      <c r="A369" s="133"/>
      <c r="B369" s="237"/>
      <c r="C369" s="5" t="s">
        <v>247</v>
      </c>
      <c r="D369" s="5" t="s">
        <v>185</v>
      </c>
      <c r="E369" s="10">
        <f t="shared" si="26"/>
        <v>861745</v>
      </c>
      <c r="F369" s="10">
        <v>861745</v>
      </c>
      <c r="G369" s="10">
        <v>823212</v>
      </c>
      <c r="H369" s="10"/>
      <c r="I369" s="81"/>
      <c r="J369" s="81"/>
      <c r="K369" s="83"/>
      <c r="L369" s="83"/>
    </row>
    <row r="370" spans="1:12" x14ac:dyDescent="0.25">
      <c r="A370" s="133"/>
      <c r="B370" s="237"/>
      <c r="C370" s="5" t="s">
        <v>248</v>
      </c>
      <c r="D370" s="45" t="s">
        <v>322</v>
      </c>
      <c r="E370" s="49">
        <f>SUM(F370+H370)</f>
        <v>104000</v>
      </c>
      <c r="F370" s="49"/>
      <c r="G370" s="45"/>
      <c r="H370" s="45">
        <v>104000</v>
      </c>
      <c r="I370" s="81"/>
      <c r="J370" s="81"/>
      <c r="K370" s="83"/>
      <c r="L370" s="83"/>
    </row>
    <row r="371" spans="1:12" x14ac:dyDescent="0.25">
      <c r="A371" s="133"/>
      <c r="B371" s="237"/>
      <c r="C371" s="5" t="s">
        <v>249</v>
      </c>
      <c r="D371" s="59" t="s">
        <v>323</v>
      </c>
      <c r="E371" s="60">
        <f t="shared" si="26"/>
        <v>736.19</v>
      </c>
      <c r="F371" s="60">
        <v>736.19</v>
      </c>
      <c r="G371" s="60"/>
      <c r="H371" s="60"/>
      <c r="I371" s="81"/>
      <c r="J371" s="81"/>
      <c r="K371" s="83"/>
      <c r="L371" s="83"/>
    </row>
    <row r="372" spans="1:12" x14ac:dyDescent="0.25">
      <c r="A372" s="134"/>
      <c r="B372" s="238"/>
      <c r="C372" s="5" t="s">
        <v>326</v>
      </c>
      <c r="D372" s="5" t="s">
        <v>58</v>
      </c>
      <c r="E372" s="10">
        <f t="shared" si="26"/>
        <v>3300</v>
      </c>
      <c r="F372" s="10">
        <v>2300</v>
      </c>
      <c r="G372" s="10"/>
      <c r="H372" s="10">
        <v>1000</v>
      </c>
      <c r="I372" s="83"/>
      <c r="J372" s="83"/>
      <c r="K372" s="83"/>
      <c r="L372" s="83"/>
    </row>
    <row r="373" spans="1:12" x14ac:dyDescent="0.25">
      <c r="A373" s="141" t="s">
        <v>26</v>
      </c>
      <c r="B373" s="156" t="s">
        <v>27</v>
      </c>
      <c r="C373" s="5" t="s">
        <v>449</v>
      </c>
      <c r="D373" s="5" t="s">
        <v>56</v>
      </c>
      <c r="E373" s="10">
        <f t="shared" si="26"/>
        <v>32338.9</v>
      </c>
      <c r="F373" s="10">
        <v>32338.9</v>
      </c>
      <c r="G373" s="10"/>
      <c r="H373" s="10"/>
      <c r="I373" s="83"/>
      <c r="J373" s="83"/>
      <c r="K373" s="83"/>
      <c r="L373" s="83"/>
    </row>
    <row r="374" spans="1:12" ht="25.5" customHeight="1" x14ac:dyDescent="0.25">
      <c r="A374" s="142"/>
      <c r="B374" s="157"/>
      <c r="C374" s="9" t="s">
        <v>484</v>
      </c>
      <c r="D374" s="5" t="s">
        <v>57</v>
      </c>
      <c r="E374" s="10">
        <f t="shared" si="26"/>
        <v>18000</v>
      </c>
      <c r="F374" s="10">
        <v>18000</v>
      </c>
      <c r="G374" s="10"/>
      <c r="H374" s="10"/>
      <c r="I374" s="83"/>
      <c r="J374" s="83"/>
      <c r="K374" s="83"/>
      <c r="L374" s="83"/>
    </row>
    <row r="375" spans="1:12" ht="35.25" customHeight="1" x14ac:dyDescent="0.25">
      <c r="A375" s="7" t="s">
        <v>30</v>
      </c>
      <c r="B375" s="42" t="s">
        <v>31</v>
      </c>
      <c r="C375" s="9" t="s">
        <v>506</v>
      </c>
      <c r="D375" s="5" t="s">
        <v>56</v>
      </c>
      <c r="E375" s="10">
        <f t="shared" si="26"/>
        <v>0</v>
      </c>
      <c r="F375" s="10"/>
      <c r="G375" s="10"/>
      <c r="H375" s="10"/>
      <c r="I375" s="83"/>
      <c r="J375" s="83"/>
      <c r="K375" s="83"/>
      <c r="L375" s="83"/>
    </row>
    <row r="376" spans="1:12" x14ac:dyDescent="0.25">
      <c r="A376" s="143" t="s">
        <v>261</v>
      </c>
      <c r="B376" s="144"/>
      <c r="C376" s="16" t="s">
        <v>250</v>
      </c>
      <c r="D376" s="16"/>
      <c r="E376" s="17">
        <f>SUM(E378:E384)</f>
        <v>261552.26</v>
      </c>
      <c r="F376" s="17">
        <f>SUM(F378:F384)</f>
        <v>256552.26</v>
      </c>
      <c r="G376" s="17">
        <f>SUM(G378:G384)</f>
        <v>218967</v>
      </c>
      <c r="H376" s="17">
        <f>SUM(H378:H384)</f>
        <v>5000</v>
      </c>
      <c r="I376" s="81"/>
      <c r="J376" s="81"/>
      <c r="K376" s="83"/>
      <c r="L376" s="83"/>
    </row>
    <row r="377" spans="1:12" x14ac:dyDescent="0.25">
      <c r="A377" s="6"/>
      <c r="B377" s="145" t="s">
        <v>18</v>
      </c>
      <c r="C377" s="146"/>
      <c r="D377" s="146"/>
      <c r="E377" s="146"/>
      <c r="F377" s="146"/>
      <c r="G377" s="146"/>
      <c r="H377" s="147"/>
      <c r="I377" s="81"/>
      <c r="J377" s="81"/>
      <c r="K377" s="83"/>
      <c r="L377" s="83"/>
    </row>
    <row r="378" spans="1:12" ht="15" customHeight="1" x14ac:dyDescent="0.25">
      <c r="A378" s="132" t="s">
        <v>180</v>
      </c>
      <c r="B378" s="150" t="s">
        <v>181</v>
      </c>
      <c r="C378" s="5" t="s">
        <v>251</v>
      </c>
      <c r="D378" s="5" t="s">
        <v>56</v>
      </c>
      <c r="E378" s="10">
        <f t="shared" ref="E378:E384" si="27">SUM(F378+H378)</f>
        <v>202679</v>
      </c>
      <c r="F378" s="10">
        <v>202679</v>
      </c>
      <c r="G378" s="10">
        <v>196680</v>
      </c>
      <c r="H378" s="10"/>
      <c r="I378" s="118"/>
      <c r="J378" s="81"/>
      <c r="K378" s="83"/>
      <c r="L378" s="83"/>
    </row>
    <row r="379" spans="1:12" ht="15" customHeight="1" x14ac:dyDescent="0.25">
      <c r="A379" s="133"/>
      <c r="B379" s="155"/>
      <c r="C379" s="5" t="s">
        <v>367</v>
      </c>
      <c r="D379" s="5" t="s">
        <v>185</v>
      </c>
      <c r="E379" s="10">
        <f t="shared" si="27"/>
        <v>22000</v>
      </c>
      <c r="F379" s="10">
        <v>22000</v>
      </c>
      <c r="G379" s="10">
        <v>11730</v>
      </c>
      <c r="H379" s="10"/>
      <c r="I379" s="81"/>
      <c r="J379" s="81"/>
      <c r="K379" s="83"/>
      <c r="L379" s="83"/>
    </row>
    <row r="380" spans="1:12" ht="15" customHeight="1" x14ac:dyDescent="0.25">
      <c r="A380" s="133"/>
      <c r="B380" s="155"/>
      <c r="C380" s="5" t="s">
        <v>252</v>
      </c>
      <c r="D380" s="5" t="s">
        <v>57</v>
      </c>
      <c r="E380" s="10">
        <f t="shared" si="27"/>
        <v>10000</v>
      </c>
      <c r="F380" s="10">
        <v>10000</v>
      </c>
      <c r="G380" s="10">
        <v>9857</v>
      </c>
      <c r="H380" s="10"/>
      <c r="I380" s="81"/>
      <c r="J380" s="81"/>
      <c r="K380" s="83"/>
      <c r="L380" s="83"/>
    </row>
    <row r="381" spans="1:12" x14ac:dyDescent="0.25">
      <c r="A381" s="133"/>
      <c r="B381" s="155"/>
      <c r="C381" s="5" t="s">
        <v>253</v>
      </c>
      <c r="D381" s="59" t="s">
        <v>323</v>
      </c>
      <c r="E381" s="60">
        <f t="shared" si="27"/>
        <v>3574.26</v>
      </c>
      <c r="F381" s="60"/>
      <c r="G381" s="60"/>
      <c r="H381" s="60">
        <v>3574.26</v>
      </c>
      <c r="I381" s="81"/>
      <c r="J381" s="81"/>
      <c r="K381" s="83"/>
      <c r="L381" s="83"/>
    </row>
    <row r="382" spans="1:12" x14ac:dyDescent="0.25">
      <c r="A382" s="133"/>
      <c r="B382" s="155"/>
      <c r="C382" s="5" t="s">
        <v>343</v>
      </c>
      <c r="D382" s="5" t="s">
        <v>58</v>
      </c>
      <c r="E382" s="10">
        <f t="shared" si="27"/>
        <v>20000</v>
      </c>
      <c r="F382" s="10">
        <v>18574.259999999998</v>
      </c>
      <c r="G382" s="10">
        <v>700</v>
      </c>
      <c r="H382" s="10">
        <v>1425.74</v>
      </c>
      <c r="I382" s="81"/>
      <c r="J382" s="81"/>
      <c r="K382" s="83"/>
      <c r="L382" s="83"/>
    </row>
    <row r="383" spans="1:12" x14ac:dyDescent="0.25">
      <c r="A383" s="134"/>
      <c r="B383" s="151"/>
      <c r="C383" s="5" t="s">
        <v>493</v>
      </c>
      <c r="D383" s="45" t="s">
        <v>322</v>
      </c>
      <c r="E383" s="49">
        <f t="shared" si="27"/>
        <v>3000</v>
      </c>
      <c r="F383" s="49">
        <v>3000</v>
      </c>
      <c r="G383" s="45"/>
      <c r="H383" s="45"/>
      <c r="I383" s="81"/>
      <c r="J383" s="81"/>
      <c r="K383" s="83"/>
      <c r="L383" s="83"/>
    </row>
    <row r="384" spans="1:12" ht="27" customHeight="1" x14ac:dyDescent="0.25">
      <c r="A384" s="120" t="s">
        <v>26</v>
      </c>
      <c r="B384" s="121" t="s">
        <v>27</v>
      </c>
      <c r="C384" s="5" t="s">
        <v>507</v>
      </c>
      <c r="D384" s="5" t="s">
        <v>56</v>
      </c>
      <c r="E384" s="68">
        <f t="shared" si="27"/>
        <v>299</v>
      </c>
      <c r="F384" s="68">
        <v>299</v>
      </c>
      <c r="G384" s="50"/>
      <c r="H384" s="50"/>
      <c r="I384" s="81"/>
      <c r="J384" s="81"/>
      <c r="K384" s="83"/>
      <c r="L384" s="83"/>
    </row>
    <row r="385" spans="1:12" x14ac:dyDescent="0.25">
      <c r="A385" s="143" t="s">
        <v>264</v>
      </c>
      <c r="B385" s="144"/>
      <c r="C385" s="16" t="s">
        <v>255</v>
      </c>
      <c r="D385" s="16"/>
      <c r="E385" s="17">
        <f>SUM(E387:E394)</f>
        <v>489738.3</v>
      </c>
      <c r="F385" s="17">
        <f>SUM(F387:F394)</f>
        <v>487738.3</v>
      </c>
      <c r="G385" s="17">
        <f>SUM(G387:G394)</f>
        <v>407879</v>
      </c>
      <c r="H385" s="17">
        <f>SUM(H387:H394)</f>
        <v>2000</v>
      </c>
      <c r="I385" s="81"/>
      <c r="J385" s="81"/>
      <c r="K385" s="83"/>
      <c r="L385" s="83"/>
    </row>
    <row r="386" spans="1:12" x14ac:dyDescent="0.25">
      <c r="A386" s="6"/>
      <c r="B386" s="145" t="s">
        <v>18</v>
      </c>
      <c r="C386" s="146"/>
      <c r="D386" s="146"/>
      <c r="E386" s="146"/>
      <c r="F386" s="146"/>
      <c r="G386" s="146"/>
      <c r="H386" s="147"/>
      <c r="I386" s="81"/>
      <c r="J386" s="81"/>
      <c r="K386" s="83"/>
      <c r="L386" s="83"/>
    </row>
    <row r="387" spans="1:12" ht="15" customHeight="1" x14ac:dyDescent="0.25">
      <c r="A387" s="132" t="s">
        <v>180</v>
      </c>
      <c r="B387" s="156" t="s">
        <v>181</v>
      </c>
      <c r="C387" s="5" t="s">
        <v>384</v>
      </c>
      <c r="D387" s="5" t="s">
        <v>56</v>
      </c>
      <c r="E387" s="10">
        <f t="shared" ref="E387:E394" si="28">SUM(F387+H387)</f>
        <v>394277</v>
      </c>
      <c r="F387" s="10">
        <v>394277</v>
      </c>
      <c r="G387" s="10">
        <v>370537</v>
      </c>
      <c r="H387" s="10"/>
      <c r="I387" s="81"/>
      <c r="J387" s="81"/>
      <c r="K387" s="83"/>
      <c r="L387" s="83"/>
    </row>
    <row r="388" spans="1:12" x14ac:dyDescent="0.25">
      <c r="A388" s="133"/>
      <c r="B388" s="214"/>
      <c r="C388" s="5" t="s">
        <v>385</v>
      </c>
      <c r="D388" s="5" t="s">
        <v>185</v>
      </c>
      <c r="E388" s="10">
        <f t="shared" si="28"/>
        <v>32383</v>
      </c>
      <c r="F388" s="10">
        <v>32383</v>
      </c>
      <c r="G388" s="10">
        <v>21965</v>
      </c>
      <c r="H388" s="10"/>
      <c r="I388" s="81"/>
      <c r="J388" s="81"/>
      <c r="K388" s="83"/>
      <c r="L388" s="83"/>
    </row>
    <row r="389" spans="1:12" x14ac:dyDescent="0.25">
      <c r="A389" s="133"/>
      <c r="B389" s="214"/>
      <c r="C389" s="5" t="s">
        <v>386</v>
      </c>
      <c r="D389" s="5" t="s">
        <v>57</v>
      </c>
      <c r="E389" s="10">
        <f t="shared" si="28"/>
        <v>15600</v>
      </c>
      <c r="F389" s="10">
        <v>15600</v>
      </c>
      <c r="G389" s="10">
        <v>15377</v>
      </c>
      <c r="H389" s="10"/>
      <c r="I389" s="81"/>
      <c r="J389" s="81"/>
      <c r="K389" s="83"/>
      <c r="L389" s="83"/>
    </row>
    <row r="390" spans="1:12" x14ac:dyDescent="0.25">
      <c r="A390" s="133"/>
      <c r="B390" s="214"/>
      <c r="C390" s="5" t="s">
        <v>450</v>
      </c>
      <c r="D390" s="45" t="s">
        <v>322</v>
      </c>
      <c r="E390" s="49">
        <f t="shared" si="28"/>
        <v>5000</v>
      </c>
      <c r="F390" s="49">
        <v>5000</v>
      </c>
      <c r="G390" s="45"/>
      <c r="H390" s="45"/>
      <c r="I390" s="81"/>
      <c r="J390" s="81"/>
      <c r="K390" s="83"/>
      <c r="L390" s="83"/>
    </row>
    <row r="391" spans="1:12" x14ac:dyDescent="0.25">
      <c r="A391" s="133"/>
      <c r="B391" s="214"/>
      <c r="C391" s="5" t="s">
        <v>460</v>
      </c>
      <c r="D391" s="59" t="s">
        <v>323</v>
      </c>
      <c r="E391" s="60">
        <f t="shared" si="28"/>
        <v>4739.3</v>
      </c>
      <c r="F391" s="60">
        <v>4739.3</v>
      </c>
      <c r="G391" s="60"/>
      <c r="H391" s="60"/>
      <c r="I391" s="81"/>
      <c r="J391" s="81"/>
      <c r="K391" s="83"/>
      <c r="L391" s="83"/>
    </row>
    <row r="392" spans="1:12" x14ac:dyDescent="0.25">
      <c r="A392" s="133"/>
      <c r="B392" s="214"/>
      <c r="C392" s="5" t="s">
        <v>485</v>
      </c>
      <c r="D392" s="5" t="s">
        <v>58</v>
      </c>
      <c r="E392" s="10">
        <f t="shared" si="28"/>
        <v>35500</v>
      </c>
      <c r="F392" s="10">
        <v>33500</v>
      </c>
      <c r="G392" s="10"/>
      <c r="H392" s="10">
        <v>2000</v>
      </c>
      <c r="I392" s="81"/>
      <c r="J392" s="81"/>
      <c r="K392" s="83"/>
      <c r="L392" s="83"/>
    </row>
    <row r="393" spans="1:12" ht="18" customHeight="1" x14ac:dyDescent="0.25">
      <c r="A393" s="134"/>
      <c r="B393" s="157"/>
      <c r="C393" s="5" t="s">
        <v>494</v>
      </c>
      <c r="D393" s="116" t="s">
        <v>463</v>
      </c>
      <c r="E393" s="114">
        <f t="shared" si="28"/>
        <v>744</v>
      </c>
      <c r="F393" s="114">
        <v>744</v>
      </c>
      <c r="G393" s="114"/>
      <c r="H393" s="114"/>
      <c r="I393" s="81"/>
      <c r="J393" s="81"/>
      <c r="K393" s="83"/>
      <c r="L393" s="83"/>
    </row>
    <row r="394" spans="1:12" ht="30" customHeight="1" x14ac:dyDescent="0.25">
      <c r="A394" s="120" t="s">
        <v>26</v>
      </c>
      <c r="B394" s="121" t="s">
        <v>27</v>
      </c>
      <c r="C394" s="5" t="s">
        <v>508</v>
      </c>
      <c r="D394" s="5" t="s">
        <v>56</v>
      </c>
      <c r="E394" s="68">
        <f t="shared" si="28"/>
        <v>1495</v>
      </c>
      <c r="F394" s="68">
        <v>1495</v>
      </c>
      <c r="G394" s="68"/>
      <c r="H394" s="68"/>
      <c r="I394" s="81"/>
      <c r="J394" s="81"/>
      <c r="K394" s="83"/>
      <c r="L394" s="83"/>
    </row>
    <row r="395" spans="1:12" x14ac:dyDescent="0.25">
      <c r="A395" s="143" t="s">
        <v>269</v>
      </c>
      <c r="B395" s="144"/>
      <c r="C395" s="16" t="s">
        <v>256</v>
      </c>
      <c r="D395" s="16"/>
      <c r="E395" s="17">
        <f>SUM(E397:E402)</f>
        <v>632198.93999999994</v>
      </c>
      <c r="F395" s="17">
        <f>SUM(F397:F402)</f>
        <v>631198.93999999994</v>
      </c>
      <c r="G395" s="17">
        <f>SUM(G397:G402)</f>
        <v>430299</v>
      </c>
      <c r="H395" s="17">
        <f>SUM(H397:H402)</f>
        <v>1000</v>
      </c>
      <c r="I395" s="81"/>
      <c r="J395" s="81"/>
      <c r="K395" s="83"/>
      <c r="L395" s="83"/>
    </row>
    <row r="396" spans="1:12" x14ac:dyDescent="0.25">
      <c r="A396" s="6"/>
      <c r="B396" s="145" t="s">
        <v>18</v>
      </c>
      <c r="C396" s="146"/>
      <c r="D396" s="146"/>
      <c r="E396" s="146"/>
      <c r="F396" s="146"/>
      <c r="G396" s="146"/>
      <c r="H396" s="147"/>
      <c r="I396" s="81"/>
      <c r="J396" s="81"/>
      <c r="K396" s="83"/>
      <c r="L396" s="83"/>
    </row>
    <row r="397" spans="1:12" x14ac:dyDescent="0.25">
      <c r="A397" s="132" t="s">
        <v>180</v>
      </c>
      <c r="B397" s="150" t="s">
        <v>181</v>
      </c>
      <c r="C397" s="5" t="s">
        <v>387</v>
      </c>
      <c r="D397" s="5" t="s">
        <v>56</v>
      </c>
      <c r="E397" s="10">
        <f t="shared" ref="E397:E402" si="29">SUM(F397+H397)</f>
        <v>269342</v>
      </c>
      <c r="F397" s="10">
        <v>269342</v>
      </c>
      <c r="G397" s="10">
        <v>213513</v>
      </c>
      <c r="H397" s="10"/>
      <c r="I397" s="81"/>
      <c r="J397" s="81"/>
      <c r="K397" s="83"/>
      <c r="L397" s="83"/>
    </row>
    <row r="398" spans="1:12" x14ac:dyDescent="0.25">
      <c r="A398" s="133"/>
      <c r="B398" s="155"/>
      <c r="C398" s="5" t="s">
        <v>388</v>
      </c>
      <c r="D398" s="5" t="s">
        <v>185</v>
      </c>
      <c r="E398" s="10">
        <f t="shared" si="29"/>
        <v>228658</v>
      </c>
      <c r="F398" s="10">
        <v>228658</v>
      </c>
      <c r="G398" s="10">
        <v>216786</v>
      </c>
      <c r="H398" s="10"/>
      <c r="I398" s="81"/>
      <c r="J398" s="81"/>
      <c r="K398" s="83"/>
      <c r="L398" s="83"/>
    </row>
    <row r="399" spans="1:12" x14ac:dyDescent="0.25">
      <c r="A399" s="133"/>
      <c r="B399" s="155"/>
      <c r="C399" s="5" t="s">
        <v>389</v>
      </c>
      <c r="D399" s="45" t="s">
        <v>322</v>
      </c>
      <c r="E399" s="49">
        <f t="shared" si="29"/>
        <v>65000</v>
      </c>
      <c r="F399" s="49">
        <v>65000</v>
      </c>
      <c r="G399" s="45"/>
      <c r="H399" s="45"/>
      <c r="I399" s="81"/>
      <c r="J399" s="81"/>
      <c r="K399" s="83"/>
      <c r="L399" s="83"/>
    </row>
    <row r="400" spans="1:12" x14ac:dyDescent="0.25">
      <c r="A400" s="133"/>
      <c r="B400" s="155"/>
      <c r="C400" s="5" t="s">
        <v>410</v>
      </c>
      <c r="D400" s="59" t="s">
        <v>323</v>
      </c>
      <c r="E400" s="60">
        <f t="shared" si="29"/>
        <v>8198.94</v>
      </c>
      <c r="F400" s="60">
        <v>8198.94</v>
      </c>
      <c r="G400" s="60"/>
      <c r="H400" s="60"/>
      <c r="I400" s="81"/>
      <c r="J400" s="81"/>
      <c r="K400" s="83"/>
      <c r="L400" s="83"/>
    </row>
    <row r="401" spans="1:12" x14ac:dyDescent="0.25">
      <c r="A401" s="134"/>
      <c r="B401" s="151"/>
      <c r="C401" s="5" t="s">
        <v>451</v>
      </c>
      <c r="D401" s="5" t="s">
        <v>58</v>
      </c>
      <c r="E401" s="10">
        <f t="shared" si="29"/>
        <v>61000</v>
      </c>
      <c r="F401" s="10">
        <v>60000</v>
      </c>
      <c r="G401" s="10"/>
      <c r="H401" s="10">
        <v>1000</v>
      </c>
      <c r="I401" s="81"/>
      <c r="J401" s="81"/>
      <c r="K401" s="83"/>
      <c r="L401" s="83"/>
    </row>
    <row r="402" spans="1:12" ht="27" customHeight="1" x14ac:dyDescent="0.25">
      <c r="A402" s="7" t="s">
        <v>26</v>
      </c>
      <c r="B402" s="24" t="s">
        <v>27</v>
      </c>
      <c r="C402" s="9" t="s">
        <v>471</v>
      </c>
      <c r="D402" s="5" t="s">
        <v>57</v>
      </c>
      <c r="E402" s="10">
        <f t="shared" si="29"/>
        <v>0</v>
      </c>
      <c r="F402" s="10">
        <v>0</v>
      </c>
      <c r="G402" s="10"/>
      <c r="H402" s="10"/>
      <c r="I402" s="81"/>
      <c r="J402" s="81"/>
      <c r="K402" s="83"/>
      <c r="L402" s="83"/>
    </row>
    <row r="403" spans="1:12" x14ac:dyDescent="0.25">
      <c r="A403" s="143" t="s">
        <v>275</v>
      </c>
      <c r="B403" s="144"/>
      <c r="C403" s="16" t="s">
        <v>258</v>
      </c>
      <c r="D403" s="16"/>
      <c r="E403" s="17">
        <f>SUM(E405:E411)</f>
        <v>586585.35</v>
      </c>
      <c r="F403" s="17">
        <f>SUM(F405:F411)</f>
        <v>578585.35</v>
      </c>
      <c r="G403" s="17">
        <f>SUM(G405:G411)</f>
        <v>462064</v>
      </c>
      <c r="H403" s="17">
        <f>SUM(H405:H411)</f>
        <v>8000</v>
      </c>
      <c r="I403" s="81"/>
      <c r="J403" s="81"/>
      <c r="K403" s="83"/>
      <c r="L403" s="83"/>
    </row>
    <row r="404" spans="1:12" x14ac:dyDescent="0.25">
      <c r="A404" s="6"/>
      <c r="B404" s="145" t="s">
        <v>18</v>
      </c>
      <c r="C404" s="146"/>
      <c r="D404" s="146"/>
      <c r="E404" s="146"/>
      <c r="F404" s="146"/>
      <c r="G404" s="146"/>
      <c r="H404" s="147"/>
      <c r="I404" s="81"/>
      <c r="J404" s="81"/>
      <c r="K404" s="83"/>
      <c r="L404" s="83"/>
    </row>
    <row r="405" spans="1:12" x14ac:dyDescent="0.25">
      <c r="A405" s="132" t="s">
        <v>180</v>
      </c>
      <c r="B405" s="150" t="s">
        <v>181</v>
      </c>
      <c r="C405" s="5" t="s">
        <v>257</v>
      </c>
      <c r="D405" s="5" t="s">
        <v>56</v>
      </c>
      <c r="E405" s="10">
        <f t="shared" ref="E405:E411" si="30">SUM(F405+H405)</f>
        <v>302012</v>
      </c>
      <c r="F405" s="10">
        <v>302012</v>
      </c>
      <c r="G405" s="10">
        <v>252596</v>
      </c>
      <c r="H405" s="10"/>
      <c r="I405" s="81"/>
      <c r="J405" s="81"/>
      <c r="K405" s="83"/>
      <c r="L405" s="83"/>
    </row>
    <row r="406" spans="1:12" x14ac:dyDescent="0.25">
      <c r="A406" s="133"/>
      <c r="B406" s="155"/>
      <c r="C406" s="5" t="s">
        <v>368</v>
      </c>
      <c r="D406" s="5" t="s">
        <v>185</v>
      </c>
      <c r="E406" s="10">
        <f t="shared" si="30"/>
        <v>218751</v>
      </c>
      <c r="F406" s="10">
        <v>218751</v>
      </c>
      <c r="G406" s="10">
        <v>209468</v>
      </c>
      <c r="H406" s="10"/>
      <c r="I406" s="81"/>
      <c r="J406" s="72"/>
      <c r="K406" s="83"/>
      <c r="L406" s="83"/>
    </row>
    <row r="407" spans="1:12" x14ac:dyDescent="0.25">
      <c r="A407" s="133"/>
      <c r="B407" s="155"/>
      <c r="C407" s="5" t="s">
        <v>259</v>
      </c>
      <c r="D407" s="45" t="s">
        <v>322</v>
      </c>
      <c r="E407" s="49">
        <f t="shared" si="30"/>
        <v>20000</v>
      </c>
      <c r="F407" s="49">
        <v>14000</v>
      </c>
      <c r="G407" s="45"/>
      <c r="H407" s="45">
        <v>6000</v>
      </c>
      <c r="I407" s="81"/>
      <c r="J407" s="72"/>
      <c r="K407" s="83"/>
      <c r="L407" s="83"/>
    </row>
    <row r="408" spans="1:12" x14ac:dyDescent="0.25">
      <c r="A408" s="133"/>
      <c r="B408" s="155"/>
      <c r="C408" s="5" t="s">
        <v>260</v>
      </c>
      <c r="D408" s="59" t="s">
        <v>323</v>
      </c>
      <c r="E408" s="60">
        <f t="shared" si="30"/>
        <v>3622.35</v>
      </c>
      <c r="F408" s="60">
        <v>3622.35</v>
      </c>
      <c r="G408" s="60"/>
      <c r="H408" s="60"/>
      <c r="I408" s="81"/>
      <c r="J408" s="81"/>
      <c r="K408" s="83"/>
      <c r="L408" s="83"/>
    </row>
    <row r="409" spans="1:12" x14ac:dyDescent="0.25">
      <c r="A409" s="134"/>
      <c r="B409" s="151"/>
      <c r="C409" s="5" t="s">
        <v>411</v>
      </c>
      <c r="D409" s="5" t="s">
        <v>58</v>
      </c>
      <c r="E409" s="10">
        <f t="shared" si="30"/>
        <v>41000</v>
      </c>
      <c r="F409" s="10">
        <v>39000</v>
      </c>
      <c r="G409" s="10"/>
      <c r="H409" s="10">
        <v>2000</v>
      </c>
      <c r="I409" s="81"/>
      <c r="J409" s="81"/>
      <c r="K409" s="83"/>
      <c r="L409" s="83"/>
    </row>
    <row r="410" spans="1:12" x14ac:dyDescent="0.25">
      <c r="A410" s="141" t="s">
        <v>26</v>
      </c>
      <c r="B410" s="156" t="s">
        <v>27</v>
      </c>
      <c r="C410" s="5" t="s">
        <v>452</v>
      </c>
      <c r="D410" s="5" t="s">
        <v>56</v>
      </c>
      <c r="E410" s="10">
        <f t="shared" si="30"/>
        <v>0</v>
      </c>
      <c r="F410" s="10"/>
      <c r="G410" s="10"/>
      <c r="H410" s="10"/>
      <c r="I410" s="81"/>
      <c r="J410" s="81"/>
      <c r="K410" s="83"/>
      <c r="L410" s="83"/>
    </row>
    <row r="411" spans="1:12" ht="25.5" customHeight="1" x14ac:dyDescent="0.25">
      <c r="A411" s="142"/>
      <c r="B411" s="157"/>
      <c r="C411" s="9" t="s">
        <v>509</v>
      </c>
      <c r="D411" s="5" t="s">
        <v>57</v>
      </c>
      <c r="E411" s="10">
        <f t="shared" si="30"/>
        <v>1200</v>
      </c>
      <c r="F411" s="10">
        <v>1200</v>
      </c>
      <c r="G411" s="10"/>
      <c r="H411" s="10"/>
      <c r="I411" s="81"/>
      <c r="J411" s="81"/>
      <c r="K411" s="83"/>
      <c r="L411" s="83"/>
    </row>
    <row r="412" spans="1:12" x14ac:dyDescent="0.25">
      <c r="A412" s="143" t="s">
        <v>281</v>
      </c>
      <c r="B412" s="144"/>
      <c r="C412" s="16" t="s">
        <v>344</v>
      </c>
      <c r="D412" s="16"/>
      <c r="E412" s="17">
        <f>SUM(E414:E419)</f>
        <v>661329.47</v>
      </c>
      <c r="F412" s="17">
        <f>SUM(F414:F419)</f>
        <v>659329.47</v>
      </c>
      <c r="G412" s="17">
        <f>SUM(G414:G419)</f>
        <v>499230</v>
      </c>
      <c r="H412" s="17">
        <f>SUM(H414:H419)</f>
        <v>2000</v>
      </c>
      <c r="I412" s="83"/>
      <c r="J412" s="83"/>
      <c r="K412" s="83"/>
      <c r="L412" s="83"/>
    </row>
    <row r="413" spans="1:12" x14ac:dyDescent="0.25">
      <c r="A413" s="6"/>
      <c r="B413" s="145" t="s">
        <v>18</v>
      </c>
      <c r="C413" s="146"/>
      <c r="D413" s="146"/>
      <c r="E413" s="146"/>
      <c r="F413" s="146"/>
      <c r="G413" s="146"/>
      <c r="H413" s="147"/>
      <c r="I413" s="83"/>
      <c r="J413" s="83"/>
      <c r="K413" s="83"/>
      <c r="L413" s="83"/>
    </row>
    <row r="414" spans="1:12" x14ac:dyDescent="0.25">
      <c r="A414" s="132" t="s">
        <v>180</v>
      </c>
      <c r="B414" s="150" t="s">
        <v>181</v>
      </c>
      <c r="C414" s="5" t="s">
        <v>345</v>
      </c>
      <c r="D414" s="10" t="s">
        <v>56</v>
      </c>
      <c r="E414" s="10">
        <f t="shared" ref="E414:E419" si="31">SUM(F414+H414)</f>
        <v>297641</v>
      </c>
      <c r="F414" s="10">
        <v>297641</v>
      </c>
      <c r="G414" s="10">
        <v>246418</v>
      </c>
      <c r="H414" s="10"/>
      <c r="I414" s="83"/>
      <c r="J414" s="83"/>
      <c r="K414" s="83"/>
      <c r="L414" s="83"/>
    </row>
    <row r="415" spans="1:12" x14ac:dyDescent="0.25">
      <c r="A415" s="133"/>
      <c r="B415" s="155"/>
      <c r="C415" s="5" t="s">
        <v>346</v>
      </c>
      <c r="D415" s="10" t="s">
        <v>185</v>
      </c>
      <c r="E415" s="10">
        <f t="shared" si="31"/>
        <v>266949</v>
      </c>
      <c r="F415" s="10">
        <v>266949</v>
      </c>
      <c r="G415" s="10">
        <v>252812</v>
      </c>
      <c r="H415" s="10"/>
      <c r="I415" s="81"/>
      <c r="J415" s="83"/>
      <c r="K415" s="83"/>
      <c r="L415" s="83"/>
    </row>
    <row r="416" spans="1:12" x14ac:dyDescent="0.25">
      <c r="A416" s="133"/>
      <c r="B416" s="155"/>
      <c r="C416" s="5" t="s">
        <v>347</v>
      </c>
      <c r="D416" s="45" t="s">
        <v>322</v>
      </c>
      <c r="E416" s="49">
        <f t="shared" si="31"/>
        <v>20000</v>
      </c>
      <c r="F416" s="49">
        <v>20000</v>
      </c>
      <c r="G416" s="45"/>
      <c r="H416" s="45"/>
      <c r="I416" s="81"/>
      <c r="J416" s="83"/>
      <c r="K416" s="83"/>
      <c r="L416" s="83"/>
    </row>
    <row r="417" spans="1:12" x14ac:dyDescent="0.25">
      <c r="A417" s="133"/>
      <c r="B417" s="155"/>
      <c r="C417" s="5" t="s">
        <v>390</v>
      </c>
      <c r="D417" s="60" t="s">
        <v>323</v>
      </c>
      <c r="E417" s="60">
        <f t="shared" si="31"/>
        <v>6739.47</v>
      </c>
      <c r="F417" s="60">
        <v>6739.47</v>
      </c>
      <c r="G417" s="60"/>
      <c r="H417" s="60"/>
      <c r="I417" s="81"/>
      <c r="J417" s="83"/>
      <c r="K417" s="83"/>
      <c r="L417" s="83"/>
    </row>
    <row r="418" spans="1:12" x14ac:dyDescent="0.25">
      <c r="A418" s="134"/>
      <c r="B418" s="151"/>
      <c r="C418" s="5" t="s">
        <v>391</v>
      </c>
      <c r="D418" s="10" t="s">
        <v>58</v>
      </c>
      <c r="E418" s="10">
        <f t="shared" si="31"/>
        <v>70000</v>
      </c>
      <c r="F418" s="10">
        <v>68000</v>
      </c>
      <c r="G418" s="10"/>
      <c r="H418" s="10">
        <v>2000</v>
      </c>
      <c r="I418" s="81"/>
      <c r="J418" s="83"/>
      <c r="K418" s="83"/>
      <c r="L418" s="83"/>
    </row>
    <row r="419" spans="1:12" ht="26.25" customHeight="1" x14ac:dyDescent="0.25">
      <c r="A419" s="7" t="s">
        <v>26</v>
      </c>
      <c r="B419" s="24" t="s">
        <v>27</v>
      </c>
      <c r="C419" s="9" t="s">
        <v>453</v>
      </c>
      <c r="D419" s="10" t="s">
        <v>57</v>
      </c>
      <c r="E419" s="10">
        <f t="shared" si="31"/>
        <v>0</v>
      </c>
      <c r="F419" s="10">
        <v>0</v>
      </c>
      <c r="G419" s="10"/>
      <c r="H419" s="10"/>
      <c r="I419" s="81"/>
      <c r="J419" s="83"/>
      <c r="K419" s="83"/>
      <c r="L419" s="83"/>
    </row>
    <row r="420" spans="1:12" x14ac:dyDescent="0.25">
      <c r="A420" s="143" t="s">
        <v>285</v>
      </c>
      <c r="B420" s="144"/>
      <c r="C420" s="16" t="s">
        <v>262</v>
      </c>
      <c r="D420" s="16"/>
      <c r="E420" s="17">
        <f>SUM(E422:E428)</f>
        <v>870062.4</v>
      </c>
      <c r="F420" s="17">
        <f>SUM(F422:F428)</f>
        <v>870062.4</v>
      </c>
      <c r="G420" s="17">
        <f>SUM(G422:G428)</f>
        <v>643642</v>
      </c>
      <c r="H420" s="17">
        <f>SUM(H422:H428)</f>
        <v>0</v>
      </c>
      <c r="I420" s="81"/>
      <c r="J420" s="83"/>
      <c r="K420" s="83"/>
      <c r="L420" s="83"/>
    </row>
    <row r="421" spans="1:12" x14ac:dyDescent="0.25">
      <c r="A421" s="6"/>
      <c r="B421" s="220" t="s">
        <v>18</v>
      </c>
      <c r="C421" s="221"/>
      <c r="D421" s="221"/>
      <c r="E421" s="221"/>
      <c r="F421" s="221"/>
      <c r="G421" s="221"/>
      <c r="H421" s="222"/>
      <c r="I421" s="81"/>
      <c r="J421" s="83"/>
      <c r="K421" s="83"/>
      <c r="L421" s="83"/>
    </row>
    <row r="422" spans="1:12" x14ac:dyDescent="0.25">
      <c r="A422" s="132" t="s">
        <v>180</v>
      </c>
      <c r="B422" s="150" t="s">
        <v>181</v>
      </c>
      <c r="C422" s="5" t="s">
        <v>263</v>
      </c>
      <c r="D422" s="5" t="s">
        <v>56</v>
      </c>
      <c r="E422" s="10">
        <f t="shared" ref="E422:E428" si="32">SUM(F422+H422)</f>
        <v>355102</v>
      </c>
      <c r="F422" s="10">
        <v>355102</v>
      </c>
      <c r="G422" s="10">
        <v>266795</v>
      </c>
      <c r="H422" s="10"/>
      <c r="I422" s="81"/>
      <c r="J422" s="83"/>
      <c r="K422" s="83"/>
      <c r="L422" s="83"/>
    </row>
    <row r="423" spans="1:12" x14ac:dyDescent="0.25">
      <c r="A423" s="133"/>
      <c r="B423" s="155"/>
      <c r="C423" s="5" t="s">
        <v>369</v>
      </c>
      <c r="D423" s="5" t="s">
        <v>185</v>
      </c>
      <c r="E423" s="10">
        <f t="shared" si="32"/>
        <v>393100</v>
      </c>
      <c r="F423" s="10">
        <v>393100</v>
      </c>
      <c r="G423" s="10">
        <v>376447</v>
      </c>
      <c r="H423" s="10"/>
      <c r="I423" s="81"/>
      <c r="J423" s="83"/>
      <c r="K423" s="83"/>
      <c r="L423" s="83"/>
    </row>
    <row r="424" spans="1:12" x14ac:dyDescent="0.25">
      <c r="A424" s="133"/>
      <c r="B424" s="155"/>
      <c r="C424" s="5" t="s">
        <v>305</v>
      </c>
      <c r="D424" s="45" t="s">
        <v>322</v>
      </c>
      <c r="E424" s="49">
        <f t="shared" si="32"/>
        <v>20000</v>
      </c>
      <c r="F424" s="49">
        <v>20000</v>
      </c>
      <c r="G424" s="45"/>
      <c r="H424" s="45"/>
      <c r="I424" s="81"/>
      <c r="J424" s="83"/>
      <c r="K424" s="83"/>
      <c r="L424" s="83"/>
    </row>
    <row r="425" spans="1:12" x14ac:dyDescent="0.25">
      <c r="A425" s="133"/>
      <c r="B425" s="155"/>
      <c r="C425" s="5" t="s">
        <v>348</v>
      </c>
      <c r="D425" s="59" t="s">
        <v>323</v>
      </c>
      <c r="E425" s="60">
        <f t="shared" si="32"/>
        <v>11740.4</v>
      </c>
      <c r="F425" s="60">
        <v>11740.4</v>
      </c>
      <c r="G425" s="60"/>
      <c r="H425" s="60"/>
      <c r="I425" s="81"/>
      <c r="J425" s="83"/>
      <c r="K425" s="83"/>
      <c r="L425" s="83"/>
    </row>
    <row r="426" spans="1:12" x14ac:dyDescent="0.25">
      <c r="A426" s="134"/>
      <c r="B426" s="151"/>
      <c r="C426" s="9" t="s">
        <v>392</v>
      </c>
      <c r="D426" s="5" t="s">
        <v>58</v>
      </c>
      <c r="E426" s="10">
        <f t="shared" si="32"/>
        <v>32800</v>
      </c>
      <c r="F426" s="10">
        <v>32800</v>
      </c>
      <c r="G426" s="10">
        <v>400</v>
      </c>
      <c r="H426" s="10"/>
      <c r="I426" s="81"/>
      <c r="J426" s="83"/>
      <c r="K426" s="83"/>
      <c r="L426" s="83"/>
    </row>
    <row r="427" spans="1:12" x14ac:dyDescent="0.25">
      <c r="A427" s="141" t="s">
        <v>26</v>
      </c>
      <c r="B427" s="156" t="s">
        <v>27</v>
      </c>
      <c r="C427" s="9" t="s">
        <v>454</v>
      </c>
      <c r="D427" s="5" t="s">
        <v>56</v>
      </c>
      <c r="E427" s="10">
        <f t="shared" si="32"/>
        <v>20320</v>
      </c>
      <c r="F427" s="10">
        <v>20320</v>
      </c>
      <c r="G427" s="10"/>
      <c r="H427" s="10"/>
      <c r="I427" s="81"/>
      <c r="J427" s="83"/>
      <c r="K427" s="83"/>
      <c r="L427" s="83"/>
    </row>
    <row r="428" spans="1:12" ht="31.5" customHeight="1" x14ac:dyDescent="0.25">
      <c r="A428" s="142"/>
      <c r="B428" s="157"/>
      <c r="C428" s="9" t="s">
        <v>510</v>
      </c>
      <c r="D428" s="5" t="s">
        <v>57</v>
      </c>
      <c r="E428" s="10">
        <f t="shared" si="32"/>
        <v>37000</v>
      </c>
      <c r="F428" s="10">
        <v>37000</v>
      </c>
      <c r="G428" s="10"/>
      <c r="H428" s="10"/>
      <c r="I428" s="81"/>
      <c r="J428" s="83"/>
      <c r="K428" s="83"/>
      <c r="L428" s="83"/>
    </row>
    <row r="429" spans="1:12" x14ac:dyDescent="0.25">
      <c r="A429" s="143" t="s">
        <v>286</v>
      </c>
      <c r="B429" s="144"/>
      <c r="C429" s="16" t="s">
        <v>265</v>
      </c>
      <c r="D429" s="16"/>
      <c r="E429" s="17">
        <f>SUM(E431:E437)</f>
        <v>644560.6</v>
      </c>
      <c r="F429" s="17">
        <f>SUM(F431:F437)</f>
        <v>628060.6</v>
      </c>
      <c r="G429" s="17">
        <f>SUM(G431:G437)</f>
        <v>497891</v>
      </c>
      <c r="H429" s="17">
        <f>SUM(H431:H437)</f>
        <v>16500</v>
      </c>
      <c r="I429" s="81"/>
      <c r="J429" s="83"/>
      <c r="K429" s="83"/>
      <c r="L429" s="83"/>
    </row>
    <row r="430" spans="1:12" ht="28.5" customHeight="1" x14ac:dyDescent="0.25">
      <c r="A430" s="6"/>
      <c r="B430" s="220" t="s">
        <v>18</v>
      </c>
      <c r="C430" s="221"/>
      <c r="D430" s="221"/>
      <c r="E430" s="221"/>
      <c r="F430" s="221"/>
      <c r="G430" s="221"/>
      <c r="H430" s="222"/>
      <c r="I430" s="81"/>
      <c r="J430" s="83"/>
      <c r="K430" s="83"/>
      <c r="L430" s="83"/>
    </row>
    <row r="431" spans="1:12" x14ac:dyDescent="0.25">
      <c r="A431" s="132" t="s">
        <v>180</v>
      </c>
      <c r="B431" s="150" t="s">
        <v>181</v>
      </c>
      <c r="C431" s="5" t="s">
        <v>266</v>
      </c>
      <c r="D431" s="5" t="s">
        <v>56</v>
      </c>
      <c r="E431" s="10">
        <f t="shared" ref="E431:E437" si="33">SUM(F431+H431)</f>
        <v>330903</v>
      </c>
      <c r="F431" s="10">
        <v>330903</v>
      </c>
      <c r="G431" s="10">
        <v>273415</v>
      </c>
      <c r="H431" s="10"/>
      <c r="I431" s="81"/>
      <c r="J431" s="83"/>
      <c r="K431" s="83"/>
      <c r="L431" s="83"/>
    </row>
    <row r="432" spans="1:12" x14ac:dyDescent="0.25">
      <c r="A432" s="133"/>
      <c r="B432" s="155"/>
      <c r="C432" s="5" t="s">
        <v>267</v>
      </c>
      <c r="D432" s="5" t="s">
        <v>185</v>
      </c>
      <c r="E432" s="10">
        <f t="shared" si="33"/>
        <v>235712</v>
      </c>
      <c r="F432" s="10">
        <v>235712</v>
      </c>
      <c r="G432" s="10">
        <v>224476</v>
      </c>
      <c r="H432" s="10"/>
      <c r="I432" s="81"/>
      <c r="J432" s="83"/>
      <c r="K432" s="83"/>
      <c r="L432" s="83"/>
    </row>
    <row r="433" spans="1:12" x14ac:dyDescent="0.25">
      <c r="A433" s="133"/>
      <c r="B433" s="155"/>
      <c r="C433" s="5" t="s">
        <v>268</v>
      </c>
      <c r="D433" s="45" t="s">
        <v>322</v>
      </c>
      <c r="E433" s="49">
        <f t="shared" si="33"/>
        <v>20000</v>
      </c>
      <c r="F433" s="49">
        <v>3500</v>
      </c>
      <c r="G433" s="45"/>
      <c r="H433" s="45">
        <v>16500</v>
      </c>
      <c r="I433" s="81"/>
      <c r="J433" s="83"/>
      <c r="K433" s="83"/>
      <c r="L433" s="83"/>
    </row>
    <row r="434" spans="1:12" ht="18.75" customHeight="1" x14ac:dyDescent="0.25">
      <c r="A434" s="133"/>
      <c r="B434" s="155"/>
      <c r="C434" s="5" t="s">
        <v>320</v>
      </c>
      <c r="D434" s="59" t="s">
        <v>323</v>
      </c>
      <c r="E434" s="60">
        <f t="shared" si="33"/>
        <v>3045.6</v>
      </c>
      <c r="F434" s="60">
        <v>3045.6</v>
      </c>
      <c r="G434" s="60"/>
      <c r="H434" s="60"/>
      <c r="I434" s="81"/>
      <c r="J434" s="83"/>
      <c r="K434" s="83"/>
      <c r="L434" s="83"/>
    </row>
    <row r="435" spans="1:12" ht="17.25" customHeight="1" x14ac:dyDescent="0.25">
      <c r="A435" s="134"/>
      <c r="B435" s="151"/>
      <c r="C435" s="5" t="s">
        <v>327</v>
      </c>
      <c r="D435" s="5" t="s">
        <v>58</v>
      </c>
      <c r="E435" s="10">
        <f t="shared" si="33"/>
        <v>48000</v>
      </c>
      <c r="F435" s="10">
        <v>48000</v>
      </c>
      <c r="G435" s="10"/>
      <c r="H435" s="10"/>
      <c r="I435" s="81"/>
      <c r="J435" s="83"/>
      <c r="K435" s="83"/>
      <c r="L435" s="83"/>
    </row>
    <row r="436" spans="1:12" ht="17.25" customHeight="1" x14ac:dyDescent="0.25">
      <c r="A436" s="141" t="s">
        <v>26</v>
      </c>
      <c r="B436" s="156" t="s">
        <v>27</v>
      </c>
      <c r="C436" s="5" t="s">
        <v>455</v>
      </c>
      <c r="D436" s="5" t="s">
        <v>56</v>
      </c>
      <c r="E436" s="10">
        <f t="shared" si="33"/>
        <v>1900</v>
      </c>
      <c r="F436" s="10">
        <v>1900</v>
      </c>
      <c r="G436" s="10"/>
      <c r="H436" s="10"/>
      <c r="I436" s="81"/>
      <c r="J436" s="83"/>
      <c r="K436" s="83"/>
      <c r="L436" s="83"/>
    </row>
    <row r="437" spans="1:12" ht="18" customHeight="1" x14ac:dyDescent="0.25">
      <c r="A437" s="142"/>
      <c r="B437" s="157"/>
      <c r="C437" s="9" t="s">
        <v>511</v>
      </c>
      <c r="D437" s="5" t="s">
        <v>57</v>
      </c>
      <c r="E437" s="10">
        <f t="shared" si="33"/>
        <v>5000</v>
      </c>
      <c r="F437" s="10">
        <v>5000</v>
      </c>
      <c r="G437" s="10"/>
      <c r="H437" s="10"/>
      <c r="I437" s="81"/>
      <c r="J437" s="83"/>
      <c r="K437" s="83"/>
      <c r="L437" s="83"/>
    </row>
    <row r="438" spans="1:12" x14ac:dyDescent="0.25">
      <c r="A438" s="189" t="s">
        <v>295</v>
      </c>
      <c r="B438" s="190"/>
      <c r="C438" s="16" t="s">
        <v>270</v>
      </c>
      <c r="D438" s="16"/>
      <c r="E438" s="17">
        <f>SUM(E440:E445)</f>
        <v>157830.44</v>
      </c>
      <c r="F438" s="17">
        <f>SUM(F440:F445)</f>
        <v>157830.44</v>
      </c>
      <c r="G438" s="17">
        <f>SUM(G440:G445)</f>
        <v>123595</v>
      </c>
      <c r="H438" s="17">
        <f>SUM(H440:H445)</f>
        <v>0</v>
      </c>
      <c r="I438" s="81"/>
      <c r="J438" s="83"/>
      <c r="K438" s="83"/>
      <c r="L438" s="83"/>
    </row>
    <row r="439" spans="1:12" ht="27" customHeight="1" x14ac:dyDescent="0.25">
      <c r="A439" s="6"/>
      <c r="B439" s="220" t="s">
        <v>18</v>
      </c>
      <c r="C439" s="221"/>
      <c r="D439" s="221"/>
      <c r="E439" s="221"/>
      <c r="F439" s="221"/>
      <c r="G439" s="221"/>
      <c r="H439" s="222"/>
      <c r="I439" s="81"/>
      <c r="J439" s="83"/>
      <c r="K439" s="83"/>
      <c r="L439" s="83"/>
    </row>
    <row r="440" spans="1:12" ht="25.5" customHeight="1" x14ac:dyDescent="0.25">
      <c r="A440" s="132" t="s">
        <v>180</v>
      </c>
      <c r="B440" s="150" t="s">
        <v>181</v>
      </c>
      <c r="C440" s="5" t="s">
        <v>271</v>
      </c>
      <c r="D440" s="5" t="s">
        <v>56</v>
      </c>
      <c r="E440" s="10">
        <f t="shared" ref="E440:E445" si="34">SUM(F440+H440)</f>
        <v>125973</v>
      </c>
      <c r="F440" s="10">
        <v>125973</v>
      </c>
      <c r="G440" s="10">
        <v>103895</v>
      </c>
      <c r="H440" s="10"/>
      <c r="I440" s="81"/>
      <c r="J440" s="83"/>
      <c r="K440" s="83"/>
      <c r="L440" s="83"/>
    </row>
    <row r="441" spans="1:12" ht="18" customHeight="1" x14ac:dyDescent="0.25">
      <c r="A441" s="133"/>
      <c r="B441" s="155"/>
      <c r="C441" s="5" t="s">
        <v>272</v>
      </c>
      <c r="D441" s="5" t="s">
        <v>185</v>
      </c>
      <c r="E441" s="10">
        <f t="shared" si="34"/>
        <v>20653</v>
      </c>
      <c r="F441" s="10">
        <v>20653</v>
      </c>
      <c r="G441" s="10">
        <v>19700</v>
      </c>
      <c r="H441" s="10"/>
      <c r="I441" s="81"/>
      <c r="J441" s="83"/>
      <c r="K441" s="83"/>
      <c r="L441" s="83"/>
    </row>
    <row r="442" spans="1:12" ht="15" customHeight="1" x14ac:dyDescent="0.25">
      <c r="A442" s="133"/>
      <c r="B442" s="155"/>
      <c r="C442" s="5" t="s">
        <v>273</v>
      </c>
      <c r="D442" s="45" t="s">
        <v>322</v>
      </c>
      <c r="E442" s="49">
        <f t="shared" si="34"/>
        <v>4000</v>
      </c>
      <c r="F442" s="49">
        <v>4000</v>
      </c>
      <c r="G442" s="45"/>
      <c r="H442" s="45"/>
      <c r="I442" s="81"/>
      <c r="J442" s="83"/>
      <c r="K442" s="83"/>
      <c r="L442" s="83"/>
    </row>
    <row r="443" spans="1:12" ht="15" customHeight="1" x14ac:dyDescent="0.25">
      <c r="A443" s="133"/>
      <c r="B443" s="155"/>
      <c r="C443" s="5" t="s">
        <v>274</v>
      </c>
      <c r="D443" s="59" t="s">
        <v>323</v>
      </c>
      <c r="E443" s="60">
        <f t="shared" si="34"/>
        <v>2034.44</v>
      </c>
      <c r="F443" s="60">
        <v>2034.44</v>
      </c>
      <c r="G443" s="60"/>
      <c r="H443" s="60"/>
      <c r="I443" s="81"/>
      <c r="J443" s="83"/>
      <c r="K443" s="83"/>
      <c r="L443" s="83"/>
    </row>
    <row r="444" spans="1:12" ht="15" customHeight="1" x14ac:dyDescent="0.25">
      <c r="A444" s="134"/>
      <c r="B444" s="151"/>
      <c r="C444" s="5" t="s">
        <v>321</v>
      </c>
      <c r="D444" s="5" t="s">
        <v>58</v>
      </c>
      <c r="E444" s="10">
        <f t="shared" si="34"/>
        <v>5170</v>
      </c>
      <c r="F444" s="10">
        <v>5170</v>
      </c>
      <c r="G444" s="10"/>
      <c r="H444" s="10"/>
      <c r="I444" s="83"/>
      <c r="J444" s="83"/>
      <c r="K444" s="83"/>
      <c r="L444" s="83"/>
    </row>
    <row r="445" spans="1:12" ht="25.5" x14ac:dyDescent="0.25">
      <c r="A445" s="7" t="s">
        <v>26</v>
      </c>
      <c r="B445" s="24" t="s">
        <v>27</v>
      </c>
      <c r="C445" s="9" t="s">
        <v>456</v>
      </c>
      <c r="D445" s="5" t="s">
        <v>57</v>
      </c>
      <c r="E445" s="10">
        <f t="shared" si="34"/>
        <v>0</v>
      </c>
      <c r="F445" s="10">
        <v>0</v>
      </c>
      <c r="G445" s="10"/>
      <c r="H445" s="10"/>
      <c r="I445" s="83"/>
      <c r="J445" s="83"/>
      <c r="K445" s="83"/>
      <c r="L445" s="83"/>
    </row>
    <row r="446" spans="1:12" ht="34.5" customHeight="1" x14ac:dyDescent="0.25">
      <c r="A446" s="189" t="s">
        <v>287</v>
      </c>
      <c r="B446" s="190"/>
      <c r="C446" s="16" t="s">
        <v>276</v>
      </c>
      <c r="D446" s="16"/>
      <c r="E446" s="17">
        <f>SUM(E448:E454)</f>
        <v>127834.93</v>
      </c>
      <c r="F446" s="17">
        <f>SUM(F448:F454)</f>
        <v>126834.93</v>
      </c>
      <c r="G446" s="17">
        <f>SUM(G448:G454)</f>
        <v>86238</v>
      </c>
      <c r="H446" s="17">
        <f>SUM(H448:H454)</f>
        <v>1000</v>
      </c>
      <c r="I446" s="83"/>
      <c r="J446" s="83"/>
      <c r="K446" s="83"/>
      <c r="L446" s="83"/>
    </row>
    <row r="447" spans="1:12" ht="21" customHeight="1" x14ac:dyDescent="0.25">
      <c r="A447" s="6"/>
      <c r="B447" s="220" t="s">
        <v>18</v>
      </c>
      <c r="C447" s="221"/>
      <c r="D447" s="221"/>
      <c r="E447" s="221"/>
      <c r="F447" s="221"/>
      <c r="G447" s="221"/>
      <c r="H447" s="222"/>
      <c r="I447" s="83"/>
      <c r="J447" s="83"/>
      <c r="K447" s="83"/>
      <c r="L447" s="83"/>
    </row>
    <row r="448" spans="1:12" ht="15.75" customHeight="1" x14ac:dyDescent="0.25">
      <c r="A448" s="132" t="s">
        <v>180</v>
      </c>
      <c r="B448" s="150" t="s">
        <v>181</v>
      </c>
      <c r="C448" s="5" t="s">
        <v>277</v>
      </c>
      <c r="D448" s="5" t="s">
        <v>56</v>
      </c>
      <c r="E448" s="10">
        <f t="shared" ref="E448:E454" si="35">SUM(F448+H448)</f>
        <v>93245.5</v>
      </c>
      <c r="F448" s="10">
        <v>93245.5</v>
      </c>
      <c r="G448" s="10">
        <v>69453</v>
      </c>
      <c r="H448" s="10"/>
      <c r="I448" s="83"/>
      <c r="J448" s="83"/>
      <c r="K448" s="83"/>
      <c r="L448" s="83"/>
    </row>
    <row r="449" spans="1:12" ht="20.25" customHeight="1" x14ac:dyDescent="0.25">
      <c r="A449" s="133"/>
      <c r="B449" s="155"/>
      <c r="C449" s="5" t="s">
        <v>278</v>
      </c>
      <c r="D449" s="5" t="s">
        <v>185</v>
      </c>
      <c r="E449" s="10">
        <f t="shared" si="35"/>
        <v>17668</v>
      </c>
      <c r="F449" s="10">
        <v>17668</v>
      </c>
      <c r="G449" s="10">
        <v>16785</v>
      </c>
      <c r="H449" s="10"/>
      <c r="I449" s="81"/>
      <c r="J449" s="83"/>
      <c r="K449" s="83"/>
      <c r="L449" s="83"/>
    </row>
    <row r="450" spans="1:12" ht="20.25" customHeight="1" x14ac:dyDescent="0.25">
      <c r="A450" s="133"/>
      <c r="B450" s="155"/>
      <c r="C450" s="5" t="s">
        <v>279</v>
      </c>
      <c r="D450" s="45" t="s">
        <v>322</v>
      </c>
      <c r="E450" s="49">
        <f t="shared" si="35"/>
        <v>10000</v>
      </c>
      <c r="F450" s="49">
        <v>10000</v>
      </c>
      <c r="G450" s="45"/>
      <c r="H450" s="45"/>
      <c r="I450" s="81"/>
      <c r="J450" s="83"/>
      <c r="K450" s="83"/>
      <c r="L450" s="83"/>
    </row>
    <row r="451" spans="1:12" ht="19.5" customHeight="1" x14ac:dyDescent="0.25">
      <c r="A451" s="133"/>
      <c r="B451" s="155"/>
      <c r="C451" s="5" t="s">
        <v>280</v>
      </c>
      <c r="D451" s="59" t="s">
        <v>323</v>
      </c>
      <c r="E451" s="60">
        <f t="shared" si="35"/>
        <v>1094.93</v>
      </c>
      <c r="F451" s="60">
        <v>1094.93</v>
      </c>
      <c r="G451" s="60"/>
      <c r="H451" s="60"/>
      <c r="I451" s="83"/>
      <c r="J451" s="83"/>
      <c r="K451" s="83"/>
      <c r="L451" s="83"/>
    </row>
    <row r="452" spans="1:12" x14ac:dyDescent="0.25">
      <c r="A452" s="134"/>
      <c r="B452" s="151"/>
      <c r="C452" s="5" t="s">
        <v>349</v>
      </c>
      <c r="D452" s="5" t="s">
        <v>58</v>
      </c>
      <c r="E452" s="10">
        <f t="shared" si="35"/>
        <v>4700</v>
      </c>
      <c r="F452" s="10">
        <v>3700</v>
      </c>
      <c r="G452" s="10"/>
      <c r="H452" s="10">
        <v>1000</v>
      </c>
      <c r="I452" s="99"/>
      <c r="J452" s="83"/>
      <c r="K452" s="83"/>
      <c r="L452" s="83"/>
    </row>
    <row r="453" spans="1:12" x14ac:dyDescent="0.25">
      <c r="A453" s="141" t="s">
        <v>26</v>
      </c>
      <c r="B453" s="156" t="s">
        <v>27</v>
      </c>
      <c r="C453" s="5" t="s">
        <v>457</v>
      </c>
      <c r="D453" s="5" t="s">
        <v>56</v>
      </c>
      <c r="E453" s="10">
        <f t="shared" si="35"/>
        <v>126.5</v>
      </c>
      <c r="F453" s="10">
        <v>126.5</v>
      </c>
      <c r="G453" s="10"/>
      <c r="H453" s="10"/>
      <c r="I453" s="99"/>
      <c r="J453" s="83"/>
      <c r="K453" s="83"/>
      <c r="L453" s="83"/>
    </row>
    <row r="454" spans="1:12" ht="24" customHeight="1" x14ac:dyDescent="0.25">
      <c r="A454" s="142"/>
      <c r="B454" s="157"/>
      <c r="C454" s="5" t="s">
        <v>512</v>
      </c>
      <c r="D454" s="5" t="s">
        <v>57</v>
      </c>
      <c r="E454" s="10">
        <f t="shared" si="35"/>
        <v>1000</v>
      </c>
      <c r="F454" s="10">
        <v>1000</v>
      </c>
      <c r="G454" s="10"/>
      <c r="H454" s="10"/>
      <c r="I454" s="100"/>
      <c r="J454" s="83"/>
      <c r="K454" s="83"/>
      <c r="L454" s="83"/>
    </row>
    <row r="455" spans="1:12" ht="25.5" customHeight="1" x14ac:dyDescent="0.25">
      <c r="A455" s="228" t="s">
        <v>329</v>
      </c>
      <c r="B455" s="229"/>
      <c r="C455" s="70" t="s">
        <v>282</v>
      </c>
      <c r="D455" s="8"/>
      <c r="E455" s="17">
        <f>SUM(E457:E459)</f>
        <v>183261</v>
      </c>
      <c r="F455" s="17">
        <f>SUM(F457:F459)</f>
        <v>180561</v>
      </c>
      <c r="G455" s="17">
        <f>SUM(G457:G459)</f>
        <v>108480</v>
      </c>
      <c r="H455" s="17">
        <f>SUM(H457:H459)</f>
        <v>2700</v>
      </c>
      <c r="I455" s="100"/>
      <c r="J455" s="83"/>
      <c r="K455" s="83"/>
      <c r="L455" s="83"/>
    </row>
    <row r="456" spans="1:12" x14ac:dyDescent="0.25">
      <c r="A456" s="7"/>
      <c r="B456" s="230" t="s">
        <v>18</v>
      </c>
      <c r="C456" s="231"/>
      <c r="D456" s="231"/>
      <c r="E456" s="231"/>
      <c r="F456" s="231"/>
      <c r="G456" s="231"/>
      <c r="H456" s="232"/>
      <c r="I456" s="100"/>
      <c r="J456" s="83"/>
      <c r="K456" s="83"/>
      <c r="L456" s="83"/>
    </row>
    <row r="457" spans="1:12" ht="23.25" customHeight="1" x14ac:dyDescent="0.25">
      <c r="A457" s="132" t="s">
        <v>30</v>
      </c>
      <c r="B457" s="150" t="s">
        <v>302</v>
      </c>
      <c r="C457" s="5" t="s">
        <v>283</v>
      </c>
      <c r="D457" s="52" t="s">
        <v>56</v>
      </c>
      <c r="E457" s="10">
        <f>SUM(F457+H457)</f>
        <v>150261</v>
      </c>
      <c r="F457" s="53">
        <v>150261</v>
      </c>
      <c r="G457" s="53">
        <v>108480</v>
      </c>
      <c r="H457" s="58"/>
      <c r="I457" s="218"/>
      <c r="J457" s="219"/>
      <c r="K457" s="83"/>
      <c r="L457" s="83"/>
    </row>
    <row r="458" spans="1:12" ht="23.25" customHeight="1" x14ac:dyDescent="0.25">
      <c r="A458" s="133"/>
      <c r="B458" s="155"/>
      <c r="C458" s="5" t="s">
        <v>370</v>
      </c>
      <c r="D458" s="45" t="s">
        <v>322</v>
      </c>
      <c r="E458" s="49">
        <f>SUM(F458+H458)</f>
        <v>27000</v>
      </c>
      <c r="F458" s="49">
        <v>24300</v>
      </c>
      <c r="G458" s="45"/>
      <c r="H458" s="45">
        <v>2700</v>
      </c>
      <c r="I458" s="106"/>
      <c r="J458" s="105"/>
      <c r="K458" s="83"/>
      <c r="L458" s="83"/>
    </row>
    <row r="459" spans="1:12" ht="28.5" customHeight="1" x14ac:dyDescent="0.25">
      <c r="A459" s="134"/>
      <c r="B459" s="151"/>
      <c r="C459" s="5" t="s">
        <v>284</v>
      </c>
      <c r="D459" s="5" t="s">
        <v>58</v>
      </c>
      <c r="E459" s="10">
        <f>SUM(F459+H459)</f>
        <v>6000</v>
      </c>
      <c r="F459" s="10">
        <v>6000</v>
      </c>
      <c r="G459" s="5"/>
      <c r="H459" s="50"/>
      <c r="I459" s="100"/>
      <c r="J459" s="83"/>
      <c r="K459" s="83"/>
      <c r="L459" s="83"/>
    </row>
    <row r="460" spans="1:12" ht="31.5" customHeight="1" x14ac:dyDescent="0.25">
      <c r="A460" s="233" t="s">
        <v>288</v>
      </c>
      <c r="B460" s="234"/>
      <c r="C460" s="234"/>
      <c r="D460" s="235"/>
      <c r="E460" s="30">
        <f>SUM(E461:E466)</f>
        <v>40883824.130000003</v>
      </c>
      <c r="F460" s="30">
        <f>SUM(F461:F466)</f>
        <v>37546101.130000003</v>
      </c>
      <c r="G460" s="30">
        <f>SUM(G461:G466)</f>
        <v>21581872.469999999</v>
      </c>
      <c r="H460" s="30">
        <f>SUM(H461:H466)</f>
        <v>3337723</v>
      </c>
      <c r="I460" s="72"/>
      <c r="J460" s="83"/>
      <c r="K460" s="83"/>
      <c r="L460" s="83"/>
    </row>
    <row r="461" spans="1:12" ht="23.25" customHeight="1" x14ac:dyDescent="0.25">
      <c r="A461" s="6" t="s">
        <v>14</v>
      </c>
      <c r="B461" s="5" t="s">
        <v>15</v>
      </c>
      <c r="C461" s="5"/>
      <c r="D461" s="5"/>
      <c r="E461" s="10">
        <f t="shared" ref="E461:E466" si="36">SUM(F461+H461)</f>
        <v>4460026.4499999993</v>
      </c>
      <c r="F461" s="10">
        <f>(F15+F18+F19+F20+F21+F41+F42+F45+F46+F57+F58+F59+F66+F67+F68+F75+F76+F77+F85+F86+F87+F88+F98+F99+F100+F101+F102+F108+F109+F110+F111+F120+F121+F122+F132+F133+F134+F135+F144+F145+F146+F156+F157+F158+F159+F160+F167+F168+F169+F170+F180+F181+F182+F183+F202)</f>
        <v>4227576.4499999993</v>
      </c>
      <c r="G461" s="10">
        <f>(G15+G18+G19+G20+G21+G41+G42+G45+G46+G57+G58+G59+G66+G67+G68+G75+G76+G77+G85+G86+G87+G88+G98+G99+G100+G101+G102+G108+G109+G110+G111+G120+G121+G122+G132+G133+G134+G135+G144+G145+G146+G156+G157+G158+G159+G160+G167+G168+G169+G170+G180+G181+G182+G183+G202)</f>
        <v>2671769.9299999997</v>
      </c>
      <c r="H461" s="10">
        <f>(H15+H18+H19+H20+H21+H41+H42+H45+H46+H57+H58+H59+H66+H67+H68+H75+H76+H77+H85+H86+H87+H88+H98+H99+H100+H101+H102+H108+H109+H110+H111+H120+H121+H122+H132+H133+H134+H135+H144+H145+H146+H156+H157+H158+H159+H160+H167+H168+H169+H170+H180+H181+H182+H183+H202)</f>
        <v>232450</v>
      </c>
      <c r="I461" s="65"/>
      <c r="J461" s="65"/>
      <c r="K461" s="65"/>
      <c r="L461" s="83"/>
    </row>
    <row r="462" spans="1:12" ht="30" customHeight="1" x14ac:dyDescent="0.25">
      <c r="A462" s="6" t="s">
        <v>180</v>
      </c>
      <c r="B462" s="25" t="s">
        <v>181</v>
      </c>
      <c r="C462" s="5"/>
      <c r="D462" s="5"/>
      <c r="E462" s="10">
        <f t="shared" si="36"/>
        <v>16682058.560000001</v>
      </c>
      <c r="F462" s="10">
        <f>(F22+F23+F24+F25+F199+F234+F253+F254+F255+F256+F257+F258+F259+F265+F266+F267+F268+F273+F274+F275+F276+F277+F284+F285+F286+F287+F288+F289+F294+F295+F296+F297+F298+F303+F304+F305+F306+F307+F312+F313+F314+F315+F316+F321+F322+F323+F324+F325+F330+F331+F332+F333+F334+F339+F340+F341+F342+F343+F344+F350+F351+F352+F353+F354+F359+F360+F361+F362+F363+F368+F369+F370+F371+F372+F378+F379+F380+F381+F382+F383+F387+F388+F389+F390+F391+F392+F393+F397+F398+F399+F400+F401+F405+F406+F407+F408+F409+F414+F415+F416+F417+F418+F422+F423+F424+F425+F426+F431+F432+F433+F434+F435+F440+F441+F442+F443+F444+F448+F449+F450+F451+F452)</f>
        <v>16385978.560000001</v>
      </c>
      <c r="G462" s="10">
        <f>(G22+G23+G24+G25+G199+G234+G253+G254+G255+G256+G257+G258+G259+G265+G266+G267+G268+G273+G274+G275+G276+G277+G284+G285+G286+G287+G288+G289+G294+G295+G296+G297+G298+G303+G304+G305+G306+G307+G312+G313+G314+G315+G316+G321+G322+G323+G324+G325+G330+G331+G332+G333+G334+G339+G340+G341+G342+G343+G344+G350+G351+G352+G353+G354+G359+G360+G361+G362+G363+G368+G369+G370+G371+G372+G378+G379+G380+G381+G382+G383+G387+G388+G389+G390+G391+G392+G393+G397+G398+G399+G400+G401+G405+G406+G407+G408+G409+G414+G415+G416+G417+G418+G422+G423+G424+G425+G426+G431+G432+G433+G434+G435+G440+G441+G442+G443+G444+G448+G449+G450+G451+G452)</f>
        <v>13379842.530000001</v>
      </c>
      <c r="H462" s="10">
        <f>(H22+H23+H24+H25+H199+H234+H253+H254+H255+H256+H257+H258+H259+H265+H266+H267+H268+H273+H274+H275+H276+H277+H284+H285+H286+H287+H288+H289+H294+H295+H296+H297+H298+H303+H304+H305+H306+H307+H312+H313+H314+H315+H316+H321+H322+H323+H324+H325+H330+H331+H332+H333+H334+H339+H340+H341+H342+H343+H344+H350+H351+H352+H353+H354+H359+H360+H361+H362+H363+H368+H369+H370+H371+H372+H378+H379+H380+H381+H382+H383+H387+H388+H389+H390+H391+H392+H393+H397+H398+H399+H400+H401+H405+H406+H407+H408+H409+H414+H415+H416+H417+H418+H422+H423+H424+H425+H426+H431+H432+H433+H434+H435+H440+H441+H442+H443+H444+H448+H449+H450+H451+H452)</f>
        <v>296080</v>
      </c>
      <c r="I462" s="65"/>
      <c r="J462" s="65"/>
      <c r="K462" s="65"/>
      <c r="L462" s="83"/>
    </row>
    <row r="463" spans="1:12" ht="32.25" customHeight="1" x14ac:dyDescent="0.25">
      <c r="A463" s="6" t="s">
        <v>26</v>
      </c>
      <c r="B463" s="25" t="s">
        <v>27</v>
      </c>
      <c r="C463" s="5"/>
      <c r="D463" s="5"/>
      <c r="E463" s="10">
        <f t="shared" si="36"/>
        <v>8657862.8400000017</v>
      </c>
      <c r="F463" s="10">
        <f>(F26+F27+F47+F48+F49+F237+F238+F239+F240+F241+F244+F247+F248+F249+F250+F260+F261+F269+F270+F278+F279+F290+F291+F299+F300+F308+F309+F317+F318+F335+F326+F327+F336+F345+F346+F355+F356+F364+F365+F373+F374+F384+F394+F402+F410+F411+F419+F427+F428+F436+F437+F445+F453+F454)</f>
        <v>8610762.8400000017</v>
      </c>
      <c r="G463" s="10">
        <f>(G26+G27+G47+G48+G49+G237+G238+G239+G240+G241+G244+G247+G248+G249+G250+G260+G261+G269+G270+G278+G279+G290+G291+G299+G300+G308+G309+G317+G318+G335+G326+G327+G336+G345+G346+G355+G356+G364+G365+G373+G374+G384+G394+G402+G410+G411+G419+G427+G428+G436+G437+G445+G453+G454)</f>
        <v>2376477.56</v>
      </c>
      <c r="H463" s="10">
        <f>(H26+H27+H47+H48+H49+H237+H238+H239+H240+H241+H244+H247+H248+H249+H250+H260+H261+H269+H270+H278+H279+H290+H291+H299+H300+H308+H309+H317+H318+H335+H326+H327+H336+H345+H346+H355+H356+H364+H365+H373+H374+H384+H394+H402+H410+H411+H419+H427+H428+H436+H437+H445+H453+H454)</f>
        <v>47100</v>
      </c>
      <c r="I463" s="101"/>
      <c r="J463" s="65"/>
      <c r="K463" s="65"/>
      <c r="L463" s="83"/>
    </row>
    <row r="464" spans="1:12" ht="42" customHeight="1" x14ac:dyDescent="0.25">
      <c r="A464" s="6" t="s">
        <v>28</v>
      </c>
      <c r="B464" s="14" t="s">
        <v>29</v>
      </c>
      <c r="C464" s="5"/>
      <c r="D464" s="5"/>
      <c r="E464" s="10">
        <f t="shared" si="36"/>
        <v>2486184</v>
      </c>
      <c r="F464" s="10">
        <f>(F28+F29+F30+F31+F53+F54)</f>
        <v>295541</v>
      </c>
      <c r="G464" s="10">
        <f>(G28+G29+G30+G31+G53+G54)</f>
        <v>0</v>
      </c>
      <c r="H464" s="10">
        <f>(H28+H29+H30+H31+H53+H54)</f>
        <v>2190643</v>
      </c>
      <c r="I464" s="65"/>
      <c r="J464" s="65"/>
      <c r="K464" s="65"/>
      <c r="L464" s="83"/>
    </row>
    <row r="465" spans="1:12" ht="42" customHeight="1" x14ac:dyDescent="0.25">
      <c r="A465" s="6" t="s">
        <v>30</v>
      </c>
      <c r="B465" s="27" t="s">
        <v>31</v>
      </c>
      <c r="C465" s="5"/>
      <c r="D465" s="5"/>
      <c r="E465" s="10">
        <f t="shared" si="36"/>
        <v>3617272.38</v>
      </c>
      <c r="F465" s="10">
        <f>(F32+F33+F60+F69+F78+F79+F89+F90+F112+F113+F114+F123+F124+F125+F136+F137+F138+F147+F148+F149+F150+F161+F162+F171+F172+F173+F184+F185+F196+F197+F198+F203+F204+F205+F208+F209+F210+F213+F214+F215+F216+F226+F227+F228+F231+F232+F233+F262+F280+F347+F375+F457+F458+F459)</f>
        <v>3494572.38</v>
      </c>
      <c r="G465" s="10">
        <f>(G32+G33+G60+G69+G78+G79+G89+G90+G112+G113+G114+G123+G124+G125+G136+G137+G138+G147+G148+G149+G150+G161+G162+G171+G172+G173+G184+G185+G196+G197+G198+G203+G204+G205+G208+G209+G210+G213+G214+G215+G216+G226+G227+G228+G231+G232+G233+G262+G280+G347+G375+G457+G458+G459)</f>
        <v>2132135.4500000002</v>
      </c>
      <c r="H465" s="10">
        <f>(H32+H33+H60+H69+H78+H79+H89+H90+H112+H113+H114+H123+H124+H125+H136+H137+H138+H147+H148+H149+H150+H161+H162+H171+H172+H173+H184+H185+H196+H197+H198+H203+H204+H205+H208+H209+H210+H213+H214+H215+H216+H226+H227+H228+H231+H232+H233+H262+H280+H347+H375+H457+H458+H459)</f>
        <v>122700</v>
      </c>
      <c r="I465" s="65"/>
      <c r="J465" s="65"/>
      <c r="K465" s="65"/>
      <c r="L465" s="83"/>
    </row>
    <row r="466" spans="1:12" ht="34.5" customHeight="1" x14ac:dyDescent="0.25">
      <c r="A466" s="6" t="s">
        <v>32</v>
      </c>
      <c r="B466" s="27" t="s">
        <v>33</v>
      </c>
      <c r="C466" s="5"/>
      <c r="D466" s="5"/>
      <c r="E466" s="10">
        <f t="shared" si="36"/>
        <v>4980419.9000000004</v>
      </c>
      <c r="F466" s="10">
        <f>(F34+F35+F36+F37+F38+F50+F61+F62+F63+F70+F71+F72+F80+F81+F82+F91+F92+F93+F94+F95+F103+F104+F105+F115+F116+F117+F126+F127+F128+F129+F139+F140+F141+F151+F152+F153+F163+F164+F174+F175+F176+F177+F186+F187+F188+F191+F192+F193+F219+F220+F221+F222+F223+F281)</f>
        <v>4531669.9000000004</v>
      </c>
      <c r="G466" s="10">
        <f>(G34+G35+G36+G37+G38+G50+G61+G62+G63+G70+G71+G72+G80+G81+G82+G91+G92+G93+G94+G95+G103+G104+G105+G115+G116+G117+G126+G127+G128+G129+G139+G140+G141+G151+G152+G153+G163+G164+G174+G175+G176+G177+G186+G187+G188+G191+G192+G193+G219+G220+G221+G222+G223+G281)</f>
        <v>1021647</v>
      </c>
      <c r="H466" s="10">
        <f>(H34+H35+H36+H37+H38+H50+H61+H62+H63+H70+H71+H72+H80+H81+H82+H91+H92+H93+H94+H95+H103+H104+H105+H115+H116+H117+H126+H127+H128+H129+H139+H140+H141+H151+H152+H153+H163+H164+H174+H175+H176+H177+H186+H187+H188+H191+H192+H193+H219+H220+H221+H222+H223+H281)</f>
        <v>448750</v>
      </c>
      <c r="I466" s="65"/>
      <c r="J466" s="65"/>
      <c r="K466" s="65"/>
      <c r="L466" s="83"/>
    </row>
    <row r="467" spans="1:12" ht="20.25" customHeight="1" x14ac:dyDescent="0.25">
      <c r="A467" s="37"/>
      <c r="B467" s="38" t="s">
        <v>289</v>
      </c>
      <c r="C467" s="39"/>
      <c r="D467" s="39"/>
      <c r="E467" s="40">
        <f>SUM(E468:E479)</f>
        <v>40883824.130000003</v>
      </c>
      <c r="F467" s="40">
        <f>SUM(F468:F479)</f>
        <v>37546101.129999995</v>
      </c>
      <c r="G467" s="40">
        <f>SUM(G468:G479)</f>
        <v>21581872.469999999</v>
      </c>
      <c r="H467" s="40">
        <f>SUM(H468:H479)</f>
        <v>3337723</v>
      </c>
      <c r="I467" s="83"/>
      <c r="J467" s="83"/>
      <c r="K467" s="83"/>
      <c r="L467" s="83"/>
    </row>
    <row r="468" spans="1:12" ht="21.75" customHeight="1" x14ac:dyDescent="0.25">
      <c r="A468" s="36" t="s">
        <v>56</v>
      </c>
      <c r="B468" s="13" t="s">
        <v>297</v>
      </c>
      <c r="C468" s="5"/>
      <c r="D468" s="5"/>
      <c r="E468" s="74">
        <f t="shared" ref="E468:E479" si="37">SUM(F468+H468)</f>
        <v>22309000</v>
      </c>
      <c r="F468" s="10">
        <f>(F15+F18+F22+F26+F32+F31+F34+F41+F45+F47+F50+F53+F57+F60+F61+F66+F69+F70+F75+F78+F80+F85+F89+F91+F98+F103+F108+F112+F115+F120+F123+F126+F132+F136+F139+F144+F147+F151+F156+F161+F163+F167+F171+F174+F180+F184+F186+F193+F196+F203+F208+F213+F219+F226+F231+F237+F244+F247+F253+F260+F262+F265+F269+F273+F278+F280+F284+F290+F294+F299+F303+F308+F312+F317+F321+F326+F330+F335+F339+F346+F347+F350+F355+F359+F364+F368+F373+F375+F378+F384+F387+F394+F397+F405+F410+F414+F422+F427+F431+F436+F440+F448+F453+F457)</f>
        <v>21837550</v>
      </c>
      <c r="G468" s="10">
        <f>(G15+G18+G22+G26+G32+G31+G34+G41+G45+G47+G50+G53+G57+G60+G61+G66+G69+G70+G75+G78+G80+G85+G89+G91+G98+G103+G108+G112+G115+G120+G123+G126+G132+G136+G139+G144+G147+G151+G156+G161+G163+G167+G171+G174+G180+G184+G186+G193+G196+G203+G208+G213+G219+G226+G231+G237+G244+G247+G253+G260+G262+G265+G269+G273+G278+G280+G284+G290+G294+G299+G303+G308+G312+G317+G321+G326+G330+G335+G339+G346+G347+G350+G355+G359+G364+G368+G373+G375+G378+G384+G387+G394+G397+G405+G410+G414+G422+G427+G431+G436+G440+G448+G453+G457)</f>
        <v>10675161</v>
      </c>
      <c r="H468" s="10">
        <f>(H15+H18+H22+H26+H32+H31+H34+H41+H45+H47+H50+H53+H57+H60+H61+H66+H69+H70+H75+H78+H80+H85+H89+H91+H98+H103+H108+H112+H115+H120+H123+H126+H132+H136+H139+H144+H147+H151+H156+H161+H163+H167+H171+H174+H180+H184+H186+H193+H196+H203+H208+H213+H219+H226+H231+H237+H244+H247+H253+H260+H262+H265+H269+H273+H278+H280+H284+H290+H294+H299+H303+H308+H312+H317+H321+H326+H330+H335+H339+H346+H347+H350+H355+H359+H364+H368+H373+H375+H378+H384+H387+H394+H397+H405+H410+H414+H422+H427+H431+H436+H440+H448+H453+H457)</f>
        <v>471450</v>
      </c>
      <c r="I468" s="83"/>
      <c r="J468" s="83"/>
      <c r="K468" s="83"/>
      <c r="L468" s="83"/>
    </row>
    <row r="469" spans="1:12" ht="26.25" x14ac:dyDescent="0.25">
      <c r="A469" s="47" t="s">
        <v>322</v>
      </c>
      <c r="B469" s="48" t="s">
        <v>480</v>
      </c>
      <c r="C469" s="45"/>
      <c r="D469" s="45"/>
      <c r="E469" s="75">
        <f t="shared" si="37"/>
        <v>4009240.37</v>
      </c>
      <c r="F469" s="49">
        <f>(F19+F24+F27+F28+F33+F35+F42+F48+F54+F62+F71+F77+F82+F88+F94+F102+F105+F111+F114+F116+F125+F128+F134+F137+F141+F150+F152+F160+F168+F183+F192+F197+F209+F214+F222+F228+F232+F240+F249+F254+F267+F276+F287+F296+F305+F314+F323+F332+F342+F354++F361+F370+F383+F390+F399+F407+F416+F424+F433+F442+F450+F458)</f>
        <v>1201767.3700000001</v>
      </c>
      <c r="G469" s="49">
        <f>(G19+G24+G27+G28+G33+G35+G42+G48+G54+G62+G71+G77+G82+G88+G94+G102+G105+G111+G114+G116+G125+G128+G134+G137+G141+G150+G152+G160+G168+G183+G192+G197+G209+G214+G222+G228+G232+G240+G249+G254+G267+G276+G287+G296+G305+G314+G323+G332+G342+G354++G361+G370+G383+G390+G399+G407+G416+G424+G433+G442+G450+G458)</f>
        <v>0</v>
      </c>
      <c r="H469" s="49">
        <f>(H19+H24+H27+H28+H33+H35+H42+H48+H54+H62+H71+H77+H82+H88+H94+H102+H105+H111+H114+H116+H125+H128+H134+H137+H141+H150+H152+H160+H168+H183+H192+H197+H209+H214+H222+H228+H232+H240+H249+H254+H267+H276+H287+H296+H305+H314+H323+H332+H342+H354++H361+H370+H383+H390+H399+H407+H416+H424+H433+H442+H450+H458)</f>
        <v>2807473</v>
      </c>
      <c r="I469" s="110"/>
      <c r="J469" s="109"/>
      <c r="K469" s="109"/>
      <c r="L469" s="83"/>
    </row>
    <row r="470" spans="1:12" ht="21" customHeight="1" x14ac:dyDescent="0.25">
      <c r="A470" s="36" t="s">
        <v>57</v>
      </c>
      <c r="B470" s="13" t="s">
        <v>298</v>
      </c>
      <c r="C470" s="5"/>
      <c r="D470" s="5"/>
      <c r="E470" s="10">
        <f t="shared" si="37"/>
        <v>3315425</v>
      </c>
      <c r="F470" s="10">
        <f>(F20+F36+F46+F49+F58+F67+F76+F86+F99+F109+F121+F133+F145+F157+F169+F181+F191+F202+F223+F241+F248+F261+F270+F279+F291+F300+F309+F318+F327+F336+F345+F356+F365+F374+F402+F411+F419+F428+F437+F445+F454)</f>
        <v>3315425</v>
      </c>
      <c r="G470" s="10">
        <f>(G20+G36+G46+G49+G58+G67+G76+G86+G99+G109+G121+G133+G145+G157+G169+G181+G191+G202+G223+G241+G248+G261+G270+G279+G291+G300+G309+G318+G327+G336+G345+G356+G365+G374+G402+G411+G419+G428+G437+G445+G454)</f>
        <v>1675488.24</v>
      </c>
      <c r="H470" s="10">
        <f>(H20+H36+H46+H49+H58+H67+H76+H86+H99+H109+H121+H133+H145+H157+H169+H181+H191+H202+H223+H241+H248+H261+H270+H279+H291+H300+H309+H318+H327+H336+H345+H356+H365+H374+H402+H411+H419+H428+H437+H445+H454)</f>
        <v>0</v>
      </c>
      <c r="I470" s="83"/>
      <c r="J470" s="83"/>
      <c r="K470" s="83"/>
      <c r="L470" s="83"/>
    </row>
    <row r="471" spans="1:12" ht="26.25" x14ac:dyDescent="0.25">
      <c r="A471" s="115" t="s">
        <v>468</v>
      </c>
      <c r="B471" s="112" t="s">
        <v>469</v>
      </c>
      <c r="C471" s="113"/>
      <c r="D471" s="113"/>
      <c r="E471" s="114">
        <f t="shared" si="37"/>
        <v>27081.75</v>
      </c>
      <c r="F471" s="114">
        <f>SUM(F25+F199+F234+F259+F393)</f>
        <v>27081.75</v>
      </c>
      <c r="G471" s="114">
        <f>SUM(G25+G199+G234+G259+G393)</f>
        <v>0</v>
      </c>
      <c r="H471" s="114">
        <f>SUM(H25+H199+H234+H259+H393)</f>
        <v>0</v>
      </c>
      <c r="I471" s="83"/>
      <c r="J471" s="83"/>
      <c r="K471" s="83"/>
      <c r="L471" s="83"/>
    </row>
    <row r="472" spans="1:12" ht="24.75" customHeight="1" x14ac:dyDescent="0.25">
      <c r="A472" s="36" t="s">
        <v>58</v>
      </c>
      <c r="B472" s="13" t="s">
        <v>301</v>
      </c>
      <c r="C472" s="5"/>
      <c r="D472" s="5"/>
      <c r="E472" s="10">
        <f t="shared" si="37"/>
        <v>1569471.12</v>
      </c>
      <c r="F472" s="10">
        <f>(F21+F59+F68+F79+F87+F90+F93+F101+F110+F113+F122+F124+F127+F135+F138+F146+F148+F159+F162+F170+F173+F175+F182+F185+F187+F198+F205+F210+F216+F221+F227+F233+F239+F250+F257+F268+F277+F289+F297+F307+F316+F325+F334+F344+F353+F363+F372+F382+F392+F401+F409+F418+F426+F435+F444+F452+F459)</f>
        <v>1518245.3800000001</v>
      </c>
      <c r="G472" s="10">
        <f>(G21+G59+G68+G79+G87+G90+G93+G101+G110+G113+G122+G124+G127+G135+G138+G146+G148+G159+G162+G170+G173+G175+G182+G185+G187+G198+G205+G210+G216+G221+G227+G233+G239+G250+G257+G268+G277+G289+G297+G307+G316+G325+G334+G344+G353+G363+G372+G382+G392+G401+G409+G418+G426+G435+G444+G452+G459)</f>
        <v>570391.23</v>
      </c>
      <c r="H472" s="10">
        <f>(H21+H59+H68+H79+H87+H90+H93+H101+H110+H113+H122+H124+H127+H135+H138+H146+H148+H159+H162+H170+H173+H175+H182+H185+H187+H198+H205+H210+H216+H221+H227+H233+H239+H250+H257+H268+H277+H289+H297+H307+H316+H325+H334+H344+H353+H363+H372+H382+H392+H401+H409+H418+H426+H435+H444+H452+H459)</f>
        <v>51225.74</v>
      </c>
      <c r="I472" s="83"/>
      <c r="J472" s="83"/>
      <c r="K472" s="83"/>
      <c r="L472" s="83"/>
    </row>
    <row r="473" spans="1:12" ht="29.25" customHeight="1" x14ac:dyDescent="0.25">
      <c r="A473" s="61" t="s">
        <v>323</v>
      </c>
      <c r="B473" s="62" t="s">
        <v>481</v>
      </c>
      <c r="C473" s="59"/>
      <c r="D473" s="59"/>
      <c r="E473" s="60">
        <f t="shared" si="37"/>
        <v>211703.89</v>
      </c>
      <c r="F473" s="60">
        <f>(F92+F100+F149+F158+F172+F176+F204+F215+F220+F238+F256+F275+F288+F298+F306+F315+F324+F333+F343+F352+F362+F371+F381+F391+F400+F408+F417+F425+F434+F443+F451)</f>
        <v>204129.63</v>
      </c>
      <c r="G473" s="60">
        <f>(G92+G100+G149+G158+G172+G176+G204+G215+G220+G238+G256+G275+G288+G298+G306+G315+G324+G333+G343+G352+G362+G371+G381+G391+G400+G408+G417+G425+G434+G443+G451)</f>
        <v>0</v>
      </c>
      <c r="H473" s="60">
        <f>(H92+H100+H149+H158+H172+H176+H204+H215+H220+H238+H256+H275+H288+H298+H306+H315+H324+H333+H343+H352+H362+H371+H381+H391+H400+H408+H417+H425+H434+H443+H451)</f>
        <v>7574.26</v>
      </c>
      <c r="I473" s="83"/>
      <c r="J473" s="83"/>
      <c r="K473" s="83"/>
      <c r="L473" s="83"/>
    </row>
    <row r="474" spans="1:12" ht="19.5" customHeight="1" x14ac:dyDescent="0.25">
      <c r="A474" s="36" t="s">
        <v>299</v>
      </c>
      <c r="B474" s="13" t="s">
        <v>300</v>
      </c>
      <c r="C474" s="5"/>
      <c r="D474" s="5"/>
      <c r="E474" s="10">
        <f t="shared" si="37"/>
        <v>8800125</v>
      </c>
      <c r="F474" s="10">
        <f>(F23+F255+F266+F274+F285+F295+F304+F313+F322+F331+F340+F351+F360+F369+F379+F388+F398+F406+F415+F423+F432+F441+F449)</f>
        <v>8800125</v>
      </c>
      <c r="G474" s="10">
        <f>(G23+G255+G266+G274+G285+G295+G304+G313+G322+G331+G340+G351+G360+G369+G379+G388+G398+G406+G415+G423+G432+G441+G449)</f>
        <v>8431406</v>
      </c>
      <c r="H474" s="10">
        <f>(H23+H255+H266+H274+H285+H295+H304+H313+H322+H331+H340+H351+H360+H369+H379+H388+H398+H406+H415+H423+H432+H441+H449)</f>
        <v>0</v>
      </c>
      <c r="I474" s="83"/>
      <c r="J474" s="102"/>
      <c r="K474" s="102"/>
      <c r="L474" s="83"/>
    </row>
    <row r="475" spans="1:12" ht="19.5" customHeight="1" x14ac:dyDescent="0.25">
      <c r="A475" s="43" t="s">
        <v>309</v>
      </c>
      <c r="B475" s="13" t="s">
        <v>310</v>
      </c>
      <c r="C475" s="5"/>
      <c r="D475" s="5"/>
      <c r="E475" s="10">
        <f t="shared" si="37"/>
        <v>236200</v>
      </c>
      <c r="F475" s="10">
        <f>(F286+F341)</f>
        <v>236200</v>
      </c>
      <c r="G475" s="10">
        <f>(G286+G341)</f>
        <v>198278</v>
      </c>
      <c r="H475" s="10">
        <f>(H286+H341)</f>
        <v>0</v>
      </c>
      <c r="I475" s="83"/>
      <c r="J475" s="83"/>
      <c r="K475" s="83"/>
      <c r="L475" s="83"/>
    </row>
    <row r="476" spans="1:12" ht="27" customHeight="1" x14ac:dyDescent="0.25">
      <c r="A476" s="36" t="s">
        <v>57</v>
      </c>
      <c r="B476" s="13" t="s">
        <v>492</v>
      </c>
      <c r="C476" s="5"/>
      <c r="D476" s="5"/>
      <c r="E476" s="10">
        <f t="shared" si="37"/>
        <v>31600</v>
      </c>
      <c r="F476" s="10">
        <f>SUM(F258+F380+F389)</f>
        <v>31600</v>
      </c>
      <c r="G476" s="10">
        <f>SUM(G258+G380+G389)</f>
        <v>31148</v>
      </c>
      <c r="H476" s="10">
        <f>SUM(H258+H380+H389)</f>
        <v>0</v>
      </c>
      <c r="I476" s="83"/>
      <c r="J476" s="83"/>
      <c r="K476" s="83"/>
      <c r="L476" s="83"/>
    </row>
    <row r="477" spans="1:12" ht="20.25" customHeight="1" x14ac:dyDescent="0.25">
      <c r="A477" s="36" t="s">
        <v>59</v>
      </c>
      <c r="B477" s="13" t="s">
        <v>307</v>
      </c>
      <c r="C477" s="5"/>
      <c r="D477" s="5"/>
      <c r="E477" s="10">
        <f t="shared" si="37"/>
        <v>209380</v>
      </c>
      <c r="F477" s="10">
        <f>(F38+F63+F72+F81+F95+F104+F117+F129+F140+F153+F164+F177+F188+F281)</f>
        <v>209380</v>
      </c>
      <c r="G477" s="10">
        <f>(G38+G63+G72+G81+G95+G104+G117+G129+G140+G153+G164+G177+G188+G281)</f>
        <v>0</v>
      </c>
      <c r="H477" s="10">
        <f>(H38+H63+H72+H81+H95+H104+H117+H129+H140+H153+H164+H177+H188+H281)</f>
        <v>0</v>
      </c>
      <c r="I477" s="83"/>
      <c r="J477" s="83"/>
      <c r="K477" s="83"/>
      <c r="L477" s="83"/>
    </row>
    <row r="478" spans="1:12" ht="26.25" customHeight="1" x14ac:dyDescent="0.25">
      <c r="A478" s="55" t="s">
        <v>324</v>
      </c>
      <c r="B478" s="56" t="s">
        <v>482</v>
      </c>
      <c r="C478" s="54"/>
      <c r="D478" s="54"/>
      <c r="E478" s="57">
        <f t="shared" si="37"/>
        <v>164597</v>
      </c>
      <c r="F478" s="57">
        <f>F37</f>
        <v>164597</v>
      </c>
      <c r="G478" s="57">
        <v>0</v>
      </c>
      <c r="H478" s="57">
        <v>0</v>
      </c>
      <c r="I478" s="83"/>
      <c r="J478" s="83"/>
      <c r="K478" s="83"/>
      <c r="L478" s="83"/>
    </row>
    <row r="479" spans="1:12" ht="21.75" customHeight="1" x14ac:dyDescent="0.25">
      <c r="A479" s="77" t="s">
        <v>379</v>
      </c>
      <c r="B479" s="78" t="s">
        <v>381</v>
      </c>
      <c r="C479" s="50"/>
      <c r="D479" s="50"/>
      <c r="E479" s="10">
        <f t="shared" si="37"/>
        <v>0</v>
      </c>
      <c r="F479" s="68">
        <f>(F30)</f>
        <v>0</v>
      </c>
      <c r="G479" s="68">
        <v>0</v>
      </c>
      <c r="H479" s="68">
        <f>SUM(H30)</f>
        <v>0</v>
      </c>
      <c r="I479" s="83"/>
      <c r="J479" s="83"/>
      <c r="K479" s="83"/>
      <c r="L479" s="83"/>
    </row>
    <row r="480" spans="1:12" x14ac:dyDescent="0.25">
      <c r="B480" s="34" t="s">
        <v>289</v>
      </c>
      <c r="I480" s="83"/>
      <c r="J480" s="83"/>
      <c r="K480" s="83"/>
      <c r="L480" s="83"/>
    </row>
    <row r="481" spans="2:12" x14ac:dyDescent="0.25">
      <c r="B481" s="31" t="s">
        <v>290</v>
      </c>
      <c r="E481" s="64"/>
      <c r="F481" s="73"/>
      <c r="G481" s="88"/>
      <c r="H481" s="64"/>
      <c r="I481" s="83"/>
      <c r="J481" s="83"/>
      <c r="K481" s="83"/>
      <c r="L481" s="83"/>
    </row>
    <row r="482" spans="2:12" x14ac:dyDescent="0.25">
      <c r="B482" s="227" t="s">
        <v>477</v>
      </c>
      <c r="C482" s="227"/>
      <c r="D482" s="227"/>
      <c r="E482" s="227"/>
      <c r="I482" s="83"/>
      <c r="J482" s="83"/>
      <c r="K482" s="83"/>
      <c r="L482" s="83"/>
    </row>
    <row r="483" spans="2:12" x14ac:dyDescent="0.25">
      <c r="B483" s="226" t="s">
        <v>291</v>
      </c>
      <c r="C483" s="226"/>
      <c r="D483" s="226"/>
      <c r="I483" s="83"/>
      <c r="J483" s="83"/>
      <c r="K483" s="83"/>
      <c r="L483" s="83"/>
    </row>
    <row r="484" spans="2:12" x14ac:dyDescent="0.25">
      <c r="B484" s="32" t="s">
        <v>292</v>
      </c>
      <c r="I484" s="83"/>
      <c r="J484" s="83"/>
      <c r="K484" s="83"/>
      <c r="L484" s="83"/>
    </row>
    <row r="485" spans="2:12" x14ac:dyDescent="0.25">
      <c r="B485" s="32" t="s">
        <v>478</v>
      </c>
      <c r="I485" s="83"/>
      <c r="J485" s="83"/>
      <c r="K485" s="83"/>
      <c r="L485" s="83"/>
    </row>
    <row r="486" spans="2:12" x14ac:dyDescent="0.25">
      <c r="B486" s="33" t="s">
        <v>518</v>
      </c>
      <c r="I486" s="83"/>
      <c r="J486" s="83"/>
      <c r="K486" s="83"/>
      <c r="L486" s="83"/>
    </row>
    <row r="487" spans="2:12" x14ac:dyDescent="0.25">
      <c r="B487" s="33" t="s">
        <v>308</v>
      </c>
      <c r="I487" s="83"/>
      <c r="J487" s="83"/>
      <c r="K487" s="83"/>
      <c r="L487" s="83"/>
    </row>
    <row r="488" spans="2:12" ht="15" customHeight="1" x14ac:dyDescent="0.25">
      <c r="B488" s="226" t="s">
        <v>491</v>
      </c>
      <c r="C488" s="226"/>
      <c r="D488" s="226"/>
      <c r="E488" s="226"/>
      <c r="I488" s="83"/>
      <c r="J488" s="83"/>
      <c r="K488" s="83"/>
      <c r="L488" s="83"/>
    </row>
    <row r="489" spans="2:12" x14ac:dyDescent="0.25">
      <c r="B489" s="33" t="s">
        <v>479</v>
      </c>
      <c r="I489" s="83"/>
      <c r="J489" s="83"/>
      <c r="K489" s="83"/>
      <c r="L489" s="83"/>
    </row>
    <row r="490" spans="2:12" x14ac:dyDescent="0.25">
      <c r="B490" s="33" t="s">
        <v>293</v>
      </c>
      <c r="I490" s="83"/>
      <c r="J490" s="83"/>
      <c r="K490" s="83"/>
      <c r="L490" s="83"/>
    </row>
    <row r="491" spans="2:12" x14ac:dyDescent="0.25">
      <c r="B491" s="76" t="s">
        <v>378</v>
      </c>
      <c r="C491" s="76"/>
      <c r="D491" s="76"/>
    </row>
    <row r="492" spans="2:12" x14ac:dyDescent="0.25">
      <c r="B492" s="87" t="s">
        <v>474</v>
      </c>
    </row>
    <row r="509" spans="5:72" x14ac:dyDescent="0.25"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</row>
    <row r="510" spans="5:72" x14ac:dyDescent="0.25"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</row>
    <row r="511" spans="5:72" x14ac:dyDescent="0.25"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</row>
    <row r="512" spans="5:72" x14ac:dyDescent="0.25"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</row>
    <row r="513" spans="5:72" x14ac:dyDescent="0.25"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</row>
    <row r="514" spans="5:72" x14ac:dyDescent="0.25"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</row>
    <row r="515" spans="5:72" x14ac:dyDescent="0.25"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</row>
    <row r="516" spans="5:72" x14ac:dyDescent="0.25"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</row>
    <row r="517" spans="5:72" x14ac:dyDescent="0.25"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</row>
    <row r="518" spans="5:72" x14ac:dyDescent="0.25"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</row>
    <row r="519" spans="5:72" x14ac:dyDescent="0.25"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</row>
    <row r="520" spans="5:72" x14ac:dyDescent="0.25"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</row>
    <row r="521" spans="5:72" x14ac:dyDescent="0.25"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</row>
    <row r="522" spans="5:72" x14ac:dyDescent="0.25"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</row>
    <row r="523" spans="5:72" x14ac:dyDescent="0.25"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</row>
    <row r="524" spans="5:72" x14ac:dyDescent="0.25"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</row>
    <row r="525" spans="5:72" x14ac:dyDescent="0.25"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</row>
    <row r="526" spans="5:72" x14ac:dyDescent="0.25"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</row>
    <row r="527" spans="5:72" x14ac:dyDescent="0.25"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</row>
    <row r="528" spans="5:72" x14ac:dyDescent="0.25"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</row>
    <row r="529" spans="5:72" x14ac:dyDescent="0.25"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</row>
    <row r="530" spans="5:72" x14ac:dyDescent="0.25"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</row>
    <row r="531" spans="5:72" x14ac:dyDescent="0.25"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</row>
    <row r="532" spans="5:72" x14ac:dyDescent="0.25"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</row>
    <row r="533" spans="5:72" x14ac:dyDescent="0.25"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</row>
    <row r="534" spans="5:72" x14ac:dyDescent="0.25"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</row>
    <row r="535" spans="5:72" x14ac:dyDescent="0.25"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</row>
    <row r="536" spans="5:72" x14ac:dyDescent="0.25"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</row>
    <row r="537" spans="5:72" x14ac:dyDescent="0.25"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</row>
    <row r="538" spans="5:72" x14ac:dyDescent="0.25"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</row>
    <row r="539" spans="5:72" x14ac:dyDescent="0.25"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</row>
    <row r="540" spans="5:72" x14ac:dyDescent="0.25"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</row>
    <row r="541" spans="5:72" x14ac:dyDescent="0.25"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</row>
    <row r="542" spans="5:72" x14ac:dyDescent="0.25"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</row>
    <row r="543" spans="5:72" x14ac:dyDescent="0.25"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</row>
    <row r="544" spans="5:72" x14ac:dyDescent="0.25"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</row>
    <row r="545" spans="5:72" x14ac:dyDescent="0.25"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</row>
    <row r="546" spans="5:72" x14ac:dyDescent="0.25"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</row>
    <row r="547" spans="5:72" x14ac:dyDescent="0.25"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  <c r="BM547" s="83"/>
      <c r="BN547" s="83"/>
      <c r="BO547" s="83"/>
      <c r="BP547" s="83"/>
      <c r="BQ547" s="83"/>
      <c r="BR547" s="83"/>
      <c r="BS547" s="83"/>
      <c r="BT547" s="83"/>
    </row>
    <row r="548" spans="5:72" x14ac:dyDescent="0.25"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  <c r="BM548" s="83"/>
      <c r="BN548" s="83"/>
      <c r="BO548" s="83"/>
      <c r="BP548" s="83"/>
      <c r="BQ548" s="83"/>
      <c r="BR548" s="83"/>
      <c r="BS548" s="83"/>
      <c r="BT548" s="83"/>
    </row>
    <row r="549" spans="5:72" x14ac:dyDescent="0.25"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</row>
    <row r="550" spans="5:72" x14ac:dyDescent="0.25"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</row>
    <row r="551" spans="5:72" x14ac:dyDescent="0.25"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  <c r="BM551" s="83"/>
      <c r="BN551" s="83"/>
      <c r="BO551" s="83"/>
      <c r="BP551" s="83"/>
      <c r="BQ551" s="83"/>
      <c r="BR551" s="83"/>
      <c r="BS551" s="83"/>
      <c r="BT551" s="83"/>
    </row>
    <row r="552" spans="5:72" x14ac:dyDescent="0.25"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</row>
    <row r="553" spans="5:72" x14ac:dyDescent="0.25"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</row>
    <row r="554" spans="5:72" x14ac:dyDescent="0.25"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</row>
    <row r="555" spans="5:72" x14ac:dyDescent="0.25"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</row>
    <row r="556" spans="5:72" x14ac:dyDescent="0.25"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  <c r="BM556" s="83"/>
      <c r="BN556" s="83"/>
      <c r="BO556" s="83"/>
      <c r="BP556" s="83"/>
      <c r="BQ556" s="83"/>
      <c r="BR556" s="83"/>
      <c r="BS556" s="83"/>
      <c r="BT556" s="83"/>
    </row>
    <row r="557" spans="5:72" x14ac:dyDescent="0.25"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  <c r="BM557" s="83"/>
      <c r="BN557" s="83"/>
      <c r="BO557" s="83"/>
      <c r="BP557" s="83"/>
      <c r="BQ557" s="83"/>
      <c r="BR557" s="83"/>
      <c r="BS557" s="83"/>
      <c r="BT557" s="83"/>
    </row>
    <row r="558" spans="5:72" x14ac:dyDescent="0.25"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  <c r="BF558" s="83"/>
      <c r="BG558" s="83"/>
      <c r="BH558" s="83"/>
      <c r="BI558" s="83"/>
      <c r="BJ558" s="83"/>
      <c r="BK558" s="83"/>
      <c r="BL558" s="83"/>
      <c r="BM558" s="83"/>
      <c r="BN558" s="83"/>
      <c r="BO558" s="83"/>
      <c r="BP558" s="83"/>
      <c r="BQ558" s="83"/>
      <c r="BR558" s="83"/>
      <c r="BS558" s="83"/>
      <c r="BT558" s="83"/>
    </row>
    <row r="559" spans="5:72" x14ac:dyDescent="0.25"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  <c r="BF559" s="83"/>
      <c r="BG559" s="83"/>
      <c r="BH559" s="83"/>
      <c r="BI559" s="83"/>
      <c r="BJ559" s="83"/>
      <c r="BK559" s="83"/>
      <c r="BL559" s="83"/>
      <c r="BM559" s="83"/>
      <c r="BN559" s="83"/>
      <c r="BO559" s="83"/>
      <c r="BP559" s="83"/>
      <c r="BQ559" s="83"/>
      <c r="BR559" s="83"/>
      <c r="BS559" s="83"/>
      <c r="BT559" s="83"/>
    </row>
    <row r="560" spans="5:72" x14ac:dyDescent="0.25"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/>
      <c r="BE560" s="83"/>
      <c r="BF560" s="83"/>
      <c r="BG560" s="83"/>
      <c r="BH560" s="83"/>
      <c r="BI560" s="83"/>
      <c r="BJ560" s="83"/>
      <c r="BK560" s="83"/>
      <c r="BL560" s="83"/>
      <c r="BM560" s="83"/>
      <c r="BN560" s="83"/>
      <c r="BO560" s="83"/>
      <c r="BP560" s="83"/>
      <c r="BQ560" s="83"/>
      <c r="BR560" s="83"/>
      <c r="BS560" s="83"/>
      <c r="BT560" s="83"/>
    </row>
    <row r="561" spans="5:72" x14ac:dyDescent="0.25"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/>
      <c r="BE561" s="83"/>
      <c r="BF561" s="83"/>
      <c r="BG561" s="83"/>
      <c r="BH561" s="83"/>
      <c r="BI561" s="83"/>
      <c r="BJ561" s="83"/>
      <c r="BK561" s="83"/>
      <c r="BL561" s="83"/>
      <c r="BM561" s="83"/>
      <c r="BN561" s="83"/>
      <c r="BO561" s="83"/>
      <c r="BP561" s="83"/>
      <c r="BQ561" s="83"/>
      <c r="BR561" s="83"/>
      <c r="BS561" s="83"/>
      <c r="BT561" s="83"/>
    </row>
    <row r="562" spans="5:72" x14ac:dyDescent="0.25"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  <c r="BF562" s="83"/>
      <c r="BG562" s="83"/>
      <c r="BH562" s="83"/>
      <c r="BI562" s="83"/>
      <c r="BJ562" s="83"/>
      <c r="BK562" s="83"/>
      <c r="BL562" s="83"/>
      <c r="BM562" s="83"/>
      <c r="BN562" s="83"/>
      <c r="BO562" s="83"/>
      <c r="BP562" s="83"/>
      <c r="BQ562" s="83"/>
      <c r="BR562" s="83"/>
      <c r="BS562" s="83"/>
      <c r="BT562" s="83"/>
    </row>
    <row r="563" spans="5:72" x14ac:dyDescent="0.25"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/>
      <c r="BE563" s="83"/>
      <c r="BF563" s="83"/>
      <c r="BG563" s="83"/>
      <c r="BH563" s="83"/>
      <c r="BI563" s="83"/>
      <c r="BJ563" s="83"/>
      <c r="BK563" s="83"/>
      <c r="BL563" s="83"/>
      <c r="BM563" s="83"/>
      <c r="BN563" s="83"/>
      <c r="BO563" s="83"/>
      <c r="BP563" s="83"/>
      <c r="BQ563" s="83"/>
      <c r="BR563" s="83"/>
      <c r="BS563" s="83"/>
      <c r="BT563" s="83"/>
    </row>
    <row r="564" spans="5:72" x14ac:dyDescent="0.25"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  <c r="BF564" s="83"/>
      <c r="BG564" s="83"/>
      <c r="BH564" s="83"/>
      <c r="BI564" s="83"/>
      <c r="BJ564" s="83"/>
      <c r="BK564" s="83"/>
      <c r="BL564" s="83"/>
      <c r="BM564" s="83"/>
      <c r="BN564" s="83"/>
      <c r="BO564" s="83"/>
      <c r="BP564" s="83"/>
      <c r="BQ564" s="83"/>
      <c r="BR564" s="83"/>
      <c r="BS564" s="83"/>
      <c r="BT564" s="83"/>
    </row>
    <row r="565" spans="5:72" x14ac:dyDescent="0.25"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/>
      <c r="BE565" s="83"/>
      <c r="BF565" s="83"/>
      <c r="BG565" s="83"/>
      <c r="BH565" s="83"/>
      <c r="BI565" s="83"/>
      <c r="BJ565" s="83"/>
      <c r="BK565" s="83"/>
      <c r="BL565" s="83"/>
      <c r="BM565" s="83"/>
      <c r="BN565" s="83"/>
      <c r="BO565" s="83"/>
      <c r="BP565" s="83"/>
      <c r="BQ565" s="83"/>
      <c r="BR565" s="83"/>
      <c r="BS565" s="83"/>
      <c r="BT565" s="83"/>
    </row>
    <row r="566" spans="5:72" x14ac:dyDescent="0.25"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/>
      <c r="BE566" s="83"/>
      <c r="BF566" s="83"/>
      <c r="BG566" s="83"/>
      <c r="BH566" s="83"/>
      <c r="BI566" s="83"/>
      <c r="BJ566" s="83"/>
      <c r="BK566" s="83"/>
      <c r="BL566" s="83"/>
      <c r="BM566" s="83"/>
      <c r="BN566" s="83"/>
      <c r="BO566" s="83"/>
      <c r="BP566" s="83"/>
      <c r="BQ566" s="83"/>
      <c r="BR566" s="83"/>
      <c r="BS566" s="83"/>
      <c r="BT566" s="83"/>
    </row>
    <row r="567" spans="5:72" x14ac:dyDescent="0.25"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  <c r="BF567" s="83"/>
      <c r="BG567" s="83"/>
      <c r="BH567" s="83"/>
      <c r="BI567" s="83"/>
      <c r="BJ567" s="83"/>
      <c r="BK567" s="83"/>
      <c r="BL567" s="83"/>
      <c r="BM567" s="83"/>
      <c r="BN567" s="83"/>
      <c r="BO567" s="83"/>
      <c r="BP567" s="83"/>
      <c r="BQ567" s="83"/>
      <c r="BR567" s="83"/>
      <c r="BS567" s="83"/>
      <c r="BT567" s="83"/>
    </row>
    <row r="568" spans="5:72" x14ac:dyDescent="0.25"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/>
      <c r="BE568" s="83"/>
      <c r="BF568" s="83"/>
      <c r="BG568" s="83"/>
      <c r="BH568" s="83"/>
      <c r="BI568" s="83"/>
      <c r="BJ568" s="83"/>
      <c r="BK568" s="83"/>
      <c r="BL568" s="83"/>
      <c r="BM568" s="83"/>
      <c r="BN568" s="83"/>
      <c r="BO568" s="83"/>
      <c r="BP568" s="83"/>
      <c r="BQ568" s="83"/>
      <c r="BR568" s="83"/>
      <c r="BS568" s="83"/>
      <c r="BT568" s="83"/>
    </row>
    <row r="569" spans="5:72" x14ac:dyDescent="0.25"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/>
      <c r="BE569" s="83"/>
      <c r="BF569" s="83"/>
      <c r="BG569" s="83"/>
      <c r="BH569" s="83"/>
      <c r="BI569" s="83"/>
      <c r="BJ569" s="83"/>
      <c r="BK569" s="83"/>
      <c r="BL569" s="83"/>
      <c r="BM569" s="83"/>
      <c r="BN569" s="83"/>
      <c r="BO569" s="83"/>
      <c r="BP569" s="83"/>
      <c r="BQ569" s="83"/>
      <c r="BR569" s="83"/>
      <c r="BS569" s="83"/>
      <c r="BT569" s="83"/>
    </row>
    <row r="570" spans="5:72" x14ac:dyDescent="0.25"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  <c r="BA570" s="83"/>
      <c r="BB570" s="83"/>
      <c r="BC570" s="83"/>
      <c r="BD570" s="83"/>
      <c r="BE570" s="83"/>
      <c r="BF570" s="83"/>
      <c r="BG570" s="83"/>
      <c r="BH570" s="83"/>
      <c r="BI570" s="83"/>
      <c r="BJ570" s="83"/>
      <c r="BK570" s="83"/>
      <c r="BL570" s="83"/>
      <c r="BM570" s="83"/>
      <c r="BN570" s="83"/>
      <c r="BO570" s="83"/>
      <c r="BP570" s="83"/>
      <c r="BQ570" s="83"/>
      <c r="BR570" s="83"/>
      <c r="BS570" s="83"/>
      <c r="BT570" s="83"/>
    </row>
    <row r="571" spans="5:72" x14ac:dyDescent="0.25"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  <c r="BF571" s="83"/>
      <c r="BG571" s="83"/>
      <c r="BH571" s="83"/>
      <c r="BI571" s="83"/>
      <c r="BJ571" s="83"/>
      <c r="BK571" s="83"/>
      <c r="BL571" s="83"/>
      <c r="BM571" s="83"/>
      <c r="BN571" s="83"/>
      <c r="BO571" s="83"/>
      <c r="BP571" s="83"/>
      <c r="BQ571" s="83"/>
      <c r="BR571" s="83"/>
      <c r="BS571" s="83"/>
      <c r="BT571" s="83"/>
    </row>
    <row r="572" spans="5:72" x14ac:dyDescent="0.25"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/>
      <c r="BE572" s="83"/>
      <c r="BF572" s="83"/>
      <c r="BG572" s="83"/>
      <c r="BH572" s="83"/>
      <c r="BI572" s="83"/>
      <c r="BJ572" s="83"/>
      <c r="BK572" s="83"/>
      <c r="BL572" s="83"/>
      <c r="BM572" s="83"/>
      <c r="BN572" s="83"/>
      <c r="BO572" s="83"/>
      <c r="BP572" s="83"/>
      <c r="BQ572" s="83"/>
      <c r="BR572" s="83"/>
      <c r="BS572" s="83"/>
      <c r="BT572" s="83"/>
    </row>
    <row r="573" spans="5:72" x14ac:dyDescent="0.25"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  <c r="BF573" s="83"/>
      <c r="BG573" s="83"/>
      <c r="BH573" s="83"/>
      <c r="BI573" s="83"/>
      <c r="BJ573" s="83"/>
      <c r="BK573" s="83"/>
      <c r="BL573" s="83"/>
      <c r="BM573" s="83"/>
      <c r="BN573" s="83"/>
      <c r="BO573" s="83"/>
      <c r="BP573" s="83"/>
      <c r="BQ573" s="83"/>
      <c r="BR573" s="83"/>
      <c r="BS573" s="83"/>
      <c r="BT573" s="83"/>
    </row>
    <row r="574" spans="5:72" x14ac:dyDescent="0.25"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  <c r="BF574" s="83"/>
      <c r="BG574" s="83"/>
      <c r="BH574" s="83"/>
      <c r="BI574" s="83"/>
      <c r="BJ574" s="83"/>
      <c r="BK574" s="83"/>
      <c r="BL574" s="83"/>
      <c r="BM574" s="83"/>
      <c r="BN574" s="83"/>
      <c r="BO574" s="83"/>
      <c r="BP574" s="83"/>
      <c r="BQ574" s="83"/>
      <c r="BR574" s="83"/>
      <c r="BS574" s="83"/>
      <c r="BT574" s="83"/>
    </row>
    <row r="575" spans="5:72" x14ac:dyDescent="0.25"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/>
      <c r="BE575" s="83"/>
      <c r="BF575" s="83"/>
      <c r="BG575" s="83"/>
      <c r="BH575" s="83"/>
      <c r="BI575" s="83"/>
      <c r="BJ575" s="83"/>
      <c r="BK575" s="83"/>
      <c r="BL575" s="83"/>
      <c r="BM575" s="83"/>
      <c r="BN575" s="83"/>
      <c r="BO575" s="83"/>
      <c r="BP575" s="83"/>
      <c r="BQ575" s="83"/>
      <c r="BR575" s="83"/>
      <c r="BS575" s="83"/>
      <c r="BT575" s="83"/>
    </row>
    <row r="576" spans="5:72" x14ac:dyDescent="0.25"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/>
      <c r="BE576" s="83"/>
      <c r="BF576" s="83"/>
      <c r="BG576" s="83"/>
      <c r="BH576" s="83"/>
      <c r="BI576" s="83"/>
      <c r="BJ576" s="83"/>
      <c r="BK576" s="83"/>
      <c r="BL576" s="83"/>
      <c r="BM576" s="83"/>
      <c r="BN576" s="83"/>
      <c r="BO576" s="83"/>
      <c r="BP576" s="83"/>
      <c r="BQ576" s="83"/>
      <c r="BR576" s="83"/>
      <c r="BS576" s="83"/>
      <c r="BT576" s="83"/>
    </row>
    <row r="577" spans="5:72" x14ac:dyDescent="0.25"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  <c r="BF577" s="83"/>
      <c r="BG577" s="83"/>
      <c r="BH577" s="83"/>
      <c r="BI577" s="83"/>
      <c r="BJ577" s="83"/>
      <c r="BK577" s="83"/>
      <c r="BL577" s="83"/>
      <c r="BM577" s="83"/>
      <c r="BN577" s="83"/>
      <c r="BO577" s="83"/>
      <c r="BP577" s="83"/>
      <c r="BQ577" s="83"/>
      <c r="BR577" s="83"/>
      <c r="BS577" s="83"/>
      <c r="BT577" s="83"/>
    </row>
    <row r="578" spans="5:72" x14ac:dyDescent="0.25"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  <c r="BF578" s="83"/>
      <c r="BG578" s="83"/>
      <c r="BH578" s="83"/>
      <c r="BI578" s="83"/>
      <c r="BJ578" s="83"/>
      <c r="BK578" s="83"/>
      <c r="BL578" s="83"/>
      <c r="BM578" s="83"/>
      <c r="BN578" s="83"/>
      <c r="BO578" s="83"/>
      <c r="BP578" s="83"/>
      <c r="BQ578" s="83"/>
      <c r="BR578" s="83"/>
      <c r="BS578" s="83"/>
      <c r="BT578" s="83"/>
    </row>
    <row r="579" spans="5:72" x14ac:dyDescent="0.25"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  <c r="BF579" s="83"/>
      <c r="BG579" s="83"/>
      <c r="BH579" s="83"/>
      <c r="BI579" s="83"/>
      <c r="BJ579" s="83"/>
      <c r="BK579" s="83"/>
      <c r="BL579" s="83"/>
      <c r="BM579" s="83"/>
      <c r="BN579" s="83"/>
      <c r="BO579" s="83"/>
      <c r="BP579" s="83"/>
      <c r="BQ579" s="83"/>
      <c r="BR579" s="83"/>
      <c r="BS579" s="83"/>
      <c r="BT579" s="83"/>
    </row>
    <row r="580" spans="5:72" x14ac:dyDescent="0.25"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  <c r="BF580" s="83"/>
      <c r="BG580" s="83"/>
      <c r="BH580" s="83"/>
      <c r="BI580" s="83"/>
      <c r="BJ580" s="83"/>
      <c r="BK580" s="83"/>
      <c r="BL580" s="83"/>
      <c r="BM580" s="83"/>
      <c r="BN580" s="83"/>
      <c r="BO580" s="83"/>
      <c r="BP580" s="83"/>
      <c r="BQ580" s="83"/>
      <c r="BR580" s="83"/>
      <c r="BS580" s="83"/>
      <c r="BT580" s="83"/>
    </row>
    <row r="581" spans="5:72" x14ac:dyDescent="0.25"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  <c r="BF581" s="83"/>
      <c r="BG581" s="83"/>
      <c r="BH581" s="83"/>
      <c r="BI581" s="83"/>
      <c r="BJ581" s="83"/>
      <c r="BK581" s="83"/>
      <c r="BL581" s="83"/>
      <c r="BM581" s="83"/>
      <c r="BN581" s="83"/>
      <c r="BO581" s="83"/>
      <c r="BP581" s="83"/>
      <c r="BQ581" s="83"/>
      <c r="BR581" s="83"/>
      <c r="BS581" s="83"/>
      <c r="BT581" s="83"/>
    </row>
    <row r="582" spans="5:72" x14ac:dyDescent="0.25"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  <c r="BF582" s="83"/>
      <c r="BG582" s="83"/>
      <c r="BH582" s="83"/>
      <c r="BI582" s="83"/>
      <c r="BJ582" s="83"/>
      <c r="BK582" s="83"/>
      <c r="BL582" s="83"/>
      <c r="BM582" s="83"/>
      <c r="BN582" s="83"/>
      <c r="BO582" s="83"/>
      <c r="BP582" s="83"/>
      <c r="BQ582" s="83"/>
      <c r="BR582" s="83"/>
      <c r="BS582" s="83"/>
      <c r="BT582" s="83"/>
    </row>
    <row r="583" spans="5:72" x14ac:dyDescent="0.25"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  <c r="BF583" s="83"/>
      <c r="BG583" s="83"/>
      <c r="BH583" s="83"/>
      <c r="BI583" s="83"/>
      <c r="BJ583" s="83"/>
      <c r="BK583" s="83"/>
      <c r="BL583" s="83"/>
      <c r="BM583" s="83"/>
      <c r="BN583" s="83"/>
      <c r="BO583" s="83"/>
      <c r="BP583" s="83"/>
      <c r="BQ583" s="83"/>
      <c r="BR583" s="83"/>
      <c r="BS583" s="83"/>
      <c r="BT583" s="83"/>
    </row>
    <row r="584" spans="5:72" x14ac:dyDescent="0.25"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  <c r="BF584" s="83"/>
      <c r="BG584" s="83"/>
      <c r="BH584" s="83"/>
      <c r="BI584" s="83"/>
      <c r="BJ584" s="83"/>
      <c r="BK584" s="83"/>
      <c r="BL584" s="83"/>
      <c r="BM584" s="83"/>
      <c r="BN584" s="83"/>
      <c r="BO584" s="83"/>
      <c r="BP584" s="83"/>
      <c r="BQ584" s="83"/>
      <c r="BR584" s="83"/>
      <c r="BS584" s="83"/>
      <c r="BT584" s="83"/>
    </row>
    <row r="585" spans="5:72" x14ac:dyDescent="0.25"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  <c r="BF585" s="83"/>
      <c r="BG585" s="83"/>
      <c r="BH585" s="83"/>
      <c r="BI585" s="83"/>
      <c r="BJ585" s="83"/>
      <c r="BK585" s="83"/>
      <c r="BL585" s="83"/>
      <c r="BM585" s="83"/>
      <c r="BN585" s="83"/>
      <c r="BO585" s="83"/>
      <c r="BP585" s="83"/>
      <c r="BQ585" s="83"/>
      <c r="BR585" s="83"/>
      <c r="BS585" s="83"/>
      <c r="BT585" s="83"/>
    </row>
    <row r="586" spans="5:72" x14ac:dyDescent="0.25"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  <c r="BE586" s="83"/>
      <c r="BF586" s="83"/>
      <c r="BG586" s="83"/>
      <c r="BH586" s="83"/>
      <c r="BI586" s="83"/>
      <c r="BJ586" s="83"/>
      <c r="BK586" s="83"/>
      <c r="BL586" s="83"/>
      <c r="BM586" s="83"/>
      <c r="BN586" s="83"/>
      <c r="BO586" s="83"/>
      <c r="BP586" s="83"/>
      <c r="BQ586" s="83"/>
      <c r="BR586" s="83"/>
      <c r="BS586" s="83"/>
      <c r="BT586" s="83"/>
    </row>
    <row r="587" spans="5:72" x14ac:dyDescent="0.25"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  <c r="BM587" s="83"/>
      <c r="BN587" s="83"/>
      <c r="BO587" s="83"/>
      <c r="BP587" s="83"/>
      <c r="BQ587" s="83"/>
      <c r="BR587" s="83"/>
      <c r="BS587" s="83"/>
      <c r="BT587" s="83"/>
    </row>
    <row r="588" spans="5:72" x14ac:dyDescent="0.25"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  <c r="BF588" s="83"/>
      <c r="BG588" s="83"/>
      <c r="BH588" s="83"/>
      <c r="BI588" s="83"/>
      <c r="BJ588" s="83"/>
      <c r="BK588" s="83"/>
      <c r="BL588" s="83"/>
      <c r="BM588" s="83"/>
      <c r="BN588" s="83"/>
      <c r="BO588" s="83"/>
      <c r="BP588" s="83"/>
      <c r="BQ588" s="83"/>
      <c r="BR588" s="83"/>
      <c r="BS588" s="83"/>
      <c r="BT588" s="83"/>
    </row>
    <row r="589" spans="5:72" x14ac:dyDescent="0.25"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  <c r="BF589" s="83"/>
      <c r="BG589" s="83"/>
      <c r="BH589" s="83"/>
      <c r="BI589" s="83"/>
      <c r="BJ589" s="83"/>
      <c r="BK589" s="83"/>
      <c r="BL589" s="83"/>
      <c r="BM589" s="83"/>
      <c r="BN589" s="83"/>
      <c r="BO589" s="83"/>
      <c r="BP589" s="83"/>
      <c r="BQ589" s="83"/>
      <c r="BR589" s="83"/>
      <c r="BS589" s="83"/>
      <c r="BT589" s="83"/>
    </row>
    <row r="590" spans="5:72" x14ac:dyDescent="0.25"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  <c r="BF590" s="83"/>
      <c r="BG590" s="83"/>
      <c r="BH590" s="83"/>
      <c r="BI590" s="83"/>
      <c r="BJ590" s="83"/>
      <c r="BK590" s="83"/>
      <c r="BL590" s="83"/>
      <c r="BM590" s="83"/>
      <c r="BN590" s="83"/>
      <c r="BO590" s="83"/>
      <c r="BP590" s="83"/>
      <c r="BQ590" s="83"/>
      <c r="BR590" s="83"/>
      <c r="BS590" s="83"/>
      <c r="BT590" s="83"/>
    </row>
    <row r="591" spans="5:72" x14ac:dyDescent="0.25"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  <c r="BF591" s="83"/>
      <c r="BG591" s="83"/>
      <c r="BH591" s="83"/>
      <c r="BI591" s="83"/>
      <c r="BJ591" s="83"/>
      <c r="BK591" s="83"/>
      <c r="BL591" s="83"/>
      <c r="BM591" s="83"/>
      <c r="BN591" s="83"/>
      <c r="BO591" s="83"/>
      <c r="BP591" s="83"/>
      <c r="BQ591" s="83"/>
      <c r="BR591" s="83"/>
      <c r="BS591" s="83"/>
      <c r="BT591" s="83"/>
    </row>
    <row r="592" spans="5:72" x14ac:dyDescent="0.25"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  <c r="BF592" s="83"/>
      <c r="BG592" s="83"/>
      <c r="BH592" s="83"/>
      <c r="BI592" s="83"/>
      <c r="BJ592" s="83"/>
      <c r="BK592" s="83"/>
      <c r="BL592" s="83"/>
      <c r="BM592" s="83"/>
      <c r="BN592" s="83"/>
      <c r="BO592" s="83"/>
      <c r="BP592" s="83"/>
      <c r="BQ592" s="83"/>
      <c r="BR592" s="83"/>
      <c r="BS592" s="83"/>
      <c r="BT592" s="83"/>
    </row>
    <row r="593" spans="5:72" x14ac:dyDescent="0.25"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83"/>
      <c r="BJ593" s="83"/>
      <c r="BK593" s="83"/>
      <c r="BL593" s="83"/>
      <c r="BM593" s="83"/>
      <c r="BN593" s="83"/>
      <c r="BO593" s="83"/>
      <c r="BP593" s="83"/>
      <c r="BQ593" s="83"/>
      <c r="BR593" s="83"/>
      <c r="BS593" s="83"/>
      <c r="BT593" s="83"/>
    </row>
    <row r="594" spans="5:72" x14ac:dyDescent="0.25"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  <c r="BF594" s="83"/>
      <c r="BG594" s="83"/>
      <c r="BH594" s="83"/>
      <c r="BI594" s="83"/>
      <c r="BJ594" s="83"/>
      <c r="BK594" s="83"/>
      <c r="BL594" s="83"/>
      <c r="BM594" s="83"/>
      <c r="BN594" s="83"/>
      <c r="BO594" s="83"/>
      <c r="BP594" s="83"/>
      <c r="BQ594" s="83"/>
      <c r="BR594" s="83"/>
      <c r="BS594" s="83"/>
      <c r="BT594" s="83"/>
    </row>
    <row r="595" spans="5:72" x14ac:dyDescent="0.25"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  <c r="BF595" s="83"/>
      <c r="BG595" s="83"/>
      <c r="BH595" s="83"/>
      <c r="BI595" s="83"/>
      <c r="BJ595" s="83"/>
      <c r="BK595" s="83"/>
      <c r="BL595" s="83"/>
      <c r="BM595" s="83"/>
      <c r="BN595" s="83"/>
      <c r="BO595" s="83"/>
      <c r="BP595" s="83"/>
      <c r="BQ595" s="83"/>
      <c r="BR595" s="83"/>
      <c r="BS595" s="83"/>
      <c r="BT595" s="83"/>
    </row>
    <row r="596" spans="5:72" x14ac:dyDescent="0.25"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  <c r="BF596" s="83"/>
      <c r="BG596" s="83"/>
      <c r="BH596" s="83"/>
      <c r="BI596" s="83"/>
      <c r="BJ596" s="83"/>
      <c r="BK596" s="83"/>
      <c r="BL596" s="83"/>
      <c r="BM596" s="83"/>
      <c r="BN596" s="83"/>
      <c r="BO596" s="83"/>
      <c r="BP596" s="83"/>
      <c r="BQ596" s="83"/>
      <c r="BR596" s="83"/>
      <c r="BS596" s="83"/>
      <c r="BT596" s="83"/>
    </row>
    <row r="597" spans="5:72" x14ac:dyDescent="0.25"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  <c r="BF597" s="83"/>
      <c r="BG597" s="83"/>
      <c r="BH597" s="83"/>
      <c r="BI597" s="83"/>
      <c r="BJ597" s="83"/>
      <c r="BK597" s="83"/>
      <c r="BL597" s="83"/>
      <c r="BM597" s="83"/>
      <c r="BN597" s="83"/>
      <c r="BO597" s="83"/>
      <c r="BP597" s="83"/>
      <c r="BQ597" s="83"/>
      <c r="BR597" s="83"/>
      <c r="BS597" s="83"/>
      <c r="BT597" s="83"/>
    </row>
    <row r="598" spans="5:72" x14ac:dyDescent="0.25"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  <c r="BF598" s="83"/>
      <c r="BG598" s="83"/>
      <c r="BH598" s="83"/>
      <c r="BI598" s="83"/>
      <c r="BJ598" s="83"/>
      <c r="BK598" s="83"/>
      <c r="BL598" s="83"/>
      <c r="BM598" s="83"/>
      <c r="BN598" s="83"/>
      <c r="BO598" s="83"/>
      <c r="BP598" s="83"/>
      <c r="BQ598" s="83"/>
      <c r="BR598" s="83"/>
      <c r="BS598" s="83"/>
      <c r="BT598" s="83"/>
    </row>
    <row r="599" spans="5:72" x14ac:dyDescent="0.25"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  <c r="BF599" s="83"/>
      <c r="BG599" s="83"/>
      <c r="BH599" s="83"/>
      <c r="BI599" s="83"/>
      <c r="BJ599" s="83"/>
      <c r="BK599" s="83"/>
      <c r="BL599" s="83"/>
      <c r="BM599" s="83"/>
      <c r="BN599" s="83"/>
      <c r="BO599" s="83"/>
      <c r="BP599" s="83"/>
      <c r="BQ599" s="83"/>
      <c r="BR599" s="83"/>
      <c r="BS599" s="83"/>
      <c r="BT599" s="83"/>
    </row>
    <row r="600" spans="5:72" x14ac:dyDescent="0.25"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  <c r="BF600" s="83"/>
      <c r="BG600" s="83"/>
      <c r="BH600" s="83"/>
      <c r="BI600" s="83"/>
      <c r="BJ600" s="83"/>
      <c r="BK600" s="83"/>
      <c r="BL600" s="83"/>
      <c r="BM600" s="83"/>
      <c r="BN600" s="83"/>
      <c r="BO600" s="83"/>
      <c r="BP600" s="83"/>
      <c r="BQ600" s="83"/>
      <c r="BR600" s="83"/>
      <c r="BS600" s="83"/>
      <c r="BT600" s="83"/>
    </row>
    <row r="601" spans="5:72" x14ac:dyDescent="0.25"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  <c r="BF601" s="83"/>
      <c r="BG601" s="83"/>
      <c r="BH601" s="83"/>
      <c r="BI601" s="83"/>
      <c r="BJ601" s="83"/>
      <c r="BK601" s="83"/>
      <c r="BL601" s="83"/>
      <c r="BM601" s="83"/>
      <c r="BN601" s="83"/>
      <c r="BO601" s="83"/>
      <c r="BP601" s="83"/>
      <c r="BQ601" s="83"/>
      <c r="BR601" s="83"/>
      <c r="BS601" s="83"/>
      <c r="BT601" s="83"/>
    </row>
    <row r="602" spans="5:72" x14ac:dyDescent="0.25"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  <c r="BF602" s="83"/>
      <c r="BG602" s="83"/>
      <c r="BH602" s="83"/>
      <c r="BI602" s="83"/>
      <c r="BJ602" s="83"/>
      <c r="BK602" s="83"/>
      <c r="BL602" s="83"/>
      <c r="BM602" s="83"/>
      <c r="BN602" s="83"/>
      <c r="BO602" s="83"/>
      <c r="BP602" s="83"/>
      <c r="BQ602" s="83"/>
      <c r="BR602" s="83"/>
      <c r="BS602" s="83"/>
      <c r="BT602" s="83"/>
    </row>
    <row r="603" spans="5:72" x14ac:dyDescent="0.25"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  <c r="BF603" s="83"/>
      <c r="BG603" s="83"/>
      <c r="BH603" s="83"/>
      <c r="BI603" s="83"/>
      <c r="BJ603" s="83"/>
      <c r="BK603" s="83"/>
      <c r="BL603" s="83"/>
      <c r="BM603" s="83"/>
      <c r="BN603" s="83"/>
      <c r="BO603" s="83"/>
      <c r="BP603" s="83"/>
      <c r="BQ603" s="83"/>
      <c r="BR603" s="83"/>
      <c r="BS603" s="83"/>
      <c r="BT603" s="83"/>
    </row>
    <row r="604" spans="5:72" x14ac:dyDescent="0.25"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  <c r="BA604" s="83"/>
      <c r="BB604" s="83"/>
      <c r="BC604" s="83"/>
      <c r="BD604" s="83"/>
      <c r="BE604" s="83"/>
      <c r="BF604" s="83"/>
      <c r="BG604" s="83"/>
      <c r="BH604" s="83"/>
      <c r="BI604" s="83"/>
      <c r="BJ604" s="83"/>
      <c r="BK604" s="83"/>
      <c r="BL604" s="83"/>
      <c r="BM604" s="83"/>
      <c r="BN604" s="83"/>
      <c r="BO604" s="83"/>
      <c r="BP604" s="83"/>
      <c r="BQ604" s="83"/>
      <c r="BR604" s="83"/>
      <c r="BS604" s="83"/>
      <c r="BT604" s="83"/>
    </row>
    <row r="605" spans="5:72" x14ac:dyDescent="0.25"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  <c r="BF605" s="83"/>
      <c r="BG605" s="83"/>
      <c r="BH605" s="83"/>
      <c r="BI605" s="83"/>
      <c r="BJ605" s="83"/>
      <c r="BK605" s="83"/>
      <c r="BL605" s="83"/>
      <c r="BM605" s="83"/>
      <c r="BN605" s="83"/>
      <c r="BO605" s="83"/>
      <c r="BP605" s="83"/>
      <c r="BQ605" s="83"/>
      <c r="BR605" s="83"/>
      <c r="BS605" s="83"/>
      <c r="BT605" s="83"/>
    </row>
    <row r="606" spans="5:72" x14ac:dyDescent="0.25"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  <c r="BF606" s="83"/>
      <c r="BG606" s="83"/>
      <c r="BH606" s="83"/>
      <c r="BI606" s="83"/>
      <c r="BJ606" s="83"/>
      <c r="BK606" s="83"/>
      <c r="BL606" s="83"/>
      <c r="BM606" s="83"/>
      <c r="BN606" s="83"/>
      <c r="BO606" s="83"/>
      <c r="BP606" s="83"/>
      <c r="BQ606" s="83"/>
      <c r="BR606" s="83"/>
      <c r="BS606" s="83"/>
      <c r="BT606" s="83"/>
    </row>
    <row r="607" spans="5:72" x14ac:dyDescent="0.25"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  <c r="BF607" s="83"/>
      <c r="BG607" s="83"/>
      <c r="BH607" s="83"/>
      <c r="BI607" s="83"/>
      <c r="BJ607" s="83"/>
      <c r="BK607" s="83"/>
      <c r="BL607" s="83"/>
      <c r="BM607" s="83"/>
      <c r="BN607" s="83"/>
      <c r="BO607" s="83"/>
      <c r="BP607" s="83"/>
      <c r="BQ607" s="83"/>
      <c r="BR607" s="83"/>
      <c r="BS607" s="83"/>
      <c r="BT607" s="83"/>
    </row>
    <row r="608" spans="5:72" x14ac:dyDescent="0.25"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  <c r="BF608" s="83"/>
      <c r="BG608" s="83"/>
      <c r="BH608" s="83"/>
      <c r="BI608" s="83"/>
      <c r="BJ608" s="83"/>
      <c r="BK608" s="83"/>
      <c r="BL608" s="83"/>
      <c r="BM608" s="83"/>
      <c r="BN608" s="83"/>
      <c r="BO608" s="83"/>
      <c r="BP608" s="83"/>
      <c r="BQ608" s="83"/>
      <c r="BR608" s="83"/>
      <c r="BS608" s="83"/>
      <c r="BT608" s="83"/>
    </row>
    <row r="609" spans="5:72" x14ac:dyDescent="0.25"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  <c r="BF609" s="83"/>
      <c r="BG609" s="83"/>
      <c r="BH609" s="83"/>
      <c r="BI609" s="83"/>
      <c r="BJ609" s="83"/>
      <c r="BK609" s="83"/>
      <c r="BL609" s="83"/>
      <c r="BM609" s="83"/>
      <c r="BN609" s="83"/>
      <c r="BO609" s="83"/>
      <c r="BP609" s="83"/>
      <c r="BQ609" s="83"/>
      <c r="BR609" s="83"/>
      <c r="BS609" s="83"/>
      <c r="BT609" s="83"/>
    </row>
    <row r="610" spans="5:72" x14ac:dyDescent="0.25"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83"/>
      <c r="BJ610" s="83"/>
      <c r="BK610" s="83"/>
      <c r="BL610" s="83"/>
      <c r="BM610" s="83"/>
      <c r="BN610" s="83"/>
      <c r="BO610" s="83"/>
      <c r="BP610" s="83"/>
      <c r="BQ610" s="83"/>
      <c r="BR610" s="83"/>
      <c r="BS610" s="83"/>
      <c r="BT610" s="83"/>
    </row>
    <row r="611" spans="5:72" x14ac:dyDescent="0.25"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  <c r="BF611" s="83"/>
      <c r="BG611" s="83"/>
      <c r="BH611" s="83"/>
      <c r="BI611" s="83"/>
      <c r="BJ611" s="83"/>
      <c r="BK611" s="83"/>
      <c r="BL611" s="83"/>
      <c r="BM611" s="83"/>
      <c r="BN611" s="83"/>
      <c r="BO611" s="83"/>
      <c r="BP611" s="83"/>
      <c r="BQ611" s="83"/>
      <c r="BR611" s="83"/>
      <c r="BS611" s="83"/>
      <c r="BT611" s="83"/>
    </row>
    <row r="612" spans="5:72" x14ac:dyDescent="0.25"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</row>
    <row r="613" spans="5:72" x14ac:dyDescent="0.25"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83"/>
      <c r="BG613" s="83"/>
      <c r="BH613" s="83"/>
      <c r="BI613" s="83"/>
      <c r="BJ613" s="83"/>
      <c r="BK613" s="83"/>
      <c r="BL613" s="83"/>
      <c r="BM613" s="83"/>
      <c r="BN613" s="83"/>
      <c r="BO613" s="83"/>
      <c r="BP613" s="83"/>
      <c r="BQ613" s="83"/>
      <c r="BR613" s="83"/>
      <c r="BS613" s="83"/>
      <c r="BT613" s="83"/>
    </row>
    <row r="614" spans="5:72" x14ac:dyDescent="0.25"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  <c r="BF614" s="83"/>
      <c r="BG614" s="83"/>
      <c r="BH614" s="83"/>
      <c r="BI614" s="83"/>
      <c r="BJ614" s="83"/>
      <c r="BK614" s="83"/>
      <c r="BL614" s="83"/>
      <c r="BM614" s="83"/>
      <c r="BN614" s="83"/>
      <c r="BO614" s="83"/>
      <c r="BP614" s="83"/>
      <c r="BQ614" s="83"/>
      <c r="BR614" s="83"/>
      <c r="BS614" s="83"/>
      <c r="BT614" s="83"/>
    </row>
    <row r="615" spans="5:72" x14ac:dyDescent="0.25"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83"/>
      <c r="BG615" s="83"/>
      <c r="BH615" s="83"/>
      <c r="BI615" s="83"/>
      <c r="BJ615" s="83"/>
      <c r="BK615" s="83"/>
      <c r="BL615" s="83"/>
      <c r="BM615" s="83"/>
      <c r="BN615" s="83"/>
      <c r="BO615" s="83"/>
      <c r="BP615" s="83"/>
      <c r="BQ615" s="83"/>
      <c r="BR615" s="83"/>
      <c r="BS615" s="83"/>
      <c r="BT615" s="83"/>
    </row>
    <row r="616" spans="5:72" x14ac:dyDescent="0.25"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  <c r="BF616" s="83"/>
      <c r="BG616" s="83"/>
      <c r="BH616" s="83"/>
      <c r="BI616" s="83"/>
      <c r="BJ616" s="83"/>
      <c r="BK616" s="83"/>
      <c r="BL616" s="83"/>
      <c r="BM616" s="83"/>
      <c r="BN616" s="83"/>
      <c r="BO616" s="83"/>
      <c r="BP616" s="83"/>
      <c r="BQ616" s="83"/>
      <c r="BR616" s="83"/>
      <c r="BS616" s="83"/>
      <c r="BT616" s="83"/>
    </row>
    <row r="617" spans="5:72" x14ac:dyDescent="0.25"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  <c r="BM617" s="83"/>
      <c r="BN617" s="83"/>
      <c r="BO617" s="83"/>
      <c r="BP617" s="83"/>
      <c r="BQ617" s="83"/>
      <c r="BR617" s="83"/>
      <c r="BS617" s="83"/>
      <c r="BT617" s="83"/>
    </row>
    <row r="618" spans="5:72" x14ac:dyDescent="0.25"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  <c r="BM618" s="83"/>
      <c r="BN618" s="83"/>
      <c r="BO618" s="83"/>
      <c r="BP618" s="83"/>
      <c r="BQ618" s="83"/>
      <c r="BR618" s="83"/>
      <c r="BS618" s="83"/>
      <c r="BT618" s="83"/>
    </row>
    <row r="619" spans="5:72" x14ac:dyDescent="0.25"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  <c r="BM619" s="83"/>
      <c r="BN619" s="83"/>
      <c r="BO619" s="83"/>
      <c r="BP619" s="83"/>
      <c r="BQ619" s="83"/>
      <c r="BR619" s="83"/>
      <c r="BS619" s="83"/>
      <c r="BT619" s="83"/>
    </row>
    <row r="620" spans="5:72" x14ac:dyDescent="0.25"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  <c r="BM620" s="83"/>
      <c r="BN620" s="83"/>
      <c r="BO620" s="83"/>
      <c r="BP620" s="83"/>
      <c r="BQ620" s="83"/>
      <c r="BR620" s="83"/>
      <c r="BS620" s="83"/>
      <c r="BT620" s="83"/>
    </row>
    <row r="621" spans="5:72" x14ac:dyDescent="0.25"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</row>
    <row r="622" spans="5:72" x14ac:dyDescent="0.25"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</row>
    <row r="623" spans="5:72" x14ac:dyDescent="0.25"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  <c r="BM623" s="83"/>
      <c r="BN623" s="83"/>
      <c r="BO623" s="83"/>
      <c r="BP623" s="83"/>
      <c r="BQ623" s="83"/>
      <c r="BR623" s="83"/>
      <c r="BS623" s="83"/>
      <c r="BT623" s="83"/>
    </row>
    <row r="624" spans="5:72" x14ac:dyDescent="0.25"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83"/>
      <c r="BG624" s="83"/>
      <c r="BH624" s="83"/>
      <c r="BI624" s="83"/>
      <c r="BJ624" s="83"/>
      <c r="BK624" s="83"/>
      <c r="BL624" s="83"/>
      <c r="BM624" s="83"/>
      <c r="BN624" s="83"/>
      <c r="BO624" s="83"/>
      <c r="BP624" s="83"/>
      <c r="BQ624" s="83"/>
      <c r="BR624" s="83"/>
      <c r="BS624" s="83"/>
      <c r="BT624" s="83"/>
    </row>
    <row r="625" spans="5:72" x14ac:dyDescent="0.25"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  <c r="BM625" s="83"/>
      <c r="BN625" s="83"/>
      <c r="BO625" s="83"/>
      <c r="BP625" s="83"/>
      <c r="BQ625" s="83"/>
      <c r="BR625" s="83"/>
      <c r="BS625" s="83"/>
      <c r="BT625" s="83"/>
    </row>
    <row r="626" spans="5:72" x14ac:dyDescent="0.25"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  <c r="BM626" s="83"/>
      <c r="BN626" s="83"/>
      <c r="BO626" s="83"/>
      <c r="BP626" s="83"/>
      <c r="BQ626" s="83"/>
      <c r="BR626" s="83"/>
      <c r="BS626" s="83"/>
      <c r="BT626" s="83"/>
    </row>
    <row r="627" spans="5:72" x14ac:dyDescent="0.25"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</row>
    <row r="628" spans="5:72" x14ac:dyDescent="0.25"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  <c r="BM628" s="83"/>
      <c r="BN628" s="83"/>
      <c r="BO628" s="83"/>
      <c r="BP628" s="83"/>
      <c r="BQ628" s="83"/>
      <c r="BR628" s="83"/>
      <c r="BS628" s="83"/>
      <c r="BT628" s="83"/>
    </row>
    <row r="629" spans="5:72" x14ac:dyDescent="0.25"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  <c r="BM629" s="83"/>
      <c r="BN629" s="83"/>
      <c r="BO629" s="83"/>
      <c r="BP629" s="83"/>
      <c r="BQ629" s="83"/>
      <c r="BR629" s="83"/>
      <c r="BS629" s="83"/>
      <c r="BT629" s="83"/>
    </row>
    <row r="630" spans="5:72" x14ac:dyDescent="0.25"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  <c r="BM630" s="83"/>
      <c r="BN630" s="83"/>
      <c r="BO630" s="83"/>
      <c r="BP630" s="83"/>
      <c r="BQ630" s="83"/>
      <c r="BR630" s="83"/>
      <c r="BS630" s="83"/>
      <c r="BT630" s="83"/>
    </row>
    <row r="631" spans="5:72" x14ac:dyDescent="0.25"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</row>
    <row r="632" spans="5:72" x14ac:dyDescent="0.25"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83"/>
      <c r="BO632" s="83"/>
      <c r="BP632" s="83"/>
      <c r="BQ632" s="83"/>
      <c r="BR632" s="83"/>
      <c r="BS632" s="83"/>
      <c r="BT632" s="83"/>
    </row>
    <row r="633" spans="5:72" x14ac:dyDescent="0.25"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  <c r="BM633" s="83"/>
      <c r="BN633" s="83"/>
      <c r="BO633" s="83"/>
      <c r="BP633" s="83"/>
      <c r="BQ633" s="83"/>
      <c r="BR633" s="83"/>
      <c r="BS633" s="83"/>
      <c r="BT633" s="83"/>
    </row>
    <row r="634" spans="5:72" x14ac:dyDescent="0.25"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  <c r="BF634" s="83"/>
      <c r="BG634" s="83"/>
      <c r="BH634" s="83"/>
      <c r="BI634" s="83"/>
      <c r="BJ634" s="83"/>
      <c r="BK634" s="83"/>
      <c r="BL634" s="83"/>
      <c r="BM634" s="83"/>
      <c r="BN634" s="83"/>
      <c r="BO634" s="83"/>
      <c r="BP634" s="83"/>
      <c r="BQ634" s="83"/>
      <c r="BR634" s="83"/>
      <c r="BS634" s="83"/>
      <c r="BT634" s="83"/>
    </row>
    <row r="635" spans="5:72" x14ac:dyDescent="0.25"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  <c r="BM635" s="83"/>
      <c r="BN635" s="83"/>
      <c r="BO635" s="83"/>
      <c r="BP635" s="83"/>
      <c r="BQ635" s="83"/>
      <c r="BR635" s="83"/>
      <c r="BS635" s="83"/>
      <c r="BT635" s="83"/>
    </row>
    <row r="636" spans="5:72" x14ac:dyDescent="0.25"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  <c r="BM636" s="83"/>
      <c r="BN636" s="83"/>
      <c r="BO636" s="83"/>
      <c r="BP636" s="83"/>
      <c r="BQ636" s="83"/>
      <c r="BR636" s="83"/>
      <c r="BS636" s="83"/>
      <c r="BT636" s="83"/>
    </row>
    <row r="637" spans="5:72" x14ac:dyDescent="0.25"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83"/>
      <c r="BG637" s="83"/>
      <c r="BH637" s="83"/>
      <c r="BI637" s="83"/>
      <c r="BJ637" s="83"/>
      <c r="BK637" s="83"/>
      <c r="BL637" s="83"/>
      <c r="BM637" s="83"/>
      <c r="BN637" s="83"/>
      <c r="BO637" s="83"/>
      <c r="BP637" s="83"/>
      <c r="BQ637" s="83"/>
      <c r="BR637" s="83"/>
      <c r="BS637" s="83"/>
      <c r="BT637" s="83"/>
    </row>
    <row r="638" spans="5:72" x14ac:dyDescent="0.25"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  <c r="BF638" s="83"/>
      <c r="BG638" s="83"/>
      <c r="BH638" s="83"/>
      <c r="BI638" s="83"/>
      <c r="BJ638" s="83"/>
      <c r="BK638" s="83"/>
      <c r="BL638" s="83"/>
      <c r="BM638" s="83"/>
      <c r="BN638" s="83"/>
      <c r="BO638" s="83"/>
      <c r="BP638" s="83"/>
      <c r="BQ638" s="83"/>
      <c r="BR638" s="83"/>
      <c r="BS638" s="83"/>
      <c r="BT638" s="83"/>
    </row>
    <row r="639" spans="5:72" x14ac:dyDescent="0.25"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  <c r="BM639" s="83"/>
      <c r="BN639" s="83"/>
      <c r="BO639" s="83"/>
      <c r="BP639" s="83"/>
      <c r="BQ639" s="83"/>
      <c r="BR639" s="83"/>
      <c r="BS639" s="83"/>
      <c r="BT639" s="83"/>
    </row>
    <row r="640" spans="5:72" x14ac:dyDescent="0.25"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  <c r="BM640" s="83"/>
      <c r="BN640" s="83"/>
      <c r="BO640" s="83"/>
      <c r="BP640" s="83"/>
      <c r="BQ640" s="83"/>
      <c r="BR640" s="83"/>
      <c r="BS640" s="83"/>
      <c r="BT640" s="83"/>
    </row>
    <row r="641" spans="5:72" x14ac:dyDescent="0.25"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  <c r="BM641" s="83"/>
      <c r="BN641" s="83"/>
      <c r="BO641" s="83"/>
      <c r="BP641" s="83"/>
      <c r="BQ641" s="83"/>
      <c r="BR641" s="83"/>
      <c r="BS641" s="83"/>
      <c r="BT641" s="83"/>
    </row>
    <row r="642" spans="5:72" x14ac:dyDescent="0.25"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  <c r="BM642" s="83"/>
      <c r="BN642" s="83"/>
      <c r="BO642" s="83"/>
      <c r="BP642" s="83"/>
      <c r="BQ642" s="83"/>
      <c r="BR642" s="83"/>
      <c r="BS642" s="83"/>
      <c r="BT642" s="83"/>
    </row>
    <row r="643" spans="5:72" x14ac:dyDescent="0.25"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/>
      <c r="BL643" s="83"/>
      <c r="BM643" s="83"/>
      <c r="BN643" s="83"/>
      <c r="BO643" s="83"/>
      <c r="BP643" s="83"/>
      <c r="BQ643" s="83"/>
      <c r="BR643" s="83"/>
      <c r="BS643" s="83"/>
      <c r="BT643" s="83"/>
    </row>
    <row r="644" spans="5:72" x14ac:dyDescent="0.25"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  <c r="BF644" s="83"/>
      <c r="BG644" s="83"/>
      <c r="BH644" s="83"/>
      <c r="BI644" s="83"/>
      <c r="BJ644" s="83"/>
      <c r="BK644" s="83"/>
      <c r="BL644" s="83"/>
      <c r="BM644" s="83"/>
      <c r="BN644" s="83"/>
      <c r="BO644" s="83"/>
      <c r="BP644" s="83"/>
      <c r="BQ644" s="83"/>
      <c r="BR644" s="83"/>
      <c r="BS644" s="83"/>
      <c r="BT644" s="83"/>
    </row>
    <row r="645" spans="5:72" x14ac:dyDescent="0.25"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  <c r="BM645" s="83"/>
      <c r="BN645" s="83"/>
      <c r="BO645" s="83"/>
      <c r="BP645" s="83"/>
      <c r="BQ645" s="83"/>
      <c r="BR645" s="83"/>
      <c r="BS645" s="83"/>
      <c r="BT645" s="83"/>
    </row>
    <row r="646" spans="5:72" x14ac:dyDescent="0.25"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  <c r="BM646" s="83"/>
      <c r="BN646" s="83"/>
      <c r="BO646" s="83"/>
      <c r="BP646" s="83"/>
      <c r="BQ646" s="83"/>
      <c r="BR646" s="83"/>
      <c r="BS646" s="83"/>
      <c r="BT646" s="83"/>
    </row>
    <row r="647" spans="5:72" x14ac:dyDescent="0.25"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  <c r="BF647" s="83"/>
      <c r="BG647" s="83"/>
      <c r="BH647" s="83"/>
      <c r="BI647" s="83"/>
      <c r="BJ647" s="83"/>
      <c r="BK647" s="83"/>
      <c r="BL647" s="83"/>
      <c r="BM647" s="83"/>
      <c r="BN647" s="83"/>
      <c r="BO647" s="83"/>
      <c r="BP647" s="83"/>
      <c r="BQ647" s="83"/>
      <c r="BR647" s="83"/>
      <c r="BS647" s="83"/>
      <c r="BT647" s="83"/>
    </row>
    <row r="648" spans="5:72" x14ac:dyDescent="0.25"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  <c r="BF648" s="83"/>
      <c r="BG648" s="83"/>
      <c r="BH648" s="83"/>
      <c r="BI648" s="83"/>
      <c r="BJ648" s="83"/>
      <c r="BK648" s="83"/>
      <c r="BL648" s="83"/>
      <c r="BM648" s="83"/>
      <c r="BN648" s="83"/>
      <c r="BO648" s="83"/>
      <c r="BP648" s="83"/>
      <c r="BQ648" s="83"/>
      <c r="BR648" s="83"/>
      <c r="BS648" s="83"/>
      <c r="BT648" s="83"/>
    </row>
    <row r="649" spans="5:72" x14ac:dyDescent="0.25"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  <c r="BF649" s="83"/>
      <c r="BG649" s="83"/>
      <c r="BH649" s="83"/>
      <c r="BI649" s="83"/>
      <c r="BJ649" s="83"/>
      <c r="BK649" s="83"/>
      <c r="BL649" s="83"/>
      <c r="BM649" s="83"/>
      <c r="BN649" s="83"/>
      <c r="BO649" s="83"/>
      <c r="BP649" s="83"/>
      <c r="BQ649" s="83"/>
      <c r="BR649" s="83"/>
      <c r="BS649" s="83"/>
      <c r="BT649" s="83"/>
    </row>
    <row r="650" spans="5:72" x14ac:dyDescent="0.25"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  <c r="BF650" s="83"/>
      <c r="BG650" s="83"/>
      <c r="BH650" s="83"/>
      <c r="BI650" s="83"/>
      <c r="BJ650" s="83"/>
      <c r="BK650" s="83"/>
      <c r="BL650" s="83"/>
      <c r="BM650" s="83"/>
      <c r="BN650" s="83"/>
      <c r="BO650" s="83"/>
      <c r="BP650" s="83"/>
      <c r="BQ650" s="83"/>
      <c r="BR650" s="83"/>
      <c r="BS650" s="83"/>
      <c r="BT650" s="83"/>
    </row>
    <row r="651" spans="5:72" x14ac:dyDescent="0.25"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  <c r="BF651" s="83"/>
      <c r="BG651" s="83"/>
      <c r="BH651" s="83"/>
      <c r="BI651" s="83"/>
      <c r="BJ651" s="83"/>
      <c r="BK651" s="83"/>
      <c r="BL651" s="83"/>
      <c r="BM651" s="83"/>
      <c r="BN651" s="83"/>
      <c r="BO651" s="83"/>
      <c r="BP651" s="83"/>
      <c r="BQ651" s="83"/>
      <c r="BR651" s="83"/>
      <c r="BS651" s="83"/>
      <c r="BT651" s="83"/>
    </row>
    <row r="652" spans="5:72" x14ac:dyDescent="0.25"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  <c r="BL652" s="83"/>
      <c r="BM652" s="83"/>
      <c r="BN652" s="83"/>
      <c r="BO652" s="83"/>
      <c r="BP652" s="83"/>
      <c r="BQ652" s="83"/>
      <c r="BR652" s="83"/>
      <c r="BS652" s="83"/>
      <c r="BT652" s="83"/>
    </row>
    <row r="653" spans="5:72" x14ac:dyDescent="0.25"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  <c r="BL653" s="83"/>
      <c r="BM653" s="83"/>
      <c r="BN653" s="83"/>
      <c r="BO653" s="83"/>
      <c r="BP653" s="83"/>
      <c r="BQ653" s="83"/>
      <c r="BR653" s="83"/>
      <c r="BS653" s="83"/>
      <c r="BT653" s="83"/>
    </row>
    <row r="654" spans="5:72" x14ac:dyDescent="0.25"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  <c r="BL654" s="83"/>
      <c r="BM654" s="83"/>
      <c r="BN654" s="83"/>
      <c r="BO654" s="83"/>
      <c r="BP654" s="83"/>
      <c r="BQ654" s="83"/>
      <c r="BR654" s="83"/>
      <c r="BS654" s="83"/>
      <c r="BT654" s="83"/>
    </row>
    <row r="655" spans="5:72" x14ac:dyDescent="0.25"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  <c r="BL655" s="83"/>
      <c r="BM655" s="83"/>
      <c r="BN655" s="83"/>
      <c r="BO655" s="83"/>
      <c r="BP655" s="83"/>
      <c r="BQ655" s="83"/>
      <c r="BR655" s="83"/>
      <c r="BS655" s="83"/>
      <c r="BT655" s="83"/>
    </row>
    <row r="656" spans="5:72" x14ac:dyDescent="0.25"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  <c r="BL656" s="83"/>
      <c r="BM656" s="83"/>
      <c r="BN656" s="83"/>
      <c r="BO656" s="83"/>
      <c r="BP656" s="83"/>
      <c r="BQ656" s="83"/>
      <c r="BR656" s="83"/>
      <c r="BS656" s="83"/>
      <c r="BT656" s="83"/>
    </row>
    <row r="657" spans="5:72" x14ac:dyDescent="0.25"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  <c r="BL657" s="83"/>
      <c r="BM657" s="83"/>
      <c r="BN657" s="83"/>
      <c r="BO657" s="83"/>
      <c r="BP657" s="83"/>
      <c r="BQ657" s="83"/>
      <c r="BR657" s="83"/>
      <c r="BS657" s="83"/>
      <c r="BT657" s="83"/>
    </row>
    <row r="658" spans="5:72" x14ac:dyDescent="0.25"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  <c r="BL658" s="83"/>
      <c r="BM658" s="83"/>
      <c r="BN658" s="83"/>
      <c r="BO658" s="83"/>
      <c r="BP658" s="83"/>
      <c r="BQ658" s="83"/>
      <c r="BR658" s="83"/>
      <c r="BS658" s="83"/>
      <c r="BT658" s="83"/>
    </row>
    <row r="659" spans="5:72" x14ac:dyDescent="0.25"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  <c r="BL659" s="83"/>
      <c r="BM659" s="83"/>
      <c r="BN659" s="83"/>
      <c r="BO659" s="83"/>
      <c r="BP659" s="83"/>
      <c r="BQ659" s="83"/>
      <c r="BR659" s="83"/>
      <c r="BS659" s="83"/>
      <c r="BT659" s="83"/>
    </row>
    <row r="660" spans="5:72" x14ac:dyDescent="0.25"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  <c r="BL660" s="83"/>
      <c r="BM660" s="83"/>
      <c r="BN660" s="83"/>
      <c r="BO660" s="83"/>
      <c r="BP660" s="83"/>
      <c r="BQ660" s="83"/>
      <c r="BR660" s="83"/>
      <c r="BS660" s="83"/>
      <c r="BT660" s="83"/>
    </row>
    <row r="661" spans="5:72" x14ac:dyDescent="0.25"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  <c r="BL661" s="83"/>
      <c r="BM661" s="83"/>
      <c r="BN661" s="83"/>
      <c r="BO661" s="83"/>
      <c r="BP661" s="83"/>
      <c r="BQ661" s="83"/>
      <c r="BR661" s="83"/>
      <c r="BS661" s="83"/>
      <c r="BT661" s="83"/>
    </row>
    <row r="662" spans="5:72" x14ac:dyDescent="0.25"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  <c r="BL662" s="83"/>
      <c r="BM662" s="83"/>
      <c r="BN662" s="83"/>
      <c r="BO662" s="83"/>
      <c r="BP662" s="83"/>
      <c r="BQ662" s="83"/>
      <c r="BR662" s="83"/>
      <c r="BS662" s="83"/>
      <c r="BT662" s="83"/>
    </row>
    <row r="663" spans="5:72" x14ac:dyDescent="0.25"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  <c r="BL663" s="83"/>
      <c r="BM663" s="83"/>
      <c r="BN663" s="83"/>
      <c r="BO663" s="83"/>
      <c r="BP663" s="83"/>
      <c r="BQ663" s="83"/>
      <c r="BR663" s="83"/>
      <c r="BS663" s="83"/>
      <c r="BT663" s="83"/>
    </row>
    <row r="664" spans="5:72" x14ac:dyDescent="0.25"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  <c r="BL664" s="83"/>
      <c r="BM664" s="83"/>
      <c r="BN664" s="83"/>
      <c r="BO664" s="83"/>
      <c r="BP664" s="83"/>
      <c r="BQ664" s="83"/>
      <c r="BR664" s="83"/>
      <c r="BS664" s="83"/>
      <c r="BT664" s="83"/>
    </row>
    <row r="665" spans="5:72" x14ac:dyDescent="0.25"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  <c r="BL665" s="83"/>
      <c r="BM665" s="83"/>
      <c r="BN665" s="83"/>
      <c r="BO665" s="83"/>
      <c r="BP665" s="83"/>
      <c r="BQ665" s="83"/>
      <c r="BR665" s="83"/>
      <c r="BS665" s="83"/>
      <c r="BT665" s="83"/>
    </row>
    <row r="666" spans="5:72" x14ac:dyDescent="0.25"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  <c r="BL666" s="83"/>
      <c r="BM666" s="83"/>
      <c r="BN666" s="83"/>
      <c r="BO666" s="83"/>
      <c r="BP666" s="83"/>
      <c r="BQ666" s="83"/>
      <c r="BR666" s="83"/>
      <c r="BS666" s="83"/>
      <c r="BT666" s="83"/>
    </row>
    <row r="667" spans="5:72" x14ac:dyDescent="0.25"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  <c r="BL667" s="83"/>
      <c r="BM667" s="83"/>
      <c r="BN667" s="83"/>
      <c r="BO667" s="83"/>
      <c r="BP667" s="83"/>
      <c r="BQ667" s="83"/>
      <c r="BR667" s="83"/>
      <c r="BS667" s="83"/>
      <c r="BT667" s="83"/>
    </row>
    <row r="668" spans="5:72" x14ac:dyDescent="0.25"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  <c r="BL668" s="83"/>
      <c r="BM668" s="83"/>
      <c r="BN668" s="83"/>
      <c r="BO668" s="83"/>
      <c r="BP668" s="83"/>
      <c r="BQ668" s="83"/>
      <c r="BR668" s="83"/>
      <c r="BS668" s="83"/>
      <c r="BT668" s="83"/>
    </row>
    <row r="669" spans="5:72" x14ac:dyDescent="0.25"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  <c r="BL669" s="83"/>
      <c r="BM669" s="83"/>
      <c r="BN669" s="83"/>
      <c r="BO669" s="83"/>
      <c r="BP669" s="83"/>
      <c r="BQ669" s="83"/>
      <c r="BR669" s="83"/>
      <c r="BS669" s="83"/>
      <c r="BT669" s="83"/>
    </row>
    <row r="670" spans="5:72" x14ac:dyDescent="0.25"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  <c r="BL670" s="83"/>
      <c r="BM670" s="83"/>
      <c r="BN670" s="83"/>
      <c r="BO670" s="83"/>
      <c r="BP670" s="83"/>
      <c r="BQ670" s="83"/>
      <c r="BR670" s="83"/>
      <c r="BS670" s="83"/>
      <c r="BT670" s="83"/>
    </row>
    <row r="671" spans="5:72" x14ac:dyDescent="0.25"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</row>
    <row r="672" spans="5:72" x14ac:dyDescent="0.25"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  <c r="BL672" s="83"/>
      <c r="BM672" s="83"/>
      <c r="BN672" s="83"/>
      <c r="BO672" s="83"/>
      <c r="BP672" s="83"/>
      <c r="BQ672" s="83"/>
      <c r="BR672" s="83"/>
      <c r="BS672" s="83"/>
      <c r="BT672" s="83"/>
    </row>
    <row r="673" spans="5:72" x14ac:dyDescent="0.25"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  <c r="BL673" s="83"/>
      <c r="BM673" s="83"/>
      <c r="BN673" s="83"/>
      <c r="BO673" s="83"/>
      <c r="BP673" s="83"/>
      <c r="BQ673" s="83"/>
      <c r="BR673" s="83"/>
      <c r="BS673" s="83"/>
      <c r="BT673" s="83"/>
    </row>
    <row r="674" spans="5:72" x14ac:dyDescent="0.25"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  <c r="BL674" s="83"/>
      <c r="BM674" s="83"/>
      <c r="BN674" s="83"/>
      <c r="BO674" s="83"/>
      <c r="BP674" s="83"/>
      <c r="BQ674" s="83"/>
      <c r="BR674" s="83"/>
      <c r="BS674" s="83"/>
      <c r="BT674" s="83"/>
    </row>
    <row r="675" spans="5:72" x14ac:dyDescent="0.25"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  <c r="BL675" s="83"/>
      <c r="BM675" s="83"/>
      <c r="BN675" s="83"/>
      <c r="BO675" s="83"/>
      <c r="BP675" s="83"/>
      <c r="BQ675" s="83"/>
      <c r="BR675" s="83"/>
      <c r="BS675" s="83"/>
      <c r="BT675" s="83"/>
    </row>
    <row r="676" spans="5:72" x14ac:dyDescent="0.25"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  <c r="BL676" s="83"/>
      <c r="BM676" s="83"/>
      <c r="BN676" s="83"/>
      <c r="BO676" s="83"/>
      <c r="BP676" s="83"/>
      <c r="BQ676" s="83"/>
      <c r="BR676" s="83"/>
      <c r="BS676" s="83"/>
      <c r="BT676" s="83"/>
    </row>
    <row r="677" spans="5:72" x14ac:dyDescent="0.25"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  <c r="BL677" s="83"/>
      <c r="BM677" s="83"/>
      <c r="BN677" s="83"/>
      <c r="BO677" s="83"/>
      <c r="BP677" s="83"/>
      <c r="BQ677" s="83"/>
      <c r="BR677" s="83"/>
      <c r="BS677" s="83"/>
      <c r="BT677" s="83"/>
    </row>
    <row r="678" spans="5:72" x14ac:dyDescent="0.25"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  <c r="BL678" s="83"/>
      <c r="BM678" s="83"/>
      <c r="BN678" s="83"/>
      <c r="BO678" s="83"/>
      <c r="BP678" s="83"/>
      <c r="BQ678" s="83"/>
      <c r="BR678" s="83"/>
      <c r="BS678" s="83"/>
      <c r="BT678" s="83"/>
    </row>
    <row r="679" spans="5:72" x14ac:dyDescent="0.25"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  <c r="BL679" s="83"/>
      <c r="BM679" s="83"/>
      <c r="BN679" s="83"/>
      <c r="BO679" s="83"/>
      <c r="BP679" s="83"/>
      <c r="BQ679" s="83"/>
      <c r="BR679" s="83"/>
      <c r="BS679" s="83"/>
      <c r="BT679" s="83"/>
    </row>
    <row r="680" spans="5:72" x14ac:dyDescent="0.25"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  <c r="BL680" s="83"/>
      <c r="BM680" s="83"/>
      <c r="BN680" s="83"/>
      <c r="BO680" s="83"/>
      <c r="BP680" s="83"/>
      <c r="BQ680" s="83"/>
      <c r="BR680" s="83"/>
      <c r="BS680" s="83"/>
      <c r="BT680" s="83"/>
    </row>
    <row r="681" spans="5:72" x14ac:dyDescent="0.25"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  <c r="BL681" s="83"/>
      <c r="BM681" s="83"/>
      <c r="BN681" s="83"/>
      <c r="BO681" s="83"/>
      <c r="BP681" s="83"/>
      <c r="BQ681" s="83"/>
      <c r="BR681" s="83"/>
      <c r="BS681" s="83"/>
      <c r="BT681" s="83"/>
    </row>
    <row r="682" spans="5:72" x14ac:dyDescent="0.25"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  <c r="BL682" s="83"/>
      <c r="BM682" s="83"/>
      <c r="BN682" s="83"/>
      <c r="BO682" s="83"/>
      <c r="BP682" s="83"/>
      <c r="BQ682" s="83"/>
      <c r="BR682" s="83"/>
      <c r="BS682" s="83"/>
      <c r="BT682" s="83"/>
    </row>
    <row r="683" spans="5:72" x14ac:dyDescent="0.25"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  <c r="BL683" s="83"/>
      <c r="BM683" s="83"/>
      <c r="BN683" s="83"/>
      <c r="BO683" s="83"/>
      <c r="BP683" s="83"/>
      <c r="BQ683" s="83"/>
      <c r="BR683" s="83"/>
      <c r="BS683" s="83"/>
      <c r="BT683" s="83"/>
    </row>
    <row r="684" spans="5:72" x14ac:dyDescent="0.25"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  <c r="BL684" s="83"/>
      <c r="BM684" s="83"/>
      <c r="BN684" s="83"/>
      <c r="BO684" s="83"/>
      <c r="BP684" s="83"/>
      <c r="BQ684" s="83"/>
      <c r="BR684" s="83"/>
      <c r="BS684" s="83"/>
      <c r="BT684" s="83"/>
    </row>
    <row r="685" spans="5:72" x14ac:dyDescent="0.25"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  <c r="BL685" s="83"/>
      <c r="BM685" s="83"/>
      <c r="BN685" s="83"/>
      <c r="BO685" s="83"/>
      <c r="BP685" s="83"/>
      <c r="BQ685" s="83"/>
      <c r="BR685" s="83"/>
      <c r="BS685" s="83"/>
      <c r="BT685" s="83"/>
    </row>
    <row r="686" spans="5:72" x14ac:dyDescent="0.25"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  <c r="BL686" s="83"/>
      <c r="BM686" s="83"/>
      <c r="BN686" s="83"/>
      <c r="BO686" s="83"/>
      <c r="BP686" s="83"/>
      <c r="BQ686" s="83"/>
      <c r="BR686" s="83"/>
      <c r="BS686" s="83"/>
      <c r="BT686" s="83"/>
    </row>
    <row r="687" spans="5:72" x14ac:dyDescent="0.25"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  <c r="BL687" s="83"/>
      <c r="BM687" s="83"/>
      <c r="BN687" s="83"/>
      <c r="BO687" s="83"/>
      <c r="BP687" s="83"/>
      <c r="BQ687" s="83"/>
      <c r="BR687" s="83"/>
      <c r="BS687" s="83"/>
      <c r="BT687" s="83"/>
    </row>
    <row r="688" spans="5:72" x14ac:dyDescent="0.25"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  <c r="BL688" s="83"/>
      <c r="BM688" s="83"/>
      <c r="BN688" s="83"/>
      <c r="BO688" s="83"/>
      <c r="BP688" s="83"/>
      <c r="BQ688" s="83"/>
      <c r="BR688" s="83"/>
      <c r="BS688" s="83"/>
      <c r="BT688" s="83"/>
    </row>
    <row r="689" spans="5:72" x14ac:dyDescent="0.25"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  <c r="BL689" s="83"/>
      <c r="BM689" s="83"/>
      <c r="BN689" s="83"/>
      <c r="BO689" s="83"/>
      <c r="BP689" s="83"/>
      <c r="BQ689" s="83"/>
      <c r="BR689" s="83"/>
      <c r="BS689" s="83"/>
      <c r="BT689" s="83"/>
    </row>
    <row r="690" spans="5:72" x14ac:dyDescent="0.25"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  <c r="BL690" s="83"/>
      <c r="BM690" s="83"/>
      <c r="BN690" s="83"/>
      <c r="BO690" s="83"/>
      <c r="BP690" s="83"/>
      <c r="BQ690" s="83"/>
      <c r="BR690" s="83"/>
      <c r="BS690" s="83"/>
      <c r="BT690" s="83"/>
    </row>
    <row r="691" spans="5:72" x14ac:dyDescent="0.25"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  <c r="BL691" s="83"/>
      <c r="BM691" s="83"/>
      <c r="BN691" s="83"/>
      <c r="BO691" s="83"/>
      <c r="BP691" s="83"/>
      <c r="BQ691" s="83"/>
      <c r="BR691" s="83"/>
      <c r="BS691" s="83"/>
      <c r="BT691" s="83"/>
    </row>
    <row r="692" spans="5:72" x14ac:dyDescent="0.25"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83"/>
      <c r="BO692" s="83"/>
      <c r="BP692" s="83"/>
      <c r="BQ692" s="83"/>
      <c r="BR692" s="83"/>
      <c r="BS692" s="83"/>
      <c r="BT692" s="83"/>
    </row>
    <row r="693" spans="5:72" x14ac:dyDescent="0.25"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  <c r="BL693" s="83"/>
      <c r="BM693" s="83"/>
      <c r="BN693" s="83"/>
      <c r="BO693" s="83"/>
      <c r="BP693" s="83"/>
      <c r="BQ693" s="83"/>
      <c r="BR693" s="83"/>
      <c r="BS693" s="83"/>
      <c r="BT693" s="83"/>
    </row>
    <row r="694" spans="5:72" x14ac:dyDescent="0.25"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  <c r="BL694" s="83"/>
      <c r="BM694" s="83"/>
      <c r="BN694" s="83"/>
      <c r="BO694" s="83"/>
      <c r="BP694" s="83"/>
      <c r="BQ694" s="83"/>
      <c r="BR694" s="83"/>
      <c r="BS694" s="83"/>
      <c r="BT694" s="83"/>
    </row>
    <row r="695" spans="5:72" x14ac:dyDescent="0.25"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  <c r="BL695" s="83"/>
      <c r="BM695" s="83"/>
      <c r="BN695" s="83"/>
      <c r="BO695" s="83"/>
      <c r="BP695" s="83"/>
      <c r="BQ695" s="83"/>
      <c r="BR695" s="83"/>
      <c r="BS695" s="83"/>
      <c r="BT695" s="83"/>
    </row>
    <row r="696" spans="5:72" x14ac:dyDescent="0.25"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  <c r="BL696" s="83"/>
      <c r="BM696" s="83"/>
      <c r="BN696" s="83"/>
      <c r="BO696" s="83"/>
      <c r="BP696" s="83"/>
      <c r="BQ696" s="83"/>
      <c r="BR696" s="83"/>
      <c r="BS696" s="83"/>
      <c r="BT696" s="83"/>
    </row>
    <row r="697" spans="5:72" x14ac:dyDescent="0.25"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  <c r="BL697" s="83"/>
      <c r="BM697" s="83"/>
      <c r="BN697" s="83"/>
      <c r="BO697" s="83"/>
      <c r="BP697" s="83"/>
      <c r="BQ697" s="83"/>
      <c r="BR697" s="83"/>
      <c r="BS697" s="83"/>
      <c r="BT697" s="83"/>
    </row>
    <row r="698" spans="5:72" x14ac:dyDescent="0.25"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  <c r="BL698" s="83"/>
      <c r="BM698" s="83"/>
      <c r="BN698" s="83"/>
      <c r="BO698" s="83"/>
      <c r="BP698" s="83"/>
      <c r="BQ698" s="83"/>
      <c r="BR698" s="83"/>
      <c r="BS698" s="83"/>
      <c r="BT698" s="83"/>
    </row>
    <row r="699" spans="5:72" x14ac:dyDescent="0.25"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  <c r="BL699" s="83"/>
      <c r="BM699" s="83"/>
      <c r="BN699" s="83"/>
      <c r="BO699" s="83"/>
      <c r="BP699" s="83"/>
      <c r="BQ699" s="83"/>
      <c r="BR699" s="83"/>
      <c r="BS699" s="83"/>
      <c r="BT699" s="83"/>
    </row>
    <row r="700" spans="5:72" x14ac:dyDescent="0.25"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83"/>
      <c r="BO700" s="83"/>
      <c r="BP700" s="83"/>
      <c r="BQ700" s="83"/>
      <c r="BR700" s="83"/>
      <c r="BS700" s="83"/>
      <c r="BT700" s="83"/>
    </row>
    <row r="701" spans="5:72" x14ac:dyDescent="0.25"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83"/>
      <c r="BN701" s="83"/>
      <c r="BO701" s="83"/>
      <c r="BP701" s="83"/>
      <c r="BQ701" s="83"/>
      <c r="BR701" s="83"/>
      <c r="BS701" s="83"/>
      <c r="BT701" s="83"/>
    </row>
    <row r="702" spans="5:72" x14ac:dyDescent="0.25"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83"/>
      <c r="BO702" s="83"/>
      <c r="BP702" s="83"/>
      <c r="BQ702" s="83"/>
      <c r="BR702" s="83"/>
      <c r="BS702" s="83"/>
      <c r="BT702" s="83"/>
    </row>
    <row r="703" spans="5:72" x14ac:dyDescent="0.25"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  <c r="BL703" s="83"/>
      <c r="BM703" s="83"/>
      <c r="BN703" s="83"/>
      <c r="BO703" s="83"/>
      <c r="BP703" s="83"/>
      <c r="BQ703" s="83"/>
      <c r="BR703" s="83"/>
      <c r="BS703" s="83"/>
      <c r="BT703" s="83"/>
    </row>
    <row r="704" spans="5:72" x14ac:dyDescent="0.25"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</row>
    <row r="705" spans="5:72" x14ac:dyDescent="0.25"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83"/>
      <c r="BN705" s="83"/>
      <c r="BO705" s="83"/>
      <c r="BP705" s="83"/>
      <c r="BQ705" s="83"/>
      <c r="BR705" s="83"/>
      <c r="BS705" s="83"/>
      <c r="BT705" s="83"/>
    </row>
    <row r="706" spans="5:72" x14ac:dyDescent="0.25"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83"/>
      <c r="BO706" s="83"/>
      <c r="BP706" s="83"/>
      <c r="BQ706" s="83"/>
      <c r="BR706" s="83"/>
      <c r="BS706" s="83"/>
      <c r="BT706" s="83"/>
    </row>
    <row r="707" spans="5:72" x14ac:dyDescent="0.25"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  <c r="BL707" s="83"/>
      <c r="BM707" s="83"/>
      <c r="BN707" s="83"/>
      <c r="BO707" s="83"/>
      <c r="BP707" s="83"/>
      <c r="BQ707" s="83"/>
      <c r="BR707" s="83"/>
      <c r="BS707" s="83"/>
      <c r="BT707" s="83"/>
    </row>
    <row r="708" spans="5:72" x14ac:dyDescent="0.25"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  <c r="BL708" s="83"/>
      <c r="BM708" s="83"/>
      <c r="BN708" s="83"/>
      <c r="BO708" s="83"/>
      <c r="BP708" s="83"/>
      <c r="BQ708" s="83"/>
      <c r="BR708" s="83"/>
      <c r="BS708" s="83"/>
      <c r="BT708" s="83"/>
    </row>
    <row r="709" spans="5:72" x14ac:dyDescent="0.25"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83"/>
      <c r="BO709" s="83"/>
      <c r="BP709" s="83"/>
      <c r="BQ709" s="83"/>
      <c r="BR709" s="83"/>
      <c r="BS709" s="83"/>
      <c r="BT709" s="83"/>
    </row>
    <row r="710" spans="5:72" x14ac:dyDescent="0.25"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  <c r="BL710" s="83"/>
      <c r="BM710" s="83"/>
      <c r="BN710" s="83"/>
      <c r="BO710" s="83"/>
      <c r="BP710" s="83"/>
      <c r="BQ710" s="83"/>
      <c r="BR710" s="83"/>
      <c r="BS710" s="83"/>
      <c r="BT710" s="83"/>
    </row>
    <row r="711" spans="5:72" x14ac:dyDescent="0.25"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/>
      <c r="BN711" s="83"/>
      <c r="BO711" s="83"/>
      <c r="BP711" s="83"/>
      <c r="BQ711" s="83"/>
      <c r="BR711" s="83"/>
      <c r="BS711" s="83"/>
      <c r="BT711" s="83"/>
    </row>
    <row r="712" spans="5:72" x14ac:dyDescent="0.25"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  <c r="BL712" s="83"/>
      <c r="BM712" s="83"/>
      <c r="BN712" s="83"/>
      <c r="BO712" s="83"/>
      <c r="BP712" s="83"/>
      <c r="BQ712" s="83"/>
      <c r="BR712" s="83"/>
      <c r="BS712" s="83"/>
      <c r="BT712" s="83"/>
    </row>
    <row r="713" spans="5:72" x14ac:dyDescent="0.25"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  <c r="BL713" s="83"/>
      <c r="BM713" s="83"/>
      <c r="BN713" s="83"/>
      <c r="BO713" s="83"/>
      <c r="BP713" s="83"/>
      <c r="BQ713" s="83"/>
      <c r="BR713" s="83"/>
      <c r="BS713" s="83"/>
      <c r="BT713" s="83"/>
    </row>
    <row r="714" spans="5:72" x14ac:dyDescent="0.25"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  <c r="BL714" s="83"/>
      <c r="BM714" s="83"/>
      <c r="BN714" s="83"/>
      <c r="BO714" s="83"/>
      <c r="BP714" s="83"/>
      <c r="BQ714" s="83"/>
      <c r="BR714" s="83"/>
      <c r="BS714" s="83"/>
      <c r="BT714" s="83"/>
    </row>
    <row r="715" spans="5:72" x14ac:dyDescent="0.25"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  <c r="BL715" s="83"/>
      <c r="BM715" s="83"/>
      <c r="BN715" s="83"/>
      <c r="BO715" s="83"/>
      <c r="BP715" s="83"/>
      <c r="BQ715" s="83"/>
      <c r="BR715" s="83"/>
      <c r="BS715" s="83"/>
      <c r="BT715" s="83"/>
    </row>
    <row r="716" spans="5:72" x14ac:dyDescent="0.25"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  <c r="BL716" s="83"/>
      <c r="BM716" s="83"/>
      <c r="BN716" s="83"/>
      <c r="BO716" s="83"/>
      <c r="BP716" s="83"/>
      <c r="BQ716" s="83"/>
      <c r="BR716" s="83"/>
      <c r="BS716" s="83"/>
      <c r="BT716" s="83"/>
    </row>
    <row r="717" spans="5:72" x14ac:dyDescent="0.25"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  <c r="BL717" s="83"/>
      <c r="BM717" s="83"/>
      <c r="BN717" s="83"/>
      <c r="BO717" s="83"/>
      <c r="BP717" s="83"/>
      <c r="BQ717" s="83"/>
      <c r="BR717" s="83"/>
      <c r="BS717" s="83"/>
      <c r="BT717" s="83"/>
    </row>
    <row r="718" spans="5:72" x14ac:dyDescent="0.25"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  <c r="BL718" s="83"/>
      <c r="BM718" s="83"/>
      <c r="BN718" s="83"/>
      <c r="BO718" s="83"/>
      <c r="BP718" s="83"/>
      <c r="BQ718" s="83"/>
      <c r="BR718" s="83"/>
      <c r="BS718" s="83"/>
      <c r="BT718" s="83"/>
    </row>
    <row r="719" spans="5:72" x14ac:dyDescent="0.25"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  <c r="BL719" s="83"/>
      <c r="BM719" s="83"/>
      <c r="BN719" s="83"/>
      <c r="BO719" s="83"/>
      <c r="BP719" s="83"/>
      <c r="BQ719" s="83"/>
      <c r="BR719" s="83"/>
      <c r="BS719" s="83"/>
      <c r="BT719" s="83"/>
    </row>
    <row r="720" spans="5:72" x14ac:dyDescent="0.25"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  <c r="BL720" s="83"/>
      <c r="BM720" s="83"/>
      <c r="BN720" s="83"/>
      <c r="BO720" s="83"/>
      <c r="BP720" s="83"/>
      <c r="BQ720" s="83"/>
      <c r="BR720" s="83"/>
      <c r="BS720" s="83"/>
      <c r="BT720" s="83"/>
    </row>
    <row r="721" spans="5:72" x14ac:dyDescent="0.25"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  <c r="BL721" s="83"/>
      <c r="BM721" s="83"/>
      <c r="BN721" s="83"/>
      <c r="BO721" s="83"/>
      <c r="BP721" s="83"/>
      <c r="BQ721" s="83"/>
      <c r="BR721" s="83"/>
      <c r="BS721" s="83"/>
      <c r="BT721" s="83"/>
    </row>
    <row r="722" spans="5:72" x14ac:dyDescent="0.25"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  <c r="BL722" s="83"/>
      <c r="BM722" s="83"/>
      <c r="BN722" s="83"/>
      <c r="BO722" s="83"/>
      <c r="BP722" s="83"/>
      <c r="BQ722" s="83"/>
      <c r="BR722" s="83"/>
      <c r="BS722" s="83"/>
      <c r="BT722" s="83"/>
    </row>
    <row r="723" spans="5:72" x14ac:dyDescent="0.25"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  <c r="BL723" s="83"/>
      <c r="BM723" s="83"/>
      <c r="BN723" s="83"/>
      <c r="BO723" s="83"/>
      <c r="BP723" s="83"/>
      <c r="BQ723" s="83"/>
      <c r="BR723" s="83"/>
      <c r="BS723" s="83"/>
      <c r="BT723" s="83"/>
    </row>
    <row r="724" spans="5:72" x14ac:dyDescent="0.25"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  <c r="BL724" s="83"/>
      <c r="BM724" s="83"/>
      <c r="BN724" s="83"/>
      <c r="BO724" s="83"/>
      <c r="BP724" s="83"/>
      <c r="BQ724" s="83"/>
      <c r="BR724" s="83"/>
      <c r="BS724" s="83"/>
      <c r="BT724" s="83"/>
    </row>
    <row r="725" spans="5:72" x14ac:dyDescent="0.25"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  <c r="BL725" s="83"/>
      <c r="BM725" s="83"/>
      <c r="BN725" s="83"/>
      <c r="BO725" s="83"/>
      <c r="BP725" s="83"/>
      <c r="BQ725" s="83"/>
      <c r="BR725" s="83"/>
      <c r="BS725" s="83"/>
      <c r="BT725" s="83"/>
    </row>
    <row r="726" spans="5:72" x14ac:dyDescent="0.25"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</row>
    <row r="727" spans="5:72" x14ac:dyDescent="0.25"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</row>
    <row r="728" spans="5:72" x14ac:dyDescent="0.25"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  <c r="BL728" s="83"/>
      <c r="BM728" s="83"/>
      <c r="BN728" s="83"/>
      <c r="BO728" s="83"/>
      <c r="BP728" s="83"/>
      <c r="BQ728" s="83"/>
      <c r="BR728" s="83"/>
      <c r="BS728" s="83"/>
      <c r="BT728" s="83"/>
    </row>
    <row r="729" spans="5:72" x14ac:dyDescent="0.25"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  <c r="BL729" s="83"/>
      <c r="BM729" s="83"/>
      <c r="BN729" s="83"/>
      <c r="BO729" s="83"/>
      <c r="BP729" s="83"/>
      <c r="BQ729" s="83"/>
      <c r="BR729" s="83"/>
      <c r="BS729" s="83"/>
      <c r="BT729" s="83"/>
    </row>
    <row r="730" spans="5:72" x14ac:dyDescent="0.25"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  <c r="BL730" s="83"/>
      <c r="BM730" s="83"/>
      <c r="BN730" s="83"/>
      <c r="BO730" s="83"/>
      <c r="BP730" s="83"/>
      <c r="BQ730" s="83"/>
      <c r="BR730" s="83"/>
      <c r="BS730" s="83"/>
      <c r="BT730" s="83"/>
    </row>
    <row r="731" spans="5:72" x14ac:dyDescent="0.25"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  <c r="BL731" s="83"/>
      <c r="BM731" s="83"/>
      <c r="BN731" s="83"/>
      <c r="BO731" s="83"/>
      <c r="BP731" s="83"/>
      <c r="BQ731" s="83"/>
      <c r="BR731" s="83"/>
      <c r="BS731" s="83"/>
      <c r="BT731" s="83"/>
    </row>
    <row r="732" spans="5:72" x14ac:dyDescent="0.25"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  <c r="BL732" s="83"/>
      <c r="BM732" s="83"/>
      <c r="BN732" s="83"/>
      <c r="BO732" s="83"/>
      <c r="BP732" s="83"/>
      <c r="BQ732" s="83"/>
      <c r="BR732" s="83"/>
      <c r="BS732" s="83"/>
      <c r="BT732" s="83"/>
    </row>
    <row r="733" spans="5:72" x14ac:dyDescent="0.25"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  <c r="BL733" s="83"/>
      <c r="BM733" s="83"/>
      <c r="BN733" s="83"/>
      <c r="BO733" s="83"/>
      <c r="BP733" s="83"/>
      <c r="BQ733" s="83"/>
      <c r="BR733" s="83"/>
      <c r="BS733" s="83"/>
      <c r="BT733" s="83"/>
    </row>
    <row r="734" spans="5:72" x14ac:dyDescent="0.25"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  <c r="BL734" s="83"/>
      <c r="BM734" s="83"/>
      <c r="BN734" s="83"/>
      <c r="BO734" s="83"/>
      <c r="BP734" s="83"/>
      <c r="BQ734" s="83"/>
      <c r="BR734" s="83"/>
      <c r="BS734" s="83"/>
      <c r="BT734" s="83"/>
    </row>
    <row r="735" spans="5:72" x14ac:dyDescent="0.25"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  <c r="BL735" s="83"/>
      <c r="BM735" s="83"/>
      <c r="BN735" s="83"/>
      <c r="BO735" s="83"/>
      <c r="BP735" s="83"/>
      <c r="BQ735" s="83"/>
      <c r="BR735" s="83"/>
      <c r="BS735" s="83"/>
      <c r="BT735" s="83"/>
    </row>
    <row r="736" spans="5:72" x14ac:dyDescent="0.25"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  <c r="BL736" s="83"/>
      <c r="BM736" s="83"/>
      <c r="BN736" s="83"/>
      <c r="BO736" s="83"/>
      <c r="BP736" s="83"/>
      <c r="BQ736" s="83"/>
      <c r="BR736" s="83"/>
      <c r="BS736" s="83"/>
      <c r="BT736" s="83"/>
    </row>
    <row r="737" spans="5:72" x14ac:dyDescent="0.25"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  <c r="BL737" s="83"/>
      <c r="BM737" s="83"/>
      <c r="BN737" s="83"/>
      <c r="BO737" s="83"/>
      <c r="BP737" s="83"/>
      <c r="BQ737" s="83"/>
      <c r="BR737" s="83"/>
      <c r="BS737" s="83"/>
      <c r="BT737" s="83"/>
    </row>
    <row r="738" spans="5:72" x14ac:dyDescent="0.25"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  <c r="BL738" s="83"/>
      <c r="BM738" s="83"/>
      <c r="BN738" s="83"/>
      <c r="BO738" s="83"/>
      <c r="BP738" s="83"/>
      <c r="BQ738" s="83"/>
      <c r="BR738" s="83"/>
      <c r="BS738" s="83"/>
      <c r="BT738" s="83"/>
    </row>
    <row r="739" spans="5:72" x14ac:dyDescent="0.25"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  <c r="BL739" s="83"/>
      <c r="BM739" s="83"/>
      <c r="BN739" s="83"/>
      <c r="BO739" s="83"/>
      <c r="BP739" s="83"/>
      <c r="BQ739" s="83"/>
      <c r="BR739" s="83"/>
      <c r="BS739" s="83"/>
      <c r="BT739" s="83"/>
    </row>
    <row r="740" spans="5:72" x14ac:dyDescent="0.25"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  <c r="BF740" s="83"/>
      <c r="BG740" s="83"/>
      <c r="BH740" s="83"/>
      <c r="BI740" s="83"/>
      <c r="BJ740" s="83"/>
      <c r="BK740" s="83"/>
      <c r="BL740" s="83"/>
      <c r="BM740" s="83"/>
      <c r="BN740" s="83"/>
      <c r="BO740" s="83"/>
      <c r="BP740" s="83"/>
      <c r="BQ740" s="83"/>
      <c r="BR740" s="83"/>
      <c r="BS740" s="83"/>
      <c r="BT740" s="83"/>
    </row>
    <row r="741" spans="5:72" x14ac:dyDescent="0.25"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  <c r="BL741" s="83"/>
      <c r="BM741" s="83"/>
      <c r="BN741" s="83"/>
      <c r="BO741" s="83"/>
      <c r="BP741" s="83"/>
      <c r="BQ741" s="83"/>
      <c r="BR741" s="83"/>
      <c r="BS741" s="83"/>
      <c r="BT741" s="83"/>
    </row>
    <row r="742" spans="5:72" x14ac:dyDescent="0.25"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  <c r="BL742" s="83"/>
      <c r="BM742" s="83"/>
      <c r="BN742" s="83"/>
      <c r="BO742" s="83"/>
      <c r="BP742" s="83"/>
      <c r="BQ742" s="83"/>
      <c r="BR742" s="83"/>
      <c r="BS742" s="83"/>
      <c r="BT742" s="83"/>
    </row>
    <row r="743" spans="5:72" x14ac:dyDescent="0.25"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  <c r="BL743" s="83"/>
      <c r="BM743" s="83"/>
      <c r="BN743" s="83"/>
      <c r="BO743" s="83"/>
      <c r="BP743" s="83"/>
      <c r="BQ743" s="83"/>
      <c r="BR743" s="83"/>
      <c r="BS743" s="83"/>
      <c r="BT743" s="83"/>
    </row>
    <row r="744" spans="5:72" x14ac:dyDescent="0.25"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  <c r="BL744" s="83"/>
      <c r="BM744" s="83"/>
      <c r="BN744" s="83"/>
      <c r="BO744" s="83"/>
      <c r="BP744" s="83"/>
      <c r="BQ744" s="83"/>
      <c r="BR744" s="83"/>
      <c r="BS744" s="83"/>
      <c r="BT744" s="83"/>
    </row>
    <row r="745" spans="5:72" x14ac:dyDescent="0.25"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  <c r="BL745" s="83"/>
      <c r="BM745" s="83"/>
      <c r="BN745" s="83"/>
      <c r="BO745" s="83"/>
      <c r="BP745" s="83"/>
      <c r="BQ745" s="83"/>
      <c r="BR745" s="83"/>
      <c r="BS745" s="83"/>
      <c r="BT745" s="83"/>
    </row>
    <row r="746" spans="5:72" x14ac:dyDescent="0.25"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  <c r="BF746" s="83"/>
      <c r="BG746" s="83"/>
      <c r="BH746" s="83"/>
      <c r="BI746" s="83"/>
      <c r="BJ746" s="83"/>
      <c r="BK746" s="83"/>
      <c r="BL746" s="83"/>
      <c r="BM746" s="83"/>
      <c r="BN746" s="83"/>
      <c r="BO746" s="83"/>
      <c r="BP746" s="83"/>
      <c r="BQ746" s="83"/>
      <c r="BR746" s="83"/>
      <c r="BS746" s="83"/>
      <c r="BT746" s="83"/>
    </row>
    <row r="747" spans="5:72" x14ac:dyDescent="0.25"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  <c r="BL747" s="83"/>
      <c r="BM747" s="83"/>
      <c r="BN747" s="83"/>
      <c r="BO747" s="83"/>
      <c r="BP747" s="83"/>
      <c r="BQ747" s="83"/>
      <c r="BR747" s="83"/>
      <c r="BS747" s="83"/>
      <c r="BT747" s="83"/>
    </row>
    <row r="748" spans="5:72" x14ac:dyDescent="0.25"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  <c r="BL748" s="83"/>
      <c r="BM748" s="83"/>
      <c r="BN748" s="83"/>
      <c r="BO748" s="83"/>
      <c r="BP748" s="83"/>
      <c r="BQ748" s="83"/>
      <c r="BR748" s="83"/>
      <c r="BS748" s="83"/>
      <c r="BT748" s="83"/>
    </row>
    <row r="749" spans="5:72" x14ac:dyDescent="0.25"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  <c r="BL749" s="83"/>
      <c r="BM749" s="83"/>
      <c r="BN749" s="83"/>
      <c r="BO749" s="83"/>
      <c r="BP749" s="83"/>
      <c r="BQ749" s="83"/>
      <c r="BR749" s="83"/>
      <c r="BS749" s="83"/>
      <c r="BT749" s="83"/>
    </row>
    <row r="750" spans="5:72" x14ac:dyDescent="0.25"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  <c r="BL750" s="83"/>
      <c r="BM750" s="83"/>
      <c r="BN750" s="83"/>
      <c r="BO750" s="83"/>
      <c r="BP750" s="83"/>
      <c r="BQ750" s="83"/>
      <c r="BR750" s="83"/>
      <c r="BS750" s="83"/>
      <c r="BT750" s="83"/>
    </row>
    <row r="751" spans="5:72" x14ac:dyDescent="0.25"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  <c r="BL751" s="83"/>
      <c r="BM751" s="83"/>
      <c r="BN751" s="83"/>
      <c r="BO751" s="83"/>
      <c r="BP751" s="83"/>
      <c r="BQ751" s="83"/>
      <c r="BR751" s="83"/>
      <c r="BS751" s="83"/>
      <c r="BT751" s="83"/>
    </row>
    <row r="752" spans="5:72" x14ac:dyDescent="0.25"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  <c r="BL752" s="83"/>
      <c r="BM752" s="83"/>
      <c r="BN752" s="83"/>
      <c r="BO752" s="83"/>
      <c r="BP752" s="83"/>
      <c r="BQ752" s="83"/>
      <c r="BR752" s="83"/>
      <c r="BS752" s="83"/>
      <c r="BT752" s="83"/>
    </row>
    <row r="753" spans="5:72" x14ac:dyDescent="0.25"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  <c r="BL753" s="83"/>
      <c r="BM753" s="83"/>
      <c r="BN753" s="83"/>
      <c r="BO753" s="83"/>
      <c r="BP753" s="83"/>
      <c r="BQ753" s="83"/>
      <c r="BR753" s="83"/>
      <c r="BS753" s="83"/>
      <c r="BT753" s="83"/>
    </row>
    <row r="754" spans="5:72" x14ac:dyDescent="0.25"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  <c r="BL754" s="83"/>
      <c r="BM754" s="83"/>
      <c r="BN754" s="83"/>
      <c r="BO754" s="83"/>
      <c r="BP754" s="83"/>
      <c r="BQ754" s="83"/>
      <c r="BR754" s="83"/>
      <c r="BS754" s="83"/>
      <c r="BT754" s="83"/>
    </row>
    <row r="755" spans="5:72" x14ac:dyDescent="0.25"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  <c r="BL755" s="83"/>
      <c r="BM755" s="83"/>
      <c r="BN755" s="83"/>
      <c r="BO755" s="83"/>
      <c r="BP755" s="83"/>
      <c r="BQ755" s="83"/>
      <c r="BR755" s="83"/>
      <c r="BS755" s="83"/>
      <c r="BT755" s="83"/>
    </row>
    <row r="756" spans="5:72" x14ac:dyDescent="0.25"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  <c r="BL756" s="83"/>
      <c r="BM756" s="83"/>
      <c r="BN756" s="83"/>
      <c r="BO756" s="83"/>
      <c r="BP756" s="83"/>
      <c r="BQ756" s="83"/>
      <c r="BR756" s="83"/>
      <c r="BS756" s="83"/>
      <c r="BT756" s="83"/>
    </row>
    <row r="757" spans="5:72" x14ac:dyDescent="0.25"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  <c r="BL757" s="83"/>
      <c r="BM757" s="83"/>
      <c r="BN757" s="83"/>
      <c r="BO757" s="83"/>
      <c r="BP757" s="83"/>
      <c r="BQ757" s="83"/>
      <c r="BR757" s="83"/>
      <c r="BS757" s="83"/>
      <c r="BT757" s="83"/>
    </row>
    <row r="758" spans="5:72" x14ac:dyDescent="0.25"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  <c r="BL758" s="83"/>
      <c r="BM758" s="83"/>
      <c r="BN758" s="83"/>
      <c r="BO758" s="83"/>
      <c r="BP758" s="83"/>
      <c r="BQ758" s="83"/>
      <c r="BR758" s="83"/>
      <c r="BS758" s="83"/>
      <c r="BT758" s="83"/>
    </row>
    <row r="759" spans="5:72" x14ac:dyDescent="0.25"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  <c r="BL759" s="83"/>
      <c r="BM759" s="83"/>
      <c r="BN759" s="83"/>
      <c r="BO759" s="83"/>
      <c r="BP759" s="83"/>
      <c r="BQ759" s="83"/>
      <c r="BR759" s="83"/>
      <c r="BS759" s="83"/>
      <c r="BT759" s="83"/>
    </row>
    <row r="760" spans="5:72" x14ac:dyDescent="0.25"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  <c r="BL760" s="83"/>
      <c r="BM760" s="83"/>
      <c r="BN760" s="83"/>
      <c r="BO760" s="83"/>
      <c r="BP760" s="83"/>
      <c r="BQ760" s="83"/>
      <c r="BR760" s="83"/>
      <c r="BS760" s="83"/>
      <c r="BT760" s="83"/>
    </row>
    <row r="761" spans="5:72" x14ac:dyDescent="0.25"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  <c r="BL761" s="83"/>
      <c r="BM761" s="83"/>
      <c r="BN761" s="83"/>
      <c r="BO761" s="83"/>
      <c r="BP761" s="83"/>
      <c r="BQ761" s="83"/>
      <c r="BR761" s="83"/>
      <c r="BS761" s="83"/>
      <c r="BT761" s="83"/>
    </row>
    <row r="762" spans="5:72" x14ac:dyDescent="0.25"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  <c r="BL762" s="83"/>
      <c r="BM762" s="83"/>
      <c r="BN762" s="83"/>
      <c r="BO762" s="83"/>
      <c r="BP762" s="83"/>
      <c r="BQ762" s="83"/>
      <c r="BR762" s="83"/>
      <c r="BS762" s="83"/>
      <c r="BT762" s="83"/>
    </row>
    <row r="763" spans="5:72" x14ac:dyDescent="0.25"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  <c r="BL763" s="83"/>
      <c r="BM763" s="83"/>
      <c r="BN763" s="83"/>
      <c r="BO763" s="83"/>
      <c r="BP763" s="83"/>
      <c r="BQ763" s="83"/>
      <c r="BR763" s="83"/>
      <c r="BS763" s="83"/>
      <c r="BT763" s="83"/>
    </row>
    <row r="764" spans="5:72" x14ac:dyDescent="0.25"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  <c r="BF764" s="83"/>
      <c r="BG764" s="83"/>
      <c r="BH764" s="83"/>
      <c r="BI764" s="83"/>
      <c r="BJ764" s="83"/>
      <c r="BK764" s="83"/>
      <c r="BL764" s="83"/>
      <c r="BM764" s="83"/>
      <c r="BN764" s="83"/>
      <c r="BO764" s="83"/>
      <c r="BP764" s="83"/>
      <c r="BQ764" s="83"/>
      <c r="BR764" s="83"/>
      <c r="BS764" s="83"/>
      <c r="BT764" s="83"/>
    </row>
    <row r="765" spans="5:72" x14ac:dyDescent="0.25"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  <c r="BF765" s="83"/>
      <c r="BG765" s="83"/>
      <c r="BH765" s="83"/>
      <c r="BI765" s="83"/>
      <c r="BJ765" s="83"/>
      <c r="BK765" s="83"/>
      <c r="BL765" s="83"/>
      <c r="BM765" s="83"/>
      <c r="BN765" s="83"/>
      <c r="BO765" s="83"/>
      <c r="BP765" s="83"/>
      <c r="BQ765" s="83"/>
      <c r="BR765" s="83"/>
      <c r="BS765" s="83"/>
      <c r="BT765" s="83"/>
    </row>
    <row r="766" spans="5:72" x14ac:dyDescent="0.25"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  <c r="BF766" s="83"/>
      <c r="BG766" s="83"/>
      <c r="BH766" s="83"/>
      <c r="BI766" s="83"/>
      <c r="BJ766" s="83"/>
      <c r="BK766" s="83"/>
      <c r="BL766" s="83"/>
      <c r="BM766" s="83"/>
      <c r="BN766" s="83"/>
      <c r="BO766" s="83"/>
      <c r="BP766" s="83"/>
      <c r="BQ766" s="83"/>
      <c r="BR766" s="83"/>
      <c r="BS766" s="83"/>
      <c r="BT766" s="83"/>
    </row>
    <row r="767" spans="5:72" x14ac:dyDescent="0.25"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  <c r="BF767" s="83"/>
      <c r="BG767" s="83"/>
      <c r="BH767" s="83"/>
      <c r="BI767" s="83"/>
      <c r="BJ767" s="83"/>
      <c r="BK767" s="83"/>
      <c r="BL767" s="83"/>
      <c r="BM767" s="83"/>
      <c r="BN767" s="83"/>
      <c r="BO767" s="83"/>
      <c r="BP767" s="83"/>
      <c r="BQ767" s="83"/>
      <c r="BR767" s="83"/>
      <c r="BS767" s="83"/>
      <c r="BT767" s="83"/>
    </row>
    <row r="768" spans="5:72" x14ac:dyDescent="0.25"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  <c r="BF768" s="83"/>
      <c r="BG768" s="83"/>
      <c r="BH768" s="83"/>
      <c r="BI768" s="83"/>
      <c r="BJ768" s="83"/>
      <c r="BK768" s="83"/>
      <c r="BL768" s="83"/>
      <c r="BM768" s="83"/>
      <c r="BN768" s="83"/>
      <c r="BO768" s="83"/>
      <c r="BP768" s="83"/>
      <c r="BQ768" s="83"/>
      <c r="BR768" s="83"/>
      <c r="BS768" s="83"/>
      <c r="BT768" s="83"/>
    </row>
    <row r="769" spans="5:72" x14ac:dyDescent="0.25"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  <c r="BF769" s="83"/>
      <c r="BG769" s="83"/>
      <c r="BH769" s="83"/>
      <c r="BI769" s="83"/>
      <c r="BJ769" s="83"/>
      <c r="BK769" s="83"/>
      <c r="BL769" s="83"/>
      <c r="BM769" s="83"/>
      <c r="BN769" s="83"/>
      <c r="BO769" s="83"/>
      <c r="BP769" s="83"/>
      <c r="BQ769" s="83"/>
      <c r="BR769" s="83"/>
      <c r="BS769" s="83"/>
      <c r="BT769" s="83"/>
    </row>
    <row r="770" spans="5:72" x14ac:dyDescent="0.25"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  <c r="BF770" s="83"/>
      <c r="BG770" s="83"/>
      <c r="BH770" s="83"/>
      <c r="BI770" s="83"/>
      <c r="BJ770" s="83"/>
      <c r="BK770" s="83"/>
      <c r="BL770" s="83"/>
      <c r="BM770" s="83"/>
      <c r="BN770" s="83"/>
      <c r="BO770" s="83"/>
      <c r="BP770" s="83"/>
      <c r="BQ770" s="83"/>
      <c r="BR770" s="83"/>
      <c r="BS770" s="83"/>
      <c r="BT770" s="83"/>
    </row>
    <row r="771" spans="5:72" x14ac:dyDescent="0.25"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  <c r="BF771" s="83"/>
      <c r="BG771" s="83"/>
      <c r="BH771" s="83"/>
      <c r="BI771" s="83"/>
      <c r="BJ771" s="83"/>
      <c r="BK771" s="83"/>
      <c r="BL771" s="83"/>
      <c r="BM771" s="83"/>
      <c r="BN771" s="83"/>
      <c r="BO771" s="83"/>
      <c r="BP771" s="83"/>
      <c r="BQ771" s="83"/>
      <c r="BR771" s="83"/>
      <c r="BS771" s="83"/>
      <c r="BT771" s="83"/>
    </row>
    <row r="772" spans="5:72" x14ac:dyDescent="0.25"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83"/>
      <c r="BG772" s="83"/>
      <c r="BH772" s="83"/>
      <c r="BI772" s="83"/>
      <c r="BJ772" s="83"/>
      <c r="BK772" s="83"/>
      <c r="BL772" s="83"/>
      <c r="BM772" s="83"/>
      <c r="BN772" s="83"/>
      <c r="BO772" s="83"/>
      <c r="BP772" s="83"/>
      <c r="BQ772" s="83"/>
      <c r="BR772" s="83"/>
      <c r="BS772" s="83"/>
      <c r="BT772" s="83"/>
    </row>
    <row r="773" spans="5:72" x14ac:dyDescent="0.25"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83"/>
      <c r="BG773" s="83"/>
      <c r="BH773" s="83"/>
      <c r="BI773" s="83"/>
      <c r="BJ773" s="83"/>
      <c r="BK773" s="83"/>
      <c r="BL773" s="83"/>
      <c r="BM773" s="83"/>
      <c r="BN773" s="83"/>
      <c r="BO773" s="83"/>
      <c r="BP773" s="83"/>
      <c r="BQ773" s="83"/>
      <c r="BR773" s="83"/>
      <c r="BS773" s="83"/>
      <c r="BT773" s="83"/>
    </row>
    <row r="774" spans="5:72" x14ac:dyDescent="0.25"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  <c r="BF774" s="83"/>
      <c r="BG774" s="83"/>
      <c r="BH774" s="83"/>
      <c r="BI774" s="83"/>
      <c r="BJ774" s="83"/>
      <c r="BK774" s="83"/>
      <c r="BL774" s="83"/>
      <c r="BM774" s="83"/>
      <c r="BN774" s="83"/>
      <c r="BO774" s="83"/>
      <c r="BP774" s="83"/>
      <c r="BQ774" s="83"/>
      <c r="BR774" s="83"/>
      <c r="BS774" s="83"/>
      <c r="BT774" s="83"/>
    </row>
    <row r="775" spans="5:72" x14ac:dyDescent="0.25"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83"/>
      <c r="BG775" s="83"/>
      <c r="BH775" s="83"/>
      <c r="BI775" s="83"/>
      <c r="BJ775" s="83"/>
      <c r="BK775" s="83"/>
      <c r="BL775" s="83"/>
      <c r="BM775" s="83"/>
      <c r="BN775" s="83"/>
      <c r="BO775" s="83"/>
      <c r="BP775" s="83"/>
      <c r="BQ775" s="83"/>
      <c r="BR775" s="83"/>
      <c r="BS775" s="83"/>
      <c r="BT775" s="83"/>
    </row>
    <row r="776" spans="5:72" x14ac:dyDescent="0.25"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  <c r="BL776" s="83"/>
      <c r="BM776" s="83"/>
      <c r="BN776" s="83"/>
      <c r="BO776" s="83"/>
      <c r="BP776" s="83"/>
      <c r="BQ776" s="83"/>
      <c r="BR776" s="83"/>
      <c r="BS776" s="83"/>
      <c r="BT776" s="83"/>
    </row>
    <row r="777" spans="5:72" x14ac:dyDescent="0.25"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  <c r="BL777" s="83"/>
      <c r="BM777" s="83"/>
      <c r="BN777" s="83"/>
      <c r="BO777" s="83"/>
      <c r="BP777" s="83"/>
      <c r="BQ777" s="83"/>
      <c r="BR777" s="83"/>
      <c r="BS777" s="83"/>
      <c r="BT777" s="83"/>
    </row>
    <row r="778" spans="5:72" x14ac:dyDescent="0.25"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  <c r="BL778" s="83"/>
      <c r="BM778" s="83"/>
      <c r="BN778" s="83"/>
      <c r="BO778" s="83"/>
      <c r="BP778" s="83"/>
      <c r="BQ778" s="83"/>
      <c r="BR778" s="83"/>
      <c r="BS778" s="83"/>
      <c r="BT778" s="83"/>
    </row>
    <row r="779" spans="5:72" x14ac:dyDescent="0.25"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  <c r="BL779" s="83"/>
      <c r="BM779" s="83"/>
      <c r="BN779" s="83"/>
      <c r="BO779" s="83"/>
      <c r="BP779" s="83"/>
      <c r="BQ779" s="83"/>
      <c r="BR779" s="83"/>
      <c r="BS779" s="83"/>
      <c r="BT779" s="83"/>
    </row>
    <row r="780" spans="5:72" x14ac:dyDescent="0.25"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  <c r="BL780" s="83"/>
      <c r="BM780" s="83"/>
      <c r="BN780" s="83"/>
      <c r="BO780" s="83"/>
      <c r="BP780" s="83"/>
      <c r="BQ780" s="83"/>
      <c r="BR780" s="83"/>
      <c r="BS780" s="83"/>
      <c r="BT780" s="83"/>
    </row>
    <row r="781" spans="5:72" x14ac:dyDescent="0.25"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  <c r="BL781" s="83"/>
      <c r="BM781" s="83"/>
      <c r="BN781" s="83"/>
      <c r="BO781" s="83"/>
      <c r="BP781" s="83"/>
      <c r="BQ781" s="83"/>
      <c r="BR781" s="83"/>
      <c r="BS781" s="83"/>
      <c r="BT781" s="83"/>
    </row>
    <row r="782" spans="5:72" x14ac:dyDescent="0.25"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</row>
    <row r="783" spans="5:72" x14ac:dyDescent="0.25"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  <c r="BL783" s="83"/>
      <c r="BM783" s="83"/>
      <c r="BN783" s="83"/>
      <c r="BO783" s="83"/>
      <c r="BP783" s="83"/>
      <c r="BQ783" s="83"/>
      <c r="BR783" s="83"/>
      <c r="BS783" s="83"/>
      <c r="BT783" s="83"/>
    </row>
    <row r="784" spans="5:72" x14ac:dyDescent="0.25"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  <c r="BF784" s="83"/>
      <c r="BG784" s="83"/>
      <c r="BH784" s="83"/>
      <c r="BI784" s="83"/>
      <c r="BJ784" s="83"/>
      <c r="BK784" s="83"/>
      <c r="BL784" s="83"/>
      <c r="BM784" s="83"/>
      <c r="BN784" s="83"/>
      <c r="BO784" s="83"/>
      <c r="BP784" s="83"/>
      <c r="BQ784" s="83"/>
      <c r="BR784" s="83"/>
      <c r="BS784" s="83"/>
      <c r="BT784" s="83"/>
    </row>
    <row r="785" spans="5:72" x14ac:dyDescent="0.25"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  <c r="BL785" s="83"/>
      <c r="BM785" s="83"/>
      <c r="BN785" s="83"/>
      <c r="BO785" s="83"/>
      <c r="BP785" s="83"/>
      <c r="BQ785" s="83"/>
      <c r="BR785" s="83"/>
      <c r="BS785" s="83"/>
      <c r="BT785" s="83"/>
    </row>
    <row r="786" spans="5:72" x14ac:dyDescent="0.25"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  <c r="BL786" s="83"/>
      <c r="BM786" s="83"/>
      <c r="BN786" s="83"/>
      <c r="BO786" s="83"/>
      <c r="BP786" s="83"/>
      <c r="BQ786" s="83"/>
      <c r="BR786" s="83"/>
      <c r="BS786" s="83"/>
      <c r="BT786" s="83"/>
    </row>
    <row r="787" spans="5:72" x14ac:dyDescent="0.25"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83"/>
      <c r="BJ787" s="83"/>
      <c r="BK787" s="83"/>
      <c r="BL787" s="83"/>
      <c r="BM787" s="83"/>
      <c r="BN787" s="83"/>
      <c r="BO787" s="83"/>
      <c r="BP787" s="83"/>
      <c r="BQ787" s="83"/>
      <c r="BR787" s="83"/>
      <c r="BS787" s="83"/>
      <c r="BT787" s="83"/>
    </row>
    <row r="788" spans="5:72" x14ac:dyDescent="0.25"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  <c r="BL788" s="83"/>
      <c r="BM788" s="83"/>
      <c r="BN788" s="83"/>
      <c r="BO788" s="83"/>
      <c r="BP788" s="83"/>
      <c r="BQ788" s="83"/>
      <c r="BR788" s="83"/>
      <c r="BS788" s="83"/>
      <c r="BT788" s="83"/>
    </row>
    <row r="789" spans="5:72" x14ac:dyDescent="0.25"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83"/>
      <c r="BJ789" s="83"/>
      <c r="BK789" s="83"/>
      <c r="BL789" s="83"/>
      <c r="BM789" s="83"/>
      <c r="BN789" s="83"/>
      <c r="BO789" s="83"/>
      <c r="BP789" s="83"/>
      <c r="BQ789" s="83"/>
      <c r="BR789" s="83"/>
      <c r="BS789" s="83"/>
      <c r="BT789" s="83"/>
    </row>
    <row r="790" spans="5:72" x14ac:dyDescent="0.25"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  <c r="BF790" s="83"/>
      <c r="BG790" s="83"/>
      <c r="BH790" s="83"/>
      <c r="BI790" s="83"/>
      <c r="BJ790" s="83"/>
      <c r="BK790" s="83"/>
      <c r="BL790" s="83"/>
      <c r="BM790" s="83"/>
      <c r="BN790" s="83"/>
      <c r="BO790" s="83"/>
      <c r="BP790" s="83"/>
      <c r="BQ790" s="83"/>
      <c r="BR790" s="83"/>
      <c r="BS790" s="83"/>
      <c r="BT790" s="83"/>
    </row>
    <row r="791" spans="5:72" x14ac:dyDescent="0.25"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3"/>
      <c r="BI791" s="83"/>
      <c r="BJ791" s="83"/>
      <c r="BK791" s="83"/>
      <c r="BL791" s="83"/>
      <c r="BM791" s="83"/>
      <c r="BN791" s="83"/>
      <c r="BO791" s="83"/>
      <c r="BP791" s="83"/>
      <c r="BQ791" s="83"/>
      <c r="BR791" s="83"/>
      <c r="BS791" s="83"/>
      <c r="BT791" s="83"/>
    </row>
    <row r="792" spans="5:72" x14ac:dyDescent="0.25"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3"/>
      <c r="BI792" s="83"/>
      <c r="BJ792" s="83"/>
      <c r="BK792" s="83"/>
      <c r="BL792" s="83"/>
      <c r="BM792" s="83"/>
      <c r="BN792" s="83"/>
      <c r="BO792" s="83"/>
      <c r="BP792" s="83"/>
      <c r="BQ792" s="83"/>
      <c r="BR792" s="83"/>
      <c r="BS792" s="83"/>
      <c r="BT792" s="83"/>
    </row>
    <row r="793" spans="5:72" x14ac:dyDescent="0.25"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  <c r="BH793" s="83"/>
      <c r="BI793" s="83"/>
      <c r="BJ793" s="83"/>
      <c r="BK793" s="83"/>
      <c r="BL793" s="83"/>
      <c r="BM793" s="83"/>
      <c r="BN793" s="83"/>
      <c r="BO793" s="83"/>
      <c r="BP793" s="83"/>
      <c r="BQ793" s="83"/>
      <c r="BR793" s="83"/>
      <c r="BS793" s="83"/>
      <c r="BT793" s="83"/>
    </row>
    <row r="794" spans="5:72" x14ac:dyDescent="0.25"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  <c r="BL794" s="83"/>
      <c r="BM794" s="83"/>
      <c r="BN794" s="83"/>
      <c r="BO794" s="83"/>
      <c r="BP794" s="83"/>
      <c r="BQ794" s="83"/>
      <c r="BR794" s="83"/>
      <c r="BS794" s="83"/>
      <c r="BT794" s="83"/>
    </row>
    <row r="795" spans="5:72" x14ac:dyDescent="0.25"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83"/>
      <c r="BJ795" s="83"/>
      <c r="BK795" s="83"/>
      <c r="BL795" s="83"/>
      <c r="BM795" s="83"/>
      <c r="BN795" s="83"/>
      <c r="BO795" s="83"/>
      <c r="BP795" s="83"/>
      <c r="BQ795" s="83"/>
      <c r="BR795" s="83"/>
      <c r="BS795" s="83"/>
      <c r="BT795" s="83"/>
    </row>
    <row r="796" spans="5:72" x14ac:dyDescent="0.25"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  <c r="BL796" s="83"/>
      <c r="BM796" s="83"/>
      <c r="BN796" s="83"/>
      <c r="BO796" s="83"/>
      <c r="BP796" s="83"/>
      <c r="BQ796" s="83"/>
      <c r="BR796" s="83"/>
      <c r="BS796" s="83"/>
      <c r="BT796" s="83"/>
    </row>
    <row r="797" spans="5:72" x14ac:dyDescent="0.25"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  <c r="BL797" s="83"/>
      <c r="BM797" s="83"/>
      <c r="BN797" s="83"/>
      <c r="BO797" s="83"/>
      <c r="BP797" s="83"/>
      <c r="BQ797" s="83"/>
      <c r="BR797" s="83"/>
      <c r="BS797" s="83"/>
      <c r="BT797" s="83"/>
    </row>
    <row r="798" spans="5:72" x14ac:dyDescent="0.25"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  <c r="BL798" s="83"/>
      <c r="BM798" s="83"/>
      <c r="BN798" s="83"/>
      <c r="BO798" s="83"/>
      <c r="BP798" s="83"/>
      <c r="BQ798" s="83"/>
      <c r="BR798" s="83"/>
      <c r="BS798" s="83"/>
      <c r="BT798" s="83"/>
    </row>
    <row r="799" spans="5:72" x14ac:dyDescent="0.25"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  <c r="BL799" s="83"/>
      <c r="BM799" s="83"/>
      <c r="BN799" s="83"/>
      <c r="BO799" s="83"/>
      <c r="BP799" s="83"/>
      <c r="BQ799" s="83"/>
      <c r="BR799" s="83"/>
      <c r="BS799" s="83"/>
      <c r="BT799" s="83"/>
    </row>
    <row r="800" spans="5:72" x14ac:dyDescent="0.25"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  <c r="BL800" s="83"/>
      <c r="BM800" s="83"/>
      <c r="BN800" s="83"/>
      <c r="BO800" s="83"/>
      <c r="BP800" s="83"/>
      <c r="BQ800" s="83"/>
      <c r="BR800" s="83"/>
      <c r="BS800" s="83"/>
      <c r="BT800" s="83"/>
    </row>
    <row r="801" spans="5:72" x14ac:dyDescent="0.25"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  <c r="BL801" s="83"/>
      <c r="BM801" s="83"/>
      <c r="BN801" s="83"/>
      <c r="BO801" s="83"/>
      <c r="BP801" s="83"/>
      <c r="BQ801" s="83"/>
      <c r="BR801" s="83"/>
      <c r="BS801" s="83"/>
      <c r="BT801" s="83"/>
    </row>
    <row r="802" spans="5:72" x14ac:dyDescent="0.25"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  <c r="BL802" s="83"/>
      <c r="BM802" s="83"/>
      <c r="BN802" s="83"/>
      <c r="BO802" s="83"/>
      <c r="BP802" s="83"/>
      <c r="BQ802" s="83"/>
      <c r="BR802" s="83"/>
      <c r="BS802" s="83"/>
      <c r="BT802" s="83"/>
    </row>
    <row r="803" spans="5:72" x14ac:dyDescent="0.25"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  <c r="BF803" s="83"/>
      <c r="BG803" s="83"/>
      <c r="BH803" s="83"/>
      <c r="BI803" s="83"/>
      <c r="BJ803" s="83"/>
      <c r="BK803" s="83"/>
      <c r="BL803" s="83"/>
      <c r="BM803" s="83"/>
      <c r="BN803" s="83"/>
      <c r="BO803" s="83"/>
      <c r="BP803" s="83"/>
      <c r="BQ803" s="83"/>
      <c r="BR803" s="83"/>
      <c r="BS803" s="83"/>
      <c r="BT803" s="83"/>
    </row>
    <row r="804" spans="5:72" x14ac:dyDescent="0.25"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/>
      <c r="BI804" s="83"/>
      <c r="BJ804" s="83"/>
      <c r="BK804" s="83"/>
      <c r="BL804" s="83"/>
      <c r="BM804" s="83"/>
      <c r="BN804" s="83"/>
      <c r="BO804" s="83"/>
      <c r="BP804" s="83"/>
      <c r="BQ804" s="83"/>
      <c r="BR804" s="83"/>
      <c r="BS804" s="83"/>
      <c r="BT804" s="83"/>
    </row>
    <row r="805" spans="5:72" x14ac:dyDescent="0.25"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  <c r="BF805" s="83"/>
      <c r="BG805" s="83"/>
      <c r="BH805" s="83"/>
      <c r="BI805" s="83"/>
      <c r="BJ805" s="83"/>
      <c r="BK805" s="83"/>
      <c r="BL805" s="83"/>
      <c r="BM805" s="83"/>
      <c r="BN805" s="83"/>
      <c r="BO805" s="83"/>
      <c r="BP805" s="83"/>
      <c r="BQ805" s="83"/>
      <c r="BR805" s="83"/>
      <c r="BS805" s="83"/>
      <c r="BT805" s="83"/>
    </row>
    <row r="806" spans="5:72" x14ac:dyDescent="0.25"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  <c r="BF806" s="83"/>
      <c r="BG806" s="83"/>
      <c r="BH806" s="83"/>
      <c r="BI806" s="83"/>
      <c r="BJ806" s="83"/>
      <c r="BK806" s="83"/>
      <c r="BL806" s="83"/>
      <c r="BM806" s="83"/>
      <c r="BN806" s="83"/>
      <c r="BO806" s="83"/>
      <c r="BP806" s="83"/>
      <c r="BQ806" s="83"/>
      <c r="BR806" s="83"/>
      <c r="BS806" s="83"/>
      <c r="BT806" s="83"/>
    </row>
    <row r="807" spans="5:72" x14ac:dyDescent="0.25"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  <c r="BL807" s="83"/>
      <c r="BM807" s="83"/>
      <c r="BN807" s="83"/>
      <c r="BO807" s="83"/>
      <c r="BP807" s="83"/>
      <c r="BQ807" s="83"/>
      <c r="BR807" s="83"/>
      <c r="BS807" s="83"/>
      <c r="BT807" s="83"/>
    </row>
    <row r="808" spans="5:72" x14ac:dyDescent="0.25"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  <c r="BL808" s="83"/>
      <c r="BM808" s="83"/>
      <c r="BN808" s="83"/>
      <c r="BO808" s="83"/>
      <c r="BP808" s="83"/>
      <c r="BQ808" s="83"/>
      <c r="BR808" s="83"/>
      <c r="BS808" s="83"/>
      <c r="BT808" s="83"/>
    </row>
    <row r="809" spans="5:72" x14ac:dyDescent="0.25"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  <c r="BL809" s="83"/>
      <c r="BM809" s="83"/>
      <c r="BN809" s="83"/>
      <c r="BO809" s="83"/>
      <c r="BP809" s="83"/>
      <c r="BQ809" s="83"/>
      <c r="BR809" s="83"/>
      <c r="BS809" s="83"/>
      <c r="BT809" s="83"/>
    </row>
    <row r="810" spans="5:72" x14ac:dyDescent="0.25"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  <c r="BL810" s="83"/>
      <c r="BM810" s="83"/>
      <c r="BN810" s="83"/>
      <c r="BO810" s="83"/>
      <c r="BP810" s="83"/>
      <c r="BQ810" s="83"/>
      <c r="BR810" s="83"/>
      <c r="BS810" s="83"/>
      <c r="BT810" s="83"/>
    </row>
    <row r="811" spans="5:72" x14ac:dyDescent="0.25"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  <c r="BL811" s="83"/>
      <c r="BM811" s="83"/>
      <c r="BN811" s="83"/>
      <c r="BO811" s="83"/>
      <c r="BP811" s="83"/>
      <c r="BQ811" s="83"/>
      <c r="BR811" s="83"/>
      <c r="BS811" s="83"/>
      <c r="BT811" s="83"/>
    </row>
    <row r="812" spans="5:72" x14ac:dyDescent="0.25"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  <c r="BL812" s="83"/>
      <c r="BM812" s="83"/>
      <c r="BN812" s="83"/>
      <c r="BO812" s="83"/>
      <c r="BP812" s="83"/>
      <c r="BQ812" s="83"/>
      <c r="BR812" s="83"/>
      <c r="BS812" s="83"/>
      <c r="BT812" s="83"/>
    </row>
    <row r="813" spans="5:72" x14ac:dyDescent="0.25"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  <c r="BL813" s="83"/>
      <c r="BM813" s="83"/>
      <c r="BN813" s="83"/>
      <c r="BO813" s="83"/>
      <c r="BP813" s="83"/>
      <c r="BQ813" s="83"/>
      <c r="BR813" s="83"/>
      <c r="BS813" s="83"/>
      <c r="BT813" s="83"/>
    </row>
    <row r="814" spans="5:72" x14ac:dyDescent="0.25"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  <c r="BL814" s="83"/>
      <c r="BM814" s="83"/>
      <c r="BN814" s="83"/>
      <c r="BO814" s="83"/>
      <c r="BP814" s="83"/>
      <c r="BQ814" s="83"/>
      <c r="BR814" s="83"/>
      <c r="BS814" s="83"/>
      <c r="BT814" s="83"/>
    </row>
    <row r="815" spans="5:72" x14ac:dyDescent="0.25"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  <c r="BL815" s="83"/>
      <c r="BM815" s="83"/>
      <c r="BN815" s="83"/>
      <c r="BO815" s="83"/>
      <c r="BP815" s="83"/>
      <c r="BQ815" s="83"/>
      <c r="BR815" s="83"/>
      <c r="BS815" s="83"/>
      <c r="BT815" s="83"/>
    </row>
    <row r="816" spans="5:72" x14ac:dyDescent="0.25"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  <c r="BL816" s="83"/>
      <c r="BM816" s="83"/>
      <c r="BN816" s="83"/>
      <c r="BO816" s="83"/>
      <c r="BP816" s="83"/>
      <c r="BQ816" s="83"/>
      <c r="BR816" s="83"/>
      <c r="BS816" s="83"/>
      <c r="BT816" s="83"/>
    </row>
    <row r="817" spans="5:72" x14ac:dyDescent="0.25"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  <c r="BL817" s="83"/>
      <c r="BM817" s="83"/>
      <c r="BN817" s="83"/>
      <c r="BO817" s="83"/>
      <c r="BP817" s="83"/>
      <c r="BQ817" s="83"/>
      <c r="BR817" s="83"/>
      <c r="BS817" s="83"/>
      <c r="BT817" s="83"/>
    </row>
  </sheetData>
  <mergeCells count="305">
    <mergeCell ref="A436:A437"/>
    <mergeCell ref="B440:B444"/>
    <mergeCell ref="A348:B348"/>
    <mergeCell ref="B349:H349"/>
    <mergeCell ref="B453:B454"/>
    <mergeCell ref="A453:A454"/>
    <mergeCell ref="A387:A393"/>
    <mergeCell ref="B410:B411"/>
    <mergeCell ref="A410:A411"/>
    <mergeCell ref="B427:B428"/>
    <mergeCell ref="A427:A428"/>
    <mergeCell ref="B436:B437"/>
    <mergeCell ref="B355:B356"/>
    <mergeCell ref="A355:A356"/>
    <mergeCell ref="B364:B365"/>
    <mergeCell ref="A364:A365"/>
    <mergeCell ref="B373:B374"/>
    <mergeCell ref="A373:A374"/>
    <mergeCell ref="A357:B357"/>
    <mergeCell ref="B386:H386"/>
    <mergeCell ref="B317:B318"/>
    <mergeCell ref="A317:A318"/>
    <mergeCell ref="B326:B327"/>
    <mergeCell ref="A326:A327"/>
    <mergeCell ref="B321:B325"/>
    <mergeCell ref="B312:B316"/>
    <mergeCell ref="B320:H320"/>
    <mergeCell ref="A278:A279"/>
    <mergeCell ref="B290:B291"/>
    <mergeCell ref="A290:A291"/>
    <mergeCell ref="B299:B300"/>
    <mergeCell ref="A299:A300"/>
    <mergeCell ref="A292:B292"/>
    <mergeCell ref="B283:H283"/>
    <mergeCell ref="B278:B279"/>
    <mergeCell ref="B293:H293"/>
    <mergeCell ref="B284:B289"/>
    <mergeCell ref="B488:E488"/>
    <mergeCell ref="A301:B301"/>
    <mergeCell ref="B358:H358"/>
    <mergeCell ref="B75:B77"/>
    <mergeCell ref="A75:A77"/>
    <mergeCell ref="A98:A102"/>
    <mergeCell ref="B98:B102"/>
    <mergeCell ref="B123:B125"/>
    <mergeCell ref="B345:B346"/>
    <mergeCell ref="A345:A346"/>
    <mergeCell ref="A395:B395"/>
    <mergeCell ref="A366:B366"/>
    <mergeCell ref="B367:H367"/>
    <mergeCell ref="A368:A372"/>
    <mergeCell ref="B368:B372"/>
    <mergeCell ref="B378:B383"/>
    <mergeCell ref="B387:B393"/>
    <mergeCell ref="B422:B426"/>
    <mergeCell ref="A429:B429"/>
    <mergeCell ref="B421:H421"/>
    <mergeCell ref="A385:B385"/>
    <mergeCell ref="A414:A418"/>
    <mergeCell ref="B414:B418"/>
    <mergeCell ref="A420:B420"/>
    <mergeCell ref="B396:H396"/>
    <mergeCell ref="A422:A426"/>
    <mergeCell ref="B404:H404"/>
    <mergeCell ref="A440:A444"/>
    <mergeCell ref="B483:D483"/>
    <mergeCell ref="A446:B446"/>
    <mergeCell ref="B447:H447"/>
    <mergeCell ref="A448:A452"/>
    <mergeCell ref="B448:B452"/>
    <mergeCell ref="B482:E482"/>
    <mergeCell ref="A455:B455"/>
    <mergeCell ref="B456:H456"/>
    <mergeCell ref="A460:D460"/>
    <mergeCell ref="F5:H5"/>
    <mergeCell ref="A191:A193"/>
    <mergeCell ref="B191:B193"/>
    <mergeCell ref="B41:B42"/>
    <mergeCell ref="A41:A42"/>
    <mergeCell ref="A39:B39"/>
    <mergeCell ref="A64:B64"/>
    <mergeCell ref="A43:B43"/>
    <mergeCell ref="A51:B51"/>
    <mergeCell ref="A130:B130"/>
    <mergeCell ref="A457:A459"/>
    <mergeCell ref="I457:J457"/>
    <mergeCell ref="A405:A409"/>
    <mergeCell ref="B439:H439"/>
    <mergeCell ref="A431:A435"/>
    <mergeCell ref="B431:B435"/>
    <mergeCell ref="A438:B438"/>
    <mergeCell ref="B405:B409"/>
    <mergeCell ref="B430:H430"/>
    <mergeCell ref="B457:B459"/>
    <mergeCell ref="A403:B403"/>
    <mergeCell ref="B397:B401"/>
    <mergeCell ref="B413:H413"/>
    <mergeCell ref="A397:A401"/>
    <mergeCell ref="A412:B412"/>
    <mergeCell ref="A359:A363"/>
    <mergeCell ref="B359:B363"/>
    <mergeCell ref="A376:B376"/>
    <mergeCell ref="B377:H377"/>
    <mergeCell ref="A378:A383"/>
    <mergeCell ref="A339:A344"/>
    <mergeCell ref="B339:B344"/>
    <mergeCell ref="A328:B328"/>
    <mergeCell ref="A321:A325"/>
    <mergeCell ref="A337:B337"/>
    <mergeCell ref="B338:H338"/>
    <mergeCell ref="B335:B336"/>
    <mergeCell ref="A335:A336"/>
    <mergeCell ref="B350:B354"/>
    <mergeCell ref="A350:A354"/>
    <mergeCell ref="B303:B307"/>
    <mergeCell ref="B329:H329"/>
    <mergeCell ref="A330:A334"/>
    <mergeCell ref="B330:B334"/>
    <mergeCell ref="B311:H311"/>
    <mergeCell ref="A319:B319"/>
    <mergeCell ref="A312:A316"/>
    <mergeCell ref="A310:B310"/>
    <mergeCell ref="B302:H302"/>
    <mergeCell ref="A303:A307"/>
    <mergeCell ref="A284:A289"/>
    <mergeCell ref="B294:B298"/>
    <mergeCell ref="B308:B309"/>
    <mergeCell ref="A308:A309"/>
    <mergeCell ref="A282:B282"/>
    <mergeCell ref="B47:B49"/>
    <mergeCell ref="A45:A46"/>
    <mergeCell ref="A47:A49"/>
    <mergeCell ref="B252:H252"/>
    <mergeCell ref="A245:B245"/>
    <mergeCell ref="B119:H119"/>
    <mergeCell ref="B272:H272"/>
    <mergeCell ref="A273:A277"/>
    <mergeCell ref="B273:B277"/>
    <mergeCell ref="A271:B271"/>
    <mergeCell ref="B65:H65"/>
    <mergeCell ref="A89:A90"/>
    <mergeCell ref="A83:B83"/>
    <mergeCell ref="B246:H246"/>
    <mergeCell ref="B253:B259"/>
    <mergeCell ref="A253:A259"/>
    <mergeCell ref="B264:H264"/>
    <mergeCell ref="B89:B90"/>
    <mergeCell ref="B91:B95"/>
    <mergeCell ref="B265:B268"/>
    <mergeCell ref="B57:B59"/>
    <mergeCell ref="B131:H131"/>
    <mergeCell ref="B161:B162"/>
    <mergeCell ref="B237:B241"/>
    <mergeCell ref="B236:H236"/>
    <mergeCell ref="B97:H97"/>
    <mergeCell ref="B147:B150"/>
    <mergeCell ref="B171:B173"/>
    <mergeCell ref="A178:B178"/>
    <mergeCell ref="A247:A250"/>
    <mergeCell ref="B247:B250"/>
    <mergeCell ref="B52:H52"/>
    <mergeCell ref="A66:A68"/>
    <mergeCell ref="B66:B68"/>
    <mergeCell ref="B84:H84"/>
    <mergeCell ref="A61:A63"/>
    <mergeCell ref="A78:A79"/>
    <mergeCell ref="B78:B79"/>
    <mergeCell ref="B74:H74"/>
    <mergeCell ref="A265:A268"/>
    <mergeCell ref="B61:B63"/>
    <mergeCell ref="B17:H17"/>
    <mergeCell ref="A34:A38"/>
    <mergeCell ref="B45:B46"/>
    <mergeCell ref="B40:H40"/>
    <mergeCell ref="B34:B38"/>
    <mergeCell ref="A55:B55"/>
    <mergeCell ref="B56:H56"/>
    <mergeCell ref="A57:A59"/>
    <mergeCell ref="D9:D11"/>
    <mergeCell ref="F10:G10"/>
    <mergeCell ref="A13:B13"/>
    <mergeCell ref="B14:H14"/>
    <mergeCell ref="E9:E11"/>
    <mergeCell ref="F9:H9"/>
    <mergeCell ref="C9:C11"/>
    <mergeCell ref="H10:H11"/>
    <mergeCell ref="B9:B11"/>
    <mergeCell ref="B18:B21"/>
    <mergeCell ref="A16:B16"/>
    <mergeCell ref="A18:A21"/>
    <mergeCell ref="A22:A25"/>
    <mergeCell ref="A9:A11"/>
    <mergeCell ref="B22:B25"/>
    <mergeCell ref="A32:A33"/>
    <mergeCell ref="A53:A54"/>
    <mergeCell ref="B53:B54"/>
    <mergeCell ref="A26:A27"/>
    <mergeCell ref="B32:B33"/>
    <mergeCell ref="B26:B27"/>
    <mergeCell ref="B28:B31"/>
    <mergeCell ref="B44:H44"/>
    <mergeCell ref="A70:A72"/>
    <mergeCell ref="A118:B118"/>
    <mergeCell ref="A96:B96"/>
    <mergeCell ref="A106:B106"/>
    <mergeCell ref="B107:H107"/>
    <mergeCell ref="B103:B105"/>
    <mergeCell ref="A73:B73"/>
    <mergeCell ref="B70:B72"/>
    <mergeCell ref="A91:A95"/>
    <mergeCell ref="A103:A105"/>
    <mergeCell ref="A115:A117"/>
    <mergeCell ref="B115:B117"/>
    <mergeCell ref="A136:A138"/>
    <mergeCell ref="A126:A129"/>
    <mergeCell ref="B126:B129"/>
    <mergeCell ref="A120:A122"/>
    <mergeCell ref="B120:B122"/>
    <mergeCell ref="A123:A125"/>
    <mergeCell ref="A132:A135"/>
    <mergeCell ref="B132:B135"/>
    <mergeCell ref="A156:A160"/>
    <mergeCell ref="A151:A153"/>
    <mergeCell ref="B156:B160"/>
    <mergeCell ref="B139:B141"/>
    <mergeCell ref="A139:A141"/>
    <mergeCell ref="B144:B146"/>
    <mergeCell ref="A229:B229"/>
    <mergeCell ref="A144:A146"/>
    <mergeCell ref="B136:B138"/>
    <mergeCell ref="A165:B165"/>
    <mergeCell ref="B143:H143"/>
    <mergeCell ref="B163:B164"/>
    <mergeCell ref="B155:H155"/>
    <mergeCell ref="A147:A150"/>
    <mergeCell ref="A154:B154"/>
    <mergeCell ref="A186:A188"/>
    <mergeCell ref="B218:H218"/>
    <mergeCell ref="A184:A185"/>
    <mergeCell ref="B184:B185"/>
    <mergeCell ref="B195:H195"/>
    <mergeCell ref="A194:B194"/>
    <mergeCell ref="B201:H201"/>
    <mergeCell ref="B186:B188"/>
    <mergeCell ref="A213:A216"/>
    <mergeCell ref="A85:A88"/>
    <mergeCell ref="A251:B251"/>
    <mergeCell ref="B243:H243"/>
    <mergeCell ref="A242:B242"/>
    <mergeCell ref="B231:B233"/>
    <mergeCell ref="A237:A241"/>
    <mergeCell ref="B190:H190"/>
    <mergeCell ref="A231:A233"/>
    <mergeCell ref="A226:A228"/>
    <mergeCell ref="B226:B228"/>
    <mergeCell ref="M49:N49"/>
    <mergeCell ref="A235:B235"/>
    <mergeCell ref="B208:B210"/>
    <mergeCell ref="A208:A210"/>
    <mergeCell ref="A211:B211"/>
    <mergeCell ref="A189:B189"/>
    <mergeCell ref="A219:A223"/>
    <mergeCell ref="B179:H179"/>
    <mergeCell ref="A161:A162"/>
    <mergeCell ref="A224:B224"/>
    <mergeCell ref="A6:H6"/>
    <mergeCell ref="B7:H7"/>
    <mergeCell ref="A28:A31"/>
    <mergeCell ref="B80:B82"/>
    <mergeCell ref="A80:A82"/>
    <mergeCell ref="B203:B205"/>
    <mergeCell ref="A203:A205"/>
    <mergeCell ref="B167:B170"/>
    <mergeCell ref="B151:B153"/>
    <mergeCell ref="B85:B88"/>
    <mergeCell ref="B269:B270"/>
    <mergeCell ref="B230:H230"/>
    <mergeCell ref="B212:H212"/>
    <mergeCell ref="B196:B198"/>
    <mergeCell ref="A196:A198"/>
    <mergeCell ref="A206:B206"/>
    <mergeCell ref="B207:H207"/>
    <mergeCell ref="A200:B200"/>
    <mergeCell ref="B225:H225"/>
    <mergeCell ref="A217:B217"/>
    <mergeCell ref="A269:A270"/>
    <mergeCell ref="A263:B263"/>
    <mergeCell ref="B166:H166"/>
    <mergeCell ref="A142:B142"/>
    <mergeCell ref="A171:A173"/>
    <mergeCell ref="A294:A298"/>
    <mergeCell ref="B260:B261"/>
    <mergeCell ref="A260:A261"/>
    <mergeCell ref="B213:B216"/>
    <mergeCell ref="B219:B223"/>
    <mergeCell ref="B108:B111"/>
    <mergeCell ref="A108:A111"/>
    <mergeCell ref="B112:B114"/>
    <mergeCell ref="A112:A114"/>
    <mergeCell ref="B180:B183"/>
    <mergeCell ref="A180:A183"/>
    <mergeCell ref="A174:A177"/>
    <mergeCell ref="B174:B177"/>
    <mergeCell ref="A163:A164"/>
    <mergeCell ref="A167:A170"/>
  </mergeCells>
  <phoneticPr fontId="7" type="noConversion"/>
  <pageMargins left="0.19685039370078741" right="0" top="0.19685039370078741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Lapas1</vt:lpstr>
      <vt:lpstr>Lapas3</vt:lpstr>
      <vt:lpstr>Lapas2</vt:lpstr>
      <vt:lpstr>Lapas1!Print_Titles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</dc:creator>
  <cp:lastModifiedBy>Romualda</cp:lastModifiedBy>
  <cp:lastPrinted>2019-02-06T11:20:53Z</cp:lastPrinted>
  <dcterms:created xsi:type="dcterms:W3CDTF">2012-02-06T11:30:01Z</dcterms:created>
  <dcterms:modified xsi:type="dcterms:W3CDTF">2019-02-21T09:02:37Z</dcterms:modified>
</cp:coreProperties>
</file>