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l\Desktop\2019-02-21 tarybos posėdis\sprendimai\"/>
    </mc:Choice>
  </mc:AlternateContent>
  <bookViews>
    <workbookView xWindow="0" yWindow="0" windowWidth="28800" windowHeight="12435"/>
  </bookViews>
  <sheets>
    <sheet name="Lapas1" sheetId="1" r:id="rId1"/>
    <sheet name="Lapas3" sheetId="3" r:id="rId2"/>
    <sheet name="Lapas2" sheetId="2" r:id="rId3"/>
  </sheets>
  <definedNames>
    <definedName name="_xlnm.Print_Titles" localSheetId="0">Lapas1!$9:$12</definedName>
  </definedNames>
  <calcPr calcId="152511" fullCalcOnLoad="1"/>
</workbook>
</file>

<file path=xl/calcChain.xml><?xml version="1.0" encoding="utf-8"?>
<calcChain xmlns="http://schemas.openxmlformats.org/spreadsheetml/2006/main">
  <c r="G468" i="1" l="1"/>
  <c r="H468" i="1"/>
  <c r="G463" i="1"/>
  <c r="H463" i="1"/>
  <c r="F468" i="1"/>
  <c r="E468" i="1"/>
  <c r="F463" i="1"/>
  <c r="G466" i="1"/>
  <c r="H466" i="1"/>
  <c r="F466" i="1"/>
  <c r="G469" i="1"/>
  <c r="H469" i="1"/>
  <c r="H467" i="1"/>
  <c r="G470" i="1"/>
  <c r="H470" i="1"/>
  <c r="F469" i="1"/>
  <c r="E152" i="1"/>
  <c r="G465" i="1"/>
  <c r="H465" i="1"/>
  <c r="F465" i="1"/>
  <c r="E465" i="1"/>
  <c r="G461" i="1"/>
  <c r="H461" i="1"/>
  <c r="F461" i="1"/>
  <c r="E461" i="1"/>
  <c r="E183" i="1"/>
  <c r="E114" i="1"/>
  <c r="E111" i="1"/>
  <c r="E168" i="1"/>
  <c r="F470" i="1"/>
  <c r="E228" i="1"/>
  <c r="E224" i="1"/>
  <c r="G464" i="1"/>
  <c r="H464" i="1"/>
  <c r="F464" i="1"/>
  <c r="E464" i="1"/>
  <c r="G477" i="1"/>
  <c r="H477" i="1"/>
  <c r="F477" i="1"/>
  <c r="E477" i="1"/>
  <c r="F271" i="1"/>
  <c r="G271" i="1"/>
  <c r="H271" i="1"/>
  <c r="E281" i="1"/>
  <c r="E453" i="1"/>
  <c r="E436" i="1"/>
  <c r="E427" i="1"/>
  <c r="E420" i="1"/>
  <c r="E410" i="1"/>
  <c r="E394" i="1"/>
  <c r="F385" i="1"/>
  <c r="G385" i="1"/>
  <c r="H385" i="1"/>
  <c r="F376" i="1"/>
  <c r="G376" i="1"/>
  <c r="H376" i="1"/>
  <c r="E384" i="1"/>
  <c r="E373" i="1"/>
  <c r="E364" i="1"/>
  <c r="E355" i="1"/>
  <c r="E335" i="1"/>
  <c r="E326" i="1"/>
  <c r="E317" i="1"/>
  <c r="E308" i="1"/>
  <c r="E299" i="1"/>
  <c r="E292" i="1"/>
  <c r="E290" i="1"/>
  <c r="E278" i="1"/>
  <c r="E269" i="1"/>
  <c r="G474" i="1"/>
  <c r="G467" i="1"/>
  <c r="H474" i="1"/>
  <c r="F474" i="1"/>
  <c r="E474" i="1"/>
  <c r="G462" i="1"/>
  <c r="H462" i="1"/>
  <c r="F462" i="1"/>
  <c r="E23" i="1"/>
  <c r="G476" i="1"/>
  <c r="H476" i="1"/>
  <c r="F476" i="1"/>
  <c r="E476" i="1"/>
  <c r="E389" i="1"/>
  <c r="E380" i="1"/>
  <c r="E258" i="1"/>
  <c r="G473" i="1"/>
  <c r="H473" i="1"/>
  <c r="F473" i="1"/>
  <c r="E288" i="1"/>
  <c r="E215" i="1"/>
  <c r="E172" i="1"/>
  <c r="H472" i="1"/>
  <c r="G472" i="1"/>
  <c r="F472" i="1"/>
  <c r="E149" i="1"/>
  <c r="F96" i="1"/>
  <c r="G96" i="1"/>
  <c r="H96" i="1"/>
  <c r="E24" i="1"/>
  <c r="G471" i="1"/>
  <c r="H471" i="1"/>
  <c r="E471" i="1"/>
  <c r="F471" i="1"/>
  <c r="F229" i="1"/>
  <c r="G229" i="1"/>
  <c r="H229" i="1"/>
  <c r="E234" i="1"/>
  <c r="F194" i="1"/>
  <c r="G194" i="1"/>
  <c r="H194" i="1"/>
  <c r="E199" i="1"/>
  <c r="E393" i="1"/>
  <c r="E25" i="1"/>
  <c r="E260" i="1"/>
  <c r="E105" i="1"/>
  <c r="E88" i="1"/>
  <c r="F73" i="1"/>
  <c r="G73" i="1"/>
  <c r="H73" i="1"/>
  <c r="E82" i="1"/>
  <c r="E73" i="1"/>
  <c r="G130" i="1"/>
  <c r="H130" i="1"/>
  <c r="F130" i="1"/>
  <c r="E141" i="1"/>
  <c r="F412" i="1"/>
  <c r="G412" i="1"/>
  <c r="H412" i="1"/>
  <c r="E33" i="1"/>
  <c r="E27" i="1"/>
  <c r="E379" i="1"/>
  <c r="E192" i="1"/>
  <c r="E354" i="1"/>
  <c r="E458" i="1"/>
  <c r="E450" i="1"/>
  <c r="E442" i="1"/>
  <c r="E433" i="1"/>
  <c r="E424" i="1"/>
  <c r="E416" i="1"/>
  <c r="E407" i="1"/>
  <c r="E403" i="1"/>
  <c r="E399" i="1"/>
  <c r="E390" i="1"/>
  <c r="E383" i="1"/>
  <c r="E370" i="1"/>
  <c r="E361" i="1"/>
  <c r="E342" i="1"/>
  <c r="E332" i="1"/>
  <c r="E323" i="1"/>
  <c r="E314" i="1"/>
  <c r="E305" i="1"/>
  <c r="E296" i="1"/>
  <c r="E287" i="1"/>
  <c r="E276" i="1"/>
  <c r="E267" i="1"/>
  <c r="E249" i="1"/>
  <c r="E240" i="1"/>
  <c r="E232" i="1"/>
  <c r="E222" i="1"/>
  <c r="E214" i="1"/>
  <c r="E209" i="1"/>
  <c r="E197" i="1"/>
  <c r="E160" i="1"/>
  <c r="E150" i="1"/>
  <c r="E142" i="1"/>
  <c r="E134" i="1"/>
  <c r="E137" i="1"/>
  <c r="E128" i="1"/>
  <c r="E125" i="1"/>
  <c r="E116" i="1"/>
  <c r="E102" i="1"/>
  <c r="E94" i="1"/>
  <c r="E77" i="1"/>
  <c r="E71" i="1"/>
  <c r="E64" i="1"/>
  <c r="E62" i="1"/>
  <c r="F337" i="1"/>
  <c r="G337" i="1"/>
  <c r="H337" i="1"/>
  <c r="E226" i="1"/>
  <c r="F366" i="1"/>
  <c r="G366" i="1"/>
  <c r="H366" i="1"/>
  <c r="E375" i="1"/>
  <c r="E347" i="1"/>
  <c r="E280" i="1"/>
  <c r="E60" i="1"/>
  <c r="E346" i="1"/>
  <c r="E257" i="1"/>
  <c r="G475" i="1"/>
  <c r="H475" i="1"/>
  <c r="F475" i="1"/>
  <c r="E475" i="1"/>
  <c r="E298" i="1"/>
  <c r="E176" i="1"/>
  <c r="E92" i="1"/>
  <c r="E233" i="1"/>
  <c r="E231" i="1"/>
  <c r="E254" i="1"/>
  <c r="G242" i="1"/>
  <c r="H242" i="1"/>
  <c r="F242" i="1"/>
  <c r="E22" i="1"/>
  <c r="E19" i="1"/>
  <c r="G43" i="1"/>
  <c r="H43" i="1"/>
  <c r="F43" i="1"/>
  <c r="E50" i="1"/>
  <c r="E32" i="1"/>
  <c r="E34" i="1"/>
  <c r="E26" i="1"/>
  <c r="E259" i="1"/>
  <c r="E57" i="1"/>
  <c r="G200" i="1"/>
  <c r="H200" i="1"/>
  <c r="F200" i="1"/>
  <c r="E202" i="1"/>
  <c r="G51" i="1"/>
  <c r="H51" i="1"/>
  <c r="F51" i="1"/>
  <c r="E100" i="1"/>
  <c r="H479" i="1"/>
  <c r="E479" i="1"/>
  <c r="F479" i="1"/>
  <c r="E30" i="1"/>
  <c r="F478" i="1"/>
  <c r="E478" i="1"/>
  <c r="H211" i="1"/>
  <c r="G211" i="1"/>
  <c r="F211" i="1"/>
  <c r="E414" i="1"/>
  <c r="E412" i="1"/>
  <c r="H455" i="1"/>
  <c r="G455" i="1"/>
  <c r="F455" i="1"/>
  <c r="E54" i="1"/>
  <c r="E220" i="1"/>
  <c r="E408" i="1"/>
  <c r="E204" i="1"/>
  <c r="E48" i="1"/>
  <c r="E35" i="1"/>
  <c r="E444" i="1"/>
  <c r="E262" i="1"/>
  <c r="E261" i="1"/>
  <c r="E87" i="1"/>
  <c r="H13" i="1"/>
  <c r="F189" i="1"/>
  <c r="G189" i="1"/>
  <c r="H189" i="1"/>
  <c r="E29" i="1"/>
  <c r="E53" i="1"/>
  <c r="E51" i="1"/>
  <c r="E37" i="1"/>
  <c r="F217" i="1"/>
  <c r="G217" i="1"/>
  <c r="H217" i="1"/>
  <c r="E223" i="1"/>
  <c r="E454" i="1"/>
  <c r="F328" i="1"/>
  <c r="G328" i="1"/>
  <c r="H328" i="1"/>
  <c r="E449" i="1"/>
  <c r="E459" i="1"/>
  <c r="E457" i="1"/>
  <c r="E455" i="1"/>
  <c r="E451" i="1"/>
  <c r="E28" i="1"/>
  <c r="E391" i="1"/>
  <c r="E381" i="1"/>
  <c r="E443" i="1"/>
  <c r="E434" i="1"/>
  <c r="E417" i="1"/>
  <c r="E400" i="1"/>
  <c r="E238" i="1"/>
  <c r="E425" i="1"/>
  <c r="E324" i="1"/>
  <c r="E315" i="1"/>
  <c r="E362" i="1"/>
  <c r="E352" i="1"/>
  <c r="E306" i="1"/>
  <c r="E333" i="1"/>
  <c r="E343" i="1"/>
  <c r="E371" i="1"/>
  <c r="E256" i="1"/>
  <c r="E275" i="1"/>
  <c r="E158" i="1"/>
  <c r="E42" i="1"/>
  <c r="E39" i="1"/>
  <c r="E387" i="1"/>
  <c r="E388" i="1"/>
  <c r="E392" i="1"/>
  <c r="F206" i="1"/>
  <c r="G206" i="1"/>
  <c r="E208" i="1"/>
  <c r="E210" i="1"/>
  <c r="E41" i="1"/>
  <c r="E312" i="1"/>
  <c r="E310" i="1"/>
  <c r="E313" i="1"/>
  <c r="E318" i="1"/>
  <c r="E316" i="1"/>
  <c r="E341" i="1"/>
  <c r="E286" i="1"/>
  <c r="F251" i="1"/>
  <c r="G251" i="1"/>
  <c r="H251" i="1"/>
  <c r="H235" i="1"/>
  <c r="H224" i="1"/>
  <c r="E227" i="1"/>
  <c r="E193" i="1"/>
  <c r="E15" i="1"/>
  <c r="E13" i="1"/>
  <c r="E248" i="1"/>
  <c r="E93" i="1"/>
  <c r="E239" i="1"/>
  <c r="E187" i="1"/>
  <c r="E175" i="1"/>
  <c r="E127" i="1"/>
  <c r="E452" i="1"/>
  <c r="E448" i="1"/>
  <c r="E446" i="1"/>
  <c r="E445" i="1"/>
  <c r="E441" i="1"/>
  <c r="E440" i="1"/>
  <c r="E438" i="1"/>
  <c r="E437" i="1"/>
  <c r="E435" i="1"/>
  <c r="E432" i="1"/>
  <c r="E431" i="1"/>
  <c r="E428" i="1"/>
  <c r="E426" i="1"/>
  <c r="E423" i="1"/>
  <c r="E422" i="1"/>
  <c r="E419" i="1"/>
  <c r="E418" i="1"/>
  <c r="E415" i="1"/>
  <c r="E411" i="1"/>
  <c r="E409" i="1"/>
  <c r="E406" i="1"/>
  <c r="E405" i="1"/>
  <c r="E402" i="1"/>
  <c r="E401" i="1"/>
  <c r="E398" i="1"/>
  <c r="E397" i="1"/>
  <c r="E382" i="1"/>
  <c r="E378" i="1"/>
  <c r="E376" i="1"/>
  <c r="E374" i="1"/>
  <c r="E372" i="1"/>
  <c r="E369" i="1"/>
  <c r="E368" i="1"/>
  <c r="E366" i="1"/>
  <c r="E365" i="1"/>
  <c r="E363" i="1"/>
  <c r="E360" i="1"/>
  <c r="E359" i="1"/>
  <c r="E356" i="1"/>
  <c r="E353" i="1"/>
  <c r="E351" i="1"/>
  <c r="E350" i="1"/>
  <c r="E345" i="1"/>
  <c r="E344" i="1"/>
  <c r="E340" i="1"/>
  <c r="E339" i="1"/>
  <c r="E336" i="1"/>
  <c r="E334" i="1"/>
  <c r="E331" i="1"/>
  <c r="E330" i="1"/>
  <c r="E327" i="1"/>
  <c r="E325" i="1"/>
  <c r="E322" i="1"/>
  <c r="E321" i="1"/>
  <c r="E309" i="1"/>
  <c r="E307" i="1"/>
  <c r="E304" i="1"/>
  <c r="E303" i="1"/>
  <c r="E300" i="1"/>
  <c r="E297" i="1"/>
  <c r="E295" i="1"/>
  <c r="E294" i="1"/>
  <c r="E291" i="1"/>
  <c r="E289" i="1"/>
  <c r="E285" i="1"/>
  <c r="E284" i="1"/>
  <c r="E279" i="1"/>
  <c r="E277" i="1"/>
  <c r="E274" i="1"/>
  <c r="E273" i="1"/>
  <c r="E270" i="1"/>
  <c r="E268" i="1"/>
  <c r="E266" i="1"/>
  <c r="E265" i="1"/>
  <c r="E255" i="1"/>
  <c r="E253" i="1"/>
  <c r="E250" i="1"/>
  <c r="E247" i="1"/>
  <c r="E244" i="1"/>
  <c r="E242" i="1"/>
  <c r="E241" i="1"/>
  <c r="E237" i="1"/>
  <c r="E221" i="1"/>
  <c r="E219" i="1"/>
  <c r="E216" i="1"/>
  <c r="E213" i="1"/>
  <c r="E205" i="1"/>
  <c r="E203" i="1"/>
  <c r="E198" i="1"/>
  <c r="E194" i="1"/>
  <c r="E196" i="1"/>
  <c r="H446" i="1"/>
  <c r="G446" i="1"/>
  <c r="F446" i="1"/>
  <c r="H438" i="1"/>
  <c r="G438" i="1"/>
  <c r="F438" i="1"/>
  <c r="H429" i="1"/>
  <c r="G429" i="1"/>
  <c r="F429" i="1"/>
  <c r="F420" i="1"/>
  <c r="G420" i="1"/>
  <c r="H420" i="1"/>
  <c r="F403" i="1"/>
  <c r="G403" i="1"/>
  <c r="H403" i="1"/>
  <c r="F395" i="1"/>
  <c r="G395" i="1"/>
  <c r="H395" i="1"/>
  <c r="F357" i="1"/>
  <c r="G357" i="1"/>
  <c r="H357" i="1"/>
  <c r="F348" i="1"/>
  <c r="G348" i="1"/>
  <c r="H348" i="1"/>
  <c r="F319" i="1"/>
  <c r="G319" i="1"/>
  <c r="H319" i="1"/>
  <c r="F310" i="1"/>
  <c r="G310" i="1"/>
  <c r="H310" i="1"/>
  <c r="F301" i="1"/>
  <c r="G301" i="1"/>
  <c r="H301" i="1"/>
  <c r="F292" i="1"/>
  <c r="G292" i="1"/>
  <c r="H292" i="1"/>
  <c r="F282" i="1"/>
  <c r="G282" i="1"/>
  <c r="H282" i="1"/>
  <c r="F263" i="1"/>
  <c r="G263" i="1"/>
  <c r="H263" i="1"/>
  <c r="F245" i="1"/>
  <c r="G245" i="1"/>
  <c r="H245" i="1"/>
  <c r="F235" i="1"/>
  <c r="G235" i="1"/>
  <c r="F224" i="1"/>
  <c r="G224" i="1"/>
  <c r="E191" i="1"/>
  <c r="E189" i="1"/>
  <c r="F178" i="1"/>
  <c r="G178" i="1"/>
  <c r="H178" i="1"/>
  <c r="E188" i="1"/>
  <c r="E186" i="1"/>
  <c r="E185" i="1"/>
  <c r="E184" i="1"/>
  <c r="E182" i="1"/>
  <c r="E181" i="1"/>
  <c r="E180" i="1"/>
  <c r="F165" i="1"/>
  <c r="G165" i="1"/>
  <c r="H165" i="1"/>
  <c r="E177" i="1"/>
  <c r="E174" i="1"/>
  <c r="E173" i="1"/>
  <c r="E171" i="1"/>
  <c r="E165" i="1"/>
  <c r="E170" i="1"/>
  <c r="E169" i="1"/>
  <c r="E167" i="1"/>
  <c r="F154" i="1"/>
  <c r="G154" i="1"/>
  <c r="H154" i="1"/>
  <c r="E164" i="1"/>
  <c r="E163" i="1"/>
  <c r="E162" i="1"/>
  <c r="E161" i="1"/>
  <c r="E159" i="1"/>
  <c r="E157" i="1"/>
  <c r="E154" i="1"/>
  <c r="E156" i="1"/>
  <c r="F142" i="1"/>
  <c r="G142" i="1"/>
  <c r="H142" i="1"/>
  <c r="E153" i="1"/>
  <c r="E151" i="1"/>
  <c r="E148" i="1"/>
  <c r="E147" i="1"/>
  <c r="E146" i="1"/>
  <c r="E145" i="1"/>
  <c r="E144" i="1"/>
  <c r="E140" i="1"/>
  <c r="E139" i="1"/>
  <c r="E138" i="1"/>
  <c r="E136" i="1"/>
  <c r="E135" i="1"/>
  <c r="E133" i="1"/>
  <c r="E132" i="1"/>
  <c r="F118" i="1"/>
  <c r="G118" i="1"/>
  <c r="H118" i="1"/>
  <c r="E129" i="1"/>
  <c r="E126" i="1"/>
  <c r="E124" i="1"/>
  <c r="E123" i="1"/>
  <c r="E122" i="1"/>
  <c r="E121" i="1"/>
  <c r="E120" i="1"/>
  <c r="F106" i="1"/>
  <c r="G106" i="1"/>
  <c r="H106" i="1"/>
  <c r="E117" i="1"/>
  <c r="E115" i="1"/>
  <c r="E113" i="1"/>
  <c r="E112" i="1"/>
  <c r="E110" i="1"/>
  <c r="E109" i="1"/>
  <c r="E108" i="1"/>
  <c r="E104" i="1"/>
  <c r="E103" i="1"/>
  <c r="E101" i="1"/>
  <c r="E99" i="1"/>
  <c r="E98" i="1"/>
  <c r="E96" i="1"/>
  <c r="F83" i="1"/>
  <c r="G83" i="1"/>
  <c r="H83" i="1"/>
  <c r="E95" i="1"/>
  <c r="E91" i="1"/>
  <c r="E90" i="1"/>
  <c r="E89" i="1"/>
  <c r="E86" i="1"/>
  <c r="E85" i="1"/>
  <c r="E81" i="1"/>
  <c r="E80" i="1"/>
  <c r="E79" i="1"/>
  <c r="E78" i="1"/>
  <c r="E76" i="1"/>
  <c r="E75" i="1"/>
  <c r="F64" i="1"/>
  <c r="G64" i="1"/>
  <c r="H64" i="1"/>
  <c r="E70" i="1"/>
  <c r="E72" i="1"/>
  <c r="E69" i="1"/>
  <c r="E68" i="1"/>
  <c r="E67" i="1"/>
  <c r="E66" i="1"/>
  <c r="F55" i="1"/>
  <c r="G55" i="1"/>
  <c r="H55" i="1"/>
  <c r="E61" i="1"/>
  <c r="E63" i="1"/>
  <c r="F16" i="1"/>
  <c r="G16" i="1"/>
  <c r="H16" i="1"/>
  <c r="E36" i="1"/>
  <c r="E38" i="1"/>
  <c r="E59" i="1"/>
  <c r="E58" i="1"/>
  <c r="E55" i="1"/>
  <c r="E47" i="1"/>
  <c r="E46" i="1"/>
  <c r="E49" i="1"/>
  <c r="E45" i="1"/>
  <c r="E43" i="1"/>
  <c r="F39" i="1"/>
  <c r="G39" i="1"/>
  <c r="H39" i="1"/>
  <c r="E20" i="1"/>
  <c r="E21" i="1"/>
  <c r="E31" i="1"/>
  <c r="E18" i="1"/>
  <c r="G13" i="1"/>
  <c r="F13" i="1"/>
  <c r="E206" i="1"/>
  <c r="E395" i="1"/>
  <c r="E229" i="1"/>
  <c r="E217" i="1"/>
  <c r="E263" i="1"/>
  <c r="E130" i="1"/>
  <c r="E211" i="1"/>
  <c r="E235" i="1"/>
  <c r="E245" i="1"/>
  <c r="E470" i="1"/>
  <c r="E178" i="1"/>
  <c r="E106" i="1"/>
  <c r="E83" i="1"/>
  <c r="E118" i="1"/>
  <c r="E271" i="1"/>
  <c r="E357" i="1"/>
  <c r="E348" i="1"/>
  <c r="E328" i="1"/>
  <c r="E319" i="1"/>
  <c r="E301" i="1"/>
  <c r="E337" i="1"/>
  <c r="E429" i="1"/>
  <c r="E385" i="1"/>
  <c r="E282" i="1"/>
  <c r="E472" i="1"/>
  <c r="E200" i="1"/>
  <c r="E473" i="1"/>
  <c r="G460" i="1"/>
  <c r="E466" i="1"/>
  <c r="H460" i="1"/>
  <c r="E463" i="1"/>
  <c r="F467" i="1"/>
  <c r="E251" i="1"/>
  <c r="E462" i="1"/>
  <c r="E469" i="1"/>
  <c r="E16" i="1"/>
  <c r="E467" i="1"/>
  <c r="E460" i="1"/>
  <c r="F460" i="1"/>
</calcChain>
</file>

<file path=xl/sharedStrings.xml><?xml version="1.0" encoding="utf-8"?>
<sst xmlns="http://schemas.openxmlformats.org/spreadsheetml/2006/main" count="1136" uniqueCount="522">
  <si>
    <t>PATVIRTINTA</t>
  </si>
  <si>
    <t xml:space="preserve">Radviliškio rajono savivaldybės </t>
  </si>
  <si>
    <t>asignavimų valdytojus ir programas</t>
  </si>
  <si>
    <t>Prog   ramos  kodas</t>
  </si>
  <si>
    <t>Asignavimų valdytojas</t>
  </si>
  <si>
    <t>Eil.    Nr.</t>
  </si>
  <si>
    <t>Finans   avimo šaltinis</t>
  </si>
  <si>
    <t>Iš viso</t>
  </si>
  <si>
    <t>Iš jų:</t>
  </si>
  <si>
    <t>Paprastosios išlaidos</t>
  </si>
  <si>
    <t>Turtui įsigyti</t>
  </si>
  <si>
    <t>Radviliškio rajono savivaldybės kontrolės ir audito tarnyba</t>
  </si>
  <si>
    <t>1.</t>
  </si>
  <si>
    <t>Iš jų</t>
  </si>
  <si>
    <t>01</t>
  </si>
  <si>
    <t>Savivaldybės valdymo programa</t>
  </si>
  <si>
    <t>1.1.</t>
  </si>
  <si>
    <t>2.</t>
  </si>
  <si>
    <t>iš jų</t>
  </si>
  <si>
    <t>2.1.</t>
  </si>
  <si>
    <t>2.2.</t>
  </si>
  <si>
    <t>2.3.</t>
  </si>
  <si>
    <t>2.4.</t>
  </si>
  <si>
    <t>2.5.</t>
  </si>
  <si>
    <t>2.6.</t>
  </si>
  <si>
    <t>2.7.</t>
  </si>
  <si>
    <t>03</t>
  </si>
  <si>
    <t>Socialinių paslaugų ir socialinės paramos teikimo programa</t>
  </si>
  <si>
    <t>04</t>
  </si>
  <si>
    <t>Rajono savivaldybės infrastruktūros objektų modernizavimo ir plėtros programa</t>
  </si>
  <si>
    <t>05</t>
  </si>
  <si>
    <t>Gyventojų turiningo laisvalaikio užtikrinimo, bendruomeniškumo ir veiklumo skatinimo programa</t>
  </si>
  <si>
    <t>06</t>
  </si>
  <si>
    <t xml:space="preserve">Saugios, švarios ir patogios aplinkos užtikrinimo programa </t>
  </si>
  <si>
    <t>2.8.</t>
  </si>
  <si>
    <t>Radviliškio rajono savivaldybės administracija</t>
  </si>
  <si>
    <t>Radviliškio rajono savivaldybės administracijos Finansų skyrius</t>
  </si>
  <si>
    <t>3.</t>
  </si>
  <si>
    <t>3.1.</t>
  </si>
  <si>
    <t>3.2.</t>
  </si>
  <si>
    <t>Radviliškio rajono savivaldybės administracijos Socialinės paramos skyrius</t>
  </si>
  <si>
    <t>4.</t>
  </si>
  <si>
    <t>4.1.</t>
  </si>
  <si>
    <t>4.2.</t>
  </si>
  <si>
    <t>4.3.</t>
  </si>
  <si>
    <t>4.4.</t>
  </si>
  <si>
    <t>Radviliškio rajono savivaldybės administracijos Investicijų skyrius</t>
  </si>
  <si>
    <t>5.</t>
  </si>
  <si>
    <t>5.1.</t>
  </si>
  <si>
    <t>5.2.</t>
  </si>
  <si>
    <t>Radviliškio miesto seniūnija</t>
  </si>
  <si>
    <t>6.</t>
  </si>
  <si>
    <t>6.1.</t>
  </si>
  <si>
    <t>6.2.</t>
  </si>
  <si>
    <t>2.9.</t>
  </si>
  <si>
    <t>2.10.</t>
  </si>
  <si>
    <t>SB</t>
  </si>
  <si>
    <t>SB(VB)</t>
  </si>
  <si>
    <t>SB(SP)</t>
  </si>
  <si>
    <t>SB(AA)</t>
  </si>
  <si>
    <t>6.6.</t>
  </si>
  <si>
    <t>7.</t>
  </si>
  <si>
    <t>Šeduvos miesto seniūnija</t>
  </si>
  <si>
    <t>7.1.</t>
  </si>
  <si>
    <t>7.2.</t>
  </si>
  <si>
    <t>7.3.</t>
  </si>
  <si>
    <t>7.5.</t>
  </si>
  <si>
    <t>7.6.</t>
  </si>
  <si>
    <t>Tyrulių seniūnija</t>
  </si>
  <si>
    <t>8.</t>
  </si>
  <si>
    <t>8.1.</t>
  </si>
  <si>
    <t>8.2.</t>
  </si>
  <si>
    <t>8.3.</t>
  </si>
  <si>
    <t>8.5.</t>
  </si>
  <si>
    <t>8.6.</t>
  </si>
  <si>
    <t>Aukštelkų seniūnija</t>
  </si>
  <si>
    <t>9.</t>
  </si>
  <si>
    <t>9.1.</t>
  </si>
  <si>
    <t>9.3.</t>
  </si>
  <si>
    <t>9.5.</t>
  </si>
  <si>
    <t>9.7.</t>
  </si>
  <si>
    <t>Baisogalos seniūnija</t>
  </si>
  <si>
    <t>10.</t>
  </si>
  <si>
    <t>10.1.</t>
  </si>
  <si>
    <t>10.3.</t>
  </si>
  <si>
    <t>10.4.</t>
  </si>
  <si>
    <t>10.5.</t>
  </si>
  <si>
    <t>10.7.</t>
  </si>
  <si>
    <t>Grinkiškio seniūnija</t>
  </si>
  <si>
    <t>11.</t>
  </si>
  <si>
    <t>11.1.</t>
  </si>
  <si>
    <t>11.2.</t>
  </si>
  <si>
    <t>11.3.</t>
  </si>
  <si>
    <t>11.4.</t>
  </si>
  <si>
    <t>11.5.</t>
  </si>
  <si>
    <t>11.6.</t>
  </si>
  <si>
    <t>11.7.</t>
  </si>
  <si>
    <t>Pakalniškių seniūnija</t>
  </si>
  <si>
    <t>12.</t>
  </si>
  <si>
    <t>12.1.</t>
  </si>
  <si>
    <t>12.2.</t>
  </si>
  <si>
    <t>12.3.</t>
  </si>
  <si>
    <t>12.5.</t>
  </si>
  <si>
    <t>12.6.</t>
  </si>
  <si>
    <t>12.7.</t>
  </si>
  <si>
    <t>12.8.</t>
  </si>
  <si>
    <t>Radviliškio seniūnija</t>
  </si>
  <si>
    <t>13.</t>
  </si>
  <si>
    <t xml:space="preserve">iš jų </t>
  </si>
  <si>
    <t>13.1.</t>
  </si>
  <si>
    <t>13.2.</t>
  </si>
  <si>
    <t>13.3.</t>
  </si>
  <si>
    <t>13.5.</t>
  </si>
  <si>
    <t>13.6.</t>
  </si>
  <si>
    <t>13.7.</t>
  </si>
  <si>
    <t>Sidabravo seniūnija</t>
  </si>
  <si>
    <t>14.</t>
  </si>
  <si>
    <t>14.1.</t>
  </si>
  <si>
    <t>14.2.</t>
  </si>
  <si>
    <t>14.3.</t>
  </si>
  <si>
    <t>14.5.</t>
  </si>
  <si>
    <t>14.6.</t>
  </si>
  <si>
    <t>14.7.</t>
  </si>
  <si>
    <t>Skėmių seniūnija</t>
  </si>
  <si>
    <t>15.</t>
  </si>
  <si>
    <t>15.1.</t>
  </si>
  <si>
    <t>15.2.</t>
  </si>
  <si>
    <t>15.3.</t>
  </si>
  <si>
    <t>15.4.</t>
  </si>
  <si>
    <t>15.5.</t>
  </si>
  <si>
    <t>15.6.</t>
  </si>
  <si>
    <t>15.7.</t>
  </si>
  <si>
    <t>15.8.</t>
  </si>
  <si>
    <t>Šaukoto seniūnija</t>
  </si>
  <si>
    <t>16.</t>
  </si>
  <si>
    <t>16.1.</t>
  </si>
  <si>
    <t>16.3.</t>
  </si>
  <si>
    <t>16.5.</t>
  </si>
  <si>
    <t>16.6.</t>
  </si>
  <si>
    <t>16.7.</t>
  </si>
  <si>
    <t>Šiaulėnų seniūnija</t>
  </si>
  <si>
    <t>17.</t>
  </si>
  <si>
    <t>17.1.</t>
  </si>
  <si>
    <t>17.3.</t>
  </si>
  <si>
    <t>17.4.</t>
  </si>
  <si>
    <t>17.5.</t>
  </si>
  <si>
    <t>17.6.</t>
  </si>
  <si>
    <t>17.7.</t>
  </si>
  <si>
    <t>Priešgaisrinės saugos tarnyba</t>
  </si>
  <si>
    <t>18.</t>
  </si>
  <si>
    <t>18.1.</t>
  </si>
  <si>
    <t>Radviliškio miesto kultūros centras</t>
  </si>
  <si>
    <t>19.</t>
  </si>
  <si>
    <t>19.1.</t>
  </si>
  <si>
    <t>19.2.</t>
  </si>
  <si>
    <t>Daugyvenės kultūros ir istorijos muziejus</t>
  </si>
  <si>
    <t>20.</t>
  </si>
  <si>
    <t>Radviliškio rajono savivaldybės viešoji biblioteka</t>
  </si>
  <si>
    <t>21.</t>
  </si>
  <si>
    <t>21.2.</t>
  </si>
  <si>
    <t>Radviliškio rajono visuomenės sveikatos biuras</t>
  </si>
  <si>
    <t>22.</t>
  </si>
  <si>
    <t>22.2.</t>
  </si>
  <si>
    <t>23.</t>
  </si>
  <si>
    <t>23.1.</t>
  </si>
  <si>
    <t>23.2.</t>
  </si>
  <si>
    <t>24.</t>
  </si>
  <si>
    <t>Vaikų globos namai "Nykštukas"</t>
  </si>
  <si>
    <t>25.</t>
  </si>
  <si>
    <t>24.1.</t>
  </si>
  <si>
    <t>24.2.</t>
  </si>
  <si>
    <t>24.3.</t>
  </si>
  <si>
    <t>26.</t>
  </si>
  <si>
    <t>25.1.</t>
  </si>
  <si>
    <t>Radviliškio rajono etninės kultūros ir amatų centras</t>
  </si>
  <si>
    <t>25.2.</t>
  </si>
  <si>
    <t>26.1.</t>
  </si>
  <si>
    <t>Radviliškio parapijos bendruomenės socialinių paslaugų centras</t>
  </si>
  <si>
    <t>27.</t>
  </si>
  <si>
    <t>27.1.</t>
  </si>
  <si>
    <t>02</t>
  </si>
  <si>
    <t>Švietimo paslaugų prieinamumo ir kokybės užtikrinimo programa</t>
  </si>
  <si>
    <t>28.</t>
  </si>
  <si>
    <t>28.1.</t>
  </si>
  <si>
    <t>28.3.</t>
  </si>
  <si>
    <t>SB(MK)</t>
  </si>
  <si>
    <t>Baisogalos gimnazija</t>
  </si>
  <si>
    <t>29.</t>
  </si>
  <si>
    <t>29.2.</t>
  </si>
  <si>
    <t>29.3.</t>
  </si>
  <si>
    <t>Lizdeikos gimnazija</t>
  </si>
  <si>
    <t>30.</t>
  </si>
  <si>
    <t>30.1.</t>
  </si>
  <si>
    <t>30.2.</t>
  </si>
  <si>
    <t>30.3.</t>
  </si>
  <si>
    <t>30.4.</t>
  </si>
  <si>
    <t>Šeduvos gimnazija</t>
  </si>
  <si>
    <t>31.</t>
  </si>
  <si>
    <t>31.1.</t>
  </si>
  <si>
    <t>31.2.</t>
  </si>
  <si>
    <t>31.3.</t>
  </si>
  <si>
    <t>31.4.</t>
  </si>
  <si>
    <t>32.</t>
  </si>
  <si>
    <t>32.1.</t>
  </si>
  <si>
    <t>32.2.</t>
  </si>
  <si>
    <t>32.3.</t>
  </si>
  <si>
    <t>32.4.</t>
  </si>
  <si>
    <t>Vaižganto progimnazija</t>
  </si>
  <si>
    <t>33.</t>
  </si>
  <si>
    <t>33.1.</t>
  </si>
  <si>
    <t>33.3.</t>
  </si>
  <si>
    <t>33.4.</t>
  </si>
  <si>
    <t>34.</t>
  </si>
  <si>
    <t>34.3.</t>
  </si>
  <si>
    <t>34.4.</t>
  </si>
  <si>
    <t>35.</t>
  </si>
  <si>
    <t>35.1.</t>
  </si>
  <si>
    <t>35.3.</t>
  </si>
  <si>
    <t>35.4.</t>
  </si>
  <si>
    <t>36.</t>
  </si>
  <si>
    <t>36.1.</t>
  </si>
  <si>
    <t>36.3.</t>
  </si>
  <si>
    <t>36.4.</t>
  </si>
  <si>
    <t>Alksniupių pagrindinė mokykla</t>
  </si>
  <si>
    <t>37.</t>
  </si>
  <si>
    <t>37.1.</t>
  </si>
  <si>
    <t>37.2.</t>
  </si>
  <si>
    <t>37.3.</t>
  </si>
  <si>
    <t>37.4.</t>
  </si>
  <si>
    <t>38.</t>
  </si>
  <si>
    <t>38.1.</t>
  </si>
  <si>
    <t>38.2.</t>
  </si>
  <si>
    <t>38.3.</t>
  </si>
  <si>
    <t>38.4.</t>
  </si>
  <si>
    <t>Gražinos pagrindinė mokykla</t>
  </si>
  <si>
    <t>39.</t>
  </si>
  <si>
    <t>40.</t>
  </si>
  <si>
    <t>39.1.</t>
  </si>
  <si>
    <t>39.3.</t>
  </si>
  <si>
    <t>39.4.</t>
  </si>
  <si>
    <t>40.1.</t>
  </si>
  <si>
    <t>40.2.</t>
  </si>
  <si>
    <t>40.3.</t>
  </si>
  <si>
    <t>40.4.</t>
  </si>
  <si>
    <t>Pakalniškių pagrindinė mokykla</t>
  </si>
  <si>
    <t>41.</t>
  </si>
  <si>
    <t>41.1.</t>
  </si>
  <si>
    <t>41.2.</t>
  </si>
  <si>
    <t>41.3.</t>
  </si>
  <si>
    <t>41.4.</t>
  </si>
  <si>
    <t>42.</t>
  </si>
  <si>
    <t>42.1.</t>
  </si>
  <si>
    <t>42.3.</t>
  </si>
  <si>
    <t>42.4.</t>
  </si>
  <si>
    <t>Pociūnėlių pagrindinė mokykla</t>
  </si>
  <si>
    <t>43.</t>
  </si>
  <si>
    <t>44.</t>
  </si>
  <si>
    <t>45.1.</t>
  </si>
  <si>
    <t>45.</t>
  </si>
  <si>
    <t>45.3.</t>
  </si>
  <si>
    <t>45.4.</t>
  </si>
  <si>
    <t>Dailės mokykla</t>
  </si>
  <si>
    <t>47.</t>
  </si>
  <si>
    <t>47.1.</t>
  </si>
  <si>
    <t>Muzikos mokykla</t>
  </si>
  <si>
    <t>48.</t>
  </si>
  <si>
    <t>48.1.</t>
  </si>
  <si>
    <t>48.2.</t>
  </si>
  <si>
    <t>48.3.</t>
  </si>
  <si>
    <t>Radviliškio lopšelis-darželis"Eglutė"</t>
  </si>
  <si>
    <t>49.</t>
  </si>
  <si>
    <t>49.1.</t>
  </si>
  <si>
    <t>49.2.</t>
  </si>
  <si>
    <t>49.3.</t>
  </si>
  <si>
    <t>49.4.</t>
  </si>
  <si>
    <t>Radviliškio lopšelis-darželis"Kregždutė"</t>
  </si>
  <si>
    <t>50.</t>
  </si>
  <si>
    <t>50.1.</t>
  </si>
  <si>
    <t>50.2.</t>
  </si>
  <si>
    <t>50.3.</t>
  </si>
  <si>
    <t>50.4.</t>
  </si>
  <si>
    <t>Radviliškio lopšelis-darželis"Žvaigždutė"</t>
  </si>
  <si>
    <t>51.</t>
  </si>
  <si>
    <t>51.1.</t>
  </si>
  <si>
    <t>51.3.</t>
  </si>
  <si>
    <t>Baisogalos mokykla -darželis</t>
  </si>
  <si>
    <t>Šeduvos lopšelis -darželis</t>
  </si>
  <si>
    <t>Palonų universalus daugiafunkcis centras</t>
  </si>
  <si>
    <t>IŠ VISO SKIRTA PROGRAMOMS</t>
  </si>
  <si>
    <t>Finansavimo šaltiniai:</t>
  </si>
  <si>
    <t>SB-savivaldybės biudžetas</t>
  </si>
  <si>
    <t>SB(VB)-valstybės biudžetas(deleguotos)</t>
  </si>
  <si>
    <t>SB(SP)- specialiųjų programų lėšos</t>
  </si>
  <si>
    <t>SB(AA)-aplinkos apsaugos rėmimo specialioji programa</t>
  </si>
  <si>
    <t>15.9.</t>
  </si>
  <si>
    <t>Kutiškių universalus daugiafunkcis centras</t>
  </si>
  <si>
    <t>39.5.</t>
  </si>
  <si>
    <t>Savivaldybės biudžetas</t>
  </si>
  <si>
    <t>Valstybės biudžetas</t>
  </si>
  <si>
    <t>SB (MK)</t>
  </si>
  <si>
    <t>Mokinio krepšelio</t>
  </si>
  <si>
    <t>Specialiųjų programų lėšos</t>
  </si>
  <si>
    <t>Gyventojų turiningo laisvalaikio užtikrinimo,bendruomeniškumo ir veiklumo skatinimo programa</t>
  </si>
  <si>
    <t>35.5.</t>
  </si>
  <si>
    <t>36.5.</t>
  </si>
  <si>
    <t>47.3.</t>
  </si>
  <si>
    <t>Priedas Nr.  2</t>
  </si>
  <si>
    <t>Aplinkos apsaug. rėm.spec. prog.</t>
  </si>
  <si>
    <t>SB(STD)-valstybės lėšos specialiajai tikslinei dotacijai</t>
  </si>
  <si>
    <t>SB (STD)</t>
  </si>
  <si>
    <t>Specialioji tikslinė dotacija</t>
  </si>
  <si>
    <t>31.5.</t>
  </si>
  <si>
    <t>SB(STD)</t>
  </si>
  <si>
    <t>8.4.</t>
  </si>
  <si>
    <t>12.4.</t>
  </si>
  <si>
    <t>13.4.</t>
  </si>
  <si>
    <t>14.4.</t>
  </si>
  <si>
    <t>16.4.</t>
  </si>
  <si>
    <t>34.5.</t>
  </si>
  <si>
    <t>40.5.</t>
  </si>
  <si>
    <t>48.4.</t>
  </si>
  <si>
    <t>49.5.</t>
  </si>
  <si>
    <t>SB(LIK)</t>
  </si>
  <si>
    <t>SB(SPL)</t>
  </si>
  <si>
    <t>SB(AAL)</t>
  </si>
  <si>
    <t>38.6.</t>
  </si>
  <si>
    <t>41.5.</t>
  </si>
  <si>
    <t>48.5.</t>
  </si>
  <si>
    <t xml:space="preserve">Iš jų darbo užmokesčiui </t>
  </si>
  <si>
    <t>Šeduvos kultūros ir amatų centras</t>
  </si>
  <si>
    <t>23.3.</t>
  </si>
  <si>
    <t>21.1.</t>
  </si>
  <si>
    <t>29.4.</t>
  </si>
  <si>
    <t>2.12.</t>
  </si>
  <si>
    <t>LRVB</t>
  </si>
  <si>
    <t>Eurais</t>
  </si>
  <si>
    <t>Grinkiškio J.Poderio gimnazija</t>
  </si>
  <si>
    <t>Sidabravo gimnazija</t>
  </si>
  <si>
    <t>Šiaulėnų M. Šikšnio gimnazija</t>
  </si>
  <si>
    <t>37.5.</t>
  </si>
  <si>
    <t>34.1.</t>
  </si>
  <si>
    <t>38.5.</t>
  </si>
  <si>
    <t>38.7.</t>
  </si>
  <si>
    <t>42.5.</t>
  </si>
  <si>
    <t>46.</t>
  </si>
  <si>
    <t>46.1.</t>
  </si>
  <si>
    <t>46.2.</t>
  </si>
  <si>
    <t>46.3.</t>
  </si>
  <si>
    <t>47.4.</t>
  </si>
  <si>
    <t>50.5.</t>
  </si>
  <si>
    <t>9.2.</t>
  </si>
  <si>
    <t>9.6.</t>
  </si>
  <si>
    <t>9.8.</t>
  </si>
  <si>
    <t>10.2.</t>
  </si>
  <si>
    <t>16.2.</t>
  </si>
  <si>
    <t>16.8.</t>
  </si>
  <si>
    <t>17.2.</t>
  </si>
  <si>
    <t>17.8.</t>
  </si>
  <si>
    <t>18.2.</t>
  </si>
  <si>
    <t>20.3.</t>
  </si>
  <si>
    <t>28.2.</t>
  </si>
  <si>
    <t>29.1.</t>
  </si>
  <si>
    <t>33.2.</t>
  </si>
  <si>
    <t>34.2.</t>
  </si>
  <si>
    <t>35.2.</t>
  </si>
  <si>
    <t>36.2.</t>
  </si>
  <si>
    <t>39.2.</t>
  </si>
  <si>
    <t>42.2.</t>
  </si>
  <si>
    <t>45.2.</t>
  </si>
  <si>
    <t>47.2.</t>
  </si>
  <si>
    <t>51.2.</t>
  </si>
  <si>
    <t>2.13.</t>
  </si>
  <si>
    <t>4.5.</t>
  </si>
  <si>
    <t>23.4.</t>
  </si>
  <si>
    <t>6.4.</t>
  </si>
  <si>
    <t>7.7.</t>
  </si>
  <si>
    <t>9.9.</t>
  </si>
  <si>
    <t>22.3.</t>
  </si>
  <si>
    <t>SB(KPP)- kelių priežiūros ir plėtros programa</t>
  </si>
  <si>
    <t>SB(KPP)</t>
  </si>
  <si>
    <t>2.14.</t>
  </si>
  <si>
    <t>Kelių priežiūros ir plėtros programa</t>
  </si>
  <si>
    <t>2.15.</t>
  </si>
  <si>
    <t>20.1.</t>
  </si>
  <si>
    <t>43.1.</t>
  </si>
  <si>
    <t>43.2.</t>
  </si>
  <si>
    <t>43.3.</t>
  </si>
  <si>
    <t>44.1.</t>
  </si>
  <si>
    <t>44.2.</t>
  </si>
  <si>
    <t>44.3.</t>
  </si>
  <si>
    <t>46.4.</t>
  </si>
  <si>
    <t>46.5.</t>
  </si>
  <si>
    <t>47.5.</t>
  </si>
  <si>
    <t>20.4.</t>
  </si>
  <si>
    <t>20.5.</t>
  </si>
  <si>
    <t>Šeduvos globos namai</t>
  </si>
  <si>
    <t>4.6.</t>
  </si>
  <si>
    <t>2.16.</t>
  </si>
  <si>
    <t>2.17.</t>
  </si>
  <si>
    <t>26.2.</t>
  </si>
  <si>
    <t>Baisogalos kultūros centras</t>
  </si>
  <si>
    <t>Radviliškio plaukimo baseinas</t>
  </si>
  <si>
    <t>26.3.</t>
  </si>
  <si>
    <t>26.4.</t>
  </si>
  <si>
    <t>29.5.</t>
  </si>
  <si>
    <t>29.6.</t>
  </si>
  <si>
    <t>29.7.</t>
  </si>
  <si>
    <t>29.8.</t>
  </si>
  <si>
    <t>29.9.</t>
  </si>
  <si>
    <t>32.5.</t>
  </si>
  <si>
    <t>44.4.</t>
  </si>
  <si>
    <t>45.5.</t>
  </si>
  <si>
    <t>9.10.</t>
  </si>
  <si>
    <t>16.9.</t>
  </si>
  <si>
    <t>V.Kudirkos progimnazija</t>
  </si>
  <si>
    <t>33.5.</t>
  </si>
  <si>
    <t>38.8.</t>
  </si>
  <si>
    <t>6.5.</t>
  </si>
  <si>
    <t>6.3.</t>
  </si>
  <si>
    <t>31.6.</t>
  </si>
  <si>
    <t>38.9.</t>
  </si>
  <si>
    <t>6.7.</t>
  </si>
  <si>
    <t>7.8.</t>
  </si>
  <si>
    <t>8.7.</t>
  </si>
  <si>
    <t>9.11.</t>
  </si>
  <si>
    <t>10.8.</t>
  </si>
  <si>
    <t>11.8.</t>
  </si>
  <si>
    <t>12.9.</t>
  </si>
  <si>
    <t>12.10.</t>
  </si>
  <si>
    <t>13.8.</t>
  </si>
  <si>
    <t>13.9.</t>
  </si>
  <si>
    <t>14.8.</t>
  </si>
  <si>
    <t>16.10.</t>
  </si>
  <si>
    <t>17.9.</t>
  </si>
  <si>
    <t>19.3.</t>
  </si>
  <si>
    <t>21.3.</t>
  </si>
  <si>
    <t>22.1.</t>
  </si>
  <si>
    <t>23.5.</t>
  </si>
  <si>
    <t>25.3.</t>
  </si>
  <si>
    <t>26.5.</t>
  </si>
  <si>
    <t>28.4.</t>
  </si>
  <si>
    <t>30.5.</t>
  </si>
  <si>
    <t>31.7.</t>
  </si>
  <si>
    <t>32.6.</t>
  </si>
  <si>
    <t>33.6.</t>
  </si>
  <si>
    <t>34.6.</t>
  </si>
  <si>
    <t>35.6.</t>
  </si>
  <si>
    <t>36.6.</t>
  </si>
  <si>
    <t>37.6.</t>
  </si>
  <si>
    <t>41.6.</t>
  </si>
  <si>
    <t>43.4.</t>
  </si>
  <si>
    <t>44.5.</t>
  </si>
  <si>
    <t>45.6.</t>
  </si>
  <si>
    <t>46.6.</t>
  </si>
  <si>
    <t>47.6.</t>
  </si>
  <si>
    <t>48.6.</t>
  </si>
  <si>
    <t>49.6.</t>
  </si>
  <si>
    <t>50.6.</t>
  </si>
  <si>
    <t>40.6.</t>
  </si>
  <si>
    <t>18.3.</t>
  </si>
  <si>
    <t>43.5.</t>
  </si>
  <si>
    <t>2.11.</t>
  </si>
  <si>
    <t>2.18.</t>
  </si>
  <si>
    <t>SB(ES)</t>
  </si>
  <si>
    <t>13.10.</t>
  </si>
  <si>
    <t>8.8.</t>
  </si>
  <si>
    <t>9.4.</t>
  </si>
  <si>
    <t>10.9.</t>
  </si>
  <si>
    <t>SB(VB/ES)</t>
  </si>
  <si>
    <t>Valstybės/Europos sąjungos biudžetas neformaliajam švietimui</t>
  </si>
  <si>
    <t>2.19.</t>
  </si>
  <si>
    <t>44.6.</t>
  </si>
  <si>
    <t>19.4.</t>
  </si>
  <si>
    <t>25.4.</t>
  </si>
  <si>
    <t>SB(VB/ES)- neformaliojo vaikų švietimo programų tikslinės valstybės/Europos sąjungos finansinės paramos lėšos.</t>
  </si>
  <si>
    <t>2.20.</t>
  </si>
  <si>
    <t>Radviliškio rajono savivaldybės 2019 m. biudžeto asignavimai pagal</t>
  </si>
  <si>
    <t>SB(LIK)-savivaldybės biudžetas 2018 metų likutis</t>
  </si>
  <si>
    <t>SB(SPL)- specialiųjų programų lėšos 2018 metų likutis</t>
  </si>
  <si>
    <t>SB(AAL)-aplinkos apsaugos rėmimo specialioji programa 2018 metų likutis</t>
  </si>
  <si>
    <t>Savivaldybės biudžetas 2018 m. likutis</t>
  </si>
  <si>
    <t>Specialiųjų programų lėšos 2018 m likutis</t>
  </si>
  <si>
    <t>Aplinkos apsaug. rėm.spec. prog. 2018 m. likutis</t>
  </si>
  <si>
    <t>39.6.</t>
  </si>
  <si>
    <t>41.7.</t>
  </si>
  <si>
    <t>43.6.</t>
  </si>
  <si>
    <t>Švietimo paslaugų centras</t>
  </si>
  <si>
    <t>14.9.</t>
  </si>
  <si>
    <t>16.11.</t>
  </si>
  <si>
    <t>22.4.</t>
  </si>
  <si>
    <t>32.7.</t>
  </si>
  <si>
    <t>SB(VB)-valstybės biudžetas(neformaliojo vaikų švietimo programai)</t>
  </si>
  <si>
    <t>Neformaliojo vaikų švietimo programa</t>
  </si>
  <si>
    <t>42.6.</t>
  </si>
  <si>
    <t>43.7.</t>
  </si>
  <si>
    <t>2.21.</t>
  </si>
  <si>
    <t>30.6.</t>
  </si>
  <si>
    <t>31.9.</t>
  </si>
  <si>
    <t>32.8.</t>
  </si>
  <si>
    <t>33.7.</t>
  </si>
  <si>
    <t>34.7.</t>
  </si>
  <si>
    <t>35.7.</t>
  </si>
  <si>
    <t>36.7.</t>
  </si>
  <si>
    <t>37.7.</t>
  </si>
  <si>
    <t>39.7.</t>
  </si>
  <si>
    <t>40.7.</t>
  </si>
  <si>
    <t>41.8.</t>
  </si>
  <si>
    <t>42.7.</t>
  </si>
  <si>
    <t>43.8.</t>
  </si>
  <si>
    <t>45.7.</t>
  </si>
  <si>
    <t>47.7.</t>
  </si>
  <si>
    <t>48.7.</t>
  </si>
  <si>
    <t>50.7.</t>
  </si>
  <si>
    <t>tarybos 2019 m. vasario 21  d.</t>
  </si>
  <si>
    <t>31.10.</t>
  </si>
  <si>
    <t>11.9.</t>
  </si>
  <si>
    <t>11.10..</t>
  </si>
  <si>
    <t>14.10.</t>
  </si>
  <si>
    <t>SB(MK)-dotacija ugdymo reikmėms finansuoti</t>
  </si>
  <si>
    <t xml:space="preserve">  </t>
  </si>
  <si>
    <t xml:space="preserve">               </t>
  </si>
  <si>
    <t>sprendimu Nr. T-1053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</si>
</sst>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sz val="8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8"/>
      <color indexed="8"/>
      <name val="Calibri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2" borderId="1" xfId="0" applyFill="1" applyBorder="1"/>
    <xf numFmtId="16" fontId="0" fillId="0" borderId="1" xfId="0" applyNumberFormat="1" applyBorder="1"/>
    <xf numFmtId="2" fontId="0" fillId="0" borderId="1" xfId="0" applyNumberFormat="1" applyBorder="1"/>
    <xf numFmtId="2" fontId="4" fillId="0" borderId="1" xfId="0" applyNumberFormat="1" applyFont="1" applyBorder="1"/>
    <xf numFmtId="2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wrapText="1"/>
    </xf>
    <xf numFmtId="0" fontId="0" fillId="0" borderId="1" xfId="0" applyBorder="1" applyAlignment="1"/>
    <xf numFmtId="16" fontId="0" fillId="0" borderId="1" xfId="0" applyNumberFormat="1" applyBorder="1" applyAlignment="1"/>
    <xf numFmtId="0" fontId="2" fillId="2" borderId="1" xfId="0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left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0" fillId="0" borderId="1" xfId="0" applyNumberFormat="1" applyBorder="1"/>
    <xf numFmtId="0" fontId="4" fillId="0" borderId="3" xfId="0" applyFont="1" applyBorder="1" applyAlignment="1">
      <alignment wrapText="1"/>
    </xf>
    <xf numFmtId="49" fontId="2" fillId="3" borderId="1" xfId="0" applyNumberFormat="1" applyFont="1" applyFill="1" applyBorder="1" applyAlignment="1"/>
    <xf numFmtId="49" fontId="2" fillId="3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Fill="1" applyBorder="1" applyAlignment="1">
      <alignment wrapText="1"/>
    </xf>
    <xf numFmtId="172" fontId="0" fillId="0" borderId="1" xfId="0" applyNumberFormat="1" applyBorder="1"/>
    <xf numFmtId="49" fontId="4" fillId="0" borderId="1" xfId="0" applyNumberFormat="1" applyFont="1" applyBorder="1"/>
    <xf numFmtId="49" fontId="0" fillId="5" borderId="1" xfId="0" applyNumberFormat="1" applyFill="1" applyBorder="1"/>
    <xf numFmtId="0" fontId="3" fillId="5" borderId="1" xfId="0" applyFont="1" applyFill="1" applyBorder="1" applyAlignment="1">
      <alignment wrapText="1"/>
    </xf>
    <xf numFmtId="0" fontId="2" fillId="5" borderId="1" xfId="0" applyFont="1" applyFill="1" applyBorder="1"/>
    <xf numFmtId="2" fontId="2" fillId="5" borderId="1" xfId="0" applyNumberFormat="1" applyFont="1" applyFill="1" applyBorder="1"/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49" fontId="6" fillId="0" borderId="1" xfId="0" applyNumberFormat="1" applyFont="1" applyBorder="1"/>
    <xf numFmtId="2" fontId="0" fillId="3" borderId="1" xfId="0" applyNumberFormat="1" applyFill="1" applyBorder="1"/>
    <xf numFmtId="0" fontId="0" fillId="6" borderId="1" xfId="0" applyFill="1" applyBorder="1"/>
    <xf numFmtId="0" fontId="0" fillId="0" borderId="0" xfId="0" applyBorder="1" applyAlignment="1">
      <alignment horizontal="left"/>
    </xf>
    <xf numFmtId="49" fontId="4" fillId="6" borderId="1" xfId="0" applyNumberFormat="1" applyFont="1" applyFill="1" applyBorder="1"/>
    <xf numFmtId="0" fontId="4" fillId="6" borderId="1" xfId="0" applyFont="1" applyFill="1" applyBorder="1" applyAlignment="1">
      <alignment wrapText="1"/>
    </xf>
    <xf numFmtId="2" fontId="0" fillId="6" borderId="1" xfId="0" applyNumberFormat="1" applyFill="1" applyBorder="1"/>
    <xf numFmtId="0" fontId="0" fillId="0" borderId="1" xfId="0" applyFill="1" applyBorder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right" wrapText="1"/>
    </xf>
    <xf numFmtId="0" fontId="0" fillId="7" borderId="1" xfId="0" applyFill="1" applyBorder="1"/>
    <xf numFmtId="49" fontId="4" fillId="7" borderId="1" xfId="0" applyNumberFormat="1" applyFont="1" applyFill="1" applyBorder="1"/>
    <xf numFmtId="0" fontId="4" fillId="7" borderId="1" xfId="0" applyFont="1" applyFill="1" applyBorder="1" applyAlignment="1">
      <alignment wrapText="1"/>
    </xf>
    <xf numFmtId="2" fontId="0" fillId="7" borderId="1" xfId="0" applyNumberFormat="1" applyFill="1" applyBorder="1"/>
    <xf numFmtId="2" fontId="1" fillId="0" borderId="1" xfId="0" applyNumberFormat="1" applyFont="1" applyBorder="1" applyAlignment="1">
      <alignment horizontal="center" vertical="center" wrapText="1"/>
    </xf>
    <xf numFmtId="0" fontId="0" fillId="8" borderId="1" xfId="0" applyFill="1" applyBorder="1"/>
    <xf numFmtId="2" fontId="0" fillId="8" borderId="1" xfId="0" applyNumberFormat="1" applyFill="1" applyBorder="1"/>
    <xf numFmtId="49" fontId="4" fillId="8" borderId="1" xfId="0" applyNumberFormat="1" applyFont="1" applyFill="1" applyBorder="1"/>
    <xf numFmtId="0" fontId="4" fillId="8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Border="1" applyAlignment="1"/>
    <xf numFmtId="0" fontId="0" fillId="3" borderId="1" xfId="0" applyFont="1" applyFill="1" applyBorder="1"/>
    <xf numFmtId="2" fontId="0" fillId="3" borderId="1" xfId="0" applyNumberFormat="1" applyFont="1" applyFill="1" applyBorder="1"/>
    <xf numFmtId="2" fontId="0" fillId="0" borderId="1" xfId="0" applyNumberFormat="1" applyFill="1" applyBorder="1"/>
    <xf numFmtId="2" fontId="0" fillId="0" borderId="1" xfId="0" applyNumberFormat="1" applyBorder="1" applyAlignment="1"/>
    <xf numFmtId="16" fontId="2" fillId="2" borderId="1" xfId="0" applyNumberFormat="1" applyFont="1" applyFill="1" applyBorder="1"/>
    <xf numFmtId="0" fontId="4" fillId="0" borderId="3" xfId="0" applyFont="1" applyBorder="1" applyAlignment="1">
      <alignment horizontal="left" wrapText="1"/>
    </xf>
    <xf numFmtId="2" fontId="0" fillId="0" borderId="0" xfId="0" applyNumberFormat="1" applyFill="1" applyBorder="1"/>
    <xf numFmtId="2" fontId="0" fillId="0" borderId="0" xfId="0" applyNumberFormat="1" applyFill="1"/>
    <xf numFmtId="2" fontId="1" fillId="0" borderId="1" xfId="0" applyNumberFormat="1" applyFont="1" applyBorder="1"/>
    <xf numFmtId="2" fontId="1" fillId="6" borderId="1" xfId="0" applyNumberFormat="1" applyFont="1" applyFill="1" applyBorder="1"/>
    <xf numFmtId="0" fontId="4" fillId="0" borderId="0" xfId="0" applyFont="1" applyAlignment="1"/>
    <xf numFmtId="49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6" fillId="0" borderId="0" xfId="0" applyFont="1" applyFill="1" applyBorder="1"/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right"/>
    </xf>
    <xf numFmtId="49" fontId="6" fillId="0" borderId="0" xfId="0" applyNumberFormat="1" applyFont="1" applyBorder="1"/>
    <xf numFmtId="2" fontId="13" fillId="0" borderId="0" xfId="0" applyNumberFormat="1" applyFont="1"/>
    <xf numFmtId="0" fontId="0" fillId="0" borderId="0" xfId="0" applyFill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/>
    <xf numFmtId="2" fontId="2" fillId="0" borderId="0" xfId="0" applyNumberFormat="1" applyFont="1" applyFill="1" applyBorder="1"/>
    <xf numFmtId="2" fontId="0" fillId="0" borderId="0" xfId="0" applyNumberFormat="1" applyBorder="1"/>
    <xf numFmtId="0" fontId="9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10" fillId="0" borderId="0" xfId="0" applyFont="1" applyBorder="1" applyAlignment="1"/>
    <xf numFmtId="0" fontId="12" fillId="0" borderId="7" xfId="0" applyFont="1" applyBorder="1" applyAlignment="1"/>
    <xf numFmtId="0" fontId="14" fillId="0" borderId="0" xfId="0" applyFont="1" applyBorder="1"/>
    <xf numFmtId="0" fontId="15" fillId="0" borderId="0" xfId="0" applyFont="1" applyBorder="1"/>
    <xf numFmtId="49" fontId="0" fillId="0" borderId="8" xfId="0" applyNumberFormat="1" applyBorder="1" applyAlignment="1">
      <alignment horizontal="center" vertical="center"/>
    </xf>
    <xf numFmtId="0" fontId="4" fillId="9" borderId="1" xfId="0" applyFont="1" applyFill="1" applyBorder="1" applyAlignment="1">
      <alignment wrapText="1"/>
    </xf>
    <xf numFmtId="0" fontId="0" fillId="9" borderId="1" xfId="0" applyFill="1" applyBorder="1"/>
    <xf numFmtId="2" fontId="0" fillId="9" borderId="1" xfId="0" applyNumberFormat="1" applyFill="1" applyBorder="1"/>
    <xf numFmtId="49" fontId="6" fillId="9" borderId="1" xfId="0" applyNumberFormat="1" applyFont="1" applyFill="1" applyBorder="1"/>
    <xf numFmtId="0" fontId="16" fillId="9" borderId="1" xfId="0" applyFont="1" applyFill="1" applyBorder="1"/>
    <xf numFmtId="0" fontId="4" fillId="0" borderId="1" xfId="0" applyFont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12" fillId="0" borderId="0" xfId="0" applyFont="1" applyBorder="1"/>
    <xf numFmtId="49" fontId="0" fillId="0" borderId="1" xfId="0" applyNumberForma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6" fontId="16" fillId="0" borderId="1" xfId="0" applyNumberFormat="1" applyFont="1" applyBorder="1"/>
    <xf numFmtId="0" fontId="17" fillId="0" borderId="0" xfId="0" applyFont="1" applyBorder="1"/>
    <xf numFmtId="0" fontId="12" fillId="0" borderId="0" xfId="0" applyFont="1" applyFill="1" applyBorder="1"/>
    <xf numFmtId="0" fontId="10" fillId="0" borderId="7" xfId="0" applyFont="1" applyBorder="1" applyAlignment="1">
      <alignment horizontal="left"/>
    </xf>
    <xf numFmtId="2" fontId="0" fillId="10" borderId="1" xfId="0" applyNumberFormat="1" applyFill="1" applyBorder="1"/>
    <xf numFmtId="0" fontId="0" fillId="11" borderId="1" xfId="0" applyFill="1" applyBorder="1"/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49" fontId="0" fillId="0" borderId="3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2" fillId="2" borderId="10" xfId="0" applyNumberFormat="1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49" fontId="3" fillId="2" borderId="10" xfId="0" applyNumberFormat="1" applyFont="1" applyFill="1" applyBorder="1" applyAlignment="1">
      <alignment horizontal="left" wrapText="1"/>
    </xf>
    <xf numFmtId="49" fontId="3" fillId="2" borderId="11" xfId="0" applyNumberFormat="1" applyFont="1" applyFill="1" applyBorder="1" applyAlignment="1">
      <alignment horizontal="left" wrapText="1"/>
    </xf>
    <xf numFmtId="49" fontId="0" fillId="3" borderId="10" xfId="0" applyNumberFormat="1" applyFont="1" applyFill="1" applyBorder="1" applyAlignment="1">
      <alignment horizontal="left" wrapText="1"/>
    </xf>
    <xf numFmtId="49" fontId="0" fillId="3" borderId="12" xfId="0" applyNumberFormat="1" applyFont="1" applyFill="1" applyBorder="1" applyAlignment="1">
      <alignment horizontal="left" wrapText="1"/>
    </xf>
    <xf numFmtId="49" fontId="0" fillId="3" borderId="11" xfId="0" applyNumberFormat="1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49" fontId="0" fillId="0" borderId="2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0" xfId="0" applyFill="1" applyAlignment="1">
      <alignment horizont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2" fontId="4" fillId="0" borderId="3" xfId="0" applyNumberFormat="1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wrapText="1"/>
    </xf>
    <xf numFmtId="49" fontId="2" fillId="2" borderId="11" xfId="0" applyNumberFormat="1" applyFont="1" applyFill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left" vertical="center" wrapText="1"/>
    </xf>
    <xf numFmtId="2" fontId="4" fillId="0" borderId="6" xfId="0" applyNumberFormat="1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2" fontId="0" fillId="0" borderId="10" xfId="0" applyNumberFormat="1" applyBorder="1" applyAlignment="1">
      <alignment horizontal="left"/>
    </xf>
    <xf numFmtId="2" fontId="0" fillId="0" borderId="12" xfId="0" applyNumberFormat="1" applyBorder="1" applyAlignment="1">
      <alignment horizontal="left"/>
    </xf>
    <xf numFmtId="2" fontId="0" fillId="0" borderId="11" xfId="0" applyNumberFormat="1" applyBorder="1" applyAlignment="1">
      <alignment horizontal="left"/>
    </xf>
    <xf numFmtId="49" fontId="4" fillId="3" borderId="10" xfId="0" applyNumberFormat="1" applyFont="1" applyFill="1" applyBorder="1" applyAlignment="1">
      <alignment horizontal="left" wrapText="1"/>
    </xf>
    <xf numFmtId="49" fontId="4" fillId="3" borderId="12" xfId="0" applyNumberFormat="1" applyFont="1" applyFill="1" applyBorder="1" applyAlignment="1">
      <alignment horizontal="left" wrapText="1"/>
    </xf>
    <xf numFmtId="49" fontId="4" fillId="3" borderId="11" xfId="0" applyNumberFormat="1" applyFont="1" applyFill="1" applyBorder="1" applyAlignment="1">
      <alignment horizontal="left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49" fontId="0" fillId="3" borderId="10" xfId="0" applyNumberFormat="1" applyFont="1" applyFill="1" applyBorder="1" applyAlignment="1">
      <alignment horizontal="left"/>
    </xf>
    <xf numFmtId="49" fontId="0" fillId="3" borderId="12" xfId="0" applyNumberFormat="1" applyFont="1" applyFill="1" applyBorder="1" applyAlignment="1">
      <alignment horizontal="left"/>
    </xf>
    <xf numFmtId="49" fontId="0" fillId="3" borderId="11" xfId="0" applyNumberFormat="1" applyFont="1" applyFill="1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0" xfId="0" applyAlignment="1">
      <alignment horizontal="left"/>
    </xf>
    <xf numFmtId="0" fontId="4" fillId="0" borderId="3" xfId="0" applyFont="1" applyBorder="1" applyAlignment="1"/>
    <xf numFmtId="0" fontId="4" fillId="0" borderId="5" xfId="0" applyFont="1" applyBorder="1" applyAlignment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49" fontId="8" fillId="2" borderId="10" xfId="0" applyNumberFormat="1" applyFont="1" applyFill="1" applyBorder="1" applyAlignment="1">
      <alignment horizontal="left"/>
    </xf>
    <xf numFmtId="49" fontId="8" fillId="2" borderId="11" xfId="0" applyNumberFormat="1" applyFont="1" applyFill="1" applyBorder="1" applyAlignment="1">
      <alignment horizontal="left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17"/>
  <sheetViews>
    <sheetView tabSelected="1" zoomScale="78" zoomScaleNormal="78" workbookViewId="0">
      <selection activeCell="F4" sqref="F4"/>
    </sheetView>
  </sheetViews>
  <sheetFormatPr defaultRowHeight="15" x14ac:dyDescent="0.25"/>
  <cols>
    <col min="1" max="1" width="8.28515625" customWidth="1"/>
    <col min="2" max="2" width="29.140625" customWidth="1"/>
    <col min="3" max="3" width="5.42578125" customWidth="1"/>
    <col min="4" max="4" width="9.28515625" customWidth="1"/>
    <col min="5" max="5" width="13.5703125" customWidth="1"/>
    <col min="6" max="6" width="13.140625" customWidth="1"/>
    <col min="7" max="7" width="12.7109375" customWidth="1"/>
    <col min="8" max="8" width="12.28515625" customWidth="1"/>
    <col min="9" max="9" width="11.5703125" bestFit="1" customWidth="1"/>
    <col min="10" max="10" width="9.5703125" bestFit="1" customWidth="1"/>
  </cols>
  <sheetData>
    <row r="1" spans="1:14" x14ac:dyDescent="0.25">
      <c r="F1" s="1" t="s">
        <v>0</v>
      </c>
      <c r="G1" s="1"/>
      <c r="H1" s="1"/>
      <c r="I1" s="1"/>
    </row>
    <row r="2" spans="1:14" x14ac:dyDescent="0.25">
      <c r="F2" s="1" t="s">
        <v>1</v>
      </c>
      <c r="G2" s="1"/>
      <c r="H2" s="1"/>
      <c r="I2" s="1"/>
    </row>
    <row r="3" spans="1:14" x14ac:dyDescent="0.25">
      <c r="F3" s="1" t="s">
        <v>513</v>
      </c>
      <c r="G3" s="1"/>
      <c r="H3" s="1"/>
      <c r="I3" s="1"/>
    </row>
    <row r="4" spans="1:14" x14ac:dyDescent="0.25">
      <c r="F4" s="1" t="s">
        <v>521</v>
      </c>
      <c r="G4" s="1"/>
      <c r="H4" s="1"/>
      <c r="I4" s="1"/>
    </row>
    <row r="5" spans="1:14" x14ac:dyDescent="0.25">
      <c r="F5" s="223" t="s">
        <v>306</v>
      </c>
      <c r="G5" s="223"/>
      <c r="H5" s="223"/>
      <c r="I5" s="83"/>
      <c r="J5" s="83"/>
      <c r="K5" s="83"/>
      <c r="L5" s="83"/>
      <c r="M5" s="83"/>
      <c r="N5" s="83"/>
    </row>
    <row r="6" spans="1:14" ht="15.75" x14ac:dyDescent="0.25">
      <c r="A6" s="168" t="s">
        <v>476</v>
      </c>
      <c r="B6" s="168"/>
      <c r="C6" s="168"/>
      <c r="D6" s="168"/>
      <c r="E6" s="168"/>
      <c r="F6" s="168"/>
      <c r="G6" s="168"/>
      <c r="H6" s="168"/>
      <c r="I6" s="95"/>
      <c r="J6" s="95"/>
      <c r="K6" s="83"/>
      <c r="L6" s="83"/>
      <c r="M6" s="83"/>
      <c r="N6" s="83"/>
    </row>
    <row r="7" spans="1:14" ht="15.75" x14ac:dyDescent="0.25">
      <c r="A7" s="41"/>
      <c r="B7" s="168" t="s">
        <v>2</v>
      </c>
      <c r="C7" s="168"/>
      <c r="D7" s="168"/>
      <c r="E7" s="168"/>
      <c r="F7" s="168"/>
      <c r="G7" s="168"/>
      <c r="H7" s="168"/>
      <c r="I7" s="95"/>
      <c r="J7" s="96"/>
      <c r="K7" s="83"/>
      <c r="L7" s="83"/>
      <c r="M7" s="83"/>
      <c r="N7" s="83"/>
    </row>
    <row r="8" spans="1:14" x14ac:dyDescent="0.25">
      <c r="F8" s="63"/>
      <c r="H8" s="51" t="s">
        <v>335</v>
      </c>
      <c r="I8" s="83"/>
      <c r="J8" s="83"/>
      <c r="K8" s="83"/>
      <c r="L8" s="83"/>
      <c r="M8" s="83"/>
      <c r="N8" s="83"/>
    </row>
    <row r="9" spans="1:14" ht="15" customHeight="1" x14ac:dyDescent="0.25">
      <c r="A9" s="191" t="s">
        <v>3</v>
      </c>
      <c r="B9" s="201" t="s">
        <v>4</v>
      </c>
      <c r="C9" s="191" t="s">
        <v>5</v>
      </c>
      <c r="D9" s="191" t="s">
        <v>6</v>
      </c>
      <c r="E9" s="201" t="s">
        <v>7</v>
      </c>
      <c r="F9" s="197" t="s">
        <v>8</v>
      </c>
      <c r="G9" s="204"/>
      <c r="H9" s="198"/>
      <c r="I9" s="83"/>
      <c r="J9" s="83"/>
      <c r="K9" s="83"/>
      <c r="L9" s="83"/>
      <c r="M9" s="83"/>
      <c r="N9" s="83"/>
    </row>
    <row r="10" spans="1:14" ht="15" customHeight="1" x14ac:dyDescent="0.25">
      <c r="A10" s="192"/>
      <c r="B10" s="202"/>
      <c r="C10" s="192"/>
      <c r="D10" s="192"/>
      <c r="E10" s="202"/>
      <c r="F10" s="197" t="s">
        <v>9</v>
      </c>
      <c r="G10" s="198"/>
      <c r="H10" s="191" t="s">
        <v>10</v>
      </c>
      <c r="I10" s="83"/>
      <c r="J10" s="83"/>
      <c r="K10" s="83"/>
      <c r="L10" s="83"/>
      <c r="M10" s="83"/>
      <c r="N10" s="83"/>
    </row>
    <row r="11" spans="1:14" ht="25.5" x14ac:dyDescent="0.25">
      <c r="A11" s="193"/>
      <c r="B11" s="203"/>
      <c r="C11" s="193"/>
      <c r="D11" s="193"/>
      <c r="E11" s="203"/>
      <c r="F11" s="3" t="s">
        <v>7</v>
      </c>
      <c r="G11" s="4" t="s">
        <v>328</v>
      </c>
      <c r="H11" s="193"/>
      <c r="I11" s="83"/>
      <c r="J11" s="83"/>
      <c r="K11" s="83"/>
      <c r="L11" s="83"/>
      <c r="M11" s="83"/>
      <c r="N11" s="83"/>
    </row>
    <row r="12" spans="1:14" x14ac:dyDescent="0.25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83"/>
      <c r="J12" s="83"/>
      <c r="K12" s="83"/>
      <c r="L12" s="83"/>
      <c r="M12" s="83"/>
      <c r="N12" s="83"/>
    </row>
    <row r="13" spans="1:14" ht="30.75" customHeight="1" x14ac:dyDescent="0.25">
      <c r="A13" s="199" t="s">
        <v>11</v>
      </c>
      <c r="B13" s="200"/>
      <c r="C13" s="15" t="s">
        <v>12</v>
      </c>
      <c r="D13" s="16"/>
      <c r="E13" s="17">
        <f>SUM(E15)</f>
        <v>76234</v>
      </c>
      <c r="F13" s="17">
        <f>SUM(F15)</f>
        <v>76234</v>
      </c>
      <c r="G13" s="17">
        <f>SUM(G15)</f>
        <v>69665</v>
      </c>
      <c r="H13" s="17">
        <f>SUM(H14:H15)</f>
        <v>0</v>
      </c>
      <c r="I13" s="83"/>
      <c r="J13" s="83"/>
      <c r="K13" s="83"/>
      <c r="L13" s="83"/>
      <c r="M13" s="83"/>
      <c r="N13" s="83"/>
    </row>
    <row r="14" spans="1:14" x14ac:dyDescent="0.25">
      <c r="A14" s="5"/>
      <c r="B14" s="145" t="s">
        <v>13</v>
      </c>
      <c r="C14" s="146"/>
      <c r="D14" s="146"/>
      <c r="E14" s="146"/>
      <c r="F14" s="146"/>
      <c r="G14" s="146"/>
      <c r="H14" s="147"/>
      <c r="I14" s="83"/>
      <c r="J14" s="83"/>
      <c r="K14" s="83"/>
      <c r="L14" s="83"/>
      <c r="M14" s="83"/>
      <c r="N14" s="83"/>
    </row>
    <row r="15" spans="1:14" x14ac:dyDescent="0.25">
      <c r="A15" s="7" t="s">
        <v>14</v>
      </c>
      <c r="B15" s="11" t="s">
        <v>15</v>
      </c>
      <c r="C15" s="12" t="s">
        <v>16</v>
      </c>
      <c r="D15" s="12" t="s">
        <v>56</v>
      </c>
      <c r="E15" s="10">
        <f>SUM(F15+H15)</f>
        <v>76234</v>
      </c>
      <c r="F15" s="10">
        <v>76234</v>
      </c>
      <c r="G15" s="10">
        <v>69665</v>
      </c>
      <c r="H15" s="10"/>
      <c r="I15" s="83"/>
      <c r="J15" s="83"/>
      <c r="K15" s="83"/>
      <c r="L15" s="83"/>
      <c r="M15" s="83"/>
      <c r="N15" s="83"/>
    </row>
    <row r="16" spans="1:14" ht="30.75" customHeight="1" x14ac:dyDescent="0.25">
      <c r="A16" s="189" t="s">
        <v>35</v>
      </c>
      <c r="B16" s="190"/>
      <c r="C16" s="18" t="s">
        <v>17</v>
      </c>
      <c r="D16" s="17"/>
      <c r="E16" s="17">
        <f>SUM(E18:E38)</f>
        <v>7578785.7199999997</v>
      </c>
      <c r="F16" s="17">
        <f>SUM(F18:F38)</f>
        <v>6536275.7199999997</v>
      </c>
      <c r="G16" s="17">
        <f>SUM(G18:G38)</f>
        <v>1638590</v>
      </c>
      <c r="H16" s="17">
        <f>SUM(H18:H38)</f>
        <v>1042510</v>
      </c>
      <c r="I16" s="83" t="s">
        <v>520</v>
      </c>
      <c r="J16" s="83"/>
      <c r="K16" s="83"/>
      <c r="L16" s="83"/>
      <c r="M16" s="83"/>
      <c r="N16" s="83"/>
    </row>
    <row r="17" spans="1:14" x14ac:dyDescent="0.25">
      <c r="A17" s="7"/>
      <c r="B17" s="205" t="s">
        <v>18</v>
      </c>
      <c r="C17" s="206"/>
      <c r="D17" s="206"/>
      <c r="E17" s="206"/>
      <c r="F17" s="206"/>
      <c r="G17" s="206"/>
      <c r="H17" s="207"/>
      <c r="I17" s="83"/>
      <c r="J17" s="83"/>
      <c r="K17" s="83"/>
      <c r="L17" s="83"/>
      <c r="M17" s="83"/>
      <c r="N17" s="83"/>
    </row>
    <row r="18" spans="1:14" x14ac:dyDescent="0.25">
      <c r="A18" s="132" t="s">
        <v>14</v>
      </c>
      <c r="B18" s="186" t="s">
        <v>15</v>
      </c>
      <c r="C18" s="10" t="s">
        <v>19</v>
      </c>
      <c r="D18" s="10" t="s">
        <v>56</v>
      </c>
      <c r="E18" s="10">
        <f t="shared" ref="E18:E38" si="0">SUM(F18+H18)</f>
        <v>2297447</v>
      </c>
      <c r="F18" s="10">
        <v>2186647</v>
      </c>
      <c r="G18" s="10">
        <v>1278800</v>
      </c>
      <c r="H18" s="10">
        <v>110800</v>
      </c>
      <c r="I18" s="65"/>
      <c r="J18" s="65"/>
      <c r="K18" s="83"/>
      <c r="L18" s="83"/>
      <c r="M18" s="83"/>
      <c r="N18" s="83"/>
    </row>
    <row r="19" spans="1:14" x14ac:dyDescent="0.25">
      <c r="A19" s="133"/>
      <c r="B19" s="187"/>
      <c r="C19" s="10" t="s">
        <v>20</v>
      </c>
      <c r="D19" s="49" t="s">
        <v>322</v>
      </c>
      <c r="E19" s="49">
        <f t="shared" si="0"/>
        <v>55344.08</v>
      </c>
      <c r="F19" s="49">
        <v>35344.080000000002</v>
      </c>
      <c r="G19" s="49"/>
      <c r="H19" s="49">
        <v>20000</v>
      </c>
      <c r="I19" s="125"/>
      <c r="J19" s="65"/>
      <c r="K19" s="83"/>
      <c r="L19" s="83"/>
      <c r="M19" s="83"/>
      <c r="N19" s="83"/>
    </row>
    <row r="20" spans="1:14" x14ac:dyDescent="0.25">
      <c r="A20" s="133"/>
      <c r="B20" s="187"/>
      <c r="C20" s="10" t="s">
        <v>21</v>
      </c>
      <c r="D20" s="10" t="s">
        <v>57</v>
      </c>
      <c r="E20" s="10">
        <f t="shared" si="0"/>
        <v>373664</v>
      </c>
      <c r="F20" s="10">
        <v>373664</v>
      </c>
      <c r="G20" s="10">
        <v>191175</v>
      </c>
      <c r="H20" s="10"/>
      <c r="I20" s="83"/>
      <c r="J20" s="83"/>
      <c r="K20" s="83"/>
      <c r="L20" s="83"/>
      <c r="M20" s="83"/>
      <c r="N20" s="83"/>
    </row>
    <row r="21" spans="1:14" x14ac:dyDescent="0.25">
      <c r="A21" s="134"/>
      <c r="B21" s="188"/>
      <c r="C21" s="10" t="s">
        <v>22</v>
      </c>
      <c r="D21" s="10" t="s">
        <v>58</v>
      </c>
      <c r="E21" s="10">
        <f t="shared" si="0"/>
        <v>40000</v>
      </c>
      <c r="F21" s="10">
        <v>40000</v>
      </c>
      <c r="G21" s="10"/>
      <c r="H21" s="10"/>
      <c r="I21" s="83"/>
      <c r="J21" s="83"/>
      <c r="K21" s="83"/>
      <c r="L21" s="83"/>
      <c r="M21" s="83"/>
      <c r="N21" s="83"/>
    </row>
    <row r="22" spans="1:14" ht="28.5" customHeight="1" x14ac:dyDescent="0.25">
      <c r="A22" s="132" t="s">
        <v>180</v>
      </c>
      <c r="B22" s="194" t="s">
        <v>181</v>
      </c>
      <c r="C22" s="10" t="s">
        <v>23</v>
      </c>
      <c r="D22" s="68" t="s">
        <v>56</v>
      </c>
      <c r="E22" s="68">
        <f t="shared" si="0"/>
        <v>45428</v>
      </c>
      <c r="F22" s="68">
        <v>45428</v>
      </c>
      <c r="G22" s="68"/>
      <c r="H22" s="68"/>
      <c r="I22" s="83"/>
      <c r="J22" s="83"/>
      <c r="K22" s="83"/>
      <c r="L22" s="83"/>
      <c r="M22" s="83"/>
      <c r="N22" s="83"/>
    </row>
    <row r="23" spans="1:14" ht="28.5" customHeight="1" x14ac:dyDescent="0.25">
      <c r="A23" s="133"/>
      <c r="B23" s="195"/>
      <c r="C23" s="10" t="s">
        <v>24</v>
      </c>
      <c r="D23" s="10" t="s">
        <v>185</v>
      </c>
      <c r="E23" s="68">
        <f t="shared" si="0"/>
        <v>171060</v>
      </c>
      <c r="F23" s="68">
        <v>171060</v>
      </c>
      <c r="G23" s="68">
        <v>168615</v>
      </c>
      <c r="H23" s="68"/>
      <c r="I23" s="83"/>
      <c r="J23" s="83"/>
      <c r="K23" s="83"/>
      <c r="L23" s="83"/>
      <c r="M23" s="83"/>
      <c r="N23" s="83"/>
    </row>
    <row r="24" spans="1:14" ht="18.75" customHeight="1" x14ac:dyDescent="0.25">
      <c r="A24" s="133"/>
      <c r="B24" s="195"/>
      <c r="C24" s="10" t="s">
        <v>25</v>
      </c>
      <c r="D24" s="49" t="s">
        <v>322</v>
      </c>
      <c r="E24" s="49">
        <f t="shared" si="0"/>
        <v>0</v>
      </c>
      <c r="F24" s="49"/>
      <c r="G24" s="49"/>
      <c r="H24" s="49"/>
      <c r="I24" s="83"/>
      <c r="J24" s="83"/>
      <c r="K24" s="83"/>
      <c r="L24" s="83"/>
      <c r="M24" s="83"/>
      <c r="N24" s="83"/>
    </row>
    <row r="25" spans="1:14" ht="28.5" customHeight="1" x14ac:dyDescent="0.25">
      <c r="A25" s="134"/>
      <c r="B25" s="196"/>
      <c r="C25" s="10" t="s">
        <v>34</v>
      </c>
      <c r="D25" s="116" t="s">
        <v>468</v>
      </c>
      <c r="E25" s="114">
        <f t="shared" si="0"/>
        <v>23124</v>
      </c>
      <c r="F25" s="114">
        <v>23124</v>
      </c>
      <c r="G25" s="114"/>
      <c r="H25" s="114"/>
      <c r="I25" s="83"/>
      <c r="J25" s="83"/>
      <c r="K25" s="83"/>
      <c r="L25" s="83"/>
      <c r="M25" s="83"/>
      <c r="N25" s="83"/>
    </row>
    <row r="26" spans="1:14" ht="26.25" customHeight="1" x14ac:dyDescent="0.25">
      <c r="A26" s="141" t="s">
        <v>26</v>
      </c>
      <c r="B26" s="152" t="s">
        <v>27</v>
      </c>
      <c r="C26" s="10" t="s">
        <v>54</v>
      </c>
      <c r="D26" s="68" t="s">
        <v>56</v>
      </c>
      <c r="E26" s="68">
        <f t="shared" si="0"/>
        <v>541000</v>
      </c>
      <c r="F26" s="68">
        <v>541000</v>
      </c>
      <c r="G26" s="68"/>
      <c r="H26" s="68"/>
      <c r="I26" s="83"/>
      <c r="J26" s="83"/>
      <c r="K26" s="83"/>
      <c r="L26" s="83"/>
      <c r="M26" s="83"/>
      <c r="N26" s="83"/>
    </row>
    <row r="27" spans="1:14" x14ac:dyDescent="0.25">
      <c r="A27" s="142"/>
      <c r="B27" s="154"/>
      <c r="C27" s="10" t="s">
        <v>55</v>
      </c>
      <c r="D27" s="49" t="s">
        <v>322</v>
      </c>
      <c r="E27" s="49">
        <f t="shared" si="0"/>
        <v>0</v>
      </c>
      <c r="F27" s="49"/>
      <c r="G27" s="49"/>
      <c r="H27" s="49"/>
      <c r="I27" s="119"/>
      <c r="J27" s="83"/>
      <c r="K27" s="83"/>
      <c r="L27" s="83"/>
      <c r="M27" s="83"/>
      <c r="N27" s="83"/>
    </row>
    <row r="28" spans="1:14" ht="15" customHeight="1" x14ac:dyDescent="0.25">
      <c r="A28" s="132" t="s">
        <v>28</v>
      </c>
      <c r="B28" s="138" t="s">
        <v>29</v>
      </c>
      <c r="C28" s="10" t="s">
        <v>461</v>
      </c>
      <c r="D28" s="49" t="s">
        <v>322</v>
      </c>
      <c r="E28" s="49">
        <f t="shared" si="0"/>
        <v>589710</v>
      </c>
      <c r="F28" s="49">
        <v>28000</v>
      </c>
      <c r="G28" s="49"/>
      <c r="H28" s="49">
        <v>561710</v>
      </c>
      <c r="I28" s="119"/>
      <c r="J28" s="83"/>
      <c r="K28" s="83"/>
      <c r="L28" s="83"/>
      <c r="M28" s="83"/>
      <c r="N28" s="83"/>
    </row>
    <row r="29" spans="1:14" ht="15" customHeight="1" x14ac:dyDescent="0.25">
      <c r="A29" s="133"/>
      <c r="B29" s="139"/>
      <c r="C29" s="10" t="s">
        <v>333</v>
      </c>
      <c r="D29" s="44" t="s">
        <v>334</v>
      </c>
      <c r="E29" s="10">
        <f t="shared" si="0"/>
        <v>0</v>
      </c>
      <c r="F29" s="44"/>
      <c r="G29" s="44"/>
      <c r="H29" s="44"/>
      <c r="I29" s="119"/>
      <c r="J29" s="83"/>
      <c r="K29" s="83"/>
      <c r="L29" s="83"/>
      <c r="M29" s="83"/>
      <c r="N29" s="83"/>
    </row>
    <row r="30" spans="1:14" ht="15" customHeight="1" x14ac:dyDescent="0.25">
      <c r="A30" s="133"/>
      <c r="B30" s="139"/>
      <c r="C30" s="10" t="s">
        <v>371</v>
      </c>
      <c r="D30" s="5" t="s">
        <v>379</v>
      </c>
      <c r="E30" s="10">
        <f t="shared" si="0"/>
        <v>0</v>
      </c>
      <c r="F30" s="10"/>
      <c r="G30" s="44"/>
      <c r="H30" s="44"/>
      <c r="I30" s="119"/>
      <c r="J30" s="83"/>
      <c r="K30" s="83"/>
      <c r="L30" s="83"/>
      <c r="M30" s="83"/>
      <c r="N30" s="83"/>
    </row>
    <row r="31" spans="1:14" x14ac:dyDescent="0.25">
      <c r="A31" s="134"/>
      <c r="B31" s="140"/>
      <c r="C31" s="10" t="s">
        <v>380</v>
      </c>
      <c r="D31" s="5" t="s">
        <v>56</v>
      </c>
      <c r="E31" s="10">
        <f t="shared" si="0"/>
        <v>100000</v>
      </c>
      <c r="F31" s="10"/>
      <c r="G31" s="10"/>
      <c r="H31" s="44">
        <v>100000</v>
      </c>
      <c r="I31" s="119"/>
      <c r="J31" s="83"/>
      <c r="K31" s="83"/>
      <c r="L31" s="83"/>
      <c r="M31" s="83"/>
      <c r="N31" s="83"/>
    </row>
    <row r="32" spans="1:14" ht="28.5" customHeight="1" x14ac:dyDescent="0.25">
      <c r="A32" s="132" t="s">
        <v>30</v>
      </c>
      <c r="B32" s="138" t="s">
        <v>31</v>
      </c>
      <c r="C32" s="10" t="s">
        <v>382</v>
      </c>
      <c r="D32" s="68" t="s">
        <v>56</v>
      </c>
      <c r="E32" s="68">
        <f t="shared" si="0"/>
        <v>335680</v>
      </c>
      <c r="F32" s="68">
        <v>335680</v>
      </c>
      <c r="G32" s="68"/>
      <c r="H32" s="68"/>
      <c r="I32" s="124"/>
      <c r="J32" s="97"/>
      <c r="K32" s="83"/>
      <c r="L32" s="83"/>
      <c r="M32" s="83"/>
      <c r="N32" s="83"/>
    </row>
    <row r="33" spans="1:14" ht="19.5" customHeight="1" x14ac:dyDescent="0.25">
      <c r="A33" s="134"/>
      <c r="B33" s="140"/>
      <c r="C33" s="10" t="s">
        <v>397</v>
      </c>
      <c r="D33" s="49" t="s">
        <v>322</v>
      </c>
      <c r="E33" s="49">
        <f t="shared" si="0"/>
        <v>89000</v>
      </c>
      <c r="F33" s="49">
        <v>89000</v>
      </c>
      <c r="G33" s="49"/>
      <c r="H33" s="49"/>
      <c r="I33" s="124"/>
      <c r="J33" s="97"/>
      <c r="K33" s="83"/>
      <c r="L33" s="83"/>
      <c r="M33" s="83"/>
      <c r="N33" s="83"/>
    </row>
    <row r="34" spans="1:14" ht="18.75" customHeight="1" x14ac:dyDescent="0.25">
      <c r="A34" s="132" t="s">
        <v>32</v>
      </c>
      <c r="B34" s="150" t="s">
        <v>33</v>
      </c>
      <c r="C34" s="10" t="s">
        <v>398</v>
      </c>
      <c r="D34" s="68" t="s">
        <v>56</v>
      </c>
      <c r="E34" s="68">
        <f t="shared" si="0"/>
        <v>2023870</v>
      </c>
      <c r="F34" s="127">
        <v>1773870</v>
      </c>
      <c r="G34" s="127"/>
      <c r="H34" s="127">
        <v>250000</v>
      </c>
      <c r="I34" s="125"/>
      <c r="J34" s="98"/>
      <c r="K34" s="81"/>
      <c r="L34" s="81"/>
      <c r="M34" s="79"/>
    </row>
    <row r="35" spans="1:14" ht="14.25" customHeight="1" x14ac:dyDescent="0.25">
      <c r="A35" s="133"/>
      <c r="B35" s="155"/>
      <c r="C35" s="10" t="s">
        <v>462</v>
      </c>
      <c r="D35" s="49" t="s">
        <v>322</v>
      </c>
      <c r="E35" s="49">
        <f t="shared" si="0"/>
        <v>235191.64</v>
      </c>
      <c r="F35" s="49">
        <v>235191.64</v>
      </c>
      <c r="G35" s="49"/>
      <c r="H35" s="49"/>
      <c r="I35" s="125"/>
      <c r="J35" s="81"/>
      <c r="K35" s="81"/>
      <c r="L35" s="81"/>
      <c r="M35" s="79"/>
    </row>
    <row r="36" spans="1:14" x14ac:dyDescent="0.25">
      <c r="A36" s="133"/>
      <c r="B36" s="155"/>
      <c r="C36" s="10" t="s">
        <v>470</v>
      </c>
      <c r="D36" s="5" t="s">
        <v>57</v>
      </c>
      <c r="E36" s="10">
        <f t="shared" si="0"/>
        <v>350000</v>
      </c>
      <c r="F36" s="10">
        <v>350000</v>
      </c>
      <c r="G36" s="10"/>
      <c r="H36" s="10"/>
      <c r="I36" s="83"/>
      <c r="J36" s="83"/>
      <c r="K36" s="83"/>
      <c r="L36" s="83"/>
    </row>
    <row r="37" spans="1:14" x14ac:dyDescent="0.25">
      <c r="A37" s="133"/>
      <c r="B37" s="155"/>
      <c r="C37" s="10" t="s">
        <v>475</v>
      </c>
      <c r="D37" s="54" t="s">
        <v>324</v>
      </c>
      <c r="E37" s="57">
        <f t="shared" si="0"/>
        <v>164597</v>
      </c>
      <c r="F37" s="57">
        <v>164597</v>
      </c>
      <c r="G37" s="57"/>
      <c r="H37" s="57"/>
      <c r="I37" s="83"/>
      <c r="J37" s="83"/>
      <c r="K37" s="83"/>
      <c r="L37" s="83"/>
    </row>
    <row r="38" spans="1:14" x14ac:dyDescent="0.25">
      <c r="A38" s="134"/>
      <c r="B38" s="151"/>
      <c r="C38" s="10" t="s">
        <v>495</v>
      </c>
      <c r="D38" s="5" t="s">
        <v>59</v>
      </c>
      <c r="E38" s="10">
        <f t="shared" si="0"/>
        <v>143670</v>
      </c>
      <c r="F38" s="10">
        <v>143670</v>
      </c>
      <c r="G38" s="10"/>
      <c r="H38" s="10"/>
      <c r="I38" s="81"/>
      <c r="J38" s="83"/>
      <c r="K38" s="83"/>
      <c r="L38" s="83"/>
    </row>
    <row r="39" spans="1:14" ht="30" customHeight="1" x14ac:dyDescent="0.25">
      <c r="A39" s="161" t="s">
        <v>36</v>
      </c>
      <c r="B39" s="162"/>
      <c r="C39" s="17" t="s">
        <v>37</v>
      </c>
      <c r="D39" s="16"/>
      <c r="E39" s="17">
        <f>SUM(E41:E42)</f>
        <v>10520.65</v>
      </c>
      <c r="F39" s="17">
        <f>SUM(F41:F42)</f>
        <v>10520.65</v>
      </c>
      <c r="G39" s="17">
        <f>SUM(G41:G42)</f>
        <v>0</v>
      </c>
      <c r="H39" s="17">
        <f>SUM(H41:H42)</f>
        <v>0</v>
      </c>
      <c r="I39" s="83"/>
      <c r="J39" s="83"/>
      <c r="K39" s="83"/>
      <c r="L39" s="83"/>
    </row>
    <row r="40" spans="1:14" x14ac:dyDescent="0.25">
      <c r="A40" s="5"/>
      <c r="B40" s="145" t="s">
        <v>18</v>
      </c>
      <c r="C40" s="146"/>
      <c r="D40" s="146"/>
      <c r="E40" s="146"/>
      <c r="F40" s="146"/>
      <c r="G40" s="146"/>
      <c r="H40" s="147"/>
      <c r="I40" s="83"/>
      <c r="J40" s="83"/>
      <c r="K40" s="83"/>
      <c r="L40" s="83"/>
    </row>
    <row r="41" spans="1:14" x14ac:dyDescent="0.25">
      <c r="A41" s="141" t="s">
        <v>14</v>
      </c>
      <c r="B41" s="224" t="s">
        <v>15</v>
      </c>
      <c r="C41" s="10" t="s">
        <v>38</v>
      </c>
      <c r="D41" s="66" t="s">
        <v>56</v>
      </c>
      <c r="E41" s="67">
        <f>SUM(F41+H41)</f>
        <v>5000</v>
      </c>
      <c r="F41" s="67">
        <v>5000</v>
      </c>
      <c r="G41" s="67"/>
      <c r="H41" s="67"/>
      <c r="I41" s="108"/>
      <c r="J41" s="65"/>
      <c r="K41" s="65"/>
      <c r="L41" s="65"/>
    </row>
    <row r="42" spans="1:14" x14ac:dyDescent="0.25">
      <c r="A42" s="142"/>
      <c r="B42" s="225"/>
      <c r="C42" s="10" t="s">
        <v>39</v>
      </c>
      <c r="D42" s="45" t="s">
        <v>322</v>
      </c>
      <c r="E42" s="49">
        <f>SUM(F42+H42)</f>
        <v>5520.65</v>
      </c>
      <c r="F42" s="49">
        <v>5520.65</v>
      </c>
      <c r="G42" s="49"/>
      <c r="H42" s="49"/>
      <c r="I42" s="119"/>
      <c r="J42" s="46"/>
      <c r="K42" s="46"/>
      <c r="L42" s="46"/>
    </row>
    <row r="43" spans="1:14" ht="29.25" customHeight="1" x14ac:dyDescent="0.25">
      <c r="A43" s="161" t="s">
        <v>40</v>
      </c>
      <c r="B43" s="162"/>
      <c r="C43" s="17" t="s">
        <v>41</v>
      </c>
      <c r="D43" s="8"/>
      <c r="E43" s="17">
        <f>SUM(E45:E50)</f>
        <v>4569911</v>
      </c>
      <c r="F43" s="17">
        <f>SUM(F45:F50)</f>
        <v>4560911</v>
      </c>
      <c r="G43" s="17">
        <f>SUM(G45:G50)</f>
        <v>196952</v>
      </c>
      <c r="H43" s="17">
        <f>SUM(H45:H50)</f>
        <v>9000</v>
      </c>
      <c r="I43" s="83"/>
      <c r="J43" s="83"/>
      <c r="K43" s="83"/>
      <c r="L43" s="83"/>
    </row>
    <row r="44" spans="1:14" x14ac:dyDescent="0.25">
      <c r="A44" s="6"/>
      <c r="B44" s="145" t="s">
        <v>18</v>
      </c>
      <c r="C44" s="146"/>
      <c r="D44" s="146"/>
      <c r="E44" s="146"/>
      <c r="F44" s="146"/>
      <c r="G44" s="146"/>
      <c r="H44" s="147"/>
      <c r="I44" s="83"/>
      <c r="J44" s="83"/>
      <c r="K44" s="83"/>
      <c r="L44" s="83"/>
    </row>
    <row r="45" spans="1:14" x14ac:dyDescent="0.25">
      <c r="A45" s="132" t="s">
        <v>14</v>
      </c>
      <c r="B45" s="173" t="s">
        <v>15</v>
      </c>
      <c r="C45" s="10" t="s">
        <v>42</v>
      </c>
      <c r="D45" s="5" t="s">
        <v>56</v>
      </c>
      <c r="E45" s="10">
        <f t="shared" ref="E45:E53" si="1">SUM(F45+H45)</f>
        <v>220413</v>
      </c>
      <c r="F45" s="5">
        <v>211413</v>
      </c>
      <c r="G45" s="5">
        <v>180029</v>
      </c>
      <c r="H45" s="5">
        <v>9000</v>
      </c>
      <c r="I45" s="83"/>
      <c r="J45" s="83"/>
      <c r="K45" s="83"/>
      <c r="L45" s="83"/>
    </row>
    <row r="46" spans="1:14" x14ac:dyDescent="0.25">
      <c r="A46" s="133"/>
      <c r="B46" s="174"/>
      <c r="C46" s="10" t="s">
        <v>43</v>
      </c>
      <c r="D46" s="5" t="s">
        <v>57</v>
      </c>
      <c r="E46" s="10">
        <f t="shared" si="1"/>
        <v>38351</v>
      </c>
      <c r="F46" s="5">
        <v>38351</v>
      </c>
      <c r="G46" s="5">
        <v>16923</v>
      </c>
      <c r="H46" s="5"/>
      <c r="I46" s="83"/>
      <c r="J46" s="83"/>
      <c r="K46" s="83"/>
      <c r="L46" s="83"/>
    </row>
    <row r="47" spans="1:14" ht="15" customHeight="1" x14ac:dyDescent="0.25">
      <c r="A47" s="132" t="s">
        <v>26</v>
      </c>
      <c r="B47" s="150" t="s">
        <v>27</v>
      </c>
      <c r="C47" s="10" t="s">
        <v>44</v>
      </c>
      <c r="D47" s="5" t="s">
        <v>56</v>
      </c>
      <c r="E47" s="10">
        <f t="shared" si="1"/>
        <v>3880147</v>
      </c>
      <c r="F47" s="5">
        <v>3880147</v>
      </c>
      <c r="G47" s="5"/>
      <c r="H47" s="5"/>
      <c r="I47" s="126"/>
      <c r="J47" s="107"/>
      <c r="K47" s="83"/>
      <c r="L47" s="81"/>
      <c r="M47" s="79"/>
      <c r="N47" s="79"/>
    </row>
    <row r="48" spans="1:14" ht="15" customHeight="1" x14ac:dyDescent="0.25">
      <c r="A48" s="133"/>
      <c r="B48" s="155"/>
      <c r="C48" s="10" t="s">
        <v>45</v>
      </c>
      <c r="D48" s="45" t="s">
        <v>322</v>
      </c>
      <c r="E48" s="49">
        <f>SUM(F48+H48)</f>
        <v>0</v>
      </c>
      <c r="F48" s="49"/>
      <c r="G48" s="49"/>
      <c r="H48" s="49"/>
      <c r="I48" s="83"/>
      <c r="J48" s="83"/>
      <c r="K48" s="83"/>
      <c r="L48" s="81"/>
      <c r="M48" s="80"/>
      <c r="N48" s="80"/>
    </row>
    <row r="49" spans="1:14" ht="16.5" customHeight="1" x14ac:dyDescent="0.25">
      <c r="A49" s="134"/>
      <c r="B49" s="151"/>
      <c r="C49" s="5" t="s">
        <v>372</v>
      </c>
      <c r="D49" s="5" t="s">
        <v>57</v>
      </c>
      <c r="E49" s="10">
        <f t="shared" si="1"/>
        <v>419100</v>
      </c>
      <c r="F49" s="5">
        <v>419100</v>
      </c>
      <c r="G49" s="5"/>
      <c r="H49" s="5"/>
      <c r="I49" s="83"/>
      <c r="J49" s="83"/>
      <c r="K49" s="83"/>
      <c r="L49" s="81"/>
      <c r="M49" s="176"/>
      <c r="N49" s="176"/>
    </row>
    <row r="50" spans="1:14" ht="24.75" customHeight="1" x14ac:dyDescent="0.25">
      <c r="A50" s="94" t="s">
        <v>32</v>
      </c>
      <c r="B50" s="90" t="s">
        <v>33</v>
      </c>
      <c r="C50" s="5" t="s">
        <v>396</v>
      </c>
      <c r="D50" s="5" t="s">
        <v>56</v>
      </c>
      <c r="E50" s="10">
        <f>SUM(F50+H50)</f>
        <v>11900</v>
      </c>
      <c r="F50" s="5">
        <v>11900</v>
      </c>
      <c r="G50" s="5"/>
      <c r="H50" s="5"/>
      <c r="I50" s="83"/>
      <c r="J50" s="83"/>
      <c r="K50" s="83"/>
      <c r="L50" s="81"/>
      <c r="M50" s="89"/>
      <c r="N50" s="89"/>
    </row>
    <row r="51" spans="1:14" ht="27" customHeight="1" x14ac:dyDescent="0.25">
      <c r="A51" s="161" t="s">
        <v>46</v>
      </c>
      <c r="B51" s="162"/>
      <c r="C51" s="16" t="s">
        <v>47</v>
      </c>
      <c r="D51" s="8"/>
      <c r="E51" s="17">
        <f>SUM(E53:E54)</f>
        <v>1796474</v>
      </c>
      <c r="F51" s="17">
        <f>SUM(F53:F54)</f>
        <v>267541</v>
      </c>
      <c r="G51" s="17">
        <f>SUM(G53:G54)</f>
        <v>0</v>
      </c>
      <c r="H51" s="17">
        <f>SUM(H53:H54)</f>
        <v>1528933</v>
      </c>
      <c r="I51" s="83"/>
      <c r="J51" s="83"/>
      <c r="K51" s="83"/>
      <c r="L51" s="81"/>
      <c r="M51" s="79"/>
      <c r="N51" s="79"/>
    </row>
    <row r="52" spans="1:14" ht="14.25" customHeight="1" x14ac:dyDescent="0.25">
      <c r="A52" s="19"/>
      <c r="B52" s="208" t="s">
        <v>18</v>
      </c>
      <c r="C52" s="209"/>
      <c r="D52" s="209"/>
      <c r="E52" s="209"/>
      <c r="F52" s="209"/>
      <c r="G52" s="209"/>
      <c r="H52" s="210"/>
      <c r="I52" s="83"/>
      <c r="J52" s="83"/>
      <c r="K52" s="83"/>
      <c r="L52" s="83"/>
    </row>
    <row r="53" spans="1:14" ht="15" customHeight="1" x14ac:dyDescent="0.25">
      <c r="A53" s="132" t="s">
        <v>28</v>
      </c>
      <c r="B53" s="138" t="s">
        <v>29</v>
      </c>
      <c r="C53" s="5" t="s">
        <v>48</v>
      </c>
      <c r="D53" s="50" t="s">
        <v>56</v>
      </c>
      <c r="E53" s="68">
        <f t="shared" si="1"/>
        <v>0</v>
      </c>
      <c r="F53" s="50"/>
      <c r="G53" s="50"/>
      <c r="H53" s="50"/>
      <c r="I53" s="83"/>
      <c r="J53" s="83"/>
      <c r="K53" s="83"/>
      <c r="L53" s="83"/>
    </row>
    <row r="54" spans="1:14" ht="27.75" customHeight="1" x14ac:dyDescent="0.25">
      <c r="A54" s="134"/>
      <c r="B54" s="140"/>
      <c r="C54" s="5" t="s">
        <v>49</v>
      </c>
      <c r="D54" s="45" t="s">
        <v>322</v>
      </c>
      <c r="E54" s="49">
        <f>SUM(F54+H54)</f>
        <v>1796474</v>
      </c>
      <c r="F54" s="45">
        <v>267541</v>
      </c>
      <c r="G54" s="45"/>
      <c r="H54" s="45">
        <v>1528933</v>
      </c>
      <c r="I54" s="119"/>
      <c r="J54" s="83"/>
      <c r="K54" s="83"/>
      <c r="L54" s="83"/>
    </row>
    <row r="55" spans="1:14" x14ac:dyDescent="0.25">
      <c r="A55" s="180" t="s">
        <v>50</v>
      </c>
      <c r="B55" s="181"/>
      <c r="C55" s="16" t="s">
        <v>51</v>
      </c>
      <c r="D55" s="16"/>
      <c r="E55" s="17">
        <f>SUM(E57:E63)</f>
        <v>810759</v>
      </c>
      <c r="F55" s="17">
        <f>SUM(F57:F63)</f>
        <v>685309</v>
      </c>
      <c r="G55" s="17">
        <f>SUM(G57:G63)</f>
        <v>266192</v>
      </c>
      <c r="H55" s="17">
        <f>SUM(H57:H63)</f>
        <v>125450</v>
      </c>
      <c r="I55" s="83"/>
      <c r="J55" s="83"/>
      <c r="K55" s="83"/>
      <c r="L55" s="83"/>
    </row>
    <row r="56" spans="1:14" x14ac:dyDescent="0.25">
      <c r="A56" s="6"/>
      <c r="B56" s="145" t="s">
        <v>18</v>
      </c>
      <c r="C56" s="146"/>
      <c r="D56" s="146"/>
      <c r="E56" s="146"/>
      <c r="F56" s="146"/>
      <c r="G56" s="146"/>
      <c r="H56" s="147"/>
      <c r="I56" s="83"/>
      <c r="J56" s="83"/>
      <c r="K56" s="83"/>
      <c r="L56" s="83"/>
    </row>
    <row r="57" spans="1:14" x14ac:dyDescent="0.25">
      <c r="A57" s="132" t="s">
        <v>14</v>
      </c>
      <c r="B57" s="173" t="s">
        <v>15</v>
      </c>
      <c r="C57" s="5" t="s">
        <v>52</v>
      </c>
      <c r="D57" s="5" t="s">
        <v>56</v>
      </c>
      <c r="E57" s="10">
        <f t="shared" ref="E57:E63" si="2">SUM(F57+H57)</f>
        <v>316069</v>
      </c>
      <c r="F57" s="10">
        <v>315619</v>
      </c>
      <c r="G57" s="10">
        <v>266192</v>
      </c>
      <c r="H57" s="10">
        <v>450</v>
      </c>
      <c r="I57" s="83"/>
      <c r="J57" s="83"/>
      <c r="K57" s="83"/>
      <c r="L57" s="83"/>
    </row>
    <row r="58" spans="1:14" x14ac:dyDescent="0.25">
      <c r="A58" s="133"/>
      <c r="B58" s="174"/>
      <c r="C58" s="5" t="s">
        <v>53</v>
      </c>
      <c r="D58" s="5" t="s">
        <v>57</v>
      </c>
      <c r="E58" s="10">
        <f t="shared" si="2"/>
        <v>0</v>
      </c>
      <c r="F58" s="10"/>
      <c r="G58" s="10"/>
      <c r="H58" s="10"/>
      <c r="I58" s="83"/>
      <c r="J58" s="83"/>
      <c r="K58" s="83"/>
      <c r="L58" s="83"/>
    </row>
    <row r="59" spans="1:14" x14ac:dyDescent="0.25">
      <c r="A59" s="134"/>
      <c r="B59" s="175"/>
      <c r="C59" s="5" t="s">
        <v>418</v>
      </c>
      <c r="D59" s="5" t="s">
        <v>58</v>
      </c>
      <c r="E59" s="10">
        <f t="shared" si="2"/>
        <v>4000</v>
      </c>
      <c r="F59" s="10">
        <v>4000</v>
      </c>
      <c r="G59" s="10"/>
      <c r="H59" s="10"/>
      <c r="I59" s="83"/>
      <c r="J59" s="83"/>
      <c r="K59" s="83"/>
      <c r="L59" s="83"/>
    </row>
    <row r="60" spans="1:14" ht="39.75" customHeight="1" x14ac:dyDescent="0.25">
      <c r="A60" s="104" t="s">
        <v>30</v>
      </c>
      <c r="B60" s="71" t="s">
        <v>31</v>
      </c>
      <c r="C60" s="5" t="s">
        <v>374</v>
      </c>
      <c r="D60" s="5" t="s">
        <v>56</v>
      </c>
      <c r="E60" s="10">
        <f t="shared" si="2"/>
        <v>0</v>
      </c>
      <c r="F60" s="10"/>
      <c r="G60" s="10"/>
      <c r="H60" s="10"/>
      <c r="I60" s="83"/>
      <c r="J60" s="83"/>
      <c r="K60" s="83"/>
      <c r="L60" s="83"/>
    </row>
    <row r="61" spans="1:14" x14ac:dyDescent="0.25">
      <c r="A61" s="141" t="s">
        <v>32</v>
      </c>
      <c r="B61" s="138" t="s">
        <v>33</v>
      </c>
      <c r="C61" s="5" t="s">
        <v>417</v>
      </c>
      <c r="D61" s="5" t="s">
        <v>56</v>
      </c>
      <c r="E61" s="10">
        <f t="shared" si="2"/>
        <v>313280</v>
      </c>
      <c r="F61" s="10">
        <v>313280</v>
      </c>
      <c r="G61" s="10"/>
      <c r="H61" s="10"/>
      <c r="I61" s="81"/>
      <c r="J61" s="72"/>
      <c r="K61" s="81"/>
      <c r="L61" s="83"/>
    </row>
    <row r="62" spans="1:14" x14ac:dyDescent="0.25">
      <c r="A62" s="182"/>
      <c r="B62" s="139"/>
      <c r="C62" s="5" t="s">
        <v>60</v>
      </c>
      <c r="D62" s="45" t="s">
        <v>322</v>
      </c>
      <c r="E62" s="49">
        <f>SUM(F62+H62)</f>
        <v>150000</v>
      </c>
      <c r="F62" s="45">
        <v>25000</v>
      </c>
      <c r="G62" s="45"/>
      <c r="H62" s="45">
        <v>125000</v>
      </c>
      <c r="I62" s="81"/>
      <c r="J62" s="72"/>
      <c r="K62" s="81"/>
      <c r="L62" s="83"/>
    </row>
    <row r="63" spans="1:14" x14ac:dyDescent="0.25">
      <c r="A63" s="142"/>
      <c r="B63" s="140"/>
      <c r="C63" s="5" t="s">
        <v>421</v>
      </c>
      <c r="D63" s="5" t="s">
        <v>59</v>
      </c>
      <c r="E63" s="10">
        <f t="shared" si="2"/>
        <v>27410</v>
      </c>
      <c r="F63" s="10">
        <v>27410</v>
      </c>
      <c r="G63" s="10"/>
      <c r="H63" s="10"/>
      <c r="I63" s="83"/>
      <c r="J63" s="83"/>
      <c r="K63" s="83"/>
      <c r="L63" s="83"/>
    </row>
    <row r="64" spans="1:14" x14ac:dyDescent="0.25">
      <c r="A64" s="143" t="s">
        <v>62</v>
      </c>
      <c r="B64" s="144"/>
      <c r="C64" s="16" t="s">
        <v>61</v>
      </c>
      <c r="D64" s="16"/>
      <c r="E64" s="17">
        <f>SUM(E66:E72)</f>
        <v>266747.40000000002</v>
      </c>
      <c r="F64" s="17">
        <f>SUM(F66:F72)</f>
        <v>256347.4</v>
      </c>
      <c r="G64" s="17">
        <f>SUM(G66:G72)</f>
        <v>109306.2</v>
      </c>
      <c r="H64" s="17">
        <f>SUM(H66:H72)</f>
        <v>10400</v>
      </c>
      <c r="I64" s="83"/>
      <c r="J64" s="83"/>
      <c r="K64" s="83"/>
      <c r="L64" s="83"/>
    </row>
    <row r="65" spans="1:12" x14ac:dyDescent="0.25">
      <c r="A65" s="6"/>
      <c r="B65" s="145" t="s">
        <v>18</v>
      </c>
      <c r="C65" s="146"/>
      <c r="D65" s="146"/>
      <c r="E65" s="146"/>
      <c r="F65" s="146"/>
      <c r="G65" s="146"/>
      <c r="H65" s="147"/>
      <c r="I65" s="83"/>
      <c r="J65" s="83"/>
      <c r="K65" s="83"/>
      <c r="L65" s="83"/>
    </row>
    <row r="66" spans="1:12" x14ac:dyDescent="0.25">
      <c r="A66" s="132" t="s">
        <v>14</v>
      </c>
      <c r="B66" s="173" t="s">
        <v>15</v>
      </c>
      <c r="C66" s="20" t="s">
        <v>63</v>
      </c>
      <c r="D66" s="5" t="s">
        <v>56</v>
      </c>
      <c r="E66" s="10">
        <f t="shared" ref="E66:E72" si="3">SUM(F66+H66)</f>
        <v>99633</v>
      </c>
      <c r="F66" s="10">
        <v>99633</v>
      </c>
      <c r="G66" s="10">
        <v>72482</v>
      </c>
      <c r="H66" s="10"/>
      <c r="I66" s="83"/>
      <c r="J66" s="83"/>
      <c r="K66" s="83"/>
      <c r="L66" s="83"/>
    </row>
    <row r="67" spans="1:12" x14ac:dyDescent="0.25">
      <c r="A67" s="133"/>
      <c r="B67" s="174"/>
      <c r="C67" s="20" t="s">
        <v>64</v>
      </c>
      <c r="D67" s="5" t="s">
        <v>57</v>
      </c>
      <c r="E67" s="10">
        <f t="shared" si="3"/>
        <v>9951.4</v>
      </c>
      <c r="F67" s="10">
        <v>9951.4</v>
      </c>
      <c r="G67" s="10">
        <v>9809.2000000000007</v>
      </c>
      <c r="H67" s="10"/>
      <c r="I67" s="83"/>
      <c r="J67" s="83"/>
      <c r="K67" s="83"/>
      <c r="L67" s="83"/>
    </row>
    <row r="68" spans="1:12" x14ac:dyDescent="0.25">
      <c r="A68" s="134"/>
      <c r="B68" s="175"/>
      <c r="C68" s="20" t="s">
        <v>65</v>
      </c>
      <c r="D68" s="5" t="s">
        <v>58</v>
      </c>
      <c r="E68" s="10">
        <f t="shared" si="3"/>
        <v>600</v>
      </c>
      <c r="F68" s="10">
        <v>600</v>
      </c>
      <c r="G68" s="10"/>
      <c r="H68" s="10"/>
      <c r="I68" s="83"/>
      <c r="J68" s="83"/>
      <c r="K68" s="83"/>
      <c r="L68" s="83"/>
    </row>
    <row r="69" spans="1:12" ht="36.75" customHeight="1" x14ac:dyDescent="0.25">
      <c r="A69" s="92" t="s">
        <v>30</v>
      </c>
      <c r="B69" s="71" t="s">
        <v>31</v>
      </c>
      <c r="C69" s="20" t="s">
        <v>66</v>
      </c>
      <c r="D69" s="20" t="s">
        <v>56</v>
      </c>
      <c r="E69" s="10">
        <f t="shared" si="3"/>
        <v>18000</v>
      </c>
      <c r="F69" s="69">
        <v>18000</v>
      </c>
      <c r="G69" s="69"/>
      <c r="H69" s="69"/>
      <c r="I69" s="83"/>
      <c r="J69" s="83"/>
      <c r="K69" s="83"/>
      <c r="L69" s="83"/>
    </row>
    <row r="70" spans="1:12" x14ac:dyDescent="0.25">
      <c r="A70" s="141" t="s">
        <v>32</v>
      </c>
      <c r="B70" s="138" t="s">
        <v>33</v>
      </c>
      <c r="C70" s="20" t="s">
        <v>67</v>
      </c>
      <c r="D70" s="5" t="s">
        <v>56</v>
      </c>
      <c r="E70" s="10">
        <f t="shared" si="3"/>
        <v>81563</v>
      </c>
      <c r="F70" s="10">
        <v>81563</v>
      </c>
      <c r="G70" s="10">
        <v>27015</v>
      </c>
      <c r="H70" s="10"/>
      <c r="I70" s="81"/>
      <c r="J70" s="83"/>
      <c r="K70" s="83"/>
      <c r="L70" s="83"/>
    </row>
    <row r="71" spans="1:12" x14ac:dyDescent="0.25">
      <c r="A71" s="182"/>
      <c r="B71" s="139"/>
      <c r="C71" s="20" t="s">
        <v>375</v>
      </c>
      <c r="D71" s="45" t="s">
        <v>322</v>
      </c>
      <c r="E71" s="49">
        <f>SUM(F71+H71)</f>
        <v>50000</v>
      </c>
      <c r="F71" s="45">
        <v>39600</v>
      </c>
      <c r="G71" s="45"/>
      <c r="H71" s="45">
        <v>10400</v>
      </c>
      <c r="I71" s="81"/>
      <c r="J71" s="83"/>
      <c r="K71" s="83"/>
      <c r="L71" s="83"/>
    </row>
    <row r="72" spans="1:12" x14ac:dyDescent="0.25">
      <c r="A72" s="142"/>
      <c r="B72" s="140"/>
      <c r="C72" s="5" t="s">
        <v>422</v>
      </c>
      <c r="D72" s="5" t="s">
        <v>59</v>
      </c>
      <c r="E72" s="10">
        <f t="shared" si="3"/>
        <v>7000</v>
      </c>
      <c r="F72" s="10">
        <v>7000</v>
      </c>
      <c r="G72" s="10"/>
      <c r="H72" s="10"/>
      <c r="I72" s="83"/>
      <c r="J72" s="83"/>
      <c r="K72" s="83"/>
      <c r="L72" s="83"/>
    </row>
    <row r="73" spans="1:12" x14ac:dyDescent="0.25">
      <c r="A73" s="143" t="s">
        <v>68</v>
      </c>
      <c r="B73" s="144"/>
      <c r="C73" s="16" t="s">
        <v>69</v>
      </c>
      <c r="D73" s="16"/>
      <c r="E73" s="17">
        <f>SUM(E75:E82)</f>
        <v>118515</v>
      </c>
      <c r="F73" s="17">
        <f>SUM(F75:F82)</f>
        <v>116715</v>
      </c>
      <c r="G73" s="17">
        <f>SUM(G75:G82)</f>
        <v>80673</v>
      </c>
      <c r="H73" s="17">
        <f>SUM(H75:H82)</f>
        <v>1800</v>
      </c>
      <c r="I73" s="83"/>
      <c r="J73" s="83"/>
      <c r="K73" s="83"/>
      <c r="L73" s="83"/>
    </row>
    <row r="74" spans="1:12" x14ac:dyDescent="0.25">
      <c r="A74" s="6"/>
      <c r="B74" s="145" t="s">
        <v>18</v>
      </c>
      <c r="C74" s="146"/>
      <c r="D74" s="146"/>
      <c r="E74" s="146"/>
      <c r="F74" s="146"/>
      <c r="G74" s="146"/>
      <c r="H74" s="147"/>
      <c r="I74" s="83"/>
      <c r="J74" s="83"/>
      <c r="K74" s="83"/>
      <c r="L74" s="83"/>
    </row>
    <row r="75" spans="1:12" x14ac:dyDescent="0.25">
      <c r="A75" s="132" t="s">
        <v>14</v>
      </c>
      <c r="B75" s="173" t="s">
        <v>15</v>
      </c>
      <c r="C75" s="21" t="s">
        <v>70</v>
      </c>
      <c r="D75" s="5" t="s">
        <v>56</v>
      </c>
      <c r="E75" s="10">
        <f t="shared" ref="E75:E81" si="4">SUM(F75+H75)</f>
        <v>62670.1</v>
      </c>
      <c r="F75" s="10">
        <v>62670.1</v>
      </c>
      <c r="G75" s="10">
        <v>50830.63</v>
      </c>
      <c r="H75" s="10"/>
      <c r="I75" s="83"/>
      <c r="J75" s="83"/>
      <c r="K75" s="83"/>
      <c r="L75" s="83"/>
    </row>
    <row r="76" spans="1:12" x14ac:dyDescent="0.25">
      <c r="A76" s="133"/>
      <c r="B76" s="174"/>
      <c r="C76" s="20" t="s">
        <v>71</v>
      </c>
      <c r="D76" s="5" t="s">
        <v>57</v>
      </c>
      <c r="E76" s="10">
        <f t="shared" si="4"/>
        <v>0</v>
      </c>
      <c r="F76" s="10">
        <v>0</v>
      </c>
      <c r="G76" s="10"/>
      <c r="H76" s="10"/>
      <c r="I76" s="83"/>
      <c r="J76" s="83"/>
      <c r="K76" s="83"/>
      <c r="L76" s="83"/>
    </row>
    <row r="77" spans="1:12" x14ac:dyDescent="0.25">
      <c r="A77" s="134"/>
      <c r="B77" s="175"/>
      <c r="C77" s="20" t="s">
        <v>72</v>
      </c>
      <c r="D77" s="45" t="s">
        <v>322</v>
      </c>
      <c r="E77" s="49">
        <f>SUM(F77+H77)</f>
        <v>0</v>
      </c>
      <c r="F77" s="45"/>
      <c r="G77" s="45"/>
      <c r="H77" s="45"/>
      <c r="I77" s="83"/>
      <c r="J77" s="83"/>
      <c r="K77" s="83"/>
      <c r="L77" s="83"/>
    </row>
    <row r="78" spans="1:12" x14ac:dyDescent="0.25">
      <c r="A78" s="132" t="s">
        <v>30</v>
      </c>
      <c r="B78" s="152" t="s">
        <v>31</v>
      </c>
      <c r="C78" s="20" t="s">
        <v>313</v>
      </c>
      <c r="D78" s="20" t="s">
        <v>56</v>
      </c>
      <c r="E78" s="10">
        <f t="shared" si="4"/>
        <v>19199.57</v>
      </c>
      <c r="F78" s="10">
        <v>19199.57</v>
      </c>
      <c r="G78" s="10">
        <v>15987.37</v>
      </c>
      <c r="H78" s="10"/>
      <c r="I78" s="83"/>
      <c r="J78" s="83"/>
      <c r="K78" s="83"/>
      <c r="L78" s="83"/>
    </row>
    <row r="79" spans="1:12" ht="26.25" customHeight="1" x14ac:dyDescent="0.25">
      <c r="A79" s="134"/>
      <c r="B79" s="154"/>
      <c r="C79" s="20" t="s">
        <v>73</v>
      </c>
      <c r="D79" s="5" t="s">
        <v>58</v>
      </c>
      <c r="E79" s="10">
        <f t="shared" si="4"/>
        <v>0</v>
      </c>
      <c r="F79" s="10">
        <v>0</v>
      </c>
      <c r="G79" s="10"/>
      <c r="H79" s="10"/>
      <c r="I79" s="83"/>
      <c r="J79" s="83"/>
      <c r="K79" s="83"/>
      <c r="L79" s="83"/>
    </row>
    <row r="80" spans="1:12" ht="15" customHeight="1" x14ac:dyDescent="0.25">
      <c r="A80" s="170" t="s">
        <v>32</v>
      </c>
      <c r="B80" s="169" t="s">
        <v>33</v>
      </c>
      <c r="C80" s="9" t="s">
        <v>74</v>
      </c>
      <c r="D80" s="5" t="s">
        <v>56</v>
      </c>
      <c r="E80" s="10">
        <f t="shared" si="4"/>
        <v>24145.33</v>
      </c>
      <c r="F80" s="10">
        <v>24145.33</v>
      </c>
      <c r="G80" s="10">
        <v>13855</v>
      </c>
      <c r="H80" s="10"/>
      <c r="I80" s="83"/>
      <c r="J80" s="83"/>
      <c r="K80" s="83"/>
      <c r="L80" s="83"/>
    </row>
    <row r="81" spans="1:12" x14ac:dyDescent="0.25">
      <c r="A81" s="171"/>
      <c r="B81" s="169"/>
      <c r="C81" s="5" t="s">
        <v>423</v>
      </c>
      <c r="D81" s="5" t="s">
        <v>59</v>
      </c>
      <c r="E81" s="10">
        <f t="shared" si="4"/>
        <v>2500</v>
      </c>
      <c r="F81" s="10">
        <v>2500</v>
      </c>
      <c r="G81" s="10"/>
      <c r="H81" s="10"/>
      <c r="I81" s="81"/>
      <c r="J81" s="83"/>
      <c r="K81" s="83"/>
      <c r="L81" s="83"/>
    </row>
    <row r="82" spans="1:12" x14ac:dyDescent="0.25">
      <c r="A82" s="172"/>
      <c r="B82" s="169"/>
      <c r="C82" s="5" t="s">
        <v>465</v>
      </c>
      <c r="D82" s="45" t="s">
        <v>322</v>
      </c>
      <c r="E82" s="49">
        <f>SUM(F82+H82)</f>
        <v>10000</v>
      </c>
      <c r="F82" s="45">
        <v>8200</v>
      </c>
      <c r="G82" s="45"/>
      <c r="H82" s="45">
        <v>1800</v>
      </c>
      <c r="I82" s="81"/>
      <c r="J82" s="83"/>
      <c r="K82" s="83"/>
      <c r="L82" s="83"/>
    </row>
    <row r="83" spans="1:12" x14ac:dyDescent="0.25">
      <c r="A83" s="148" t="s">
        <v>75</v>
      </c>
      <c r="B83" s="149"/>
      <c r="C83" s="16" t="s">
        <v>76</v>
      </c>
      <c r="D83" s="16"/>
      <c r="E83" s="17">
        <f>SUM(E85:E95)</f>
        <v>170962</v>
      </c>
      <c r="F83" s="17">
        <f>SUM(F85:F95)</f>
        <v>170962</v>
      </c>
      <c r="G83" s="17">
        <f>SUM(G85:G95)</f>
        <v>103148</v>
      </c>
      <c r="H83" s="17">
        <f>SUM(H85:H95)</f>
        <v>0</v>
      </c>
      <c r="I83" s="83"/>
      <c r="J83" s="83"/>
      <c r="K83" s="83"/>
      <c r="L83" s="83"/>
    </row>
    <row r="84" spans="1:12" x14ac:dyDescent="0.25">
      <c r="A84" s="5"/>
      <c r="B84" s="145" t="s">
        <v>18</v>
      </c>
      <c r="C84" s="146"/>
      <c r="D84" s="146"/>
      <c r="E84" s="146"/>
      <c r="F84" s="146"/>
      <c r="G84" s="146"/>
      <c r="H84" s="147"/>
      <c r="I84" s="83"/>
      <c r="J84" s="83"/>
      <c r="K84" s="83"/>
      <c r="L84" s="83"/>
    </row>
    <row r="85" spans="1:12" x14ac:dyDescent="0.25">
      <c r="A85" s="132" t="s">
        <v>14</v>
      </c>
      <c r="B85" s="173" t="s">
        <v>15</v>
      </c>
      <c r="C85" s="21" t="s">
        <v>77</v>
      </c>
      <c r="D85" s="5" t="s">
        <v>56</v>
      </c>
      <c r="E85" s="10">
        <f t="shared" ref="E85:E95" si="5">SUM(F85+H85)</f>
        <v>64180</v>
      </c>
      <c r="F85" s="10">
        <v>64180</v>
      </c>
      <c r="G85" s="10">
        <v>53000</v>
      </c>
      <c r="H85" s="10"/>
      <c r="I85" s="83"/>
      <c r="J85" s="83"/>
      <c r="K85" s="83"/>
      <c r="L85" s="83"/>
    </row>
    <row r="86" spans="1:12" x14ac:dyDescent="0.25">
      <c r="A86" s="133"/>
      <c r="B86" s="174"/>
      <c r="C86" s="20" t="s">
        <v>350</v>
      </c>
      <c r="D86" s="5" t="s">
        <v>57</v>
      </c>
      <c r="E86" s="10">
        <f t="shared" si="5"/>
        <v>7296</v>
      </c>
      <c r="F86" s="10">
        <v>7296</v>
      </c>
      <c r="G86" s="10">
        <v>7193</v>
      </c>
      <c r="H86" s="10"/>
      <c r="I86" s="83"/>
      <c r="J86" s="83"/>
      <c r="K86" s="83"/>
      <c r="L86" s="83"/>
    </row>
    <row r="87" spans="1:12" x14ac:dyDescent="0.25">
      <c r="A87" s="133"/>
      <c r="B87" s="174"/>
      <c r="C87" s="20" t="s">
        <v>78</v>
      </c>
      <c r="D87" s="5" t="s">
        <v>58</v>
      </c>
      <c r="E87" s="10">
        <f t="shared" si="5"/>
        <v>150</v>
      </c>
      <c r="F87" s="10">
        <v>150</v>
      </c>
      <c r="G87" s="10"/>
      <c r="H87" s="10"/>
      <c r="I87" s="83"/>
      <c r="J87" s="83"/>
      <c r="K87" s="83"/>
      <c r="L87" s="83"/>
    </row>
    <row r="88" spans="1:12" x14ac:dyDescent="0.25">
      <c r="A88" s="134"/>
      <c r="B88" s="175"/>
      <c r="C88" s="20" t="s">
        <v>466</v>
      </c>
      <c r="D88" s="45" t="s">
        <v>322</v>
      </c>
      <c r="E88" s="49">
        <f>SUM(F88+H88)</f>
        <v>30000</v>
      </c>
      <c r="F88" s="45">
        <v>30000</v>
      </c>
      <c r="G88" s="45"/>
      <c r="H88" s="45"/>
      <c r="I88" s="83"/>
      <c r="J88" s="83"/>
      <c r="K88" s="83"/>
      <c r="L88" s="83"/>
    </row>
    <row r="89" spans="1:12" ht="16.5" customHeight="1" x14ac:dyDescent="0.25">
      <c r="A89" s="132" t="s">
        <v>30</v>
      </c>
      <c r="B89" s="152" t="s">
        <v>31</v>
      </c>
      <c r="C89" s="20" t="s">
        <v>79</v>
      </c>
      <c r="D89" s="20" t="s">
        <v>56</v>
      </c>
      <c r="E89" s="10">
        <f t="shared" si="5"/>
        <v>37900</v>
      </c>
      <c r="F89" s="10">
        <v>37900</v>
      </c>
      <c r="G89" s="10">
        <v>27955</v>
      </c>
      <c r="H89" s="10"/>
      <c r="I89" s="83"/>
      <c r="J89" s="83"/>
      <c r="K89" s="83"/>
      <c r="L89" s="83"/>
    </row>
    <row r="90" spans="1:12" ht="21.75" customHeight="1" x14ac:dyDescent="0.25">
      <c r="A90" s="134"/>
      <c r="B90" s="154"/>
      <c r="C90" s="20" t="s">
        <v>351</v>
      </c>
      <c r="D90" s="5" t="s">
        <v>58</v>
      </c>
      <c r="E90" s="10">
        <f t="shared" si="5"/>
        <v>200</v>
      </c>
      <c r="F90" s="10">
        <v>200</v>
      </c>
      <c r="G90" s="10"/>
      <c r="H90" s="10"/>
      <c r="I90" s="83"/>
      <c r="J90" s="83"/>
      <c r="K90" s="83"/>
      <c r="L90" s="83"/>
    </row>
    <row r="91" spans="1:12" x14ac:dyDescent="0.25">
      <c r="A91" s="132" t="s">
        <v>32</v>
      </c>
      <c r="B91" s="150" t="s">
        <v>33</v>
      </c>
      <c r="C91" s="9" t="s">
        <v>80</v>
      </c>
      <c r="D91" s="5" t="s">
        <v>56</v>
      </c>
      <c r="E91" s="10">
        <f t="shared" si="5"/>
        <v>22136</v>
      </c>
      <c r="F91" s="10">
        <v>22136</v>
      </c>
      <c r="G91" s="10">
        <v>15000</v>
      </c>
      <c r="H91" s="10"/>
      <c r="I91" s="83"/>
      <c r="J91" s="83"/>
      <c r="K91" s="83"/>
      <c r="L91" s="83"/>
    </row>
    <row r="92" spans="1:12" x14ac:dyDescent="0.25">
      <c r="A92" s="133"/>
      <c r="B92" s="155"/>
      <c r="C92" s="9" t="s">
        <v>352</v>
      </c>
      <c r="D92" s="59" t="s">
        <v>323</v>
      </c>
      <c r="E92" s="60">
        <f t="shared" si="5"/>
        <v>0</v>
      </c>
      <c r="F92" s="60"/>
      <c r="G92" s="60"/>
      <c r="H92" s="60"/>
      <c r="I92" s="83"/>
      <c r="J92" s="83"/>
      <c r="K92" s="83"/>
      <c r="L92" s="83"/>
    </row>
    <row r="93" spans="1:12" x14ac:dyDescent="0.25">
      <c r="A93" s="133"/>
      <c r="B93" s="155"/>
      <c r="C93" s="9" t="s">
        <v>376</v>
      </c>
      <c r="D93" s="5" t="s">
        <v>58</v>
      </c>
      <c r="E93" s="10">
        <f t="shared" si="5"/>
        <v>7000</v>
      </c>
      <c r="F93" s="10">
        <v>7000</v>
      </c>
      <c r="G93" s="10"/>
      <c r="H93" s="10"/>
      <c r="I93" s="83"/>
      <c r="J93" s="83"/>
      <c r="K93" s="83"/>
      <c r="L93" s="83"/>
    </row>
    <row r="94" spans="1:12" x14ac:dyDescent="0.25">
      <c r="A94" s="133"/>
      <c r="B94" s="155"/>
      <c r="C94" s="9" t="s">
        <v>412</v>
      </c>
      <c r="D94" s="45" t="s">
        <v>322</v>
      </c>
      <c r="E94" s="49">
        <f>SUM(F94+H94)</f>
        <v>0</v>
      </c>
      <c r="F94" s="45"/>
      <c r="G94" s="45"/>
      <c r="H94" s="45"/>
      <c r="I94" s="83"/>
      <c r="J94" s="83"/>
      <c r="K94" s="83"/>
      <c r="L94" s="83"/>
    </row>
    <row r="95" spans="1:12" x14ac:dyDescent="0.25">
      <c r="A95" s="134"/>
      <c r="B95" s="151"/>
      <c r="C95" s="5" t="s">
        <v>424</v>
      </c>
      <c r="D95" s="5" t="s">
        <v>59</v>
      </c>
      <c r="E95" s="10">
        <f t="shared" si="5"/>
        <v>2100</v>
      </c>
      <c r="F95" s="10">
        <v>2100</v>
      </c>
      <c r="G95" s="10"/>
      <c r="H95" s="10"/>
      <c r="I95" s="83"/>
      <c r="J95" s="83"/>
      <c r="K95" s="83"/>
      <c r="L95" s="83"/>
    </row>
    <row r="96" spans="1:12" x14ac:dyDescent="0.25">
      <c r="A96" s="148" t="s">
        <v>81</v>
      </c>
      <c r="B96" s="149"/>
      <c r="C96" s="16" t="s">
        <v>82</v>
      </c>
      <c r="D96" s="16"/>
      <c r="E96" s="17">
        <f>SUM(E98:E105)</f>
        <v>196738.65</v>
      </c>
      <c r="F96" s="17">
        <f>SUM(F98:F105)</f>
        <v>170738.65</v>
      </c>
      <c r="G96" s="17">
        <f>SUM(G98:G105)</f>
        <v>79098.2</v>
      </c>
      <c r="H96" s="17">
        <f>SUM(H98:H105)</f>
        <v>26000</v>
      </c>
      <c r="I96" s="83"/>
      <c r="J96" s="83"/>
      <c r="K96" s="83"/>
      <c r="L96" s="83"/>
    </row>
    <row r="97" spans="1:12" x14ac:dyDescent="0.25">
      <c r="A97" s="5"/>
      <c r="B97" s="145" t="s">
        <v>18</v>
      </c>
      <c r="C97" s="146"/>
      <c r="D97" s="146"/>
      <c r="E97" s="146"/>
      <c r="F97" s="146"/>
      <c r="G97" s="146"/>
      <c r="H97" s="147"/>
      <c r="I97" s="83"/>
      <c r="J97" s="83"/>
      <c r="K97" s="83"/>
      <c r="L97" s="83"/>
    </row>
    <row r="98" spans="1:12" x14ac:dyDescent="0.25">
      <c r="A98" s="132" t="s">
        <v>14</v>
      </c>
      <c r="B98" s="173" t="s">
        <v>15</v>
      </c>
      <c r="C98" s="21" t="s">
        <v>83</v>
      </c>
      <c r="D98" s="5" t="s">
        <v>56</v>
      </c>
      <c r="E98" s="10">
        <f t="shared" ref="E98:E104" si="6">SUM(F98+H98)</f>
        <v>156044</v>
      </c>
      <c r="F98" s="10">
        <v>156044</v>
      </c>
      <c r="G98" s="10">
        <v>69289</v>
      </c>
      <c r="H98" s="10"/>
      <c r="I98" s="83"/>
      <c r="J98" s="83"/>
      <c r="K98" s="83"/>
      <c r="L98" s="83"/>
    </row>
    <row r="99" spans="1:12" x14ac:dyDescent="0.25">
      <c r="A99" s="133"/>
      <c r="B99" s="174"/>
      <c r="C99" s="20" t="s">
        <v>353</v>
      </c>
      <c r="D99" s="5" t="s">
        <v>57</v>
      </c>
      <c r="E99" s="10">
        <f t="shared" si="6"/>
        <v>9951.4</v>
      </c>
      <c r="F99" s="10">
        <v>9951.4</v>
      </c>
      <c r="G99" s="10">
        <v>9809.2000000000007</v>
      </c>
      <c r="H99" s="10"/>
      <c r="I99" s="83"/>
      <c r="J99" s="83"/>
      <c r="K99" s="83"/>
      <c r="L99" s="83"/>
    </row>
    <row r="100" spans="1:12" x14ac:dyDescent="0.25">
      <c r="A100" s="133"/>
      <c r="B100" s="174"/>
      <c r="C100" s="20" t="s">
        <v>84</v>
      </c>
      <c r="D100" s="59" t="s">
        <v>323</v>
      </c>
      <c r="E100" s="60">
        <f t="shared" si="6"/>
        <v>243.25</v>
      </c>
      <c r="F100" s="60">
        <v>243.25</v>
      </c>
      <c r="G100" s="60"/>
      <c r="H100" s="60"/>
      <c r="I100" s="83"/>
      <c r="J100" s="83"/>
      <c r="K100" s="83"/>
      <c r="L100" s="83"/>
    </row>
    <row r="101" spans="1:12" x14ac:dyDescent="0.25">
      <c r="A101" s="133"/>
      <c r="B101" s="174"/>
      <c r="C101" s="20" t="s">
        <v>85</v>
      </c>
      <c r="D101" s="5" t="s">
        <v>58</v>
      </c>
      <c r="E101" s="10">
        <f t="shared" si="6"/>
        <v>1100</v>
      </c>
      <c r="F101" s="10">
        <v>1100</v>
      </c>
      <c r="G101" s="10"/>
      <c r="H101" s="10"/>
      <c r="I101" s="83"/>
      <c r="J101" s="83"/>
      <c r="K101" s="83"/>
      <c r="L101" s="83"/>
    </row>
    <row r="102" spans="1:12" x14ac:dyDescent="0.25">
      <c r="A102" s="134"/>
      <c r="B102" s="175"/>
      <c r="C102" s="20" t="s">
        <v>86</v>
      </c>
      <c r="D102" s="45" t="s">
        <v>322</v>
      </c>
      <c r="E102" s="49">
        <f>SUM(F102+H102)</f>
        <v>25000</v>
      </c>
      <c r="F102" s="45"/>
      <c r="G102" s="45"/>
      <c r="H102" s="45">
        <v>25000</v>
      </c>
      <c r="I102" s="83"/>
      <c r="J102" s="83"/>
      <c r="K102" s="83"/>
      <c r="L102" s="83"/>
    </row>
    <row r="103" spans="1:12" ht="15" customHeight="1" x14ac:dyDescent="0.25">
      <c r="A103" s="179" t="s">
        <v>32</v>
      </c>
      <c r="B103" s="169" t="s">
        <v>33</v>
      </c>
      <c r="C103" s="9" t="s">
        <v>87</v>
      </c>
      <c r="D103" s="5" t="s">
        <v>56</v>
      </c>
      <c r="E103" s="10">
        <f t="shared" si="6"/>
        <v>0</v>
      </c>
      <c r="F103" s="10"/>
      <c r="G103" s="10"/>
      <c r="H103" s="10"/>
      <c r="I103" s="81"/>
      <c r="J103" s="72"/>
      <c r="K103" s="83"/>
      <c r="L103" s="83"/>
    </row>
    <row r="104" spans="1:12" x14ac:dyDescent="0.25">
      <c r="A104" s="179"/>
      <c r="B104" s="169"/>
      <c r="C104" s="5" t="s">
        <v>425</v>
      </c>
      <c r="D104" s="5" t="s">
        <v>59</v>
      </c>
      <c r="E104" s="10">
        <f t="shared" si="6"/>
        <v>3400</v>
      </c>
      <c r="F104" s="10">
        <v>3400</v>
      </c>
      <c r="G104" s="10"/>
      <c r="H104" s="10"/>
      <c r="I104" s="83"/>
      <c r="J104" s="83"/>
      <c r="K104" s="83"/>
      <c r="L104" s="83"/>
    </row>
    <row r="105" spans="1:12" x14ac:dyDescent="0.25">
      <c r="A105" s="179"/>
      <c r="B105" s="169"/>
      <c r="C105" s="5" t="s">
        <v>467</v>
      </c>
      <c r="D105" s="45" t="s">
        <v>322</v>
      </c>
      <c r="E105" s="49">
        <f>SUM(F105+H105)</f>
        <v>1000</v>
      </c>
      <c r="F105" s="45"/>
      <c r="G105" s="45"/>
      <c r="H105" s="128">
        <v>1000</v>
      </c>
      <c r="I105" s="83"/>
      <c r="J105" s="83"/>
      <c r="K105" s="83"/>
      <c r="L105" s="83"/>
    </row>
    <row r="106" spans="1:12" x14ac:dyDescent="0.25">
      <c r="A106" s="148" t="s">
        <v>88</v>
      </c>
      <c r="B106" s="149"/>
      <c r="C106" s="16" t="s">
        <v>89</v>
      </c>
      <c r="D106" s="16"/>
      <c r="E106" s="17">
        <f>SUM(E108:E117)</f>
        <v>207164.4</v>
      </c>
      <c r="F106" s="17">
        <f>SUM(F108:F117)</f>
        <v>192914.4</v>
      </c>
      <c r="G106" s="17">
        <f>SUM(G108:G117)</f>
        <v>144809.20000000001</v>
      </c>
      <c r="H106" s="17">
        <f>SUM(H108:H117)</f>
        <v>14250</v>
      </c>
      <c r="I106" s="83"/>
      <c r="J106" s="83"/>
      <c r="K106" s="83"/>
      <c r="L106" s="83"/>
    </row>
    <row r="107" spans="1:12" x14ac:dyDescent="0.25">
      <c r="A107" s="5"/>
      <c r="B107" s="145" t="s">
        <v>18</v>
      </c>
      <c r="C107" s="146"/>
      <c r="D107" s="146"/>
      <c r="E107" s="146"/>
      <c r="F107" s="146"/>
      <c r="G107" s="146"/>
      <c r="H107" s="147"/>
      <c r="I107" s="83"/>
      <c r="J107" s="83"/>
      <c r="K107" s="83"/>
      <c r="L107" s="83"/>
    </row>
    <row r="108" spans="1:12" x14ac:dyDescent="0.25">
      <c r="A108" s="132" t="s">
        <v>14</v>
      </c>
      <c r="B108" s="129" t="s">
        <v>15</v>
      </c>
      <c r="C108" s="21" t="s">
        <v>90</v>
      </c>
      <c r="D108" s="5" t="s">
        <v>56</v>
      </c>
      <c r="E108" s="10">
        <f t="shared" ref="E108:E117" si="7">SUM(F108+H108)</f>
        <v>58650</v>
      </c>
      <c r="F108" s="10">
        <v>57650</v>
      </c>
      <c r="G108" s="10">
        <v>44762</v>
      </c>
      <c r="H108" s="10">
        <v>1000</v>
      </c>
      <c r="I108" s="83"/>
      <c r="J108" s="83"/>
      <c r="K108" s="83"/>
      <c r="L108" s="83"/>
    </row>
    <row r="109" spans="1:12" x14ac:dyDescent="0.25">
      <c r="A109" s="133"/>
      <c r="B109" s="130"/>
      <c r="C109" s="20" t="s">
        <v>91</v>
      </c>
      <c r="D109" s="5" t="s">
        <v>57</v>
      </c>
      <c r="E109" s="10">
        <f t="shared" si="7"/>
        <v>9951.4</v>
      </c>
      <c r="F109" s="10">
        <v>9951.4</v>
      </c>
      <c r="G109" s="10">
        <v>9809.2000000000007</v>
      </c>
      <c r="H109" s="10"/>
      <c r="I109" s="83"/>
      <c r="J109" s="83"/>
      <c r="K109" s="83"/>
      <c r="L109" s="83"/>
    </row>
    <row r="110" spans="1:12" x14ac:dyDescent="0.25">
      <c r="A110" s="133"/>
      <c r="B110" s="130"/>
      <c r="C110" s="20" t="s">
        <v>92</v>
      </c>
      <c r="D110" s="5" t="s">
        <v>58</v>
      </c>
      <c r="E110" s="10">
        <f t="shared" si="7"/>
        <v>3000</v>
      </c>
      <c r="F110" s="10">
        <v>3000</v>
      </c>
      <c r="G110" s="10"/>
      <c r="H110" s="10"/>
      <c r="I110" s="83"/>
      <c r="J110" s="83"/>
      <c r="K110" s="83"/>
      <c r="L110" s="83"/>
    </row>
    <row r="111" spans="1:12" x14ac:dyDescent="0.25">
      <c r="A111" s="134"/>
      <c r="B111" s="131"/>
      <c r="C111" s="20" t="s">
        <v>93</v>
      </c>
      <c r="D111" s="45" t="s">
        <v>322</v>
      </c>
      <c r="E111" s="49">
        <f>SUM(F111+H111)</f>
        <v>2700</v>
      </c>
      <c r="F111" s="45">
        <v>500</v>
      </c>
      <c r="G111" s="45"/>
      <c r="H111" s="45">
        <v>2200</v>
      </c>
      <c r="I111" s="83"/>
      <c r="J111" s="83"/>
      <c r="K111" s="83"/>
      <c r="L111" s="83"/>
    </row>
    <row r="112" spans="1:12" ht="15" customHeight="1" x14ac:dyDescent="0.25">
      <c r="A112" s="132" t="s">
        <v>30</v>
      </c>
      <c r="B112" s="135" t="s">
        <v>31</v>
      </c>
      <c r="C112" s="20" t="s">
        <v>94</v>
      </c>
      <c r="D112" s="20" t="s">
        <v>56</v>
      </c>
      <c r="E112" s="10">
        <f t="shared" si="7"/>
        <v>56215</v>
      </c>
      <c r="F112" s="10">
        <v>56015</v>
      </c>
      <c r="G112" s="10">
        <v>48445</v>
      </c>
      <c r="H112" s="10">
        <v>200</v>
      </c>
      <c r="I112" s="83"/>
      <c r="J112" s="83"/>
      <c r="K112" s="83"/>
      <c r="L112" s="83"/>
    </row>
    <row r="113" spans="1:12" ht="23.25" customHeight="1" x14ac:dyDescent="0.25">
      <c r="A113" s="133"/>
      <c r="B113" s="136"/>
      <c r="C113" s="20" t="s">
        <v>95</v>
      </c>
      <c r="D113" s="5" t="s">
        <v>58</v>
      </c>
      <c r="E113" s="10">
        <f t="shared" si="7"/>
        <v>1000</v>
      </c>
      <c r="F113" s="10">
        <v>1000</v>
      </c>
      <c r="G113" s="10"/>
      <c r="H113" s="10"/>
      <c r="I113" s="81"/>
      <c r="J113" s="81"/>
      <c r="K113" s="81"/>
      <c r="L113" s="83"/>
    </row>
    <row r="114" spans="1:12" ht="16.5" customHeight="1" x14ac:dyDescent="0.25">
      <c r="A114" s="134"/>
      <c r="B114" s="137"/>
      <c r="C114" s="20" t="s">
        <v>96</v>
      </c>
      <c r="D114" s="45" t="s">
        <v>322</v>
      </c>
      <c r="E114" s="49">
        <f>SUM(F114+H114)</f>
        <v>7900</v>
      </c>
      <c r="F114" s="45">
        <v>5600</v>
      </c>
      <c r="G114" s="45"/>
      <c r="H114" s="45">
        <v>2300</v>
      </c>
      <c r="I114" s="81"/>
      <c r="J114" s="81"/>
      <c r="K114" s="81"/>
      <c r="L114" s="83"/>
    </row>
    <row r="115" spans="1:12" x14ac:dyDescent="0.25">
      <c r="A115" s="141" t="s">
        <v>32</v>
      </c>
      <c r="B115" s="138" t="s">
        <v>33</v>
      </c>
      <c r="C115" s="9" t="s">
        <v>426</v>
      </c>
      <c r="D115" s="5" t="s">
        <v>56</v>
      </c>
      <c r="E115" s="10">
        <f t="shared" si="7"/>
        <v>56348</v>
      </c>
      <c r="F115" s="10">
        <v>56348</v>
      </c>
      <c r="G115" s="10">
        <v>41793</v>
      </c>
      <c r="H115" s="10"/>
      <c r="I115" s="81"/>
      <c r="J115" s="72"/>
      <c r="K115" s="81"/>
      <c r="L115" s="83"/>
    </row>
    <row r="116" spans="1:12" x14ac:dyDescent="0.25">
      <c r="A116" s="182"/>
      <c r="B116" s="139"/>
      <c r="C116" s="9" t="s">
        <v>515</v>
      </c>
      <c r="D116" s="45" t="s">
        <v>322</v>
      </c>
      <c r="E116" s="49">
        <f>SUM(F116+H116)</f>
        <v>9400</v>
      </c>
      <c r="F116" s="45">
        <v>850</v>
      </c>
      <c r="G116" s="45"/>
      <c r="H116" s="45">
        <v>8550</v>
      </c>
      <c r="I116" s="81"/>
      <c r="J116" s="72"/>
      <c r="K116" s="81"/>
      <c r="L116" s="83"/>
    </row>
    <row r="117" spans="1:12" x14ac:dyDescent="0.25">
      <c r="A117" s="142"/>
      <c r="B117" s="140"/>
      <c r="C117" s="5" t="s">
        <v>516</v>
      </c>
      <c r="D117" s="5" t="s">
        <v>59</v>
      </c>
      <c r="E117" s="10">
        <f t="shared" si="7"/>
        <v>2000</v>
      </c>
      <c r="F117" s="10">
        <v>2000</v>
      </c>
      <c r="G117" s="10"/>
      <c r="H117" s="10"/>
      <c r="I117" s="81"/>
      <c r="J117" s="81"/>
      <c r="K117" s="81"/>
      <c r="L117" s="83"/>
    </row>
    <row r="118" spans="1:12" x14ac:dyDescent="0.25">
      <c r="A118" s="148" t="s">
        <v>97</v>
      </c>
      <c r="B118" s="149"/>
      <c r="C118" s="22" t="s">
        <v>98</v>
      </c>
      <c r="D118" s="22"/>
      <c r="E118" s="17">
        <f>SUM(E120:E129)</f>
        <v>234597</v>
      </c>
      <c r="F118" s="17">
        <f>SUM(F120:F129)</f>
        <v>228597</v>
      </c>
      <c r="G118" s="17">
        <f>SUM(G120:G129)</f>
        <v>148891.79999999999</v>
      </c>
      <c r="H118" s="17">
        <f>SUM(H120:H129)</f>
        <v>6000</v>
      </c>
      <c r="I118" s="81"/>
      <c r="J118" s="81"/>
      <c r="K118" s="81"/>
      <c r="L118" s="83"/>
    </row>
    <row r="119" spans="1:12" x14ac:dyDescent="0.25">
      <c r="A119" s="5"/>
      <c r="B119" s="145" t="s">
        <v>18</v>
      </c>
      <c r="C119" s="146"/>
      <c r="D119" s="146"/>
      <c r="E119" s="146"/>
      <c r="F119" s="146"/>
      <c r="G119" s="146"/>
      <c r="H119" s="147"/>
      <c r="I119" s="81"/>
      <c r="J119" s="81"/>
      <c r="K119" s="81"/>
      <c r="L119" s="83"/>
    </row>
    <row r="120" spans="1:12" x14ac:dyDescent="0.25">
      <c r="A120" s="132" t="s">
        <v>14</v>
      </c>
      <c r="B120" s="173" t="s">
        <v>15</v>
      </c>
      <c r="C120" s="21" t="s">
        <v>99</v>
      </c>
      <c r="D120" s="5" t="s">
        <v>56</v>
      </c>
      <c r="E120" s="10">
        <f t="shared" ref="E120:E129" si="8">SUM(F120+H120)</f>
        <v>54315</v>
      </c>
      <c r="F120" s="10">
        <v>54315</v>
      </c>
      <c r="G120" s="10">
        <v>43558</v>
      </c>
      <c r="H120" s="10"/>
      <c r="I120" s="81"/>
      <c r="J120" s="81"/>
      <c r="K120" s="81"/>
      <c r="L120" s="83"/>
    </row>
    <row r="121" spans="1:12" x14ac:dyDescent="0.25">
      <c r="A121" s="133"/>
      <c r="B121" s="174"/>
      <c r="C121" s="20" t="s">
        <v>100</v>
      </c>
      <c r="D121" s="5" t="s">
        <v>57</v>
      </c>
      <c r="E121" s="10">
        <f t="shared" si="8"/>
        <v>7740</v>
      </c>
      <c r="F121" s="10">
        <v>7740</v>
      </c>
      <c r="G121" s="10">
        <v>7627.8</v>
      </c>
      <c r="H121" s="10"/>
      <c r="I121" s="81"/>
      <c r="J121" s="81"/>
      <c r="K121" s="81"/>
      <c r="L121" s="83"/>
    </row>
    <row r="122" spans="1:12" x14ac:dyDescent="0.25">
      <c r="A122" s="134"/>
      <c r="B122" s="175"/>
      <c r="C122" s="20" t="s">
        <v>101</v>
      </c>
      <c r="D122" s="5" t="s">
        <v>58</v>
      </c>
      <c r="E122" s="10">
        <f t="shared" si="8"/>
        <v>1300</v>
      </c>
      <c r="F122" s="10">
        <v>1300</v>
      </c>
      <c r="G122" s="10"/>
      <c r="H122" s="10"/>
      <c r="I122" s="81"/>
      <c r="J122" s="81"/>
      <c r="K122" s="81"/>
      <c r="L122" s="83"/>
    </row>
    <row r="123" spans="1:12" ht="15" customHeight="1" x14ac:dyDescent="0.25">
      <c r="A123" s="132" t="s">
        <v>30</v>
      </c>
      <c r="B123" s="152" t="s">
        <v>31</v>
      </c>
      <c r="C123" s="20" t="s">
        <v>314</v>
      </c>
      <c r="D123" s="20" t="s">
        <v>56</v>
      </c>
      <c r="E123" s="10">
        <f t="shared" si="8"/>
        <v>105798</v>
      </c>
      <c r="F123" s="10">
        <v>105798</v>
      </c>
      <c r="G123" s="10">
        <v>76292</v>
      </c>
      <c r="H123" s="10"/>
      <c r="I123" s="81"/>
      <c r="J123" s="81"/>
      <c r="K123" s="81"/>
      <c r="L123" s="83"/>
    </row>
    <row r="124" spans="1:12" ht="21.75" customHeight="1" x14ac:dyDescent="0.25">
      <c r="A124" s="133"/>
      <c r="B124" s="153"/>
      <c r="C124" s="20" t="s">
        <v>102</v>
      </c>
      <c r="D124" s="5" t="s">
        <v>58</v>
      </c>
      <c r="E124" s="10">
        <f t="shared" si="8"/>
        <v>5000</v>
      </c>
      <c r="F124" s="10">
        <v>3500</v>
      </c>
      <c r="G124" s="10"/>
      <c r="H124" s="10">
        <v>1500</v>
      </c>
      <c r="I124" s="81"/>
      <c r="J124" s="81"/>
      <c r="K124" s="81"/>
      <c r="L124" s="83"/>
    </row>
    <row r="125" spans="1:12" ht="21.75" customHeight="1" x14ac:dyDescent="0.25">
      <c r="A125" s="134"/>
      <c r="B125" s="154"/>
      <c r="C125" s="20" t="s">
        <v>103</v>
      </c>
      <c r="D125" s="45" t="s">
        <v>322</v>
      </c>
      <c r="E125" s="49">
        <f>SUM(F125+H125)</f>
        <v>14500</v>
      </c>
      <c r="F125" s="45">
        <v>10000</v>
      </c>
      <c r="G125" s="45"/>
      <c r="H125" s="45">
        <v>4500</v>
      </c>
      <c r="I125" s="81"/>
      <c r="J125" s="81"/>
      <c r="K125" s="81"/>
      <c r="L125" s="83"/>
    </row>
    <row r="126" spans="1:12" x14ac:dyDescent="0.25">
      <c r="A126" s="132" t="s">
        <v>32</v>
      </c>
      <c r="B126" s="138" t="s">
        <v>33</v>
      </c>
      <c r="C126" s="9" t="s">
        <v>104</v>
      </c>
      <c r="D126" s="5" t="s">
        <v>56</v>
      </c>
      <c r="E126" s="10">
        <f t="shared" si="8"/>
        <v>36644</v>
      </c>
      <c r="F126" s="10">
        <v>36644</v>
      </c>
      <c r="G126" s="10">
        <v>21414</v>
      </c>
      <c r="H126" s="10"/>
      <c r="I126" s="81"/>
      <c r="J126" s="81"/>
      <c r="K126" s="81"/>
      <c r="L126" s="83"/>
    </row>
    <row r="127" spans="1:12" x14ac:dyDescent="0.25">
      <c r="A127" s="133"/>
      <c r="B127" s="139"/>
      <c r="C127" s="9" t="s">
        <v>105</v>
      </c>
      <c r="D127" s="5" t="s">
        <v>58</v>
      </c>
      <c r="E127" s="10">
        <f t="shared" si="8"/>
        <v>1000</v>
      </c>
      <c r="F127" s="10">
        <v>1000</v>
      </c>
      <c r="G127" s="10"/>
      <c r="H127" s="10"/>
      <c r="I127" s="81"/>
      <c r="J127" s="81"/>
      <c r="K127" s="81"/>
      <c r="L127" s="83"/>
    </row>
    <row r="128" spans="1:12" x14ac:dyDescent="0.25">
      <c r="A128" s="133"/>
      <c r="B128" s="139"/>
      <c r="C128" s="9" t="s">
        <v>427</v>
      </c>
      <c r="D128" s="45" t="s">
        <v>322</v>
      </c>
      <c r="E128" s="49">
        <f>SUM(F128+H128)</f>
        <v>5500</v>
      </c>
      <c r="F128" s="45">
        <v>5500</v>
      </c>
      <c r="G128" s="45"/>
      <c r="H128" s="45"/>
      <c r="I128" s="81"/>
      <c r="J128" s="81"/>
      <c r="K128" s="81"/>
      <c r="L128" s="83"/>
    </row>
    <row r="129" spans="1:12" x14ac:dyDescent="0.25">
      <c r="A129" s="134"/>
      <c r="B129" s="140"/>
      <c r="C129" s="5" t="s">
        <v>428</v>
      </c>
      <c r="D129" s="5" t="s">
        <v>59</v>
      </c>
      <c r="E129" s="10">
        <f t="shared" si="8"/>
        <v>2800</v>
      </c>
      <c r="F129" s="10">
        <v>2800</v>
      </c>
      <c r="G129" s="10"/>
      <c r="H129" s="10"/>
      <c r="I129" s="83"/>
      <c r="J129" s="83"/>
      <c r="K129" s="83"/>
      <c r="L129" s="83"/>
    </row>
    <row r="130" spans="1:12" x14ac:dyDescent="0.25">
      <c r="A130" s="148" t="s">
        <v>106</v>
      </c>
      <c r="B130" s="149"/>
      <c r="C130" s="16" t="s">
        <v>107</v>
      </c>
      <c r="D130" s="16"/>
      <c r="E130" s="17">
        <f>SUM(E132:E141)</f>
        <v>199551.12</v>
      </c>
      <c r="F130" s="17">
        <f>SUM(F132:F141)</f>
        <v>189551.12</v>
      </c>
      <c r="G130" s="17">
        <f>SUM(G132:G141)</f>
        <v>122594</v>
      </c>
      <c r="H130" s="17">
        <f>SUM(H132:H141)</f>
        <v>10000</v>
      </c>
      <c r="I130" s="83"/>
      <c r="J130" s="83"/>
      <c r="K130" s="83"/>
      <c r="L130" s="83"/>
    </row>
    <row r="131" spans="1:12" x14ac:dyDescent="0.25">
      <c r="A131" s="5"/>
      <c r="B131" s="145" t="s">
        <v>108</v>
      </c>
      <c r="C131" s="146"/>
      <c r="D131" s="146"/>
      <c r="E131" s="146"/>
      <c r="F131" s="146"/>
      <c r="G131" s="146"/>
      <c r="H131" s="147"/>
      <c r="I131" s="83"/>
      <c r="J131" s="83"/>
      <c r="K131" s="83"/>
      <c r="L131" s="83"/>
    </row>
    <row r="132" spans="1:12" x14ac:dyDescent="0.25">
      <c r="A132" s="132" t="s">
        <v>14</v>
      </c>
      <c r="B132" s="173" t="s">
        <v>15</v>
      </c>
      <c r="C132" s="21" t="s">
        <v>109</v>
      </c>
      <c r="D132" s="5" t="s">
        <v>56</v>
      </c>
      <c r="E132" s="10">
        <f t="shared" ref="E132:E140" si="9">SUM(F132+H132)</f>
        <v>87096</v>
      </c>
      <c r="F132" s="10">
        <v>87096</v>
      </c>
      <c r="G132" s="10">
        <v>71612</v>
      </c>
      <c r="H132" s="10"/>
      <c r="I132" s="83"/>
      <c r="J132" s="83"/>
      <c r="K132" s="83"/>
      <c r="L132" s="83"/>
    </row>
    <row r="133" spans="1:12" x14ac:dyDescent="0.25">
      <c r="A133" s="133"/>
      <c r="B133" s="174"/>
      <c r="C133" s="20" t="s">
        <v>110</v>
      </c>
      <c r="D133" s="5" t="s">
        <v>57</v>
      </c>
      <c r="E133" s="10">
        <f t="shared" si="9"/>
        <v>0</v>
      </c>
      <c r="F133" s="10">
        <v>0</v>
      </c>
      <c r="G133" s="10"/>
      <c r="H133" s="10"/>
      <c r="I133" s="83"/>
      <c r="J133" s="83"/>
      <c r="K133" s="83"/>
      <c r="L133" s="83"/>
    </row>
    <row r="134" spans="1:12" x14ac:dyDescent="0.25">
      <c r="A134" s="133"/>
      <c r="B134" s="174"/>
      <c r="C134" s="20" t="s">
        <v>111</v>
      </c>
      <c r="D134" s="45" t="s">
        <v>322</v>
      </c>
      <c r="E134" s="49">
        <f>SUM(F134+H134)</f>
        <v>9000</v>
      </c>
      <c r="F134" s="45">
        <v>5000</v>
      </c>
      <c r="G134" s="45"/>
      <c r="H134" s="128">
        <v>4000</v>
      </c>
      <c r="I134" s="83"/>
      <c r="J134" s="83"/>
      <c r="K134" s="83"/>
      <c r="L134" s="83"/>
    </row>
    <row r="135" spans="1:12" x14ac:dyDescent="0.25">
      <c r="A135" s="134"/>
      <c r="B135" s="175"/>
      <c r="C135" s="20" t="s">
        <v>315</v>
      </c>
      <c r="D135" s="5" t="s">
        <v>58</v>
      </c>
      <c r="E135" s="10">
        <f t="shared" si="9"/>
        <v>309.12</v>
      </c>
      <c r="F135" s="10">
        <v>309.12</v>
      </c>
      <c r="G135" s="10"/>
      <c r="H135" s="10"/>
      <c r="I135" s="83"/>
      <c r="J135" s="83"/>
      <c r="K135" s="83"/>
      <c r="L135" s="83"/>
    </row>
    <row r="136" spans="1:12" x14ac:dyDescent="0.25">
      <c r="A136" s="132" t="s">
        <v>30</v>
      </c>
      <c r="B136" s="152" t="s">
        <v>31</v>
      </c>
      <c r="C136" s="20" t="s">
        <v>112</v>
      </c>
      <c r="D136" s="20" t="s">
        <v>56</v>
      </c>
      <c r="E136" s="10">
        <f t="shared" si="9"/>
        <v>31851</v>
      </c>
      <c r="F136" s="10">
        <v>31851</v>
      </c>
      <c r="G136" s="10">
        <v>28932</v>
      </c>
      <c r="H136" s="10"/>
      <c r="I136" s="83"/>
      <c r="J136" s="83"/>
      <c r="K136" s="83"/>
      <c r="L136" s="83"/>
    </row>
    <row r="137" spans="1:12" x14ac:dyDescent="0.25">
      <c r="A137" s="133"/>
      <c r="B137" s="153"/>
      <c r="C137" s="20" t="s">
        <v>113</v>
      </c>
      <c r="D137" s="45" t="s">
        <v>322</v>
      </c>
      <c r="E137" s="49">
        <f>SUM(F137+H137)</f>
        <v>10000</v>
      </c>
      <c r="F137" s="45">
        <v>10000</v>
      </c>
      <c r="G137" s="45"/>
      <c r="H137" s="45"/>
      <c r="I137" s="83"/>
      <c r="J137" s="83"/>
      <c r="K137" s="83"/>
      <c r="L137" s="83"/>
    </row>
    <row r="138" spans="1:12" ht="22.5" customHeight="1" x14ac:dyDescent="0.25">
      <c r="A138" s="134"/>
      <c r="B138" s="154"/>
      <c r="C138" s="20" t="s">
        <v>114</v>
      </c>
      <c r="D138" s="5" t="s">
        <v>58</v>
      </c>
      <c r="E138" s="10">
        <f t="shared" si="9"/>
        <v>0</v>
      </c>
      <c r="F138" s="10">
        <v>0</v>
      </c>
      <c r="G138" s="10"/>
      <c r="H138" s="10"/>
      <c r="I138" s="83"/>
      <c r="J138" s="83"/>
      <c r="K138" s="83"/>
      <c r="L138" s="83"/>
    </row>
    <row r="139" spans="1:12" ht="15" customHeight="1" x14ac:dyDescent="0.25">
      <c r="A139" s="183" t="s">
        <v>32</v>
      </c>
      <c r="B139" s="169" t="s">
        <v>33</v>
      </c>
      <c r="C139" s="9" t="s">
        <v>429</v>
      </c>
      <c r="D139" s="5" t="s">
        <v>56</v>
      </c>
      <c r="E139" s="10">
        <f t="shared" si="9"/>
        <v>47795</v>
      </c>
      <c r="F139" s="10">
        <v>47795</v>
      </c>
      <c r="G139" s="10">
        <v>22050</v>
      </c>
      <c r="H139" s="10"/>
      <c r="I139" s="81"/>
      <c r="J139" s="72"/>
      <c r="K139" s="83"/>
      <c r="L139" s="83"/>
    </row>
    <row r="140" spans="1:12" x14ac:dyDescent="0.25">
      <c r="A140" s="184"/>
      <c r="B140" s="169"/>
      <c r="C140" s="5" t="s">
        <v>430</v>
      </c>
      <c r="D140" s="5" t="s">
        <v>59</v>
      </c>
      <c r="E140" s="10">
        <f t="shared" si="9"/>
        <v>3500</v>
      </c>
      <c r="F140" s="10">
        <v>3500</v>
      </c>
      <c r="G140" s="10"/>
      <c r="H140" s="10"/>
      <c r="I140" s="81"/>
      <c r="J140" s="81"/>
      <c r="K140" s="83"/>
      <c r="L140" s="83"/>
    </row>
    <row r="141" spans="1:12" x14ac:dyDescent="0.25">
      <c r="A141" s="185"/>
      <c r="B141" s="169"/>
      <c r="C141" s="5" t="s">
        <v>464</v>
      </c>
      <c r="D141" s="45" t="s">
        <v>322</v>
      </c>
      <c r="E141" s="49">
        <f>SUM(F141+H141)</f>
        <v>10000</v>
      </c>
      <c r="F141" s="45">
        <v>4000</v>
      </c>
      <c r="G141" s="45"/>
      <c r="H141" s="45">
        <v>6000</v>
      </c>
      <c r="I141" s="81"/>
      <c r="J141" s="81"/>
      <c r="K141" s="83"/>
      <c r="L141" s="83"/>
    </row>
    <row r="142" spans="1:12" x14ac:dyDescent="0.25">
      <c r="A142" s="148" t="s">
        <v>115</v>
      </c>
      <c r="B142" s="149"/>
      <c r="C142" s="16" t="s">
        <v>116</v>
      </c>
      <c r="D142" s="16"/>
      <c r="E142" s="17">
        <f>SUM(E144:E153)</f>
        <v>183710.2</v>
      </c>
      <c r="F142" s="17">
        <f>SUM(F144:F153)</f>
        <v>167710.20000000001</v>
      </c>
      <c r="G142" s="17">
        <f>SUM(G144:G153)</f>
        <v>124864</v>
      </c>
      <c r="H142" s="17">
        <f>SUM(H144:H153)</f>
        <v>16000</v>
      </c>
      <c r="I142" s="81"/>
      <c r="J142" s="81"/>
      <c r="K142" s="83"/>
      <c r="L142" s="83"/>
    </row>
    <row r="143" spans="1:12" x14ac:dyDescent="0.25">
      <c r="A143" s="5"/>
      <c r="B143" s="145" t="s">
        <v>18</v>
      </c>
      <c r="C143" s="146"/>
      <c r="D143" s="146"/>
      <c r="E143" s="146"/>
      <c r="F143" s="146"/>
      <c r="G143" s="146"/>
      <c r="H143" s="147"/>
      <c r="I143" s="81"/>
      <c r="J143" s="81"/>
      <c r="K143" s="83"/>
      <c r="L143" s="83"/>
    </row>
    <row r="144" spans="1:12" x14ac:dyDescent="0.25">
      <c r="A144" s="132" t="s">
        <v>14</v>
      </c>
      <c r="B144" s="173" t="s">
        <v>15</v>
      </c>
      <c r="C144" s="21" t="s">
        <v>117</v>
      </c>
      <c r="D144" s="5" t="s">
        <v>56</v>
      </c>
      <c r="E144" s="10">
        <f t="shared" ref="E144:E153" si="10">SUM(F144+H144)</f>
        <v>60068</v>
      </c>
      <c r="F144" s="10">
        <v>60068</v>
      </c>
      <c r="G144" s="10">
        <v>49426</v>
      </c>
      <c r="H144" s="10"/>
      <c r="I144" s="81"/>
      <c r="J144" s="81"/>
      <c r="K144" s="83"/>
      <c r="L144" s="83"/>
    </row>
    <row r="145" spans="1:12" x14ac:dyDescent="0.25">
      <c r="A145" s="133"/>
      <c r="B145" s="174"/>
      <c r="C145" s="20" t="s">
        <v>118</v>
      </c>
      <c r="D145" s="5" t="s">
        <v>57</v>
      </c>
      <c r="E145" s="10">
        <f t="shared" si="10"/>
        <v>7677</v>
      </c>
      <c r="F145" s="10">
        <v>7677</v>
      </c>
      <c r="G145" s="10">
        <v>7569</v>
      </c>
      <c r="H145" s="10"/>
      <c r="I145" s="81"/>
      <c r="J145" s="81"/>
      <c r="K145" s="83"/>
      <c r="L145" s="83"/>
    </row>
    <row r="146" spans="1:12" x14ac:dyDescent="0.25">
      <c r="A146" s="134"/>
      <c r="B146" s="175"/>
      <c r="C146" s="20" t="s">
        <v>119</v>
      </c>
      <c r="D146" s="5" t="s">
        <v>58</v>
      </c>
      <c r="E146" s="10">
        <f t="shared" si="10"/>
        <v>800</v>
      </c>
      <c r="F146" s="10">
        <v>800</v>
      </c>
      <c r="G146" s="10"/>
      <c r="H146" s="10"/>
      <c r="I146" s="81"/>
      <c r="J146" s="81"/>
      <c r="K146" s="83"/>
      <c r="L146" s="83"/>
    </row>
    <row r="147" spans="1:12" ht="15" customHeight="1" x14ac:dyDescent="0.25">
      <c r="A147" s="132" t="s">
        <v>30</v>
      </c>
      <c r="B147" s="150" t="s">
        <v>31</v>
      </c>
      <c r="C147" s="20" t="s">
        <v>316</v>
      </c>
      <c r="D147" s="20" t="s">
        <v>56</v>
      </c>
      <c r="E147" s="10">
        <f t="shared" si="10"/>
        <v>50162</v>
      </c>
      <c r="F147" s="10">
        <v>50162</v>
      </c>
      <c r="G147" s="10">
        <v>38325</v>
      </c>
      <c r="H147" s="10"/>
      <c r="I147" s="81"/>
      <c r="J147" s="81"/>
      <c r="K147" s="83"/>
      <c r="L147" s="83"/>
    </row>
    <row r="148" spans="1:12" ht="23.25" customHeight="1" x14ac:dyDescent="0.25">
      <c r="A148" s="133"/>
      <c r="B148" s="155"/>
      <c r="C148" s="20" t="s">
        <v>120</v>
      </c>
      <c r="D148" s="5" t="s">
        <v>58</v>
      </c>
      <c r="E148" s="10">
        <f t="shared" si="10"/>
        <v>1000</v>
      </c>
      <c r="F148" s="10">
        <v>1000</v>
      </c>
      <c r="G148" s="10"/>
      <c r="H148" s="10"/>
      <c r="I148" s="81"/>
      <c r="J148" s="81"/>
      <c r="K148" s="83"/>
      <c r="L148" s="83"/>
    </row>
    <row r="149" spans="1:12" ht="21.75" customHeight="1" x14ac:dyDescent="0.25">
      <c r="A149" s="133"/>
      <c r="B149" s="155"/>
      <c r="C149" s="20" t="s">
        <v>121</v>
      </c>
      <c r="D149" s="59" t="s">
        <v>323</v>
      </c>
      <c r="E149" s="60">
        <f t="shared" si="10"/>
        <v>0.2</v>
      </c>
      <c r="F149" s="60">
        <v>0.2</v>
      </c>
      <c r="G149" s="60"/>
      <c r="H149" s="60"/>
      <c r="I149" s="81"/>
      <c r="J149" s="81"/>
      <c r="K149" s="83"/>
      <c r="L149" s="83"/>
    </row>
    <row r="150" spans="1:12" ht="20.25" customHeight="1" x14ac:dyDescent="0.25">
      <c r="A150" s="134"/>
      <c r="B150" s="151"/>
      <c r="C150" s="20" t="s">
        <v>122</v>
      </c>
      <c r="D150" s="45" t="s">
        <v>322</v>
      </c>
      <c r="E150" s="49">
        <f>SUM(F150+H150)</f>
        <v>5000</v>
      </c>
      <c r="F150" s="45"/>
      <c r="G150" s="45"/>
      <c r="H150" s="45">
        <v>5000</v>
      </c>
      <c r="I150" s="81"/>
      <c r="J150" s="81"/>
      <c r="K150" s="83"/>
      <c r="L150" s="83"/>
    </row>
    <row r="151" spans="1:12" x14ac:dyDescent="0.25">
      <c r="A151" s="132" t="s">
        <v>32</v>
      </c>
      <c r="B151" s="138" t="s">
        <v>33</v>
      </c>
      <c r="C151" s="9" t="s">
        <v>431</v>
      </c>
      <c r="D151" s="5" t="s">
        <v>56</v>
      </c>
      <c r="E151" s="10">
        <f t="shared" si="10"/>
        <v>42003</v>
      </c>
      <c r="F151" s="10">
        <v>42003</v>
      </c>
      <c r="G151" s="10">
        <v>29544</v>
      </c>
      <c r="H151" s="10"/>
      <c r="I151" s="81"/>
      <c r="J151" s="81"/>
      <c r="K151" s="83"/>
      <c r="L151" s="83"/>
    </row>
    <row r="152" spans="1:12" x14ac:dyDescent="0.25">
      <c r="A152" s="133"/>
      <c r="B152" s="139"/>
      <c r="C152" s="5" t="s">
        <v>487</v>
      </c>
      <c r="D152" s="45" t="s">
        <v>322</v>
      </c>
      <c r="E152" s="49">
        <f>SUM(F152+H152)</f>
        <v>13000</v>
      </c>
      <c r="F152" s="45">
        <v>2000</v>
      </c>
      <c r="G152" s="45"/>
      <c r="H152" s="45">
        <v>11000</v>
      </c>
      <c r="I152" s="81"/>
      <c r="J152" s="81"/>
      <c r="K152" s="83"/>
      <c r="L152" s="83"/>
    </row>
    <row r="153" spans="1:12" x14ac:dyDescent="0.25">
      <c r="A153" s="134"/>
      <c r="B153" s="140"/>
      <c r="C153" s="5" t="s">
        <v>517</v>
      </c>
      <c r="D153" s="5" t="s">
        <v>59</v>
      </c>
      <c r="E153" s="10">
        <f t="shared" si="10"/>
        <v>4000</v>
      </c>
      <c r="F153" s="10">
        <v>4000</v>
      </c>
      <c r="G153" s="10"/>
      <c r="H153" s="10"/>
      <c r="I153" s="81"/>
      <c r="J153" s="81"/>
      <c r="K153" s="83"/>
      <c r="L153" s="83"/>
    </row>
    <row r="154" spans="1:12" x14ac:dyDescent="0.25">
      <c r="A154" s="148" t="s">
        <v>123</v>
      </c>
      <c r="B154" s="149"/>
      <c r="C154" s="16" t="s">
        <v>124</v>
      </c>
      <c r="D154" s="16"/>
      <c r="E154" s="17">
        <f>SUM(E156:E164)</f>
        <v>154198.35</v>
      </c>
      <c r="F154" s="17">
        <f>SUM(F156:F164)</f>
        <v>134198.35</v>
      </c>
      <c r="G154" s="17">
        <f>SUM(G156:G164)</f>
        <v>97668.800000000003</v>
      </c>
      <c r="H154" s="17">
        <f>SUM(H156:H164)</f>
        <v>20000</v>
      </c>
      <c r="I154" s="81"/>
      <c r="J154" s="81"/>
      <c r="K154" s="83"/>
      <c r="L154" s="83"/>
    </row>
    <row r="155" spans="1:12" x14ac:dyDescent="0.25">
      <c r="A155" s="5"/>
      <c r="B155" s="145" t="s">
        <v>18</v>
      </c>
      <c r="C155" s="146"/>
      <c r="D155" s="146"/>
      <c r="E155" s="146"/>
      <c r="F155" s="146"/>
      <c r="G155" s="146"/>
      <c r="H155" s="147"/>
      <c r="I155" s="81"/>
      <c r="J155" s="81"/>
      <c r="K155" s="83"/>
      <c r="L155" s="83"/>
    </row>
    <row r="156" spans="1:12" x14ac:dyDescent="0.25">
      <c r="A156" s="132" t="s">
        <v>14</v>
      </c>
      <c r="B156" s="173" t="s">
        <v>15</v>
      </c>
      <c r="C156" s="21" t="s">
        <v>125</v>
      </c>
      <c r="D156" s="5" t="s">
        <v>56</v>
      </c>
      <c r="E156" s="10">
        <f t="shared" ref="E156:E164" si="11">SUM(F156+H156)</f>
        <v>53974</v>
      </c>
      <c r="F156" s="10">
        <v>53974</v>
      </c>
      <c r="G156" s="10">
        <v>37322</v>
      </c>
      <c r="H156" s="10"/>
      <c r="I156" s="81"/>
      <c r="J156" s="81"/>
      <c r="K156" s="83"/>
      <c r="L156" s="83"/>
    </row>
    <row r="157" spans="1:12" x14ac:dyDescent="0.25">
      <c r="A157" s="133"/>
      <c r="B157" s="174"/>
      <c r="C157" s="20" t="s">
        <v>126</v>
      </c>
      <c r="D157" s="5" t="s">
        <v>57</v>
      </c>
      <c r="E157" s="10">
        <f t="shared" si="11"/>
        <v>7367.1</v>
      </c>
      <c r="F157" s="10">
        <v>7367.1</v>
      </c>
      <c r="G157" s="10">
        <v>7261.8</v>
      </c>
      <c r="H157" s="10"/>
      <c r="I157" s="81"/>
      <c r="J157" s="81"/>
      <c r="K157" s="83"/>
      <c r="L157" s="83"/>
    </row>
    <row r="158" spans="1:12" x14ac:dyDescent="0.25">
      <c r="A158" s="133"/>
      <c r="B158" s="174"/>
      <c r="C158" s="20" t="s">
        <v>127</v>
      </c>
      <c r="D158" s="59" t="s">
        <v>323</v>
      </c>
      <c r="E158" s="60">
        <f t="shared" si="11"/>
        <v>314.25</v>
      </c>
      <c r="F158" s="60">
        <v>314.25</v>
      </c>
      <c r="G158" s="60"/>
      <c r="H158" s="60"/>
      <c r="I158" s="81"/>
      <c r="J158" s="81"/>
      <c r="K158" s="83"/>
      <c r="L158" s="83"/>
    </row>
    <row r="159" spans="1:12" x14ac:dyDescent="0.25">
      <c r="A159" s="133"/>
      <c r="B159" s="174"/>
      <c r="C159" s="20" t="s">
        <v>128</v>
      </c>
      <c r="D159" s="5" t="s">
        <v>58</v>
      </c>
      <c r="E159" s="10">
        <f t="shared" si="11"/>
        <v>300</v>
      </c>
      <c r="F159" s="10">
        <v>300</v>
      </c>
      <c r="G159" s="10"/>
      <c r="H159" s="10"/>
      <c r="I159" s="81"/>
      <c r="J159" s="81"/>
      <c r="K159" s="83"/>
      <c r="L159" s="83"/>
    </row>
    <row r="160" spans="1:12" x14ac:dyDescent="0.25">
      <c r="A160" s="134"/>
      <c r="B160" s="175"/>
      <c r="C160" s="20" t="s">
        <v>129</v>
      </c>
      <c r="D160" s="45" t="s">
        <v>322</v>
      </c>
      <c r="E160" s="49">
        <f>SUM(F160+H160)</f>
        <v>20000</v>
      </c>
      <c r="F160" s="45"/>
      <c r="G160" s="45"/>
      <c r="H160" s="45">
        <v>20000</v>
      </c>
      <c r="I160" s="81"/>
      <c r="J160" s="81"/>
      <c r="K160" s="83"/>
      <c r="L160" s="83"/>
    </row>
    <row r="161" spans="1:12" ht="18.75" customHeight="1" x14ac:dyDescent="0.25">
      <c r="A161" s="132" t="s">
        <v>30</v>
      </c>
      <c r="B161" s="152" t="s">
        <v>31</v>
      </c>
      <c r="C161" s="20" t="s">
        <v>130</v>
      </c>
      <c r="D161" s="20" t="s">
        <v>56</v>
      </c>
      <c r="E161" s="10">
        <f t="shared" si="11"/>
        <v>49790</v>
      </c>
      <c r="F161" s="10">
        <v>49790</v>
      </c>
      <c r="G161" s="10">
        <v>41500</v>
      </c>
      <c r="H161" s="10"/>
      <c r="I161" s="81"/>
      <c r="J161" s="81"/>
      <c r="K161" s="83"/>
      <c r="L161" s="83"/>
    </row>
    <row r="162" spans="1:12" ht="20.25" customHeight="1" x14ac:dyDescent="0.25">
      <c r="A162" s="134"/>
      <c r="B162" s="154"/>
      <c r="C162" s="20" t="s">
        <v>131</v>
      </c>
      <c r="D162" s="5" t="s">
        <v>58</v>
      </c>
      <c r="E162" s="10">
        <f t="shared" si="11"/>
        <v>500</v>
      </c>
      <c r="F162" s="10">
        <v>500</v>
      </c>
      <c r="G162" s="10"/>
      <c r="H162" s="10"/>
      <c r="I162" s="81"/>
      <c r="J162" s="81"/>
      <c r="K162" s="83"/>
      <c r="L162" s="83"/>
    </row>
    <row r="163" spans="1:12" x14ac:dyDescent="0.25">
      <c r="A163" s="132" t="s">
        <v>32</v>
      </c>
      <c r="B163" s="138" t="s">
        <v>33</v>
      </c>
      <c r="C163" s="9" t="s">
        <v>132</v>
      </c>
      <c r="D163" s="5" t="s">
        <v>56</v>
      </c>
      <c r="E163" s="10">
        <f t="shared" si="11"/>
        <v>19953</v>
      </c>
      <c r="F163" s="10">
        <v>19953</v>
      </c>
      <c r="G163" s="10">
        <v>11585</v>
      </c>
      <c r="H163" s="10"/>
      <c r="I163" s="81"/>
      <c r="J163" s="81"/>
      <c r="K163" s="83"/>
      <c r="L163" s="83"/>
    </row>
    <row r="164" spans="1:12" x14ac:dyDescent="0.25">
      <c r="A164" s="134"/>
      <c r="B164" s="140"/>
      <c r="C164" s="5" t="s">
        <v>294</v>
      </c>
      <c r="D164" s="5" t="s">
        <v>59</v>
      </c>
      <c r="E164" s="10">
        <f t="shared" si="11"/>
        <v>2000</v>
      </c>
      <c r="F164" s="10">
        <v>2000</v>
      </c>
      <c r="G164" s="10"/>
      <c r="H164" s="10"/>
      <c r="I164" s="83"/>
      <c r="J164" s="83"/>
      <c r="K164" s="83"/>
      <c r="L164" s="83"/>
    </row>
    <row r="165" spans="1:12" x14ac:dyDescent="0.25">
      <c r="A165" s="148" t="s">
        <v>133</v>
      </c>
      <c r="B165" s="149"/>
      <c r="C165" s="16" t="s">
        <v>134</v>
      </c>
      <c r="D165" s="16"/>
      <c r="E165" s="17">
        <f>SUM(E167:E177)</f>
        <v>161669.10999999999</v>
      </c>
      <c r="F165" s="17">
        <f>SUM(F167:F177)</f>
        <v>141669.10999999999</v>
      </c>
      <c r="G165" s="17">
        <f>SUM(G167:G177)</f>
        <v>107451.3</v>
      </c>
      <c r="H165" s="17">
        <f>SUM(H167:H177)</f>
        <v>20000</v>
      </c>
      <c r="I165" s="83"/>
      <c r="J165" s="83"/>
      <c r="K165" s="83"/>
      <c r="L165" s="83"/>
    </row>
    <row r="166" spans="1:12" x14ac:dyDescent="0.25">
      <c r="A166" s="5"/>
      <c r="B166" s="145" t="s">
        <v>18</v>
      </c>
      <c r="C166" s="146"/>
      <c r="D166" s="146"/>
      <c r="E166" s="146"/>
      <c r="F166" s="146"/>
      <c r="G166" s="146"/>
      <c r="H166" s="147"/>
      <c r="I166" s="83"/>
      <c r="J166" s="83"/>
      <c r="K166" s="83"/>
      <c r="L166" s="83"/>
    </row>
    <row r="167" spans="1:12" x14ac:dyDescent="0.25">
      <c r="A167" s="132" t="s">
        <v>14</v>
      </c>
      <c r="B167" s="173" t="s">
        <v>15</v>
      </c>
      <c r="C167" s="21" t="s">
        <v>135</v>
      </c>
      <c r="D167" s="5" t="s">
        <v>56</v>
      </c>
      <c r="E167" s="10">
        <f t="shared" ref="E167:E177" si="12">SUM(F167+H167)</f>
        <v>54125</v>
      </c>
      <c r="F167" s="10">
        <v>54125</v>
      </c>
      <c r="G167" s="10">
        <v>45713</v>
      </c>
      <c r="H167" s="10"/>
      <c r="I167" s="83"/>
      <c r="J167" s="83"/>
      <c r="K167" s="83"/>
      <c r="L167" s="83"/>
    </row>
    <row r="168" spans="1:12" x14ac:dyDescent="0.25">
      <c r="A168" s="133"/>
      <c r="B168" s="174"/>
      <c r="C168" s="21" t="s">
        <v>354</v>
      </c>
      <c r="D168" s="45" t="s">
        <v>322</v>
      </c>
      <c r="E168" s="49">
        <f>SUM(F168+H168)</f>
        <v>20000</v>
      </c>
      <c r="F168" s="45"/>
      <c r="G168" s="45"/>
      <c r="H168" s="45">
        <v>20000</v>
      </c>
      <c r="I168" s="83"/>
      <c r="J168" s="83"/>
      <c r="K168" s="83"/>
      <c r="L168" s="83"/>
    </row>
    <row r="169" spans="1:12" x14ac:dyDescent="0.25">
      <c r="A169" s="133"/>
      <c r="B169" s="174"/>
      <c r="C169" s="20" t="s">
        <v>136</v>
      </c>
      <c r="D169" s="5" t="s">
        <v>57</v>
      </c>
      <c r="E169" s="10">
        <f t="shared" si="12"/>
        <v>7297.6</v>
      </c>
      <c r="F169" s="10">
        <v>7297.6</v>
      </c>
      <c r="G169" s="10">
        <v>7193.3</v>
      </c>
      <c r="H169" s="10"/>
      <c r="I169" s="83"/>
      <c r="J169" s="83"/>
      <c r="K169" s="83"/>
      <c r="L169" s="83"/>
    </row>
    <row r="170" spans="1:12" x14ac:dyDescent="0.25">
      <c r="A170" s="134"/>
      <c r="B170" s="175"/>
      <c r="C170" s="20" t="s">
        <v>317</v>
      </c>
      <c r="D170" s="5" t="s">
        <v>58</v>
      </c>
      <c r="E170" s="10">
        <f t="shared" si="12"/>
        <v>68</v>
      </c>
      <c r="F170" s="10">
        <v>68</v>
      </c>
      <c r="G170" s="10"/>
      <c r="H170" s="10"/>
      <c r="I170" s="83"/>
      <c r="J170" s="83"/>
      <c r="K170" s="83"/>
      <c r="L170" s="83"/>
    </row>
    <row r="171" spans="1:12" ht="17.25" customHeight="1" x14ac:dyDescent="0.25">
      <c r="A171" s="132" t="s">
        <v>30</v>
      </c>
      <c r="B171" s="152" t="s">
        <v>31</v>
      </c>
      <c r="C171" s="20" t="s">
        <v>137</v>
      </c>
      <c r="D171" s="20" t="s">
        <v>56</v>
      </c>
      <c r="E171" s="10">
        <f t="shared" si="12"/>
        <v>25654</v>
      </c>
      <c r="F171" s="10">
        <v>25654</v>
      </c>
      <c r="G171" s="10">
        <v>21886</v>
      </c>
      <c r="H171" s="68"/>
      <c r="I171" s="119"/>
      <c r="J171" s="83"/>
      <c r="K171" s="83"/>
      <c r="L171" s="83"/>
    </row>
    <row r="172" spans="1:12" ht="17.25" customHeight="1" x14ac:dyDescent="0.25">
      <c r="A172" s="133"/>
      <c r="B172" s="153"/>
      <c r="C172" s="20" t="s">
        <v>138</v>
      </c>
      <c r="D172" s="59" t="s">
        <v>323</v>
      </c>
      <c r="E172" s="60">
        <f>SUM(F172+H172)</f>
        <v>37.58</v>
      </c>
      <c r="F172" s="60">
        <v>37.58</v>
      </c>
      <c r="G172" s="60"/>
      <c r="H172" s="60"/>
      <c r="I172" s="83"/>
      <c r="J172" s="83"/>
      <c r="K172" s="83"/>
      <c r="L172" s="83"/>
    </row>
    <row r="173" spans="1:12" ht="27.75" customHeight="1" x14ac:dyDescent="0.25">
      <c r="A173" s="134"/>
      <c r="B173" s="154"/>
      <c r="C173" s="20" t="s">
        <v>139</v>
      </c>
      <c r="D173" s="5" t="s">
        <v>58</v>
      </c>
      <c r="E173" s="10">
        <f t="shared" si="12"/>
        <v>100</v>
      </c>
      <c r="F173" s="10">
        <v>100</v>
      </c>
      <c r="G173" s="10"/>
      <c r="H173" s="10"/>
      <c r="I173" s="81"/>
      <c r="J173" s="81"/>
      <c r="K173" s="81"/>
      <c r="L173" s="83"/>
    </row>
    <row r="174" spans="1:12" ht="15" customHeight="1" x14ac:dyDescent="0.25">
      <c r="A174" s="132" t="s">
        <v>32</v>
      </c>
      <c r="B174" s="138" t="s">
        <v>33</v>
      </c>
      <c r="C174" s="9" t="s">
        <v>355</v>
      </c>
      <c r="D174" s="50" t="s">
        <v>56</v>
      </c>
      <c r="E174" s="68">
        <f t="shared" si="12"/>
        <v>46901</v>
      </c>
      <c r="F174" s="68">
        <v>46901</v>
      </c>
      <c r="G174" s="68">
        <v>32659</v>
      </c>
      <c r="H174" s="68"/>
      <c r="I174" s="72"/>
      <c r="J174" s="82"/>
      <c r="K174" s="81"/>
      <c r="L174" s="83"/>
    </row>
    <row r="175" spans="1:12" ht="15" customHeight="1" x14ac:dyDescent="0.25">
      <c r="A175" s="133"/>
      <c r="B175" s="139"/>
      <c r="C175" s="9" t="s">
        <v>413</v>
      </c>
      <c r="D175" s="5" t="s">
        <v>58</v>
      </c>
      <c r="E175" s="10">
        <f t="shared" si="12"/>
        <v>1200</v>
      </c>
      <c r="F175" s="10">
        <v>1200</v>
      </c>
      <c r="G175" s="10"/>
      <c r="H175" s="10"/>
      <c r="I175" s="81"/>
      <c r="J175" s="81"/>
      <c r="K175" s="81"/>
      <c r="L175" s="83"/>
    </row>
    <row r="176" spans="1:12" ht="15" customHeight="1" x14ac:dyDescent="0.25">
      <c r="A176" s="133"/>
      <c r="B176" s="139"/>
      <c r="C176" s="9" t="s">
        <v>432</v>
      </c>
      <c r="D176" s="59" t="s">
        <v>323</v>
      </c>
      <c r="E176" s="60">
        <f>SUM(F176+H176)</f>
        <v>285.93</v>
      </c>
      <c r="F176" s="60">
        <v>285.93</v>
      </c>
      <c r="G176" s="60"/>
      <c r="H176" s="60"/>
      <c r="I176" s="81"/>
      <c r="J176" s="81"/>
      <c r="K176" s="81"/>
      <c r="L176" s="83"/>
    </row>
    <row r="177" spans="1:12" x14ac:dyDescent="0.25">
      <c r="A177" s="134"/>
      <c r="B177" s="140"/>
      <c r="C177" s="5" t="s">
        <v>488</v>
      </c>
      <c r="D177" s="5" t="s">
        <v>59</v>
      </c>
      <c r="E177" s="35">
        <f t="shared" si="12"/>
        <v>6000</v>
      </c>
      <c r="F177" s="35">
        <v>6000</v>
      </c>
      <c r="G177" s="35"/>
      <c r="H177" s="35"/>
      <c r="I177" s="81"/>
      <c r="J177" s="81"/>
      <c r="K177" s="81"/>
      <c r="L177" s="83"/>
    </row>
    <row r="178" spans="1:12" x14ac:dyDescent="0.25">
      <c r="A178" s="148" t="s">
        <v>140</v>
      </c>
      <c r="B178" s="149"/>
      <c r="C178" s="16" t="s">
        <v>141</v>
      </c>
      <c r="D178" s="16"/>
      <c r="E178" s="17">
        <f>SUM(E180:E188)</f>
        <v>179684.1</v>
      </c>
      <c r="F178" s="17">
        <f>SUM(F180:F188)</f>
        <v>159684.1</v>
      </c>
      <c r="G178" s="17">
        <f>SUM(G180:G188)</f>
        <v>113444.8</v>
      </c>
      <c r="H178" s="17">
        <f>SUM(H180:H188)</f>
        <v>20000</v>
      </c>
      <c r="I178" s="81"/>
      <c r="J178" s="81"/>
      <c r="K178" s="81"/>
      <c r="L178" s="83"/>
    </row>
    <row r="179" spans="1:12" x14ac:dyDescent="0.25">
      <c r="A179" s="5"/>
      <c r="B179" s="145" t="s">
        <v>18</v>
      </c>
      <c r="C179" s="146"/>
      <c r="D179" s="146"/>
      <c r="E179" s="146"/>
      <c r="F179" s="146"/>
      <c r="G179" s="146"/>
      <c r="H179" s="147"/>
      <c r="I179" s="81"/>
      <c r="J179" s="81"/>
      <c r="K179" s="81"/>
      <c r="L179" s="83"/>
    </row>
    <row r="180" spans="1:12" x14ac:dyDescent="0.25">
      <c r="A180" s="132" t="s">
        <v>14</v>
      </c>
      <c r="B180" s="129" t="s">
        <v>15</v>
      </c>
      <c r="C180" s="21" t="s">
        <v>142</v>
      </c>
      <c r="D180" s="5" t="s">
        <v>56</v>
      </c>
      <c r="E180" s="10">
        <f t="shared" ref="E180:E188" si="13">SUM(F180+H180)</f>
        <v>66434</v>
      </c>
      <c r="F180" s="10">
        <v>66434</v>
      </c>
      <c r="G180" s="10">
        <v>57150</v>
      </c>
      <c r="H180" s="10"/>
      <c r="I180" s="81"/>
      <c r="J180" s="81"/>
      <c r="K180" s="81"/>
      <c r="L180" s="83"/>
    </row>
    <row r="181" spans="1:12" x14ac:dyDescent="0.25">
      <c r="A181" s="133"/>
      <c r="B181" s="130"/>
      <c r="C181" s="20" t="s">
        <v>356</v>
      </c>
      <c r="D181" s="5" t="s">
        <v>57</v>
      </c>
      <c r="E181" s="10">
        <f t="shared" si="13"/>
        <v>7678.1</v>
      </c>
      <c r="F181" s="10">
        <v>7678.1</v>
      </c>
      <c r="G181" s="10">
        <v>7568.8</v>
      </c>
      <c r="H181" s="10"/>
      <c r="I181" s="81"/>
      <c r="J181" s="81"/>
      <c r="K181" s="81"/>
      <c r="L181" s="83"/>
    </row>
    <row r="182" spans="1:12" x14ac:dyDescent="0.25">
      <c r="A182" s="133"/>
      <c r="B182" s="130"/>
      <c r="C182" s="20" t="s">
        <v>143</v>
      </c>
      <c r="D182" s="5" t="s">
        <v>58</v>
      </c>
      <c r="E182" s="10">
        <f t="shared" si="13"/>
        <v>1000</v>
      </c>
      <c r="F182" s="10">
        <v>1000</v>
      </c>
      <c r="G182" s="10"/>
      <c r="H182" s="10"/>
      <c r="I182" s="81"/>
      <c r="J182" s="81"/>
      <c r="K182" s="81"/>
      <c r="L182" s="83"/>
    </row>
    <row r="183" spans="1:12" x14ac:dyDescent="0.25">
      <c r="A183" s="134"/>
      <c r="B183" s="131"/>
      <c r="C183" s="20" t="s">
        <v>144</v>
      </c>
      <c r="D183" s="45" t="s">
        <v>322</v>
      </c>
      <c r="E183" s="49">
        <f>SUM(F183+H183)</f>
        <v>20000</v>
      </c>
      <c r="F183" s="45"/>
      <c r="G183" s="45"/>
      <c r="H183" s="45">
        <v>20000</v>
      </c>
      <c r="I183" s="81"/>
      <c r="J183" s="81"/>
      <c r="K183" s="81"/>
      <c r="L183" s="83"/>
    </row>
    <row r="184" spans="1:12" ht="15" customHeight="1" x14ac:dyDescent="0.25">
      <c r="A184" s="132" t="s">
        <v>30</v>
      </c>
      <c r="B184" s="152" t="s">
        <v>31</v>
      </c>
      <c r="C184" s="20" t="s">
        <v>145</v>
      </c>
      <c r="D184" s="20" t="s">
        <v>56</v>
      </c>
      <c r="E184" s="10">
        <f t="shared" si="13"/>
        <v>44085</v>
      </c>
      <c r="F184" s="10">
        <v>44085</v>
      </c>
      <c r="G184" s="10">
        <v>35030</v>
      </c>
      <c r="H184" s="10"/>
      <c r="I184" s="81"/>
      <c r="J184" s="81"/>
      <c r="K184" s="81"/>
      <c r="L184" s="83"/>
    </row>
    <row r="185" spans="1:12" ht="24" customHeight="1" x14ac:dyDescent="0.25">
      <c r="A185" s="134"/>
      <c r="B185" s="154"/>
      <c r="C185" s="20" t="s">
        <v>146</v>
      </c>
      <c r="D185" s="5" t="s">
        <v>58</v>
      </c>
      <c r="E185" s="10">
        <f t="shared" si="13"/>
        <v>150</v>
      </c>
      <c r="F185" s="10">
        <v>150</v>
      </c>
      <c r="G185" s="10"/>
      <c r="H185" s="10"/>
      <c r="I185" s="81"/>
      <c r="J185" s="81"/>
      <c r="K185" s="81"/>
      <c r="L185" s="83"/>
    </row>
    <row r="186" spans="1:12" ht="15" customHeight="1" x14ac:dyDescent="0.25">
      <c r="A186" s="141" t="s">
        <v>32</v>
      </c>
      <c r="B186" s="138" t="s">
        <v>33</v>
      </c>
      <c r="C186" s="9" t="s">
        <v>147</v>
      </c>
      <c r="D186" s="5" t="s">
        <v>56</v>
      </c>
      <c r="E186" s="10">
        <f t="shared" si="13"/>
        <v>36937</v>
      </c>
      <c r="F186" s="10">
        <v>36937</v>
      </c>
      <c r="G186" s="10">
        <v>13696</v>
      </c>
      <c r="H186" s="10"/>
      <c r="I186" s="81"/>
      <c r="J186" s="72"/>
      <c r="K186" s="81"/>
      <c r="L186" s="83"/>
    </row>
    <row r="187" spans="1:12" ht="15" customHeight="1" x14ac:dyDescent="0.25">
      <c r="A187" s="182"/>
      <c r="B187" s="139"/>
      <c r="C187" s="9" t="s">
        <v>357</v>
      </c>
      <c r="D187" s="5" t="s">
        <v>58</v>
      </c>
      <c r="E187" s="10">
        <f t="shared" si="13"/>
        <v>900</v>
      </c>
      <c r="F187" s="10">
        <v>900</v>
      </c>
      <c r="G187" s="10"/>
      <c r="H187" s="10"/>
      <c r="I187" s="81"/>
      <c r="J187" s="81"/>
      <c r="K187" s="81"/>
      <c r="L187" s="83"/>
    </row>
    <row r="188" spans="1:12" x14ac:dyDescent="0.25">
      <c r="A188" s="142"/>
      <c r="B188" s="140"/>
      <c r="C188" s="5" t="s">
        <v>433</v>
      </c>
      <c r="D188" s="5" t="s">
        <v>59</v>
      </c>
      <c r="E188" s="10">
        <f t="shared" si="13"/>
        <v>2500</v>
      </c>
      <c r="F188" s="10">
        <v>2500</v>
      </c>
      <c r="G188" s="10"/>
      <c r="H188" s="10"/>
      <c r="I188" s="81"/>
      <c r="J188" s="81"/>
      <c r="K188" s="81"/>
      <c r="L188" s="83"/>
    </row>
    <row r="189" spans="1:12" x14ac:dyDescent="0.25">
      <c r="A189" s="148" t="s">
        <v>148</v>
      </c>
      <c r="B189" s="149"/>
      <c r="C189" s="16" t="s">
        <v>149</v>
      </c>
      <c r="D189" s="16"/>
      <c r="E189" s="17">
        <f>SUM(E191:E193)</f>
        <v>567948</v>
      </c>
      <c r="F189" s="17">
        <f>SUM(F191:F193)</f>
        <v>532948</v>
      </c>
      <c r="G189" s="17">
        <f>SUM(G191:G193)</f>
        <v>487600</v>
      </c>
      <c r="H189" s="17">
        <f>SUM(H191:H193)</f>
        <v>35000</v>
      </c>
      <c r="I189" s="81"/>
      <c r="J189" s="81"/>
      <c r="K189" s="81"/>
      <c r="L189" s="83"/>
    </row>
    <row r="190" spans="1:12" x14ac:dyDescent="0.25">
      <c r="A190" s="5"/>
      <c r="B190" s="145" t="s">
        <v>18</v>
      </c>
      <c r="C190" s="146"/>
      <c r="D190" s="146"/>
      <c r="E190" s="146"/>
      <c r="F190" s="146"/>
      <c r="G190" s="146"/>
      <c r="H190" s="147"/>
      <c r="I190" s="81"/>
      <c r="J190" s="81"/>
      <c r="K190" s="81"/>
      <c r="L190" s="83"/>
    </row>
    <row r="191" spans="1:12" ht="26.25" customHeight="1" x14ac:dyDescent="0.25">
      <c r="A191" s="132" t="s">
        <v>32</v>
      </c>
      <c r="B191" s="138" t="s">
        <v>33</v>
      </c>
      <c r="C191" s="5" t="s">
        <v>150</v>
      </c>
      <c r="D191" s="10" t="s">
        <v>57</v>
      </c>
      <c r="E191" s="10">
        <f>SUM(F191+H191)</f>
        <v>529700</v>
      </c>
      <c r="F191" s="10">
        <v>529700</v>
      </c>
      <c r="G191" s="10">
        <v>484400</v>
      </c>
      <c r="H191" s="10"/>
      <c r="I191" s="81"/>
      <c r="J191" s="81"/>
      <c r="K191" s="81"/>
      <c r="L191" s="83"/>
    </row>
    <row r="192" spans="1:12" ht="21" customHeight="1" x14ac:dyDescent="0.25">
      <c r="A192" s="133"/>
      <c r="B192" s="139"/>
      <c r="C192" s="5" t="s">
        <v>358</v>
      </c>
      <c r="D192" s="45" t="s">
        <v>322</v>
      </c>
      <c r="E192" s="49">
        <f>SUM(F192+H192)</f>
        <v>35000</v>
      </c>
      <c r="F192" s="45"/>
      <c r="G192" s="45"/>
      <c r="H192" s="45">
        <v>35000</v>
      </c>
      <c r="I192" s="81"/>
      <c r="J192" s="81"/>
      <c r="K192" s="81"/>
      <c r="L192" s="83"/>
    </row>
    <row r="193" spans="1:12" ht="18" customHeight="1" x14ac:dyDescent="0.25">
      <c r="A193" s="134"/>
      <c r="B193" s="140"/>
      <c r="C193" s="5" t="s">
        <v>459</v>
      </c>
      <c r="D193" s="10" t="s">
        <v>56</v>
      </c>
      <c r="E193" s="10">
        <f>SUM(F193+H193)</f>
        <v>3248</v>
      </c>
      <c r="F193" s="10">
        <v>3248</v>
      </c>
      <c r="G193" s="10">
        <v>3200</v>
      </c>
      <c r="H193" s="10"/>
      <c r="I193" s="81"/>
      <c r="J193" s="81"/>
      <c r="K193" s="81"/>
      <c r="L193" s="83"/>
    </row>
    <row r="194" spans="1:12" x14ac:dyDescent="0.25">
      <c r="A194" s="143" t="s">
        <v>151</v>
      </c>
      <c r="B194" s="144"/>
      <c r="C194" s="16" t="s">
        <v>152</v>
      </c>
      <c r="D194" s="16"/>
      <c r="E194" s="17">
        <f>SUM(E196:E199)</f>
        <v>458474.75</v>
      </c>
      <c r="F194" s="17">
        <f>SUM(F196:F199)</f>
        <v>438474.75</v>
      </c>
      <c r="G194" s="17">
        <f>SUM(G196:G199)</f>
        <v>317090</v>
      </c>
      <c r="H194" s="17">
        <f>SUM(H196:H199)</f>
        <v>20000</v>
      </c>
      <c r="I194" s="81"/>
      <c r="J194" s="81"/>
      <c r="K194" s="81"/>
      <c r="L194" s="83"/>
    </row>
    <row r="195" spans="1:12" x14ac:dyDescent="0.25">
      <c r="A195" s="6"/>
      <c r="B195" s="145" t="s">
        <v>18</v>
      </c>
      <c r="C195" s="146"/>
      <c r="D195" s="146"/>
      <c r="E195" s="146"/>
      <c r="F195" s="146"/>
      <c r="G195" s="146"/>
      <c r="H195" s="147"/>
      <c r="I195" s="81"/>
      <c r="J195" s="81"/>
      <c r="K195" s="81"/>
      <c r="L195" s="83"/>
    </row>
    <row r="196" spans="1:12" ht="15" customHeight="1" x14ac:dyDescent="0.25">
      <c r="A196" s="132" t="s">
        <v>30</v>
      </c>
      <c r="B196" s="152" t="s">
        <v>31</v>
      </c>
      <c r="C196" s="5" t="s">
        <v>153</v>
      </c>
      <c r="D196" s="5" t="s">
        <v>56</v>
      </c>
      <c r="E196" s="10">
        <f>SUM(F196+H196)</f>
        <v>397285</v>
      </c>
      <c r="F196" s="10">
        <v>397285</v>
      </c>
      <c r="G196" s="10">
        <v>291790</v>
      </c>
      <c r="H196" s="10"/>
      <c r="I196" s="81"/>
      <c r="J196" s="72"/>
      <c r="K196" s="81"/>
      <c r="L196" s="83"/>
    </row>
    <row r="197" spans="1:12" ht="15" customHeight="1" x14ac:dyDescent="0.25">
      <c r="A197" s="133"/>
      <c r="B197" s="153"/>
      <c r="C197" s="5" t="s">
        <v>154</v>
      </c>
      <c r="D197" s="45" t="s">
        <v>322</v>
      </c>
      <c r="E197" s="49">
        <f>SUM(F197+H197)</f>
        <v>25000</v>
      </c>
      <c r="F197" s="45">
        <v>5000</v>
      </c>
      <c r="G197" s="45"/>
      <c r="H197" s="45">
        <v>20000</v>
      </c>
      <c r="I197" s="81"/>
      <c r="J197" s="72"/>
      <c r="K197" s="81"/>
      <c r="L197" s="83"/>
    </row>
    <row r="198" spans="1:12" ht="22.5" customHeight="1" x14ac:dyDescent="0.25">
      <c r="A198" s="134"/>
      <c r="B198" s="154"/>
      <c r="C198" s="5" t="s">
        <v>434</v>
      </c>
      <c r="D198" s="5" t="s">
        <v>58</v>
      </c>
      <c r="E198" s="10">
        <f>SUM(F198+H198)</f>
        <v>35000</v>
      </c>
      <c r="F198" s="10">
        <v>35000</v>
      </c>
      <c r="G198" s="10">
        <v>25300</v>
      </c>
      <c r="H198" s="10"/>
      <c r="I198" s="81"/>
      <c r="J198" s="81"/>
      <c r="K198" s="81"/>
      <c r="L198" s="83"/>
    </row>
    <row r="199" spans="1:12" ht="36.75" customHeight="1" x14ac:dyDescent="0.25">
      <c r="A199" s="111" t="s">
        <v>180</v>
      </c>
      <c r="B199" s="117" t="s">
        <v>181</v>
      </c>
      <c r="C199" s="5" t="s">
        <v>472</v>
      </c>
      <c r="D199" s="116" t="s">
        <v>468</v>
      </c>
      <c r="E199" s="114">
        <f>SUM(F199+H199)</f>
        <v>1189.75</v>
      </c>
      <c r="F199" s="114">
        <v>1189.75</v>
      </c>
      <c r="G199" s="114"/>
      <c r="H199" s="114"/>
      <c r="I199" s="81"/>
      <c r="J199" s="81"/>
      <c r="K199" s="81"/>
      <c r="L199" s="83"/>
    </row>
    <row r="200" spans="1:12" x14ac:dyDescent="0.25">
      <c r="A200" s="166" t="s">
        <v>155</v>
      </c>
      <c r="B200" s="167"/>
      <c r="C200" s="16" t="s">
        <v>156</v>
      </c>
      <c r="D200" s="16"/>
      <c r="E200" s="17">
        <f>SUM(E202:E205)</f>
        <v>440005.31</v>
      </c>
      <c r="F200" s="17">
        <f>SUM(F202:F205)</f>
        <v>436005.31</v>
      </c>
      <c r="G200" s="17">
        <f>SUM(G202:G205)</f>
        <v>295000</v>
      </c>
      <c r="H200" s="17">
        <f>SUM(H202:H205)</f>
        <v>4000</v>
      </c>
      <c r="I200" s="81"/>
      <c r="J200" s="81"/>
      <c r="K200" s="81"/>
      <c r="L200" s="83"/>
    </row>
    <row r="201" spans="1:12" x14ac:dyDescent="0.25">
      <c r="A201" s="5"/>
      <c r="B201" s="145" t="s">
        <v>18</v>
      </c>
      <c r="C201" s="146"/>
      <c r="D201" s="146"/>
      <c r="E201" s="146"/>
      <c r="F201" s="146"/>
      <c r="G201" s="146"/>
      <c r="H201" s="147"/>
      <c r="I201" s="81"/>
      <c r="J201" s="81"/>
      <c r="K201" s="81"/>
      <c r="L201" s="83"/>
    </row>
    <row r="202" spans="1:12" ht="18" customHeight="1" x14ac:dyDescent="0.25">
      <c r="A202" s="93" t="s">
        <v>14</v>
      </c>
      <c r="B202" s="84" t="s">
        <v>15</v>
      </c>
      <c r="C202" s="5" t="s">
        <v>383</v>
      </c>
      <c r="D202" s="10" t="s">
        <v>57</v>
      </c>
      <c r="E202" s="10">
        <f>SUM(F202+H202)</f>
        <v>0</v>
      </c>
      <c r="F202" s="86"/>
      <c r="G202" s="85"/>
      <c r="H202" s="85"/>
      <c r="I202" s="81"/>
      <c r="J202" s="81"/>
      <c r="K202" s="81"/>
      <c r="L202" s="83"/>
    </row>
    <row r="203" spans="1:12" x14ac:dyDescent="0.25">
      <c r="A203" s="132" t="s">
        <v>30</v>
      </c>
      <c r="B203" s="152" t="s">
        <v>31</v>
      </c>
      <c r="C203" s="5" t="s">
        <v>359</v>
      </c>
      <c r="D203" s="5" t="s">
        <v>56</v>
      </c>
      <c r="E203" s="10">
        <f>SUM(F203+H203)</f>
        <v>150000</v>
      </c>
      <c r="F203" s="10">
        <v>150000</v>
      </c>
      <c r="G203" s="10">
        <v>135000</v>
      </c>
      <c r="H203" s="10"/>
      <c r="I203" s="83"/>
      <c r="J203" s="83"/>
      <c r="K203" s="83"/>
      <c r="L203" s="83"/>
    </row>
    <row r="204" spans="1:12" x14ac:dyDescent="0.25">
      <c r="A204" s="133"/>
      <c r="B204" s="153"/>
      <c r="C204" s="5" t="s">
        <v>393</v>
      </c>
      <c r="D204" s="59" t="s">
        <v>323</v>
      </c>
      <c r="E204" s="60">
        <f>SUM(F204+H204)</f>
        <v>90005.31</v>
      </c>
      <c r="F204" s="60">
        <v>86005.31</v>
      </c>
      <c r="G204" s="60"/>
      <c r="H204" s="60">
        <v>4000</v>
      </c>
      <c r="I204" s="83"/>
      <c r="J204" s="83"/>
      <c r="K204" s="83"/>
      <c r="L204" s="83"/>
    </row>
    <row r="205" spans="1:12" ht="23.25" customHeight="1" x14ac:dyDescent="0.25">
      <c r="A205" s="134"/>
      <c r="B205" s="154"/>
      <c r="C205" s="5" t="s">
        <v>394</v>
      </c>
      <c r="D205" s="5" t="s">
        <v>58</v>
      </c>
      <c r="E205" s="10">
        <f>SUM(F205+H205)</f>
        <v>200000</v>
      </c>
      <c r="F205" s="10">
        <v>200000</v>
      </c>
      <c r="G205" s="10">
        <v>160000</v>
      </c>
      <c r="H205" s="10"/>
      <c r="I205" s="83"/>
      <c r="J205" s="83"/>
      <c r="K205" s="83"/>
      <c r="L205" s="83"/>
    </row>
    <row r="206" spans="1:12" ht="26.25" customHeight="1" x14ac:dyDescent="0.25">
      <c r="A206" s="161" t="s">
        <v>157</v>
      </c>
      <c r="B206" s="162"/>
      <c r="C206" s="16" t="s">
        <v>158</v>
      </c>
      <c r="D206" s="16"/>
      <c r="E206" s="17">
        <f>SUM(E208:E210)</f>
        <v>730949</v>
      </c>
      <c r="F206" s="17">
        <f>SUM(F208:F210)</f>
        <v>715949</v>
      </c>
      <c r="G206" s="17">
        <f>SUM(G208:G210)</f>
        <v>582397</v>
      </c>
      <c r="H206" s="17"/>
      <c r="I206" s="83"/>
      <c r="J206" s="83"/>
      <c r="K206" s="83"/>
      <c r="L206" s="83"/>
    </row>
    <row r="207" spans="1:12" ht="17.25" customHeight="1" x14ac:dyDescent="0.25">
      <c r="A207" s="23"/>
      <c r="B207" s="163" t="s">
        <v>18</v>
      </c>
      <c r="C207" s="164"/>
      <c r="D207" s="164"/>
      <c r="E207" s="164"/>
      <c r="F207" s="164"/>
      <c r="G207" s="164"/>
      <c r="H207" s="165"/>
      <c r="I207" s="83"/>
      <c r="J207" s="83"/>
      <c r="K207" s="83"/>
      <c r="L207" s="83"/>
    </row>
    <row r="208" spans="1:12" ht="15" customHeight="1" x14ac:dyDescent="0.25">
      <c r="A208" s="132" t="s">
        <v>30</v>
      </c>
      <c r="B208" s="152" t="s">
        <v>31</v>
      </c>
      <c r="C208" s="5" t="s">
        <v>331</v>
      </c>
      <c r="D208" s="5" t="s">
        <v>56</v>
      </c>
      <c r="E208" s="10">
        <f>SUM(F208+H208)</f>
        <v>708949</v>
      </c>
      <c r="F208" s="10">
        <v>708949</v>
      </c>
      <c r="G208" s="10">
        <v>582397</v>
      </c>
      <c r="H208" s="10"/>
      <c r="I208" s="81"/>
      <c r="J208" s="83"/>
      <c r="K208" s="83"/>
      <c r="L208" s="83"/>
    </row>
    <row r="209" spans="1:12" ht="15" customHeight="1" x14ac:dyDescent="0.25">
      <c r="A209" s="133"/>
      <c r="B209" s="153"/>
      <c r="C209" s="5" t="s">
        <v>159</v>
      </c>
      <c r="D209" s="45" t="s">
        <v>322</v>
      </c>
      <c r="E209" s="49">
        <f>SUM(F209+H209)</f>
        <v>15000</v>
      </c>
      <c r="F209" s="45"/>
      <c r="G209" s="45"/>
      <c r="H209" s="45">
        <v>15000</v>
      </c>
      <c r="I209" s="81"/>
      <c r="J209" s="83"/>
      <c r="K209" s="83"/>
      <c r="L209" s="83"/>
    </row>
    <row r="210" spans="1:12" ht="24" customHeight="1" x14ac:dyDescent="0.25">
      <c r="A210" s="134"/>
      <c r="B210" s="154"/>
      <c r="C210" s="5" t="s">
        <v>435</v>
      </c>
      <c r="D210" s="5" t="s">
        <v>58</v>
      </c>
      <c r="E210" s="10">
        <f>SUM(F210+H210)</f>
        <v>7000</v>
      </c>
      <c r="F210" s="10">
        <v>7000</v>
      </c>
      <c r="G210" s="10"/>
      <c r="H210" s="10"/>
      <c r="I210" s="83"/>
      <c r="J210" s="83"/>
      <c r="K210" s="83"/>
      <c r="L210" s="83"/>
    </row>
    <row r="211" spans="1:12" ht="23.25" customHeight="1" x14ac:dyDescent="0.25">
      <c r="A211" s="177" t="s">
        <v>174</v>
      </c>
      <c r="B211" s="178"/>
      <c r="C211" s="16" t="s">
        <v>161</v>
      </c>
      <c r="D211" s="16"/>
      <c r="E211" s="17">
        <f>SUM(E213:E216)</f>
        <v>100724.9</v>
      </c>
      <c r="F211" s="17">
        <f>SUM(F213:F216)</f>
        <v>96724.9</v>
      </c>
      <c r="G211" s="17">
        <f>SUM(G213:G216)</f>
        <v>67699</v>
      </c>
      <c r="H211" s="17">
        <f>SUM(H213:H216)</f>
        <v>4000</v>
      </c>
      <c r="I211" s="83"/>
      <c r="J211" s="83"/>
      <c r="K211" s="83"/>
      <c r="L211" s="83"/>
    </row>
    <row r="212" spans="1:12" x14ac:dyDescent="0.25">
      <c r="A212" s="94"/>
      <c r="B212" s="158" t="s">
        <v>18</v>
      </c>
      <c r="C212" s="159"/>
      <c r="D212" s="159"/>
      <c r="E212" s="159"/>
      <c r="F212" s="159"/>
      <c r="G212" s="159"/>
      <c r="H212" s="160"/>
      <c r="I212" s="83"/>
      <c r="J212" s="83"/>
      <c r="K212" s="83"/>
      <c r="L212" s="83"/>
    </row>
    <row r="213" spans="1:12" x14ac:dyDescent="0.25">
      <c r="A213" s="132" t="s">
        <v>30</v>
      </c>
      <c r="B213" s="152" t="s">
        <v>31</v>
      </c>
      <c r="C213" s="9" t="s">
        <v>436</v>
      </c>
      <c r="D213" s="5" t="s">
        <v>56</v>
      </c>
      <c r="E213" s="10">
        <f>SUM(F213+H213)</f>
        <v>87544</v>
      </c>
      <c r="F213" s="10">
        <v>87544</v>
      </c>
      <c r="G213" s="10">
        <v>67144</v>
      </c>
      <c r="H213" s="10"/>
      <c r="I213" s="83"/>
      <c r="J213" s="83"/>
      <c r="K213" s="83"/>
      <c r="L213" s="83"/>
    </row>
    <row r="214" spans="1:12" x14ac:dyDescent="0.25">
      <c r="A214" s="133"/>
      <c r="B214" s="153"/>
      <c r="C214" s="5" t="s">
        <v>162</v>
      </c>
      <c r="D214" s="45" t="s">
        <v>322</v>
      </c>
      <c r="E214" s="49">
        <f>SUM(F214+H214)</f>
        <v>5000</v>
      </c>
      <c r="F214" s="45">
        <v>2000</v>
      </c>
      <c r="G214" s="45"/>
      <c r="H214" s="45">
        <v>3000</v>
      </c>
      <c r="I214" s="83"/>
      <c r="J214" s="83"/>
      <c r="K214" s="83"/>
      <c r="L214" s="83"/>
    </row>
    <row r="215" spans="1:12" x14ac:dyDescent="0.25">
      <c r="A215" s="133"/>
      <c r="B215" s="153"/>
      <c r="C215" s="5" t="s">
        <v>377</v>
      </c>
      <c r="D215" s="59" t="s">
        <v>323</v>
      </c>
      <c r="E215" s="60">
        <f>SUM(F215+H215)</f>
        <v>180.9</v>
      </c>
      <c r="F215" s="60">
        <v>180.9</v>
      </c>
      <c r="G215" s="60"/>
      <c r="H215" s="60"/>
      <c r="I215" s="83"/>
      <c r="J215" s="83"/>
      <c r="K215" s="83"/>
      <c r="L215" s="83"/>
    </row>
    <row r="216" spans="1:12" ht="22.5" customHeight="1" x14ac:dyDescent="0.25">
      <c r="A216" s="134"/>
      <c r="B216" s="154"/>
      <c r="C216" s="5" t="s">
        <v>489</v>
      </c>
      <c r="D216" s="5" t="s">
        <v>58</v>
      </c>
      <c r="E216" s="10">
        <f>SUM(F216+H216)</f>
        <v>8000</v>
      </c>
      <c r="F216" s="10">
        <v>7000</v>
      </c>
      <c r="G216" s="10">
        <v>555</v>
      </c>
      <c r="H216" s="10">
        <v>1000</v>
      </c>
      <c r="I216" s="83"/>
      <c r="J216" s="83"/>
      <c r="K216" s="83"/>
      <c r="L216" s="83"/>
    </row>
    <row r="217" spans="1:12" ht="27" customHeight="1" x14ac:dyDescent="0.25">
      <c r="A217" s="161" t="s">
        <v>160</v>
      </c>
      <c r="B217" s="162"/>
      <c r="C217" s="16" t="s">
        <v>163</v>
      </c>
      <c r="D217" s="8"/>
      <c r="E217" s="17">
        <f>SUM(E219:E223)</f>
        <v>430542</v>
      </c>
      <c r="F217" s="17">
        <f>SUM(F219:F223)</f>
        <v>430542</v>
      </c>
      <c r="G217" s="17">
        <f>SUM(G219:G223)</f>
        <v>305436</v>
      </c>
      <c r="H217" s="17">
        <f>SUM(H219:H223)</f>
        <v>0</v>
      </c>
      <c r="I217" s="83"/>
      <c r="J217" s="83"/>
      <c r="K217" s="83"/>
      <c r="L217" s="83"/>
    </row>
    <row r="218" spans="1:12" x14ac:dyDescent="0.25">
      <c r="A218" s="6"/>
      <c r="B218" s="145" t="s">
        <v>18</v>
      </c>
      <c r="C218" s="146"/>
      <c r="D218" s="146"/>
      <c r="E218" s="146"/>
      <c r="F218" s="146"/>
      <c r="G218" s="146"/>
      <c r="H218" s="147"/>
      <c r="I218" s="83"/>
      <c r="J218" s="83"/>
      <c r="K218" s="83"/>
      <c r="L218" s="83"/>
    </row>
    <row r="219" spans="1:12" ht="15" customHeight="1" x14ac:dyDescent="0.25">
      <c r="A219" s="179" t="s">
        <v>32</v>
      </c>
      <c r="B219" s="150" t="s">
        <v>33</v>
      </c>
      <c r="C219" s="5" t="s">
        <v>164</v>
      </c>
      <c r="D219" s="5" t="s">
        <v>56</v>
      </c>
      <c r="E219" s="10">
        <f>SUM(F219+H219)</f>
        <v>62442</v>
      </c>
      <c r="F219" s="10">
        <v>62442</v>
      </c>
      <c r="G219" s="10">
        <v>54660</v>
      </c>
      <c r="H219" s="10"/>
      <c r="I219" s="83"/>
      <c r="J219" s="83"/>
      <c r="K219" s="83"/>
      <c r="L219" s="83"/>
    </row>
    <row r="220" spans="1:12" ht="15" customHeight="1" x14ac:dyDescent="0.25">
      <c r="A220" s="179"/>
      <c r="B220" s="155"/>
      <c r="C220" s="5" t="s">
        <v>165</v>
      </c>
      <c r="D220" s="59" t="s">
        <v>323</v>
      </c>
      <c r="E220" s="60">
        <f>SUM(F220+H220)</f>
        <v>5300</v>
      </c>
      <c r="F220" s="60">
        <v>5300</v>
      </c>
      <c r="G220" s="60"/>
      <c r="H220" s="60"/>
      <c r="I220" s="83"/>
      <c r="J220" s="83"/>
      <c r="K220" s="83"/>
      <c r="L220" s="83"/>
    </row>
    <row r="221" spans="1:12" x14ac:dyDescent="0.25">
      <c r="A221" s="179"/>
      <c r="B221" s="155"/>
      <c r="C221" s="5" t="s">
        <v>330</v>
      </c>
      <c r="D221" s="5" t="s">
        <v>58</v>
      </c>
      <c r="E221" s="10">
        <f>SUM(F221+H221)</f>
        <v>16000</v>
      </c>
      <c r="F221" s="10">
        <v>16000</v>
      </c>
      <c r="G221" s="10">
        <v>9870</v>
      </c>
      <c r="H221" s="10"/>
      <c r="I221" s="83"/>
      <c r="J221" s="83"/>
      <c r="K221" s="83"/>
      <c r="L221" s="83"/>
    </row>
    <row r="222" spans="1:12" x14ac:dyDescent="0.25">
      <c r="A222" s="179"/>
      <c r="B222" s="155"/>
      <c r="C222" s="5" t="s">
        <v>373</v>
      </c>
      <c r="D222" s="45" t="s">
        <v>322</v>
      </c>
      <c r="E222" s="49">
        <f>SUM(F222+H222)</f>
        <v>0</v>
      </c>
      <c r="F222" s="45"/>
      <c r="G222" s="45"/>
      <c r="H222" s="45"/>
      <c r="I222" s="83"/>
      <c r="J222" s="83"/>
      <c r="K222" s="83"/>
      <c r="L222" s="83"/>
    </row>
    <row r="223" spans="1:12" x14ac:dyDescent="0.25">
      <c r="A223" s="179"/>
      <c r="B223" s="151"/>
      <c r="C223" s="5" t="s">
        <v>437</v>
      </c>
      <c r="D223" s="5" t="s">
        <v>57</v>
      </c>
      <c r="E223" s="10">
        <f>SUM(F223+H223)</f>
        <v>346800</v>
      </c>
      <c r="F223" s="10">
        <v>346800</v>
      </c>
      <c r="G223" s="10">
        <v>240906</v>
      </c>
      <c r="H223" s="10"/>
      <c r="I223" s="83"/>
      <c r="J223" s="83"/>
      <c r="K223" s="83"/>
      <c r="L223" s="83"/>
    </row>
    <row r="224" spans="1:12" x14ac:dyDescent="0.25">
      <c r="A224" s="143" t="s">
        <v>400</v>
      </c>
      <c r="B224" s="144"/>
      <c r="C224" s="16" t="s">
        <v>166</v>
      </c>
      <c r="D224" s="16"/>
      <c r="E224" s="17">
        <f>SUM(E226:E228)</f>
        <v>242100</v>
      </c>
      <c r="F224" s="17">
        <f>SUM(F226:F228)</f>
        <v>183600</v>
      </c>
      <c r="G224" s="17">
        <f>SUM(G226:G228)</f>
        <v>104810</v>
      </c>
      <c r="H224" s="17">
        <f>SUM(H226:H228)</f>
        <v>58500</v>
      </c>
      <c r="I224" s="83"/>
      <c r="J224" s="83"/>
      <c r="K224" s="83"/>
      <c r="L224" s="83"/>
    </row>
    <row r="225" spans="1:12" x14ac:dyDescent="0.25">
      <c r="A225" s="6"/>
      <c r="B225" s="145" t="s">
        <v>18</v>
      </c>
      <c r="C225" s="146"/>
      <c r="D225" s="146"/>
      <c r="E225" s="146"/>
      <c r="F225" s="146"/>
      <c r="G225" s="146"/>
      <c r="H225" s="147"/>
      <c r="I225" s="81"/>
      <c r="J225" s="81"/>
      <c r="K225" s="81"/>
      <c r="L225" s="83"/>
    </row>
    <row r="226" spans="1:12" ht="14.25" customHeight="1" x14ac:dyDescent="0.25">
      <c r="A226" s="132" t="s">
        <v>30</v>
      </c>
      <c r="B226" s="150" t="s">
        <v>31</v>
      </c>
      <c r="C226" s="5" t="s">
        <v>169</v>
      </c>
      <c r="D226" s="5" t="s">
        <v>56</v>
      </c>
      <c r="E226" s="68">
        <f>SUM(F226+H226)</f>
        <v>140100</v>
      </c>
      <c r="F226" s="68">
        <v>140100</v>
      </c>
      <c r="G226" s="68">
        <v>104810</v>
      </c>
      <c r="H226" s="68"/>
      <c r="I226" s="81"/>
      <c r="J226" s="72"/>
      <c r="K226" s="81"/>
      <c r="L226" s="83"/>
    </row>
    <row r="227" spans="1:12" ht="12" customHeight="1" x14ac:dyDescent="0.25">
      <c r="A227" s="133"/>
      <c r="B227" s="155"/>
      <c r="C227" s="5" t="s">
        <v>170</v>
      </c>
      <c r="D227" s="5" t="s">
        <v>58</v>
      </c>
      <c r="E227" s="68">
        <f>SUM(F227+H227)</f>
        <v>7000</v>
      </c>
      <c r="F227" s="68">
        <v>3500</v>
      </c>
      <c r="G227" s="68"/>
      <c r="H227" s="68">
        <v>3500</v>
      </c>
      <c r="I227" s="81"/>
      <c r="J227" s="81"/>
      <c r="K227" s="81"/>
      <c r="L227" s="83"/>
    </row>
    <row r="228" spans="1:12" ht="14.25" customHeight="1" x14ac:dyDescent="0.25">
      <c r="A228" s="134"/>
      <c r="B228" s="151"/>
      <c r="C228" s="5" t="s">
        <v>171</v>
      </c>
      <c r="D228" s="45" t="s">
        <v>322</v>
      </c>
      <c r="E228" s="49">
        <f>SUM(F228+H228)</f>
        <v>95000</v>
      </c>
      <c r="F228" s="45">
        <v>40000</v>
      </c>
      <c r="G228" s="45"/>
      <c r="H228" s="45">
        <v>55000</v>
      </c>
      <c r="I228" s="81"/>
      <c r="J228" s="81"/>
      <c r="K228" s="81"/>
      <c r="L228" s="83"/>
    </row>
    <row r="229" spans="1:12" x14ac:dyDescent="0.25">
      <c r="A229" s="143" t="s">
        <v>401</v>
      </c>
      <c r="B229" s="144"/>
      <c r="C229" s="16" t="s">
        <v>168</v>
      </c>
      <c r="D229" s="16"/>
      <c r="E229" s="17">
        <f>SUM(E231:E234)</f>
        <v>440308</v>
      </c>
      <c r="F229" s="17">
        <f>SUM(F231:F234)</f>
        <v>435308</v>
      </c>
      <c r="G229" s="17">
        <f>SUM(G231:G234)</f>
        <v>227704</v>
      </c>
      <c r="H229" s="17">
        <f>SUM(H231:H234)</f>
        <v>5000</v>
      </c>
      <c r="I229" s="81"/>
      <c r="J229" s="81"/>
      <c r="K229" s="81"/>
      <c r="L229" s="83"/>
    </row>
    <row r="230" spans="1:12" ht="21" customHeight="1" x14ac:dyDescent="0.25">
      <c r="A230" s="5"/>
      <c r="B230" s="145" t="s">
        <v>18</v>
      </c>
      <c r="C230" s="146"/>
      <c r="D230" s="146"/>
      <c r="E230" s="146"/>
      <c r="F230" s="146"/>
      <c r="G230" s="146"/>
      <c r="H230" s="147"/>
      <c r="I230" s="81"/>
      <c r="J230" s="81"/>
      <c r="K230" s="81"/>
      <c r="L230" s="83"/>
    </row>
    <row r="231" spans="1:12" ht="24" customHeight="1" x14ac:dyDescent="0.25">
      <c r="A231" s="132" t="s">
        <v>30</v>
      </c>
      <c r="B231" s="150" t="s">
        <v>31</v>
      </c>
      <c r="C231" s="5" t="s">
        <v>173</v>
      </c>
      <c r="D231" s="5" t="s">
        <v>56</v>
      </c>
      <c r="E231" s="68">
        <f>SUM(F231+H231)</f>
        <v>120000</v>
      </c>
      <c r="F231" s="68">
        <v>120000</v>
      </c>
      <c r="G231" s="68">
        <v>54904</v>
      </c>
      <c r="H231" s="68"/>
      <c r="I231" s="81"/>
      <c r="J231" s="81"/>
      <c r="K231" s="81"/>
      <c r="L231" s="83"/>
    </row>
    <row r="232" spans="1:12" ht="19.5" customHeight="1" x14ac:dyDescent="0.25">
      <c r="A232" s="133"/>
      <c r="B232" s="155"/>
      <c r="C232" s="5" t="s">
        <v>175</v>
      </c>
      <c r="D232" s="45" t="s">
        <v>322</v>
      </c>
      <c r="E232" s="49">
        <f>SUM(F232+H232)</f>
        <v>15000</v>
      </c>
      <c r="F232" s="45">
        <v>15000</v>
      </c>
      <c r="G232" s="45"/>
      <c r="H232" s="45"/>
      <c r="I232" s="81"/>
      <c r="J232" s="81"/>
      <c r="K232" s="81"/>
      <c r="L232" s="83"/>
    </row>
    <row r="233" spans="1:12" ht="22.5" customHeight="1" x14ac:dyDescent="0.25">
      <c r="A233" s="134"/>
      <c r="B233" s="151"/>
      <c r="C233" s="5" t="s">
        <v>438</v>
      </c>
      <c r="D233" s="5" t="s">
        <v>58</v>
      </c>
      <c r="E233" s="68">
        <f>SUM(F233+H233)</f>
        <v>304000</v>
      </c>
      <c r="F233" s="68">
        <v>299000</v>
      </c>
      <c r="G233" s="68">
        <v>172800</v>
      </c>
      <c r="H233" s="68">
        <v>5000</v>
      </c>
      <c r="I233" s="83"/>
      <c r="J233" s="83"/>
      <c r="K233" s="83"/>
      <c r="L233" s="83"/>
    </row>
    <row r="234" spans="1:12" ht="30.75" customHeight="1" x14ac:dyDescent="0.25">
      <c r="A234" s="111" t="s">
        <v>180</v>
      </c>
      <c r="B234" s="117" t="s">
        <v>181</v>
      </c>
      <c r="C234" s="5" t="s">
        <v>473</v>
      </c>
      <c r="D234" s="116" t="s">
        <v>468</v>
      </c>
      <c r="E234" s="114">
        <f>SUM(F234+H234)</f>
        <v>1308</v>
      </c>
      <c r="F234" s="114">
        <v>1308</v>
      </c>
      <c r="G234" s="114"/>
      <c r="H234" s="114"/>
      <c r="I234" s="83"/>
      <c r="J234" s="83"/>
      <c r="K234" s="83"/>
      <c r="L234" s="83"/>
    </row>
    <row r="235" spans="1:12" x14ac:dyDescent="0.25">
      <c r="A235" s="143" t="s">
        <v>395</v>
      </c>
      <c r="B235" s="144"/>
      <c r="C235" s="16" t="s">
        <v>172</v>
      </c>
      <c r="D235" s="16"/>
      <c r="E235" s="17">
        <f>SUM(E237:E241)</f>
        <v>913963.21</v>
      </c>
      <c r="F235" s="17">
        <f>SUM(F237:F241)</f>
        <v>887863.21</v>
      </c>
      <c r="G235" s="17">
        <f>SUM(G237:G241)</f>
        <v>609519</v>
      </c>
      <c r="H235" s="17">
        <f>SUM(H237:H241)</f>
        <v>26100</v>
      </c>
      <c r="I235" s="81"/>
      <c r="J235" s="83"/>
      <c r="K235" s="83"/>
      <c r="L235" s="83"/>
    </row>
    <row r="236" spans="1:12" x14ac:dyDescent="0.25">
      <c r="A236" s="6"/>
      <c r="B236" s="145" t="s">
        <v>18</v>
      </c>
      <c r="C236" s="146"/>
      <c r="D236" s="146"/>
      <c r="E236" s="146"/>
      <c r="F236" s="146"/>
      <c r="G236" s="146"/>
      <c r="H236" s="147"/>
      <c r="I236" s="81"/>
      <c r="J236" s="83"/>
      <c r="K236" s="83"/>
      <c r="L236" s="83"/>
    </row>
    <row r="237" spans="1:12" ht="24.75" customHeight="1" x14ac:dyDescent="0.25">
      <c r="A237" s="132" t="s">
        <v>26</v>
      </c>
      <c r="B237" s="150" t="s">
        <v>27</v>
      </c>
      <c r="C237" s="5" t="s">
        <v>176</v>
      </c>
      <c r="D237" s="5" t="s">
        <v>56</v>
      </c>
      <c r="E237" s="10">
        <f>SUM(F237+H237)</f>
        <v>447831</v>
      </c>
      <c r="F237" s="10">
        <v>447831</v>
      </c>
      <c r="G237" s="10">
        <v>399945</v>
      </c>
      <c r="H237" s="10"/>
      <c r="I237" s="81"/>
      <c r="J237" s="72"/>
      <c r="K237" s="83"/>
      <c r="L237" s="83"/>
    </row>
    <row r="238" spans="1:12" ht="24.75" customHeight="1" x14ac:dyDescent="0.25">
      <c r="A238" s="133"/>
      <c r="B238" s="155"/>
      <c r="C238" s="5" t="s">
        <v>399</v>
      </c>
      <c r="D238" s="59" t="s">
        <v>323</v>
      </c>
      <c r="E238" s="60">
        <f>SUM(F238+H238)</f>
        <v>38208.21</v>
      </c>
      <c r="F238" s="60">
        <v>38208.21</v>
      </c>
      <c r="G238" s="60"/>
      <c r="H238" s="60"/>
      <c r="I238" s="81"/>
      <c r="J238" s="72"/>
      <c r="K238" s="83"/>
      <c r="L238" s="83"/>
    </row>
    <row r="239" spans="1:12" ht="29.25" customHeight="1" x14ac:dyDescent="0.25">
      <c r="A239" s="133"/>
      <c r="B239" s="155"/>
      <c r="C239" s="5" t="s">
        <v>402</v>
      </c>
      <c r="D239" s="5" t="s">
        <v>58</v>
      </c>
      <c r="E239" s="10">
        <f>SUM(F239+H239)</f>
        <v>332924</v>
      </c>
      <c r="F239" s="10">
        <v>325824</v>
      </c>
      <c r="G239" s="10">
        <v>170729</v>
      </c>
      <c r="H239" s="10">
        <v>7100</v>
      </c>
      <c r="I239" s="81"/>
      <c r="J239" s="83"/>
      <c r="K239" s="83"/>
      <c r="L239" s="83"/>
    </row>
    <row r="240" spans="1:12" ht="15.75" customHeight="1" x14ac:dyDescent="0.25">
      <c r="A240" s="133"/>
      <c r="B240" s="155"/>
      <c r="C240" s="5" t="s">
        <v>403</v>
      </c>
      <c r="D240" s="45" t="s">
        <v>322</v>
      </c>
      <c r="E240" s="49">
        <f>SUM(F240+H240)</f>
        <v>25000</v>
      </c>
      <c r="F240" s="45">
        <v>6000</v>
      </c>
      <c r="G240" s="45"/>
      <c r="H240" s="45">
        <v>19000</v>
      </c>
      <c r="I240" s="81"/>
      <c r="J240" s="83"/>
      <c r="K240" s="83"/>
      <c r="L240" s="83"/>
    </row>
    <row r="241" spans="1:12" x14ac:dyDescent="0.25">
      <c r="A241" s="134"/>
      <c r="B241" s="151"/>
      <c r="C241" s="5" t="s">
        <v>439</v>
      </c>
      <c r="D241" s="5" t="s">
        <v>57</v>
      </c>
      <c r="E241" s="10">
        <f>SUM(F241+H241)</f>
        <v>70000</v>
      </c>
      <c r="F241" s="10">
        <v>70000</v>
      </c>
      <c r="G241" s="10">
        <v>38845</v>
      </c>
      <c r="H241" s="10"/>
      <c r="I241" s="81"/>
      <c r="J241" s="83"/>
      <c r="K241" s="83"/>
      <c r="L241" s="83"/>
    </row>
    <row r="242" spans="1:12" ht="13.5" customHeight="1" x14ac:dyDescent="0.25">
      <c r="A242" s="143" t="s">
        <v>167</v>
      </c>
      <c r="B242" s="144"/>
      <c r="C242" s="16" t="s">
        <v>178</v>
      </c>
      <c r="D242" s="16"/>
      <c r="E242" s="17">
        <f>SUM(E244:E244)</f>
        <v>571804</v>
      </c>
      <c r="F242" s="17">
        <f>SUM(F244:F244)</f>
        <v>571804</v>
      </c>
      <c r="G242" s="17">
        <f>SUM(G244:G244)</f>
        <v>534346</v>
      </c>
      <c r="H242" s="17">
        <f>SUM(H244:H244)</f>
        <v>0</v>
      </c>
      <c r="I242" s="81"/>
      <c r="J242" s="72"/>
      <c r="K242" s="83"/>
      <c r="L242" s="83"/>
    </row>
    <row r="243" spans="1:12" ht="13.5" customHeight="1" x14ac:dyDescent="0.25">
      <c r="A243" s="6"/>
      <c r="B243" s="145" t="s">
        <v>18</v>
      </c>
      <c r="C243" s="146"/>
      <c r="D243" s="146"/>
      <c r="E243" s="146"/>
      <c r="F243" s="146"/>
      <c r="G243" s="146"/>
      <c r="H243" s="147"/>
      <c r="I243" s="81"/>
      <c r="J243" s="83"/>
      <c r="K243" s="83"/>
      <c r="L243" s="83"/>
    </row>
    <row r="244" spans="1:12" ht="32.25" customHeight="1" x14ac:dyDescent="0.25">
      <c r="A244" s="92" t="s">
        <v>26</v>
      </c>
      <c r="B244" s="91" t="s">
        <v>27</v>
      </c>
      <c r="C244" s="5" t="s">
        <v>179</v>
      </c>
      <c r="D244" s="5" t="s">
        <v>56</v>
      </c>
      <c r="E244" s="10">
        <f>SUM(F244+H244)</f>
        <v>571804</v>
      </c>
      <c r="F244" s="10">
        <v>571804</v>
      </c>
      <c r="G244" s="10">
        <v>534346</v>
      </c>
      <c r="H244" s="10"/>
      <c r="I244" s="81"/>
      <c r="J244" s="83"/>
      <c r="K244" s="83"/>
      <c r="L244" s="83"/>
    </row>
    <row r="245" spans="1:12" ht="30.75" customHeight="1" x14ac:dyDescent="0.25">
      <c r="A245" s="161" t="s">
        <v>177</v>
      </c>
      <c r="B245" s="162"/>
      <c r="C245" s="16" t="s">
        <v>182</v>
      </c>
      <c r="D245" s="16"/>
      <c r="E245" s="17">
        <f>SUM(E247:E250)</f>
        <v>1291682</v>
      </c>
      <c r="F245" s="17">
        <f>SUM(F247:F250)</f>
        <v>1270682</v>
      </c>
      <c r="G245" s="17">
        <f>SUM(G247:G250)</f>
        <v>1135288</v>
      </c>
      <c r="H245" s="17">
        <f>SUM(H247:H250)</f>
        <v>21000</v>
      </c>
      <c r="I245" s="81"/>
      <c r="J245" s="83"/>
      <c r="K245" s="83"/>
      <c r="L245" s="83"/>
    </row>
    <row r="246" spans="1:12" ht="15" customHeight="1" x14ac:dyDescent="0.25">
      <c r="A246" s="6"/>
      <c r="B246" s="211" t="s">
        <v>18</v>
      </c>
      <c r="C246" s="212"/>
      <c r="D246" s="212"/>
      <c r="E246" s="212"/>
      <c r="F246" s="212"/>
      <c r="G246" s="212"/>
      <c r="H246" s="213"/>
      <c r="I246" s="81"/>
      <c r="J246" s="72"/>
      <c r="K246" s="83"/>
      <c r="L246" s="83"/>
    </row>
    <row r="247" spans="1:12" ht="15" customHeight="1" x14ac:dyDescent="0.25">
      <c r="A247" s="132" t="s">
        <v>26</v>
      </c>
      <c r="B247" s="150" t="s">
        <v>27</v>
      </c>
      <c r="C247" s="5" t="s">
        <v>183</v>
      </c>
      <c r="D247" s="5" t="s">
        <v>56</v>
      </c>
      <c r="E247" s="10">
        <f>SUM(F247+H247)</f>
        <v>632182</v>
      </c>
      <c r="F247" s="10">
        <v>632182</v>
      </c>
      <c r="G247" s="10">
        <v>538570</v>
      </c>
      <c r="H247" s="10"/>
      <c r="I247" s="81"/>
      <c r="J247" s="72"/>
      <c r="K247" s="83"/>
      <c r="L247" s="83"/>
    </row>
    <row r="248" spans="1:12" x14ac:dyDescent="0.25">
      <c r="A248" s="133"/>
      <c r="B248" s="155"/>
      <c r="C248" s="5" t="s">
        <v>360</v>
      </c>
      <c r="D248" s="5" t="s">
        <v>57</v>
      </c>
      <c r="E248" s="10">
        <f>SUM(F248+H248)</f>
        <v>602500</v>
      </c>
      <c r="F248" s="10">
        <v>602500</v>
      </c>
      <c r="G248" s="10">
        <v>581918</v>
      </c>
      <c r="H248" s="10"/>
      <c r="I248" s="81"/>
      <c r="J248" s="83"/>
      <c r="K248" s="83"/>
      <c r="L248" s="83"/>
    </row>
    <row r="249" spans="1:12" x14ac:dyDescent="0.25">
      <c r="A249" s="133"/>
      <c r="B249" s="155"/>
      <c r="C249" s="26" t="s">
        <v>184</v>
      </c>
      <c r="D249" s="45" t="s">
        <v>322</v>
      </c>
      <c r="E249" s="49">
        <f>SUM(F249+H249)</f>
        <v>15000</v>
      </c>
      <c r="F249" s="45">
        <v>8000</v>
      </c>
      <c r="G249" s="45"/>
      <c r="H249" s="45">
        <v>7000</v>
      </c>
      <c r="I249" s="81"/>
      <c r="J249" s="83"/>
      <c r="K249" s="83"/>
      <c r="L249" s="83"/>
    </row>
    <row r="250" spans="1:12" x14ac:dyDescent="0.25">
      <c r="A250" s="134"/>
      <c r="B250" s="151"/>
      <c r="C250" s="26" t="s">
        <v>440</v>
      </c>
      <c r="D250" s="5" t="s">
        <v>58</v>
      </c>
      <c r="E250" s="10">
        <f>SUM(F250+H250)</f>
        <v>42000</v>
      </c>
      <c r="F250" s="10">
        <v>28000</v>
      </c>
      <c r="G250" s="10">
        <v>14800</v>
      </c>
      <c r="H250" s="10">
        <v>14000</v>
      </c>
      <c r="I250" s="81"/>
      <c r="J250" s="83"/>
      <c r="K250" s="83"/>
      <c r="L250" s="83"/>
    </row>
    <row r="251" spans="1:12" x14ac:dyDescent="0.25">
      <c r="A251" s="180" t="s">
        <v>486</v>
      </c>
      <c r="B251" s="181"/>
      <c r="C251" s="16" t="s">
        <v>187</v>
      </c>
      <c r="D251" s="16"/>
      <c r="E251" s="17">
        <f>SUM(E253:E262)</f>
        <v>1409108.94</v>
      </c>
      <c r="F251" s="17">
        <f>SUM(F253:F262)</f>
        <v>1397928.94</v>
      </c>
      <c r="G251" s="17">
        <f>SUM(G253:G262)</f>
        <v>920852.17</v>
      </c>
      <c r="H251" s="17">
        <f>SUM(H253:H262)</f>
        <v>11180</v>
      </c>
      <c r="I251" s="81"/>
      <c r="J251" s="83"/>
      <c r="K251" s="83"/>
      <c r="L251" s="83"/>
    </row>
    <row r="252" spans="1:12" x14ac:dyDescent="0.25">
      <c r="A252" s="6"/>
      <c r="B252" s="145" t="s">
        <v>18</v>
      </c>
      <c r="C252" s="146"/>
      <c r="D252" s="146"/>
      <c r="E252" s="146"/>
      <c r="F252" s="146"/>
      <c r="G252" s="146"/>
      <c r="H252" s="147"/>
      <c r="I252" s="81"/>
      <c r="J252" s="83"/>
      <c r="K252" s="83"/>
      <c r="L252" s="83"/>
    </row>
    <row r="253" spans="1:12" x14ac:dyDescent="0.25">
      <c r="A253" s="132" t="s">
        <v>180</v>
      </c>
      <c r="B253" s="150" t="s">
        <v>181</v>
      </c>
      <c r="C253" s="5" t="s">
        <v>361</v>
      </c>
      <c r="D253" s="5" t="s">
        <v>56</v>
      </c>
      <c r="E253" s="10">
        <f t="shared" ref="E253:E262" si="14">SUM(F253+H253)</f>
        <v>933327.95</v>
      </c>
      <c r="F253" s="10">
        <v>933327.95</v>
      </c>
      <c r="G253" s="10">
        <v>639388.30000000005</v>
      </c>
      <c r="H253" s="10"/>
      <c r="I253" s="81"/>
      <c r="J253" s="83"/>
      <c r="K253" s="83"/>
      <c r="L253" s="83"/>
    </row>
    <row r="254" spans="1:12" ht="19.5" customHeight="1" x14ac:dyDescent="0.25">
      <c r="A254" s="133"/>
      <c r="B254" s="155"/>
      <c r="C254" s="5" t="s">
        <v>188</v>
      </c>
      <c r="D254" s="45" t="s">
        <v>322</v>
      </c>
      <c r="E254" s="49">
        <f>SUM(F254+H254)</f>
        <v>50000</v>
      </c>
      <c r="F254" s="127">
        <v>44820</v>
      </c>
      <c r="G254" s="45"/>
      <c r="H254" s="127">
        <v>5180</v>
      </c>
      <c r="I254" s="81"/>
      <c r="J254" s="83"/>
      <c r="K254" s="83"/>
      <c r="L254" s="83"/>
    </row>
    <row r="255" spans="1:12" ht="21" customHeight="1" x14ac:dyDescent="0.25">
      <c r="A255" s="133"/>
      <c r="B255" s="155"/>
      <c r="C255" s="5" t="s">
        <v>189</v>
      </c>
      <c r="D255" s="5" t="s">
        <v>185</v>
      </c>
      <c r="E255" s="10">
        <f t="shared" si="14"/>
        <v>89274</v>
      </c>
      <c r="F255" s="10">
        <v>89274</v>
      </c>
      <c r="G255" s="10">
        <v>83267</v>
      </c>
      <c r="H255" s="10"/>
      <c r="I255" s="81"/>
      <c r="J255" s="83"/>
      <c r="K255" s="83"/>
      <c r="L255" s="83"/>
    </row>
    <row r="256" spans="1:12" x14ac:dyDescent="0.25">
      <c r="A256" s="133"/>
      <c r="B256" s="155"/>
      <c r="C256" s="5" t="s">
        <v>332</v>
      </c>
      <c r="D256" s="59" t="s">
        <v>323</v>
      </c>
      <c r="E256" s="60">
        <f t="shared" si="14"/>
        <v>9424.94</v>
      </c>
      <c r="F256" s="60">
        <v>9424.94</v>
      </c>
      <c r="G256" s="60"/>
      <c r="H256" s="60"/>
      <c r="I256" s="81"/>
      <c r="J256" s="83"/>
      <c r="K256" s="83"/>
      <c r="L256" s="83"/>
    </row>
    <row r="257" spans="1:12" x14ac:dyDescent="0.25">
      <c r="A257" s="133"/>
      <c r="B257" s="155"/>
      <c r="C257" s="5" t="s">
        <v>404</v>
      </c>
      <c r="D257" s="5" t="s">
        <v>58</v>
      </c>
      <c r="E257" s="10">
        <f t="shared" si="14"/>
        <v>87000</v>
      </c>
      <c r="F257" s="10">
        <v>81000</v>
      </c>
      <c r="G257" s="10">
        <v>9932.23</v>
      </c>
      <c r="H257" s="10">
        <v>6000</v>
      </c>
      <c r="I257" s="81"/>
      <c r="J257" s="83"/>
      <c r="K257" s="83"/>
      <c r="L257" s="83"/>
    </row>
    <row r="258" spans="1:12" x14ac:dyDescent="0.25">
      <c r="A258" s="133"/>
      <c r="B258" s="155"/>
      <c r="C258" s="5" t="s">
        <v>405</v>
      </c>
      <c r="D258" s="5" t="s">
        <v>57</v>
      </c>
      <c r="E258" s="10">
        <f t="shared" si="14"/>
        <v>6000</v>
      </c>
      <c r="F258" s="10">
        <v>6000</v>
      </c>
      <c r="G258" s="10">
        <v>5914</v>
      </c>
      <c r="H258" s="10"/>
      <c r="I258" s="81"/>
      <c r="J258" s="83"/>
      <c r="K258" s="83"/>
      <c r="L258" s="83" t="s">
        <v>519</v>
      </c>
    </row>
    <row r="259" spans="1:12" x14ac:dyDescent="0.25">
      <c r="A259" s="134"/>
      <c r="B259" s="151"/>
      <c r="C259" s="5" t="s">
        <v>406</v>
      </c>
      <c r="D259" s="116" t="s">
        <v>468</v>
      </c>
      <c r="E259" s="114">
        <f t="shared" si="14"/>
        <v>716</v>
      </c>
      <c r="F259" s="114">
        <v>716</v>
      </c>
      <c r="G259" s="114"/>
      <c r="H259" s="114"/>
      <c r="I259" s="81"/>
      <c r="J259" s="83"/>
      <c r="K259" s="83"/>
      <c r="L259" s="83"/>
    </row>
    <row r="260" spans="1:12" ht="28.5" customHeight="1" x14ac:dyDescent="0.25">
      <c r="A260" s="141" t="s">
        <v>26</v>
      </c>
      <c r="B260" s="150" t="s">
        <v>27</v>
      </c>
      <c r="C260" s="9" t="s">
        <v>406</v>
      </c>
      <c r="D260" s="5" t="s">
        <v>56</v>
      </c>
      <c r="E260" s="10">
        <f>SUM(F260+H260)</f>
        <v>61141.23</v>
      </c>
      <c r="F260" s="10">
        <v>61141.23</v>
      </c>
      <c r="G260" s="10">
        <v>43421.62</v>
      </c>
      <c r="H260" s="10"/>
      <c r="I260" s="83"/>
      <c r="J260" s="83"/>
      <c r="K260" s="83"/>
      <c r="L260" s="83"/>
    </row>
    <row r="261" spans="1:12" x14ac:dyDescent="0.25">
      <c r="A261" s="142"/>
      <c r="B261" s="151"/>
      <c r="C261" s="9" t="s">
        <v>407</v>
      </c>
      <c r="D261" s="5" t="s">
        <v>57</v>
      </c>
      <c r="E261" s="10">
        <f t="shared" si="14"/>
        <v>57000</v>
      </c>
      <c r="F261" s="10">
        <v>57000</v>
      </c>
      <c r="G261" s="10">
        <v>44325.94</v>
      </c>
      <c r="H261" s="10"/>
      <c r="I261" s="83"/>
      <c r="J261" s="83"/>
      <c r="K261" s="83"/>
      <c r="L261" s="83"/>
    </row>
    <row r="262" spans="1:12" ht="38.25" x14ac:dyDescent="0.25">
      <c r="A262" s="7" t="s">
        <v>30</v>
      </c>
      <c r="B262" s="42" t="s">
        <v>31</v>
      </c>
      <c r="C262" s="9" t="s">
        <v>408</v>
      </c>
      <c r="D262" s="5" t="s">
        <v>56</v>
      </c>
      <c r="E262" s="10">
        <f t="shared" si="14"/>
        <v>115224.82</v>
      </c>
      <c r="F262" s="10">
        <v>115224.82</v>
      </c>
      <c r="G262" s="10">
        <v>94603.08</v>
      </c>
      <c r="H262" s="10"/>
      <c r="I262" s="83"/>
      <c r="J262" s="83"/>
      <c r="K262" s="83"/>
      <c r="L262" s="83"/>
    </row>
    <row r="263" spans="1:12" x14ac:dyDescent="0.25">
      <c r="A263" s="143" t="s">
        <v>186</v>
      </c>
      <c r="B263" s="144"/>
      <c r="C263" s="16" t="s">
        <v>191</v>
      </c>
      <c r="D263" s="16"/>
      <c r="E263" s="17">
        <f>SUM(E265:E270)</f>
        <v>867691</v>
      </c>
      <c r="F263" s="17">
        <f>SUM(F265:F270)</f>
        <v>867691</v>
      </c>
      <c r="G263" s="17">
        <f>SUM(G265:G270)</f>
        <v>645419</v>
      </c>
      <c r="H263" s="17">
        <f>SUM(H265:H270)</f>
        <v>0</v>
      </c>
      <c r="I263" s="83"/>
      <c r="J263" s="83"/>
      <c r="K263" s="83"/>
      <c r="L263" s="83"/>
    </row>
    <row r="264" spans="1:12" x14ac:dyDescent="0.25">
      <c r="A264" s="6"/>
      <c r="B264" s="211" t="s">
        <v>18</v>
      </c>
      <c r="C264" s="212"/>
      <c r="D264" s="212"/>
      <c r="E264" s="212"/>
      <c r="F264" s="212"/>
      <c r="G264" s="212"/>
      <c r="H264" s="213"/>
      <c r="I264" s="83"/>
      <c r="J264" s="83"/>
      <c r="K264" s="83"/>
      <c r="L264" s="83"/>
    </row>
    <row r="265" spans="1:12" x14ac:dyDescent="0.25">
      <c r="A265" s="132" t="s">
        <v>180</v>
      </c>
      <c r="B265" s="150" t="s">
        <v>181</v>
      </c>
      <c r="C265" s="5" t="s">
        <v>192</v>
      </c>
      <c r="D265" s="5" t="s">
        <v>56</v>
      </c>
      <c r="E265" s="10">
        <f t="shared" ref="E265:E270" si="15">SUM(F265+H265)</f>
        <v>261690</v>
      </c>
      <c r="F265" s="10">
        <v>261690</v>
      </c>
      <c r="G265" s="10">
        <v>167413</v>
      </c>
      <c r="H265" s="10"/>
      <c r="I265" s="81"/>
      <c r="J265" s="83"/>
      <c r="K265" s="83"/>
      <c r="L265" s="83"/>
    </row>
    <row r="266" spans="1:12" x14ac:dyDescent="0.25">
      <c r="A266" s="133"/>
      <c r="B266" s="155"/>
      <c r="C266" s="5" t="s">
        <v>193</v>
      </c>
      <c r="D266" s="5" t="s">
        <v>185</v>
      </c>
      <c r="E266" s="10">
        <f t="shared" si="15"/>
        <v>497001</v>
      </c>
      <c r="F266" s="10">
        <v>497001</v>
      </c>
      <c r="G266" s="10">
        <v>477451</v>
      </c>
      <c r="H266" s="10"/>
      <c r="I266" s="83"/>
      <c r="J266" s="83"/>
      <c r="K266" s="83"/>
      <c r="L266" s="83"/>
    </row>
    <row r="267" spans="1:12" x14ac:dyDescent="0.25">
      <c r="A267" s="133"/>
      <c r="B267" s="155"/>
      <c r="C267" s="5" t="s">
        <v>194</v>
      </c>
      <c r="D267" s="45" t="s">
        <v>322</v>
      </c>
      <c r="E267" s="49">
        <f t="shared" si="15"/>
        <v>0</v>
      </c>
      <c r="F267" s="49"/>
      <c r="G267" s="45"/>
      <c r="H267" s="45"/>
      <c r="I267" s="83"/>
      <c r="J267" s="83"/>
      <c r="K267" s="83"/>
      <c r="L267" s="83"/>
    </row>
    <row r="268" spans="1:12" x14ac:dyDescent="0.25">
      <c r="A268" s="134"/>
      <c r="B268" s="151"/>
      <c r="C268" s="5" t="s">
        <v>195</v>
      </c>
      <c r="D268" s="5" t="s">
        <v>58</v>
      </c>
      <c r="E268" s="10">
        <f t="shared" si="15"/>
        <v>9500</v>
      </c>
      <c r="F268" s="10">
        <v>9500</v>
      </c>
      <c r="G268" s="10">
        <v>555</v>
      </c>
      <c r="H268" s="10"/>
      <c r="I268" s="83"/>
      <c r="J268" s="83"/>
      <c r="K268" s="83"/>
      <c r="L268" s="83"/>
    </row>
    <row r="269" spans="1:12" x14ac:dyDescent="0.25">
      <c r="A269" s="141" t="s">
        <v>26</v>
      </c>
      <c r="B269" s="156" t="s">
        <v>27</v>
      </c>
      <c r="C269" s="9" t="s">
        <v>441</v>
      </c>
      <c r="D269" s="5" t="s">
        <v>56</v>
      </c>
      <c r="E269" s="10">
        <f t="shared" si="15"/>
        <v>52500</v>
      </c>
      <c r="F269" s="10">
        <v>52500</v>
      </c>
      <c r="G269" s="10"/>
      <c r="H269" s="10"/>
      <c r="I269" s="83"/>
      <c r="J269" s="83"/>
      <c r="K269" s="83"/>
      <c r="L269" s="83"/>
    </row>
    <row r="270" spans="1:12" ht="25.5" customHeight="1" x14ac:dyDescent="0.25">
      <c r="A270" s="142"/>
      <c r="B270" s="157"/>
      <c r="C270" s="9" t="s">
        <v>496</v>
      </c>
      <c r="D270" s="5" t="s">
        <v>57</v>
      </c>
      <c r="E270" s="10">
        <f t="shared" si="15"/>
        <v>47000</v>
      </c>
      <c r="F270" s="68">
        <v>47000</v>
      </c>
      <c r="G270" s="10"/>
      <c r="H270" s="10"/>
      <c r="I270" s="83"/>
      <c r="J270" s="83"/>
      <c r="K270" s="83"/>
      <c r="L270" s="83"/>
    </row>
    <row r="271" spans="1:12" x14ac:dyDescent="0.25">
      <c r="A271" s="143" t="s">
        <v>190</v>
      </c>
      <c r="B271" s="144"/>
      <c r="C271" s="16" t="s">
        <v>197</v>
      </c>
      <c r="D271" s="16"/>
      <c r="E271" s="17">
        <f>SUM(E273:E281)</f>
        <v>1208159.43</v>
      </c>
      <c r="F271" s="17">
        <f>SUM(F273:F281)</f>
        <v>1208159.43</v>
      </c>
      <c r="G271" s="17">
        <f>SUM(G273:G281)</f>
        <v>1024144</v>
      </c>
      <c r="H271" s="17">
        <f>SUM(H273:H281)</f>
        <v>0</v>
      </c>
      <c r="I271" s="83"/>
      <c r="J271" s="83"/>
      <c r="K271" s="83"/>
      <c r="L271" s="83"/>
    </row>
    <row r="272" spans="1:12" x14ac:dyDescent="0.25">
      <c r="A272" s="6"/>
      <c r="B272" s="145" t="s">
        <v>18</v>
      </c>
      <c r="C272" s="146"/>
      <c r="D272" s="146"/>
      <c r="E272" s="146"/>
      <c r="F272" s="146"/>
      <c r="G272" s="146"/>
      <c r="H272" s="147"/>
      <c r="I272" s="83"/>
      <c r="J272" s="83"/>
      <c r="K272" s="83"/>
      <c r="L272" s="83"/>
    </row>
    <row r="273" spans="1:12" x14ac:dyDescent="0.25">
      <c r="A273" s="132" t="s">
        <v>180</v>
      </c>
      <c r="B273" s="150" t="s">
        <v>181</v>
      </c>
      <c r="C273" s="5" t="s">
        <v>198</v>
      </c>
      <c r="D273" s="5" t="s">
        <v>56</v>
      </c>
      <c r="E273" s="10">
        <f t="shared" ref="E273:E281" si="16">SUM(F273+H273)</f>
        <v>237166</v>
      </c>
      <c r="F273" s="10">
        <v>237166</v>
      </c>
      <c r="G273" s="10">
        <v>183771</v>
      </c>
      <c r="H273" s="10"/>
      <c r="I273" s="81"/>
      <c r="J273" s="81"/>
      <c r="K273" s="81"/>
      <c r="L273" s="81"/>
    </row>
    <row r="274" spans="1:12" x14ac:dyDescent="0.25">
      <c r="A274" s="133"/>
      <c r="B274" s="155"/>
      <c r="C274" s="5" t="s">
        <v>199</v>
      </c>
      <c r="D274" s="5" t="s">
        <v>185</v>
      </c>
      <c r="E274" s="10">
        <f t="shared" si="16"/>
        <v>877368</v>
      </c>
      <c r="F274" s="68">
        <v>877368</v>
      </c>
      <c r="G274" s="10">
        <v>840373</v>
      </c>
      <c r="H274" s="10"/>
      <c r="I274" s="81"/>
      <c r="J274" s="72"/>
      <c r="K274" s="81"/>
      <c r="L274" s="81"/>
    </row>
    <row r="275" spans="1:12" x14ac:dyDescent="0.25">
      <c r="A275" s="133"/>
      <c r="B275" s="155"/>
      <c r="C275" s="5" t="s">
        <v>200</v>
      </c>
      <c r="D275" s="59" t="s">
        <v>323</v>
      </c>
      <c r="E275" s="60">
        <f t="shared" si="16"/>
        <v>1725.43</v>
      </c>
      <c r="F275" s="60">
        <v>1725.43</v>
      </c>
      <c r="G275" s="60"/>
      <c r="H275" s="60"/>
      <c r="I275" s="81"/>
      <c r="J275" s="81"/>
      <c r="K275" s="81"/>
      <c r="L275" s="81"/>
    </row>
    <row r="276" spans="1:12" x14ac:dyDescent="0.25">
      <c r="A276" s="133"/>
      <c r="B276" s="155"/>
      <c r="C276" s="5" t="s">
        <v>201</v>
      </c>
      <c r="D276" s="45" t="s">
        <v>322</v>
      </c>
      <c r="E276" s="49">
        <f>SUM(F276+H276)</f>
        <v>25000</v>
      </c>
      <c r="F276" s="49">
        <v>25000</v>
      </c>
      <c r="G276" s="45"/>
      <c r="H276" s="45"/>
      <c r="I276" s="81"/>
      <c r="J276" s="81"/>
      <c r="K276" s="81"/>
      <c r="L276" s="81"/>
    </row>
    <row r="277" spans="1:12" x14ac:dyDescent="0.25">
      <c r="A277" s="134"/>
      <c r="B277" s="151"/>
      <c r="C277" s="5" t="s">
        <v>311</v>
      </c>
      <c r="D277" s="5" t="s">
        <v>58</v>
      </c>
      <c r="E277" s="10">
        <f t="shared" si="16"/>
        <v>10800</v>
      </c>
      <c r="F277" s="10">
        <v>10800</v>
      </c>
      <c r="G277" s="10"/>
      <c r="H277" s="10"/>
      <c r="I277" s="81"/>
      <c r="J277" s="81"/>
      <c r="K277" s="81"/>
      <c r="L277" s="81"/>
    </row>
    <row r="278" spans="1:12" x14ac:dyDescent="0.25">
      <c r="A278" s="141" t="s">
        <v>26</v>
      </c>
      <c r="B278" s="156" t="s">
        <v>27</v>
      </c>
      <c r="C278" s="5" t="s">
        <v>419</v>
      </c>
      <c r="D278" s="5" t="s">
        <v>56</v>
      </c>
      <c r="E278" s="10">
        <f t="shared" si="16"/>
        <v>45600</v>
      </c>
      <c r="F278" s="10">
        <v>45600</v>
      </c>
      <c r="G278" s="10"/>
      <c r="H278" s="10"/>
      <c r="I278" s="81"/>
      <c r="J278" s="81"/>
      <c r="K278" s="81"/>
      <c r="L278" s="81"/>
    </row>
    <row r="279" spans="1:12" ht="33.75" customHeight="1" x14ac:dyDescent="0.25">
      <c r="A279" s="142"/>
      <c r="B279" s="157"/>
      <c r="C279" s="9" t="s">
        <v>442</v>
      </c>
      <c r="D279" s="5" t="s">
        <v>57</v>
      </c>
      <c r="E279" s="10">
        <f t="shared" si="16"/>
        <v>10000</v>
      </c>
      <c r="F279" s="10">
        <v>10000</v>
      </c>
      <c r="G279" s="10"/>
      <c r="H279" s="10"/>
      <c r="I279" s="81"/>
      <c r="J279" s="81"/>
      <c r="K279" s="81"/>
      <c r="L279" s="81"/>
    </row>
    <row r="280" spans="1:12" ht="36.75" customHeight="1" x14ac:dyDescent="0.25">
      <c r="A280" s="7" t="s">
        <v>30</v>
      </c>
      <c r="B280" s="42" t="s">
        <v>31</v>
      </c>
      <c r="C280" s="9" t="s">
        <v>497</v>
      </c>
      <c r="D280" s="5" t="s">
        <v>56</v>
      </c>
      <c r="E280" s="10">
        <f t="shared" si="16"/>
        <v>0</v>
      </c>
      <c r="F280" s="10"/>
      <c r="G280" s="10"/>
      <c r="H280" s="10"/>
      <c r="I280" s="81"/>
      <c r="J280" s="81"/>
      <c r="K280" s="81"/>
      <c r="L280" s="81"/>
    </row>
    <row r="281" spans="1:12" ht="38.25" customHeight="1" x14ac:dyDescent="0.25">
      <c r="A281" s="122" t="s">
        <v>32</v>
      </c>
      <c r="B281" s="25" t="s">
        <v>33</v>
      </c>
      <c r="C281" s="123" t="s">
        <v>514</v>
      </c>
      <c r="D281" s="5" t="s">
        <v>59</v>
      </c>
      <c r="E281" s="10">
        <f t="shared" si="16"/>
        <v>500</v>
      </c>
      <c r="F281" s="10">
        <v>500</v>
      </c>
      <c r="G281" s="10"/>
      <c r="H281" s="10"/>
      <c r="I281" s="81"/>
      <c r="J281" s="81"/>
      <c r="K281" s="81"/>
      <c r="L281" s="81"/>
    </row>
    <row r="282" spans="1:12" ht="27.75" customHeight="1" x14ac:dyDescent="0.25">
      <c r="A282" s="143" t="s">
        <v>196</v>
      </c>
      <c r="B282" s="144"/>
      <c r="C282" s="16" t="s">
        <v>202</v>
      </c>
      <c r="D282" s="16"/>
      <c r="E282" s="17">
        <f>SUM(E284:E291)</f>
        <v>1751825.49</v>
      </c>
      <c r="F282" s="17">
        <f>SUM(F284:F291)</f>
        <v>1741825.49</v>
      </c>
      <c r="G282" s="17">
        <f>SUM(G284:G291)</f>
        <v>1424673</v>
      </c>
      <c r="H282" s="17">
        <f>SUM(H284:H291)</f>
        <v>10000</v>
      </c>
      <c r="I282" s="81"/>
      <c r="J282" s="81"/>
      <c r="K282" s="81"/>
      <c r="L282" s="81"/>
    </row>
    <row r="283" spans="1:12" x14ac:dyDescent="0.25">
      <c r="A283" s="6"/>
      <c r="B283" s="145" t="s">
        <v>18</v>
      </c>
      <c r="C283" s="146"/>
      <c r="D283" s="146"/>
      <c r="E283" s="146"/>
      <c r="F283" s="146"/>
      <c r="G283" s="146"/>
      <c r="H283" s="147"/>
      <c r="I283" s="81"/>
      <c r="J283" s="81"/>
      <c r="K283" s="81"/>
      <c r="L283" s="81"/>
    </row>
    <row r="284" spans="1:12" x14ac:dyDescent="0.25">
      <c r="A284" s="132" t="s">
        <v>180</v>
      </c>
      <c r="B284" s="150" t="s">
        <v>181</v>
      </c>
      <c r="C284" s="5" t="s">
        <v>203</v>
      </c>
      <c r="D284" s="5" t="s">
        <v>56</v>
      </c>
      <c r="E284" s="10">
        <f t="shared" ref="E284:E291" si="17">SUM(F284+H284)</f>
        <v>377739</v>
      </c>
      <c r="F284" s="10">
        <v>377739</v>
      </c>
      <c r="G284" s="10">
        <v>256975</v>
      </c>
      <c r="H284" s="10"/>
      <c r="I284" s="81"/>
      <c r="J284" s="81"/>
      <c r="K284" s="81"/>
      <c r="L284" s="81"/>
    </row>
    <row r="285" spans="1:12" x14ac:dyDescent="0.25">
      <c r="A285" s="133"/>
      <c r="B285" s="155"/>
      <c r="C285" s="5" t="s">
        <v>204</v>
      </c>
      <c r="D285" s="5" t="s">
        <v>185</v>
      </c>
      <c r="E285" s="10">
        <f t="shared" si="17"/>
        <v>1040758</v>
      </c>
      <c r="F285" s="10">
        <v>1040758</v>
      </c>
      <c r="G285" s="10">
        <v>1003300</v>
      </c>
      <c r="H285" s="10"/>
      <c r="I285" s="81"/>
      <c r="J285" s="81"/>
      <c r="K285" s="81"/>
      <c r="L285" s="81"/>
    </row>
    <row r="286" spans="1:12" x14ac:dyDescent="0.25">
      <c r="A286" s="133"/>
      <c r="B286" s="155"/>
      <c r="C286" s="5" t="s">
        <v>205</v>
      </c>
      <c r="D286" s="5" t="s">
        <v>312</v>
      </c>
      <c r="E286" s="44">
        <f t="shared" si="17"/>
        <v>193300</v>
      </c>
      <c r="F286" s="10">
        <v>193300</v>
      </c>
      <c r="G286" s="10">
        <v>161948</v>
      </c>
      <c r="H286" s="10"/>
      <c r="I286" s="81"/>
      <c r="J286" s="81"/>
      <c r="K286" s="81"/>
      <c r="L286" s="81"/>
    </row>
    <row r="287" spans="1:12" x14ac:dyDescent="0.25">
      <c r="A287" s="133"/>
      <c r="B287" s="155"/>
      <c r="C287" s="5" t="s">
        <v>206</v>
      </c>
      <c r="D287" s="45" t="s">
        <v>322</v>
      </c>
      <c r="E287" s="49">
        <f t="shared" si="17"/>
        <v>15000</v>
      </c>
      <c r="F287" s="49">
        <v>5000</v>
      </c>
      <c r="G287" s="45"/>
      <c r="H287" s="45">
        <v>10000</v>
      </c>
      <c r="I287" s="81"/>
      <c r="J287" s="81"/>
      <c r="K287" s="81"/>
      <c r="L287" s="81"/>
    </row>
    <row r="288" spans="1:12" x14ac:dyDescent="0.25">
      <c r="A288" s="133"/>
      <c r="B288" s="155"/>
      <c r="C288" s="5" t="s">
        <v>409</v>
      </c>
      <c r="D288" s="59" t="s">
        <v>323</v>
      </c>
      <c r="E288" s="60">
        <f t="shared" si="17"/>
        <v>3328.49</v>
      </c>
      <c r="F288" s="60">
        <v>3328.49</v>
      </c>
      <c r="G288" s="60"/>
      <c r="H288" s="60"/>
      <c r="I288" s="81"/>
      <c r="J288" s="81"/>
      <c r="K288" s="81"/>
      <c r="L288" s="81"/>
    </row>
    <row r="289" spans="1:12" x14ac:dyDescent="0.25">
      <c r="A289" s="134"/>
      <c r="B289" s="151"/>
      <c r="C289" s="5" t="s">
        <v>443</v>
      </c>
      <c r="D289" s="5" t="s">
        <v>58</v>
      </c>
      <c r="E289" s="10">
        <f t="shared" si="17"/>
        <v>23300</v>
      </c>
      <c r="F289" s="10">
        <v>23300</v>
      </c>
      <c r="G289" s="10">
        <v>2450</v>
      </c>
      <c r="H289" s="10"/>
      <c r="I289" s="81"/>
      <c r="J289" s="81"/>
      <c r="K289" s="81"/>
      <c r="L289" s="81"/>
    </row>
    <row r="290" spans="1:12" x14ac:dyDescent="0.25">
      <c r="A290" s="141" t="s">
        <v>26</v>
      </c>
      <c r="B290" s="156" t="s">
        <v>27</v>
      </c>
      <c r="C290" s="5" t="s">
        <v>490</v>
      </c>
      <c r="D290" s="5" t="s">
        <v>56</v>
      </c>
      <c r="E290" s="10">
        <f t="shared" si="17"/>
        <v>56400</v>
      </c>
      <c r="F290" s="10">
        <v>56400</v>
      </c>
      <c r="G290" s="10"/>
      <c r="H290" s="10"/>
      <c r="I290" s="81"/>
      <c r="J290" s="81"/>
      <c r="K290" s="81"/>
      <c r="L290" s="81"/>
    </row>
    <row r="291" spans="1:12" ht="25.5" customHeight="1" x14ac:dyDescent="0.25">
      <c r="A291" s="142"/>
      <c r="B291" s="157"/>
      <c r="C291" s="9" t="s">
        <v>498</v>
      </c>
      <c r="D291" s="5" t="s">
        <v>57</v>
      </c>
      <c r="E291" s="10">
        <f t="shared" si="17"/>
        <v>42000</v>
      </c>
      <c r="F291" s="10">
        <v>42000</v>
      </c>
      <c r="G291" s="10"/>
      <c r="H291" s="10"/>
      <c r="I291" s="81"/>
      <c r="J291" s="81"/>
      <c r="K291" s="81"/>
      <c r="L291" s="81"/>
    </row>
    <row r="292" spans="1:12" x14ac:dyDescent="0.25">
      <c r="A292" s="143" t="s">
        <v>207</v>
      </c>
      <c r="B292" s="144"/>
      <c r="C292" s="16" t="s">
        <v>208</v>
      </c>
      <c r="D292" s="16"/>
      <c r="E292" s="17">
        <f>SUM(E294:E300)</f>
        <v>994094.92</v>
      </c>
      <c r="F292" s="17">
        <f>SUM(F294:F300)</f>
        <v>992494.92</v>
      </c>
      <c r="G292" s="17">
        <f>SUM(G294:G300)</f>
        <v>800305</v>
      </c>
      <c r="H292" s="17">
        <f>SUM(H294:H300)</f>
        <v>1600</v>
      </c>
      <c r="I292" s="81"/>
      <c r="J292" s="81"/>
      <c r="K292" s="81"/>
      <c r="L292" s="81"/>
    </row>
    <row r="293" spans="1:12" x14ac:dyDescent="0.25">
      <c r="A293" s="6"/>
      <c r="B293" s="145" t="s">
        <v>108</v>
      </c>
      <c r="C293" s="146"/>
      <c r="D293" s="146"/>
      <c r="E293" s="146"/>
      <c r="F293" s="146"/>
      <c r="G293" s="146"/>
      <c r="H293" s="147"/>
      <c r="I293" s="81"/>
      <c r="J293" s="81"/>
      <c r="K293" s="81"/>
      <c r="L293" s="81"/>
    </row>
    <row r="294" spans="1:12" ht="15" customHeight="1" x14ac:dyDescent="0.25">
      <c r="A294" s="132" t="s">
        <v>180</v>
      </c>
      <c r="B294" s="156" t="s">
        <v>181</v>
      </c>
      <c r="C294" s="5" t="s">
        <v>209</v>
      </c>
      <c r="D294" s="10" t="s">
        <v>56</v>
      </c>
      <c r="E294" s="10">
        <f t="shared" ref="E294:E300" si="18">SUM(F294+H294)</f>
        <v>269810</v>
      </c>
      <c r="F294" s="10">
        <v>269810</v>
      </c>
      <c r="G294" s="10">
        <v>196089</v>
      </c>
      <c r="H294" s="10"/>
      <c r="I294" s="81"/>
      <c r="J294" s="81"/>
      <c r="K294" s="81"/>
      <c r="L294" s="81"/>
    </row>
    <row r="295" spans="1:12" x14ac:dyDescent="0.25">
      <c r="A295" s="133"/>
      <c r="B295" s="214"/>
      <c r="C295" s="5" t="s">
        <v>362</v>
      </c>
      <c r="D295" s="10" t="s">
        <v>185</v>
      </c>
      <c r="E295" s="10">
        <f t="shared" si="18"/>
        <v>632672</v>
      </c>
      <c r="F295" s="10">
        <v>632672</v>
      </c>
      <c r="G295" s="10">
        <v>603716</v>
      </c>
      <c r="H295" s="10"/>
      <c r="I295" s="81"/>
      <c r="J295" s="81"/>
      <c r="K295" s="81"/>
      <c r="L295" s="81"/>
    </row>
    <row r="296" spans="1:12" x14ac:dyDescent="0.25">
      <c r="A296" s="133"/>
      <c r="B296" s="214"/>
      <c r="C296" s="5" t="s">
        <v>210</v>
      </c>
      <c r="D296" s="45" t="s">
        <v>322</v>
      </c>
      <c r="E296" s="49">
        <f t="shared" si="18"/>
        <v>15000</v>
      </c>
      <c r="F296" s="49">
        <v>15000</v>
      </c>
      <c r="G296" s="45"/>
      <c r="H296" s="45"/>
      <c r="I296" s="81"/>
      <c r="J296" s="81"/>
      <c r="K296" s="81"/>
      <c r="L296" s="81"/>
    </row>
    <row r="297" spans="1:12" x14ac:dyDescent="0.25">
      <c r="A297" s="133"/>
      <c r="B297" s="214"/>
      <c r="C297" s="5" t="s">
        <v>211</v>
      </c>
      <c r="D297" s="10" t="s">
        <v>58</v>
      </c>
      <c r="E297" s="10">
        <f t="shared" si="18"/>
        <v>24600</v>
      </c>
      <c r="F297" s="10">
        <v>23000</v>
      </c>
      <c r="G297" s="10">
        <v>500</v>
      </c>
      <c r="H297" s="10">
        <v>1600</v>
      </c>
      <c r="I297" s="81"/>
      <c r="J297" s="81"/>
      <c r="K297" s="81"/>
      <c r="L297" s="81"/>
    </row>
    <row r="298" spans="1:12" x14ac:dyDescent="0.25">
      <c r="A298" s="134"/>
      <c r="B298" s="157"/>
      <c r="C298" s="9" t="s">
        <v>415</v>
      </c>
      <c r="D298" s="59" t="s">
        <v>323</v>
      </c>
      <c r="E298" s="60">
        <f t="shared" si="18"/>
        <v>3912.92</v>
      </c>
      <c r="F298" s="60">
        <v>3912.92</v>
      </c>
      <c r="G298" s="60"/>
      <c r="H298" s="60"/>
      <c r="I298" s="81"/>
      <c r="J298" s="81"/>
      <c r="K298" s="81"/>
      <c r="L298" s="81"/>
    </row>
    <row r="299" spans="1:12" x14ac:dyDescent="0.25">
      <c r="A299" s="141" t="s">
        <v>26</v>
      </c>
      <c r="B299" s="156" t="s">
        <v>27</v>
      </c>
      <c r="C299" s="9" t="s">
        <v>444</v>
      </c>
      <c r="D299" s="10" t="s">
        <v>56</v>
      </c>
      <c r="E299" s="68">
        <f t="shared" si="18"/>
        <v>24100</v>
      </c>
      <c r="F299" s="68">
        <v>24100</v>
      </c>
      <c r="G299" s="68"/>
      <c r="H299" s="68"/>
      <c r="I299" s="81"/>
      <c r="J299" s="81"/>
      <c r="K299" s="81"/>
      <c r="L299" s="81"/>
    </row>
    <row r="300" spans="1:12" ht="25.5" customHeight="1" x14ac:dyDescent="0.25">
      <c r="A300" s="142"/>
      <c r="B300" s="157"/>
      <c r="C300" s="9" t="s">
        <v>499</v>
      </c>
      <c r="D300" s="10" t="s">
        <v>57</v>
      </c>
      <c r="E300" s="10">
        <f t="shared" si="18"/>
        <v>24000</v>
      </c>
      <c r="F300" s="10">
        <v>24000</v>
      </c>
      <c r="G300" s="10"/>
      <c r="H300" s="10"/>
      <c r="I300" s="81"/>
      <c r="J300" s="81"/>
      <c r="K300" s="81"/>
      <c r="L300" s="81"/>
    </row>
    <row r="301" spans="1:12" x14ac:dyDescent="0.25">
      <c r="A301" s="143" t="s">
        <v>336</v>
      </c>
      <c r="B301" s="144"/>
      <c r="C301" s="16" t="s">
        <v>212</v>
      </c>
      <c r="D301" s="16"/>
      <c r="E301" s="17">
        <f>SUM(E303:E309)</f>
        <v>808977.33</v>
      </c>
      <c r="F301" s="17">
        <f>SUM(F303:F309)</f>
        <v>783977.33</v>
      </c>
      <c r="G301" s="17">
        <f>SUM(G303:G309)</f>
        <v>559757</v>
      </c>
      <c r="H301" s="17">
        <f>SUM(H303:H309)</f>
        <v>25000</v>
      </c>
      <c r="I301" s="81"/>
      <c r="J301" s="81"/>
      <c r="K301" s="81"/>
      <c r="L301" s="81"/>
    </row>
    <row r="302" spans="1:12" x14ac:dyDescent="0.25">
      <c r="A302" s="6"/>
      <c r="B302" s="145" t="s">
        <v>18</v>
      </c>
      <c r="C302" s="146"/>
      <c r="D302" s="146"/>
      <c r="E302" s="146"/>
      <c r="F302" s="146"/>
      <c r="G302" s="146"/>
      <c r="H302" s="147"/>
      <c r="I302" s="81"/>
      <c r="J302" s="81"/>
      <c r="K302" s="81"/>
      <c r="L302" s="81"/>
    </row>
    <row r="303" spans="1:12" x14ac:dyDescent="0.25">
      <c r="A303" s="132" t="s">
        <v>180</v>
      </c>
      <c r="B303" s="150" t="s">
        <v>181</v>
      </c>
      <c r="C303" s="5" t="s">
        <v>340</v>
      </c>
      <c r="D303" s="5" t="s">
        <v>56</v>
      </c>
      <c r="E303" s="10">
        <f t="shared" ref="E303:E309" si="19">SUM(F303+H303)</f>
        <v>264450</v>
      </c>
      <c r="F303" s="10">
        <v>264450</v>
      </c>
      <c r="G303" s="10">
        <v>175723</v>
      </c>
      <c r="H303" s="10"/>
      <c r="I303" s="81"/>
      <c r="J303" s="81"/>
      <c r="K303" s="81"/>
      <c r="L303" s="81"/>
    </row>
    <row r="304" spans="1:12" x14ac:dyDescent="0.25">
      <c r="A304" s="133"/>
      <c r="B304" s="155"/>
      <c r="C304" s="5" t="s">
        <v>363</v>
      </c>
      <c r="D304" s="5" t="s">
        <v>185</v>
      </c>
      <c r="E304" s="10">
        <f t="shared" si="19"/>
        <v>398401</v>
      </c>
      <c r="F304" s="10">
        <v>398401</v>
      </c>
      <c r="G304" s="10">
        <v>384034</v>
      </c>
      <c r="H304" s="10"/>
      <c r="I304" s="81"/>
      <c r="J304" s="81"/>
      <c r="K304" s="81"/>
      <c r="L304" s="81"/>
    </row>
    <row r="305" spans="1:12" x14ac:dyDescent="0.25">
      <c r="A305" s="133"/>
      <c r="B305" s="155"/>
      <c r="C305" s="5" t="s">
        <v>213</v>
      </c>
      <c r="D305" s="45" t="s">
        <v>322</v>
      </c>
      <c r="E305" s="49">
        <f t="shared" si="19"/>
        <v>35000</v>
      </c>
      <c r="F305" s="49">
        <v>10000</v>
      </c>
      <c r="G305" s="45"/>
      <c r="H305" s="45">
        <v>25000</v>
      </c>
      <c r="I305" s="81"/>
      <c r="J305" s="81"/>
      <c r="K305" s="81"/>
      <c r="L305" s="81"/>
    </row>
    <row r="306" spans="1:12" x14ac:dyDescent="0.25">
      <c r="A306" s="133"/>
      <c r="B306" s="155"/>
      <c r="C306" s="5" t="s">
        <v>214</v>
      </c>
      <c r="D306" s="59" t="s">
        <v>323</v>
      </c>
      <c r="E306" s="60">
        <f t="shared" si="19"/>
        <v>2226.33</v>
      </c>
      <c r="F306" s="60">
        <v>2226.33</v>
      </c>
      <c r="G306" s="60"/>
      <c r="H306" s="60"/>
      <c r="I306" s="83"/>
      <c r="J306" s="83"/>
      <c r="K306" s="83"/>
      <c r="L306" s="83"/>
    </row>
    <row r="307" spans="1:12" x14ac:dyDescent="0.25">
      <c r="A307" s="134"/>
      <c r="B307" s="151"/>
      <c r="C307" s="5" t="s">
        <v>318</v>
      </c>
      <c r="D307" s="5" t="s">
        <v>58</v>
      </c>
      <c r="E307" s="10">
        <f t="shared" si="19"/>
        <v>9400</v>
      </c>
      <c r="F307" s="10">
        <v>9400</v>
      </c>
      <c r="G307" s="10"/>
      <c r="H307" s="10"/>
      <c r="I307" s="83"/>
      <c r="J307" s="83"/>
      <c r="K307" s="83"/>
      <c r="L307" s="83"/>
    </row>
    <row r="308" spans="1:12" x14ac:dyDescent="0.25">
      <c r="A308" s="141" t="s">
        <v>26</v>
      </c>
      <c r="B308" s="156" t="s">
        <v>27</v>
      </c>
      <c r="C308" s="5" t="s">
        <v>445</v>
      </c>
      <c r="D308" s="5" t="s">
        <v>56</v>
      </c>
      <c r="E308" s="10">
        <f t="shared" si="19"/>
        <v>49500</v>
      </c>
      <c r="F308" s="10">
        <v>49500</v>
      </c>
      <c r="G308" s="10"/>
      <c r="H308" s="10"/>
      <c r="I308" s="83"/>
      <c r="J308" s="83"/>
      <c r="K308" s="83"/>
      <c r="L308" s="83"/>
    </row>
    <row r="309" spans="1:12" ht="25.5" customHeight="1" x14ac:dyDescent="0.25">
      <c r="A309" s="142"/>
      <c r="B309" s="157"/>
      <c r="C309" s="9" t="s">
        <v>500</v>
      </c>
      <c r="D309" s="5" t="s">
        <v>57</v>
      </c>
      <c r="E309" s="10">
        <f t="shared" si="19"/>
        <v>50000</v>
      </c>
      <c r="F309" s="10">
        <v>50000</v>
      </c>
      <c r="G309" s="10"/>
      <c r="H309" s="10"/>
      <c r="I309" s="83"/>
      <c r="J309" s="83"/>
      <c r="K309" s="83"/>
      <c r="L309" s="83"/>
    </row>
    <row r="310" spans="1:12" x14ac:dyDescent="0.25">
      <c r="A310" s="143" t="s">
        <v>337</v>
      </c>
      <c r="B310" s="144"/>
      <c r="C310" s="16" t="s">
        <v>215</v>
      </c>
      <c r="D310" s="16"/>
      <c r="E310" s="17">
        <f>SUM(E312:E318)</f>
        <v>735680.7</v>
      </c>
      <c r="F310" s="17">
        <f>SUM(F312:F318)</f>
        <v>735680.7</v>
      </c>
      <c r="G310" s="17">
        <f>SUM(G312:G318)</f>
        <v>554171</v>
      </c>
      <c r="H310" s="17">
        <f>SUM(H312:H318)</f>
        <v>0</v>
      </c>
      <c r="I310" s="83"/>
      <c r="J310" s="83"/>
      <c r="K310" s="83"/>
      <c r="L310" s="83"/>
    </row>
    <row r="311" spans="1:12" x14ac:dyDescent="0.25">
      <c r="A311" s="28"/>
      <c r="B311" s="215" t="s">
        <v>18</v>
      </c>
      <c r="C311" s="216"/>
      <c r="D311" s="216"/>
      <c r="E311" s="216"/>
      <c r="F311" s="216"/>
      <c r="G311" s="216"/>
      <c r="H311" s="217"/>
      <c r="I311" s="83"/>
      <c r="J311" s="83"/>
      <c r="K311" s="83"/>
      <c r="L311" s="83"/>
    </row>
    <row r="312" spans="1:12" x14ac:dyDescent="0.25">
      <c r="A312" s="132" t="s">
        <v>180</v>
      </c>
      <c r="B312" s="150" t="s">
        <v>181</v>
      </c>
      <c r="C312" s="5" t="s">
        <v>216</v>
      </c>
      <c r="D312" s="5" t="s">
        <v>56</v>
      </c>
      <c r="E312" s="10">
        <f t="shared" ref="E312:E318" si="20">SUM(F312+H312)</f>
        <v>213467</v>
      </c>
      <c r="F312" s="10">
        <v>213467</v>
      </c>
      <c r="G312" s="10">
        <v>146107</v>
      </c>
      <c r="H312" s="10"/>
      <c r="I312" s="83"/>
      <c r="J312" s="83"/>
      <c r="K312" s="83"/>
      <c r="L312" s="83"/>
    </row>
    <row r="313" spans="1:12" x14ac:dyDescent="0.25">
      <c r="A313" s="133"/>
      <c r="B313" s="155"/>
      <c r="C313" s="5" t="s">
        <v>364</v>
      </c>
      <c r="D313" s="5" t="s">
        <v>185</v>
      </c>
      <c r="E313" s="10">
        <f t="shared" si="20"/>
        <v>422526</v>
      </c>
      <c r="F313" s="10">
        <v>422526</v>
      </c>
      <c r="G313" s="10">
        <v>407564</v>
      </c>
      <c r="H313" s="10"/>
      <c r="I313" s="81"/>
      <c r="J313" s="81"/>
      <c r="K313" s="83"/>
      <c r="L313" s="83"/>
    </row>
    <row r="314" spans="1:12" x14ac:dyDescent="0.25">
      <c r="A314" s="133"/>
      <c r="B314" s="155"/>
      <c r="C314" s="5" t="s">
        <v>217</v>
      </c>
      <c r="D314" s="45" t="s">
        <v>322</v>
      </c>
      <c r="E314" s="49">
        <f t="shared" si="20"/>
        <v>15000</v>
      </c>
      <c r="F314" s="49">
        <v>15000</v>
      </c>
      <c r="G314" s="45"/>
      <c r="H314" s="45"/>
      <c r="I314" s="81"/>
      <c r="J314" s="81"/>
      <c r="K314" s="83"/>
      <c r="L314" s="83"/>
    </row>
    <row r="315" spans="1:12" ht="23.25" customHeight="1" x14ac:dyDescent="0.25">
      <c r="A315" s="133"/>
      <c r="B315" s="155"/>
      <c r="C315" s="5" t="s">
        <v>218</v>
      </c>
      <c r="D315" s="59" t="s">
        <v>323</v>
      </c>
      <c r="E315" s="60">
        <f t="shared" si="20"/>
        <v>1987.7</v>
      </c>
      <c r="F315" s="60">
        <v>1987.7</v>
      </c>
      <c r="G315" s="60"/>
      <c r="H315" s="60"/>
      <c r="I315" s="81"/>
      <c r="J315" s="81"/>
      <c r="K315" s="83"/>
      <c r="L315" s="83"/>
    </row>
    <row r="316" spans="1:12" ht="15.75" customHeight="1" x14ac:dyDescent="0.25">
      <c r="A316" s="134"/>
      <c r="B316" s="151"/>
      <c r="C316" s="5" t="s">
        <v>303</v>
      </c>
      <c r="D316" s="5" t="s">
        <v>58</v>
      </c>
      <c r="E316" s="10">
        <f t="shared" si="20"/>
        <v>8000</v>
      </c>
      <c r="F316" s="10">
        <v>8000</v>
      </c>
      <c r="G316" s="10">
        <v>500</v>
      </c>
      <c r="H316" s="10"/>
      <c r="I316" s="81"/>
      <c r="J316" s="81"/>
      <c r="K316" s="83"/>
      <c r="L316" s="83"/>
    </row>
    <row r="317" spans="1:12" ht="15.75" customHeight="1" x14ac:dyDescent="0.25">
      <c r="A317" s="141" t="s">
        <v>26</v>
      </c>
      <c r="B317" s="156" t="s">
        <v>27</v>
      </c>
      <c r="C317" s="5" t="s">
        <v>446</v>
      </c>
      <c r="D317" s="5" t="s">
        <v>56</v>
      </c>
      <c r="E317" s="10">
        <f t="shared" si="20"/>
        <v>43700</v>
      </c>
      <c r="F317" s="10">
        <v>43700</v>
      </c>
      <c r="G317" s="10"/>
      <c r="H317" s="10"/>
      <c r="I317" s="81"/>
      <c r="J317" s="81"/>
      <c r="K317" s="83"/>
      <c r="L317" s="83"/>
    </row>
    <row r="318" spans="1:12" ht="25.5" customHeight="1" x14ac:dyDescent="0.25">
      <c r="A318" s="142"/>
      <c r="B318" s="157"/>
      <c r="C318" s="9" t="s">
        <v>501</v>
      </c>
      <c r="D318" s="5" t="s">
        <v>57</v>
      </c>
      <c r="E318" s="10">
        <f t="shared" si="20"/>
        <v>31000</v>
      </c>
      <c r="F318" s="35">
        <v>31000</v>
      </c>
      <c r="G318" s="35"/>
      <c r="H318" s="35"/>
      <c r="I318" s="81"/>
      <c r="J318" s="81"/>
      <c r="K318" s="83"/>
      <c r="L318" s="83"/>
    </row>
    <row r="319" spans="1:12" x14ac:dyDescent="0.25">
      <c r="A319" s="143" t="s">
        <v>338</v>
      </c>
      <c r="B319" s="144"/>
      <c r="C319" s="16" t="s">
        <v>219</v>
      </c>
      <c r="D319" s="16"/>
      <c r="E319" s="17">
        <f>SUM(E321:E327)</f>
        <v>1179491.4099999999</v>
      </c>
      <c r="F319" s="17">
        <f>SUM(F321:F327)</f>
        <v>1139491.4100000001</v>
      </c>
      <c r="G319" s="17">
        <f>SUM(G321:G327)</f>
        <v>854061</v>
      </c>
      <c r="H319" s="17">
        <f>SUM(H321:H327)</f>
        <v>40000</v>
      </c>
      <c r="I319" s="81"/>
      <c r="J319" s="81"/>
      <c r="K319" s="83"/>
      <c r="L319" s="83"/>
    </row>
    <row r="320" spans="1:12" x14ac:dyDescent="0.25">
      <c r="A320" s="29"/>
      <c r="B320" s="215" t="s">
        <v>18</v>
      </c>
      <c r="C320" s="216"/>
      <c r="D320" s="216"/>
      <c r="E320" s="216"/>
      <c r="F320" s="216"/>
      <c r="G320" s="216"/>
      <c r="H320" s="217"/>
      <c r="I320" s="81"/>
      <c r="J320" s="81"/>
      <c r="K320" s="83"/>
      <c r="L320" s="83"/>
    </row>
    <row r="321" spans="1:12" x14ac:dyDescent="0.25">
      <c r="A321" s="132" t="s">
        <v>180</v>
      </c>
      <c r="B321" s="150" t="s">
        <v>181</v>
      </c>
      <c r="C321" s="5" t="s">
        <v>220</v>
      </c>
      <c r="D321" s="5" t="s">
        <v>56</v>
      </c>
      <c r="E321" s="10">
        <f t="shared" ref="E321:E327" si="21">SUM(F321+H321)</f>
        <v>385664</v>
      </c>
      <c r="F321" s="10">
        <v>385664</v>
      </c>
      <c r="G321" s="10">
        <v>268464</v>
      </c>
      <c r="H321" s="10"/>
      <c r="I321" s="81"/>
      <c r="J321" s="81"/>
      <c r="K321" s="83"/>
      <c r="L321" s="83"/>
    </row>
    <row r="322" spans="1:12" ht="15" customHeight="1" x14ac:dyDescent="0.25">
      <c r="A322" s="133"/>
      <c r="B322" s="155"/>
      <c r="C322" s="5" t="s">
        <v>365</v>
      </c>
      <c r="D322" s="5" t="s">
        <v>185</v>
      </c>
      <c r="E322" s="10">
        <f t="shared" si="21"/>
        <v>606023</v>
      </c>
      <c r="F322" s="10">
        <v>606023</v>
      </c>
      <c r="G322" s="10">
        <v>584897</v>
      </c>
      <c r="H322" s="10"/>
      <c r="I322" s="81"/>
      <c r="J322" s="72"/>
      <c r="K322" s="83"/>
      <c r="L322" s="83"/>
    </row>
    <row r="323" spans="1:12" ht="15" customHeight="1" x14ac:dyDescent="0.25">
      <c r="A323" s="133"/>
      <c r="B323" s="155"/>
      <c r="C323" s="5" t="s">
        <v>221</v>
      </c>
      <c r="D323" s="45" t="s">
        <v>322</v>
      </c>
      <c r="E323" s="49">
        <f t="shared" si="21"/>
        <v>54000</v>
      </c>
      <c r="F323" s="49">
        <v>14000</v>
      </c>
      <c r="G323" s="45"/>
      <c r="H323" s="45">
        <v>40000</v>
      </c>
      <c r="I323" s="81"/>
      <c r="J323" s="72"/>
      <c r="K323" s="83"/>
      <c r="L323" s="83"/>
    </row>
    <row r="324" spans="1:12" x14ac:dyDescent="0.25">
      <c r="A324" s="133"/>
      <c r="B324" s="155"/>
      <c r="C324" s="5" t="s">
        <v>222</v>
      </c>
      <c r="D324" s="59" t="s">
        <v>323</v>
      </c>
      <c r="E324" s="60">
        <f t="shared" si="21"/>
        <v>3604.41</v>
      </c>
      <c r="F324" s="60">
        <v>3604.41</v>
      </c>
      <c r="G324" s="60"/>
      <c r="H324" s="60"/>
      <c r="I324" s="81"/>
      <c r="J324" s="81"/>
      <c r="K324" s="83"/>
      <c r="L324" s="83"/>
    </row>
    <row r="325" spans="1:12" x14ac:dyDescent="0.25">
      <c r="A325" s="134"/>
      <c r="B325" s="151"/>
      <c r="C325" s="5" t="s">
        <v>304</v>
      </c>
      <c r="D325" s="5" t="s">
        <v>58</v>
      </c>
      <c r="E325" s="10">
        <f t="shared" si="21"/>
        <v>11300</v>
      </c>
      <c r="F325" s="10">
        <v>11300</v>
      </c>
      <c r="G325" s="10">
        <v>700</v>
      </c>
      <c r="H325" s="10"/>
      <c r="I325" s="81"/>
      <c r="J325" s="81"/>
      <c r="K325" s="83"/>
      <c r="L325" s="83"/>
    </row>
    <row r="326" spans="1:12" x14ac:dyDescent="0.25">
      <c r="A326" s="141" t="s">
        <v>26</v>
      </c>
      <c r="B326" s="156" t="s">
        <v>27</v>
      </c>
      <c r="C326" s="5" t="s">
        <v>447</v>
      </c>
      <c r="D326" s="5" t="s">
        <v>56</v>
      </c>
      <c r="E326" s="10">
        <f t="shared" si="21"/>
        <v>60900</v>
      </c>
      <c r="F326" s="10">
        <v>60900</v>
      </c>
      <c r="G326" s="10"/>
      <c r="H326" s="10"/>
      <c r="I326" s="81"/>
      <c r="J326" s="81"/>
      <c r="K326" s="83"/>
      <c r="L326" s="83"/>
    </row>
    <row r="327" spans="1:12" ht="25.5" customHeight="1" x14ac:dyDescent="0.25">
      <c r="A327" s="142"/>
      <c r="B327" s="157"/>
      <c r="C327" s="9" t="s">
        <v>502</v>
      </c>
      <c r="D327" s="5" t="s">
        <v>57</v>
      </c>
      <c r="E327" s="10">
        <f t="shared" si="21"/>
        <v>58000</v>
      </c>
      <c r="F327" s="10">
        <v>58000</v>
      </c>
      <c r="G327" s="10"/>
      <c r="H327" s="10"/>
      <c r="I327" s="81"/>
      <c r="J327" s="81"/>
      <c r="K327" s="83"/>
      <c r="L327" s="83"/>
    </row>
    <row r="328" spans="1:12" x14ac:dyDescent="0.25">
      <c r="A328" s="143" t="s">
        <v>223</v>
      </c>
      <c r="B328" s="144"/>
      <c r="C328" s="16" t="s">
        <v>224</v>
      </c>
      <c r="D328" s="16"/>
      <c r="E328" s="17">
        <f>SUM(E330:E336)</f>
        <v>480266.66</v>
      </c>
      <c r="F328" s="17">
        <f>SUM(F330:F336)</f>
        <v>480266.66</v>
      </c>
      <c r="G328" s="17">
        <f>SUM(G330:G336)</f>
        <v>373270</v>
      </c>
      <c r="H328" s="17">
        <f>SUM(H330:H336)</f>
        <v>0</v>
      </c>
      <c r="I328" s="81"/>
      <c r="J328" s="81"/>
      <c r="K328" s="83"/>
      <c r="L328" s="83"/>
    </row>
    <row r="329" spans="1:12" x14ac:dyDescent="0.25">
      <c r="A329" s="6"/>
      <c r="B329" s="145" t="s">
        <v>18</v>
      </c>
      <c r="C329" s="146"/>
      <c r="D329" s="146"/>
      <c r="E329" s="146"/>
      <c r="F329" s="146"/>
      <c r="G329" s="146"/>
      <c r="H329" s="147"/>
      <c r="I329" s="81"/>
      <c r="J329" s="81"/>
      <c r="K329" s="83"/>
      <c r="L329" s="83"/>
    </row>
    <row r="330" spans="1:12" x14ac:dyDescent="0.25">
      <c r="A330" s="132" t="s">
        <v>180</v>
      </c>
      <c r="B330" s="150" t="s">
        <v>181</v>
      </c>
      <c r="C330" s="5" t="s">
        <v>225</v>
      </c>
      <c r="D330" s="5" t="s">
        <v>56</v>
      </c>
      <c r="E330" s="10">
        <f t="shared" ref="E330:E336" si="22">SUM(F330+H330)</f>
        <v>166034</v>
      </c>
      <c r="F330" s="10">
        <v>166034</v>
      </c>
      <c r="G330" s="10">
        <v>106687</v>
      </c>
      <c r="H330" s="10"/>
      <c r="I330" s="81"/>
      <c r="J330" s="81"/>
      <c r="K330" s="83"/>
      <c r="L330" s="83"/>
    </row>
    <row r="331" spans="1:12" x14ac:dyDescent="0.25">
      <c r="A331" s="133"/>
      <c r="B331" s="155"/>
      <c r="C331" s="5" t="s">
        <v>226</v>
      </c>
      <c r="D331" s="5" t="s">
        <v>185</v>
      </c>
      <c r="E331" s="10">
        <f t="shared" si="22"/>
        <v>275521</v>
      </c>
      <c r="F331" s="10">
        <v>275521</v>
      </c>
      <c r="G331" s="10">
        <v>266583</v>
      </c>
      <c r="H331" s="10"/>
      <c r="I331" s="81"/>
      <c r="J331" s="72"/>
      <c r="K331" s="83"/>
      <c r="L331" s="83"/>
    </row>
    <row r="332" spans="1:12" x14ac:dyDescent="0.25">
      <c r="A332" s="133"/>
      <c r="B332" s="155"/>
      <c r="C332" s="5" t="s">
        <v>227</v>
      </c>
      <c r="D332" s="45" t="s">
        <v>322</v>
      </c>
      <c r="E332" s="49">
        <f t="shared" si="22"/>
        <v>3000</v>
      </c>
      <c r="F332" s="49">
        <v>3000</v>
      </c>
      <c r="G332" s="45"/>
      <c r="H332" s="45"/>
      <c r="I332" s="81"/>
      <c r="J332" s="72"/>
      <c r="K332" s="83"/>
      <c r="L332" s="83"/>
    </row>
    <row r="333" spans="1:12" x14ac:dyDescent="0.25">
      <c r="A333" s="133"/>
      <c r="B333" s="155"/>
      <c r="C333" s="5" t="s">
        <v>228</v>
      </c>
      <c r="D333" s="59" t="s">
        <v>323</v>
      </c>
      <c r="E333" s="60">
        <f t="shared" si="22"/>
        <v>2061.66</v>
      </c>
      <c r="F333" s="60">
        <v>2061.66</v>
      </c>
      <c r="G333" s="60"/>
      <c r="H333" s="60"/>
      <c r="I333" s="81"/>
      <c r="J333" s="81"/>
      <c r="K333" s="83"/>
      <c r="L333" s="83"/>
    </row>
    <row r="334" spans="1:12" x14ac:dyDescent="0.25">
      <c r="A334" s="134"/>
      <c r="B334" s="151"/>
      <c r="C334" s="5" t="s">
        <v>339</v>
      </c>
      <c r="D334" s="5" t="s">
        <v>58</v>
      </c>
      <c r="E334" s="10">
        <f t="shared" si="22"/>
        <v>8850</v>
      </c>
      <c r="F334" s="10">
        <v>8850</v>
      </c>
      <c r="G334" s="10"/>
      <c r="H334" s="10"/>
      <c r="I334" s="81"/>
      <c r="J334" s="81"/>
      <c r="K334" s="83"/>
      <c r="L334" s="83"/>
    </row>
    <row r="335" spans="1:12" x14ac:dyDescent="0.25">
      <c r="A335" s="141" t="s">
        <v>26</v>
      </c>
      <c r="B335" s="156" t="s">
        <v>27</v>
      </c>
      <c r="C335" s="5" t="s">
        <v>448</v>
      </c>
      <c r="D335" s="5" t="s">
        <v>56</v>
      </c>
      <c r="E335" s="10">
        <f t="shared" si="22"/>
        <v>10800</v>
      </c>
      <c r="F335" s="10">
        <v>10800</v>
      </c>
      <c r="G335" s="10"/>
      <c r="H335" s="10"/>
      <c r="I335" s="81"/>
      <c r="J335" s="81"/>
      <c r="K335" s="83"/>
      <c r="L335" s="83"/>
    </row>
    <row r="336" spans="1:12" ht="25.5" customHeight="1" x14ac:dyDescent="0.25">
      <c r="A336" s="142"/>
      <c r="B336" s="157"/>
      <c r="C336" s="9" t="s">
        <v>503</v>
      </c>
      <c r="D336" s="5" t="s">
        <v>57</v>
      </c>
      <c r="E336" s="10">
        <f t="shared" si="22"/>
        <v>14000</v>
      </c>
      <c r="F336" s="10">
        <v>14000</v>
      </c>
      <c r="G336" s="10"/>
      <c r="H336" s="10"/>
      <c r="I336" s="81"/>
      <c r="J336" s="81"/>
      <c r="K336" s="83"/>
      <c r="L336" s="83"/>
    </row>
    <row r="337" spans="1:12" x14ac:dyDescent="0.25">
      <c r="A337" s="143" t="s">
        <v>234</v>
      </c>
      <c r="B337" s="144"/>
      <c r="C337" s="16" t="s">
        <v>229</v>
      </c>
      <c r="D337" s="16"/>
      <c r="E337" s="17">
        <f>SUM(E339:E347)</f>
        <v>1547007.33</v>
      </c>
      <c r="F337" s="17">
        <f>SUM(F339:F347)</f>
        <v>1535907.33</v>
      </c>
      <c r="G337" s="17">
        <f>SUM(G339:G347)</f>
        <v>1242997</v>
      </c>
      <c r="H337" s="17">
        <f>SUM(H339:H347)</f>
        <v>11100</v>
      </c>
      <c r="I337" s="81"/>
      <c r="J337" s="81"/>
      <c r="K337" s="83"/>
      <c r="L337" s="83"/>
    </row>
    <row r="338" spans="1:12" x14ac:dyDescent="0.25">
      <c r="A338" s="29"/>
      <c r="B338" s="215" t="s">
        <v>18</v>
      </c>
      <c r="C338" s="216"/>
      <c r="D338" s="216"/>
      <c r="E338" s="216"/>
      <c r="F338" s="216"/>
      <c r="G338" s="216"/>
      <c r="H338" s="217"/>
      <c r="I338" s="83"/>
      <c r="J338" s="83"/>
      <c r="K338" s="83"/>
      <c r="L338" s="83"/>
    </row>
    <row r="339" spans="1:12" ht="27.75" customHeight="1" x14ac:dyDescent="0.25">
      <c r="A339" s="132" t="s">
        <v>180</v>
      </c>
      <c r="B339" s="156" t="s">
        <v>181</v>
      </c>
      <c r="C339" s="5" t="s">
        <v>230</v>
      </c>
      <c r="D339" s="5" t="s">
        <v>56</v>
      </c>
      <c r="E339" s="10">
        <f t="shared" ref="E339:E347" si="23">SUM(F339+H339)</f>
        <v>303659</v>
      </c>
      <c r="F339" s="10">
        <v>303659</v>
      </c>
      <c r="G339" s="10">
        <v>196628</v>
      </c>
      <c r="H339" s="10"/>
      <c r="I339" s="83"/>
      <c r="J339" s="83"/>
      <c r="K339" s="83"/>
      <c r="L339" s="83"/>
    </row>
    <row r="340" spans="1:12" x14ac:dyDescent="0.25">
      <c r="A340" s="133"/>
      <c r="B340" s="214"/>
      <c r="C340" s="5" t="s">
        <v>231</v>
      </c>
      <c r="D340" s="5" t="s">
        <v>185</v>
      </c>
      <c r="E340" s="10">
        <f t="shared" si="23"/>
        <v>1039420</v>
      </c>
      <c r="F340" s="10">
        <v>1039420</v>
      </c>
      <c r="G340" s="10">
        <v>999862</v>
      </c>
      <c r="H340" s="10"/>
      <c r="I340" s="83"/>
      <c r="J340" s="83"/>
      <c r="K340" s="83"/>
      <c r="L340" s="83"/>
    </row>
    <row r="341" spans="1:12" x14ac:dyDescent="0.25">
      <c r="A341" s="133"/>
      <c r="B341" s="214"/>
      <c r="C341" s="5" t="s">
        <v>232</v>
      </c>
      <c r="D341" s="5" t="s">
        <v>312</v>
      </c>
      <c r="E341" s="44">
        <f t="shared" si="23"/>
        <v>42900</v>
      </c>
      <c r="F341" s="10">
        <v>42900</v>
      </c>
      <c r="G341" s="10">
        <v>36330</v>
      </c>
      <c r="H341" s="10"/>
      <c r="I341" s="81"/>
      <c r="J341" s="81"/>
      <c r="K341" s="83"/>
      <c r="L341" s="83"/>
    </row>
    <row r="342" spans="1:12" x14ac:dyDescent="0.25">
      <c r="A342" s="133"/>
      <c r="B342" s="214"/>
      <c r="C342" s="5" t="s">
        <v>233</v>
      </c>
      <c r="D342" s="45" t="s">
        <v>322</v>
      </c>
      <c r="E342" s="49">
        <f>SUM(F342+H342)</f>
        <v>20000</v>
      </c>
      <c r="F342" s="49">
        <v>10000</v>
      </c>
      <c r="G342" s="45"/>
      <c r="H342" s="45">
        <v>10000</v>
      </c>
      <c r="I342" s="81"/>
      <c r="J342" s="81"/>
      <c r="K342" s="83"/>
      <c r="L342" s="83"/>
    </row>
    <row r="343" spans="1:12" x14ac:dyDescent="0.25">
      <c r="A343" s="133"/>
      <c r="B343" s="214"/>
      <c r="C343" s="5" t="s">
        <v>341</v>
      </c>
      <c r="D343" s="59" t="s">
        <v>323</v>
      </c>
      <c r="E343" s="60">
        <f t="shared" si="23"/>
        <v>912.33</v>
      </c>
      <c r="F343" s="60">
        <v>912.33</v>
      </c>
      <c r="G343" s="60"/>
      <c r="H343" s="60"/>
      <c r="I343" s="81"/>
      <c r="J343" s="81"/>
      <c r="K343" s="83"/>
      <c r="L343" s="83"/>
    </row>
    <row r="344" spans="1:12" x14ac:dyDescent="0.25">
      <c r="A344" s="134"/>
      <c r="B344" s="157"/>
      <c r="C344" s="5" t="s">
        <v>325</v>
      </c>
      <c r="D344" s="5" t="s">
        <v>58</v>
      </c>
      <c r="E344" s="10">
        <f t="shared" si="23"/>
        <v>15800</v>
      </c>
      <c r="F344" s="10">
        <v>14700</v>
      </c>
      <c r="G344" s="10">
        <v>600</v>
      </c>
      <c r="H344" s="10">
        <v>1100</v>
      </c>
      <c r="I344" s="81"/>
      <c r="J344" s="81"/>
      <c r="K344" s="83"/>
      <c r="L344" s="83"/>
    </row>
    <row r="345" spans="1:12" ht="25.5" customHeight="1" x14ac:dyDescent="0.25">
      <c r="A345" s="141" t="s">
        <v>26</v>
      </c>
      <c r="B345" s="156" t="s">
        <v>27</v>
      </c>
      <c r="C345" s="9" t="s">
        <v>342</v>
      </c>
      <c r="D345" s="5" t="s">
        <v>57</v>
      </c>
      <c r="E345" s="10">
        <f t="shared" si="23"/>
        <v>72200</v>
      </c>
      <c r="F345" s="10">
        <v>72200</v>
      </c>
      <c r="G345" s="10">
        <v>3154</v>
      </c>
      <c r="H345" s="10"/>
      <c r="I345" s="81"/>
      <c r="J345" s="81"/>
      <c r="K345" s="83"/>
      <c r="L345" s="83"/>
    </row>
    <row r="346" spans="1:12" x14ac:dyDescent="0.25">
      <c r="A346" s="142"/>
      <c r="B346" s="157"/>
      <c r="C346" s="9" t="s">
        <v>416</v>
      </c>
      <c r="D346" s="5" t="s">
        <v>56</v>
      </c>
      <c r="E346" s="10">
        <f t="shared" si="23"/>
        <v>52116</v>
      </c>
      <c r="F346" s="10">
        <v>52116</v>
      </c>
      <c r="G346" s="10">
        <v>6423</v>
      </c>
      <c r="H346" s="10"/>
      <c r="I346" s="81"/>
      <c r="J346" s="81"/>
      <c r="K346" s="83"/>
      <c r="L346" s="83"/>
    </row>
    <row r="347" spans="1:12" ht="38.25" x14ac:dyDescent="0.25">
      <c r="A347" s="103" t="s">
        <v>30</v>
      </c>
      <c r="B347" s="42" t="s">
        <v>31</v>
      </c>
      <c r="C347" s="9" t="s">
        <v>420</v>
      </c>
      <c r="D347" s="5" t="s">
        <v>56</v>
      </c>
      <c r="E347" s="10">
        <f t="shared" si="23"/>
        <v>0</v>
      </c>
      <c r="F347" s="10"/>
      <c r="G347" s="10"/>
      <c r="H347" s="10"/>
      <c r="I347" s="81"/>
      <c r="J347" s="81"/>
      <c r="K347" s="83"/>
      <c r="L347" s="83"/>
    </row>
    <row r="348" spans="1:12" x14ac:dyDescent="0.25">
      <c r="A348" s="143" t="s">
        <v>244</v>
      </c>
      <c r="B348" s="144"/>
      <c r="C348" s="16" t="s">
        <v>235</v>
      </c>
      <c r="D348" s="8"/>
      <c r="E348" s="17">
        <f>SUM(E350:E356)</f>
        <v>429151.64</v>
      </c>
      <c r="F348" s="17">
        <f>SUM(F350:F356)</f>
        <v>427451.64</v>
      </c>
      <c r="G348" s="17">
        <f>SUM(G350:G356)</f>
        <v>325569</v>
      </c>
      <c r="H348" s="17">
        <f>SUM(H350:H356)</f>
        <v>1700</v>
      </c>
      <c r="I348" s="81"/>
      <c r="J348" s="81"/>
      <c r="K348" s="83"/>
      <c r="L348" s="83"/>
    </row>
    <row r="349" spans="1:12" x14ac:dyDescent="0.25">
      <c r="A349" s="6"/>
      <c r="B349" s="145" t="s">
        <v>18</v>
      </c>
      <c r="C349" s="146"/>
      <c r="D349" s="146"/>
      <c r="E349" s="146"/>
      <c r="F349" s="146"/>
      <c r="G349" s="146"/>
      <c r="H349" s="147"/>
      <c r="I349" s="81"/>
      <c r="J349" s="81"/>
      <c r="K349" s="83"/>
      <c r="L349" s="83"/>
    </row>
    <row r="350" spans="1:12" ht="15" customHeight="1" x14ac:dyDescent="0.25">
      <c r="A350" s="132" t="s">
        <v>180</v>
      </c>
      <c r="B350" s="150" t="s">
        <v>181</v>
      </c>
      <c r="C350" s="5" t="s">
        <v>237</v>
      </c>
      <c r="D350" s="5" t="s">
        <v>56</v>
      </c>
      <c r="E350" s="10">
        <f t="shared" ref="E350:E356" si="24">SUM(F350+H350)</f>
        <v>148645</v>
      </c>
      <c r="F350" s="10">
        <v>148645</v>
      </c>
      <c r="G350" s="10">
        <v>102442</v>
      </c>
      <c r="H350" s="10"/>
      <c r="I350" s="81"/>
      <c r="J350" s="81"/>
      <c r="K350" s="83"/>
      <c r="L350" s="83"/>
    </row>
    <row r="351" spans="1:12" x14ac:dyDescent="0.25">
      <c r="A351" s="133"/>
      <c r="B351" s="155"/>
      <c r="C351" s="5" t="s">
        <v>366</v>
      </c>
      <c r="D351" s="5" t="s">
        <v>185</v>
      </c>
      <c r="E351" s="10">
        <f t="shared" si="24"/>
        <v>230232</v>
      </c>
      <c r="F351" s="10">
        <v>230232</v>
      </c>
      <c r="G351" s="10">
        <v>223127</v>
      </c>
      <c r="H351" s="10"/>
      <c r="I351" s="81"/>
      <c r="J351" s="81"/>
      <c r="K351" s="83"/>
      <c r="L351" s="83"/>
    </row>
    <row r="352" spans="1:12" x14ac:dyDescent="0.25">
      <c r="A352" s="133"/>
      <c r="B352" s="155"/>
      <c r="C352" s="5" t="s">
        <v>238</v>
      </c>
      <c r="D352" s="59" t="s">
        <v>323</v>
      </c>
      <c r="E352" s="60">
        <f t="shared" si="24"/>
        <v>624.64</v>
      </c>
      <c r="F352" s="60">
        <v>624.64</v>
      </c>
      <c r="G352" s="60"/>
      <c r="H352" s="60"/>
      <c r="I352" s="81"/>
      <c r="J352" s="81"/>
      <c r="K352" s="83"/>
      <c r="L352" s="83"/>
    </row>
    <row r="353" spans="1:12" x14ac:dyDescent="0.25">
      <c r="A353" s="133"/>
      <c r="B353" s="155"/>
      <c r="C353" s="5" t="s">
        <v>239</v>
      </c>
      <c r="D353" s="5" t="s">
        <v>58</v>
      </c>
      <c r="E353" s="10">
        <f t="shared" si="24"/>
        <v>5250</v>
      </c>
      <c r="F353" s="10">
        <v>5250</v>
      </c>
      <c r="G353" s="10"/>
      <c r="H353" s="10"/>
      <c r="I353" s="81"/>
      <c r="J353" s="81"/>
      <c r="K353" s="83"/>
      <c r="L353" s="83"/>
    </row>
    <row r="354" spans="1:12" x14ac:dyDescent="0.25">
      <c r="A354" s="134"/>
      <c r="B354" s="151"/>
      <c r="C354" s="9" t="s">
        <v>296</v>
      </c>
      <c r="D354" s="45" t="s">
        <v>322</v>
      </c>
      <c r="E354" s="49">
        <f t="shared" si="24"/>
        <v>10000</v>
      </c>
      <c r="F354" s="49">
        <v>8300</v>
      </c>
      <c r="G354" s="45"/>
      <c r="H354" s="45">
        <v>1700</v>
      </c>
      <c r="I354" s="81"/>
      <c r="J354" s="81"/>
      <c r="K354" s="83"/>
      <c r="L354" s="83"/>
    </row>
    <row r="355" spans="1:12" x14ac:dyDescent="0.25">
      <c r="A355" s="141" t="s">
        <v>26</v>
      </c>
      <c r="B355" s="156" t="s">
        <v>27</v>
      </c>
      <c r="C355" s="9" t="s">
        <v>483</v>
      </c>
      <c r="D355" s="5" t="s">
        <v>56</v>
      </c>
      <c r="E355" s="10">
        <f t="shared" si="24"/>
        <v>9400</v>
      </c>
      <c r="F355" s="68">
        <v>9400</v>
      </c>
      <c r="G355" s="50"/>
      <c r="H355" s="50"/>
      <c r="I355" s="81"/>
      <c r="J355" s="81"/>
      <c r="K355" s="83"/>
      <c r="L355" s="83"/>
    </row>
    <row r="356" spans="1:12" ht="25.5" customHeight="1" x14ac:dyDescent="0.25">
      <c r="A356" s="142"/>
      <c r="B356" s="157"/>
      <c r="C356" s="9" t="s">
        <v>504</v>
      </c>
      <c r="D356" s="5" t="s">
        <v>57</v>
      </c>
      <c r="E356" s="10">
        <f t="shared" si="24"/>
        <v>25000</v>
      </c>
      <c r="F356" s="10">
        <v>25000</v>
      </c>
      <c r="G356" s="10"/>
      <c r="H356" s="10"/>
      <c r="I356" s="81"/>
      <c r="J356" s="81"/>
      <c r="K356" s="83"/>
      <c r="L356" s="83"/>
    </row>
    <row r="357" spans="1:12" x14ac:dyDescent="0.25">
      <c r="A357" s="143" t="s">
        <v>254</v>
      </c>
      <c r="B357" s="144"/>
      <c r="C357" s="16" t="s">
        <v>236</v>
      </c>
      <c r="D357" s="16"/>
      <c r="E357" s="17">
        <f>SUM(E359:E365)</f>
        <v>453254.53</v>
      </c>
      <c r="F357" s="17">
        <f>SUM(F359:F365)</f>
        <v>398254.53</v>
      </c>
      <c r="G357" s="17">
        <f>SUM(G359:G365)</f>
        <v>312987</v>
      </c>
      <c r="H357" s="17">
        <f>SUM(H359:H365)</f>
        <v>55000</v>
      </c>
      <c r="I357" s="81"/>
      <c r="J357" s="81"/>
      <c r="K357" s="83"/>
      <c r="L357" s="83"/>
    </row>
    <row r="358" spans="1:12" x14ac:dyDescent="0.25">
      <c r="A358" s="6"/>
      <c r="B358" s="145" t="s">
        <v>18</v>
      </c>
      <c r="C358" s="146"/>
      <c r="D358" s="146"/>
      <c r="E358" s="146"/>
      <c r="F358" s="146"/>
      <c r="G358" s="146"/>
      <c r="H358" s="147"/>
      <c r="I358" s="81"/>
      <c r="J358" s="81"/>
      <c r="K358" s="83"/>
      <c r="L358" s="83"/>
    </row>
    <row r="359" spans="1:12" x14ac:dyDescent="0.25">
      <c r="A359" s="132" t="s">
        <v>180</v>
      </c>
      <c r="B359" s="150" t="s">
        <v>181</v>
      </c>
      <c r="C359" s="5" t="s">
        <v>240</v>
      </c>
      <c r="D359" s="5" t="s">
        <v>56</v>
      </c>
      <c r="E359" s="10">
        <f t="shared" ref="E359:E365" si="25">SUM(F359+H359)</f>
        <v>143481</v>
      </c>
      <c r="F359" s="10">
        <v>143481</v>
      </c>
      <c r="G359" s="10">
        <v>97751</v>
      </c>
      <c r="H359" s="10"/>
      <c r="I359" s="81"/>
      <c r="J359" s="81"/>
      <c r="K359" s="83"/>
      <c r="L359" s="83"/>
    </row>
    <row r="360" spans="1:12" ht="18.75" customHeight="1" x14ac:dyDescent="0.25">
      <c r="A360" s="133"/>
      <c r="B360" s="155"/>
      <c r="C360" s="5" t="s">
        <v>241</v>
      </c>
      <c r="D360" s="5" t="s">
        <v>185</v>
      </c>
      <c r="E360" s="10">
        <f t="shared" si="25"/>
        <v>222250</v>
      </c>
      <c r="F360" s="10">
        <v>222250</v>
      </c>
      <c r="G360" s="10">
        <v>215236</v>
      </c>
      <c r="H360" s="10"/>
      <c r="I360" s="81"/>
      <c r="J360" s="81"/>
      <c r="K360" s="83"/>
      <c r="L360" s="83"/>
    </row>
    <row r="361" spans="1:12" ht="18.75" customHeight="1" x14ac:dyDescent="0.25">
      <c r="A361" s="133"/>
      <c r="B361" s="155"/>
      <c r="C361" s="5" t="s">
        <v>242</v>
      </c>
      <c r="D361" s="45" t="s">
        <v>322</v>
      </c>
      <c r="E361" s="49">
        <f t="shared" si="25"/>
        <v>55000</v>
      </c>
      <c r="F361" s="49"/>
      <c r="G361" s="45"/>
      <c r="H361" s="45">
        <v>55000</v>
      </c>
      <c r="I361" s="81"/>
      <c r="J361" s="81"/>
      <c r="K361" s="83"/>
      <c r="L361" s="83"/>
    </row>
    <row r="362" spans="1:12" ht="21" customHeight="1" x14ac:dyDescent="0.25">
      <c r="A362" s="133"/>
      <c r="B362" s="155"/>
      <c r="C362" s="5" t="s">
        <v>243</v>
      </c>
      <c r="D362" s="59" t="s">
        <v>323</v>
      </c>
      <c r="E362" s="60">
        <f t="shared" si="25"/>
        <v>1793.53</v>
      </c>
      <c r="F362" s="60">
        <v>1793.53</v>
      </c>
      <c r="G362" s="60"/>
      <c r="H362" s="60"/>
      <c r="I362" s="81"/>
      <c r="J362" s="81"/>
      <c r="K362" s="83"/>
      <c r="L362" s="83"/>
    </row>
    <row r="363" spans="1:12" ht="16.5" customHeight="1" x14ac:dyDescent="0.25">
      <c r="A363" s="134"/>
      <c r="B363" s="151"/>
      <c r="C363" s="5" t="s">
        <v>319</v>
      </c>
      <c r="D363" s="5" t="s">
        <v>58</v>
      </c>
      <c r="E363" s="10">
        <f t="shared" si="25"/>
        <v>5600</v>
      </c>
      <c r="F363" s="10">
        <v>5600</v>
      </c>
      <c r="G363" s="10"/>
      <c r="H363" s="10"/>
      <c r="I363" s="81"/>
      <c r="J363" s="81"/>
      <c r="K363" s="83"/>
      <c r="L363" s="83"/>
    </row>
    <row r="364" spans="1:12" ht="16.5" customHeight="1" x14ac:dyDescent="0.25">
      <c r="A364" s="141" t="s">
        <v>26</v>
      </c>
      <c r="B364" s="156" t="s">
        <v>27</v>
      </c>
      <c r="C364" s="5" t="s">
        <v>458</v>
      </c>
      <c r="D364" s="5" t="s">
        <v>56</v>
      </c>
      <c r="E364" s="10">
        <f t="shared" si="25"/>
        <v>7130</v>
      </c>
      <c r="F364" s="10">
        <v>7130</v>
      </c>
      <c r="G364" s="10"/>
      <c r="H364" s="10"/>
      <c r="I364" s="81"/>
      <c r="J364" s="81"/>
      <c r="K364" s="83"/>
      <c r="L364" s="83"/>
    </row>
    <row r="365" spans="1:12" ht="27" customHeight="1" x14ac:dyDescent="0.25">
      <c r="A365" s="142"/>
      <c r="B365" s="157"/>
      <c r="C365" s="5" t="s">
        <v>505</v>
      </c>
      <c r="D365" s="5" t="s">
        <v>57</v>
      </c>
      <c r="E365" s="10">
        <f t="shared" si="25"/>
        <v>18000</v>
      </c>
      <c r="F365" s="10">
        <v>18000</v>
      </c>
      <c r="G365" s="10"/>
      <c r="H365" s="10"/>
      <c r="I365" s="81"/>
      <c r="J365" s="81"/>
      <c r="K365" s="83"/>
      <c r="L365" s="83"/>
    </row>
    <row r="366" spans="1:12" x14ac:dyDescent="0.25">
      <c r="A366" s="143" t="s">
        <v>414</v>
      </c>
      <c r="B366" s="144"/>
      <c r="C366" s="16" t="s">
        <v>245</v>
      </c>
      <c r="D366" s="16"/>
      <c r="E366" s="17">
        <f>SUM(E368:E375)</f>
        <v>1299438.19</v>
      </c>
      <c r="F366" s="17">
        <f>SUM(F368:F375)</f>
        <v>1194438.19</v>
      </c>
      <c r="G366" s="17">
        <f>SUM(G368:G375)</f>
        <v>995145</v>
      </c>
      <c r="H366" s="17">
        <f>SUM(H368:H375)</f>
        <v>105000</v>
      </c>
      <c r="I366" s="81"/>
      <c r="J366" s="81"/>
      <c r="K366" s="83"/>
      <c r="L366" s="83"/>
    </row>
    <row r="367" spans="1:12" x14ac:dyDescent="0.25">
      <c r="A367" s="6"/>
      <c r="B367" s="145" t="s">
        <v>18</v>
      </c>
      <c r="C367" s="146"/>
      <c r="D367" s="146"/>
      <c r="E367" s="146"/>
      <c r="F367" s="146"/>
      <c r="G367" s="146"/>
      <c r="H367" s="147"/>
      <c r="I367" s="81"/>
      <c r="J367" s="81"/>
      <c r="K367" s="83"/>
      <c r="L367" s="83"/>
    </row>
    <row r="368" spans="1:12" x14ac:dyDescent="0.25">
      <c r="A368" s="132" t="s">
        <v>180</v>
      </c>
      <c r="B368" s="236" t="s">
        <v>181</v>
      </c>
      <c r="C368" s="5" t="s">
        <v>246</v>
      </c>
      <c r="D368" s="5" t="s">
        <v>56</v>
      </c>
      <c r="E368" s="10">
        <f t="shared" ref="E368:E375" si="26">SUM(F368+H368)</f>
        <v>279318.09999999998</v>
      </c>
      <c r="F368" s="10">
        <v>279318.09999999998</v>
      </c>
      <c r="G368" s="10">
        <v>171933</v>
      </c>
      <c r="H368" s="10"/>
      <c r="I368" s="81"/>
      <c r="J368" s="81"/>
      <c r="K368" s="83"/>
      <c r="L368" s="83"/>
    </row>
    <row r="369" spans="1:12" x14ac:dyDescent="0.25">
      <c r="A369" s="133"/>
      <c r="B369" s="237"/>
      <c r="C369" s="5" t="s">
        <v>247</v>
      </c>
      <c r="D369" s="5" t="s">
        <v>185</v>
      </c>
      <c r="E369" s="10">
        <f t="shared" si="26"/>
        <v>861745</v>
      </c>
      <c r="F369" s="10">
        <v>861745</v>
      </c>
      <c r="G369" s="10">
        <v>823212</v>
      </c>
      <c r="H369" s="10"/>
      <c r="I369" s="81"/>
      <c r="J369" s="81"/>
      <c r="K369" s="83"/>
      <c r="L369" s="83"/>
    </row>
    <row r="370" spans="1:12" x14ac:dyDescent="0.25">
      <c r="A370" s="133"/>
      <c r="B370" s="237"/>
      <c r="C370" s="5" t="s">
        <v>248</v>
      </c>
      <c r="D370" s="45" t="s">
        <v>322</v>
      </c>
      <c r="E370" s="49">
        <f>SUM(F370+H370)</f>
        <v>104000</v>
      </c>
      <c r="F370" s="49"/>
      <c r="G370" s="45"/>
      <c r="H370" s="45">
        <v>104000</v>
      </c>
      <c r="I370" s="81"/>
      <c r="J370" s="81"/>
      <c r="K370" s="83"/>
      <c r="L370" s="83"/>
    </row>
    <row r="371" spans="1:12" x14ac:dyDescent="0.25">
      <c r="A371" s="133"/>
      <c r="B371" s="237"/>
      <c r="C371" s="5" t="s">
        <v>249</v>
      </c>
      <c r="D371" s="59" t="s">
        <v>323</v>
      </c>
      <c r="E371" s="60">
        <f t="shared" si="26"/>
        <v>736.19</v>
      </c>
      <c r="F371" s="60">
        <v>736.19</v>
      </c>
      <c r="G371" s="60"/>
      <c r="H371" s="60"/>
      <c r="I371" s="81"/>
      <c r="J371" s="81"/>
      <c r="K371" s="83"/>
      <c r="L371" s="83"/>
    </row>
    <row r="372" spans="1:12" x14ac:dyDescent="0.25">
      <c r="A372" s="134"/>
      <c r="B372" s="238"/>
      <c r="C372" s="5" t="s">
        <v>326</v>
      </c>
      <c r="D372" s="5" t="s">
        <v>58</v>
      </c>
      <c r="E372" s="10">
        <f t="shared" si="26"/>
        <v>3300</v>
      </c>
      <c r="F372" s="10">
        <v>2300</v>
      </c>
      <c r="G372" s="10"/>
      <c r="H372" s="10">
        <v>1000</v>
      </c>
      <c r="I372" s="83"/>
      <c r="J372" s="83"/>
      <c r="K372" s="83"/>
      <c r="L372" s="83"/>
    </row>
    <row r="373" spans="1:12" x14ac:dyDescent="0.25">
      <c r="A373" s="141" t="s">
        <v>26</v>
      </c>
      <c r="B373" s="156" t="s">
        <v>27</v>
      </c>
      <c r="C373" s="5" t="s">
        <v>449</v>
      </c>
      <c r="D373" s="5" t="s">
        <v>56</v>
      </c>
      <c r="E373" s="10">
        <f t="shared" si="26"/>
        <v>32338.9</v>
      </c>
      <c r="F373" s="10">
        <v>32338.9</v>
      </c>
      <c r="G373" s="10"/>
      <c r="H373" s="10"/>
      <c r="I373" s="83"/>
      <c r="J373" s="83"/>
      <c r="K373" s="83"/>
      <c r="L373" s="83"/>
    </row>
    <row r="374" spans="1:12" ht="25.5" customHeight="1" x14ac:dyDescent="0.25">
      <c r="A374" s="142"/>
      <c r="B374" s="157"/>
      <c r="C374" s="9" t="s">
        <v>484</v>
      </c>
      <c r="D374" s="5" t="s">
        <v>57</v>
      </c>
      <c r="E374" s="10">
        <f t="shared" si="26"/>
        <v>18000</v>
      </c>
      <c r="F374" s="10">
        <v>18000</v>
      </c>
      <c r="G374" s="10"/>
      <c r="H374" s="10"/>
      <c r="I374" s="83"/>
      <c r="J374" s="83"/>
      <c r="K374" s="83"/>
      <c r="L374" s="83"/>
    </row>
    <row r="375" spans="1:12" ht="35.25" customHeight="1" x14ac:dyDescent="0.25">
      <c r="A375" s="7" t="s">
        <v>30</v>
      </c>
      <c r="B375" s="42" t="s">
        <v>31</v>
      </c>
      <c r="C375" s="9" t="s">
        <v>506</v>
      </c>
      <c r="D375" s="5" t="s">
        <v>56</v>
      </c>
      <c r="E375" s="10">
        <f t="shared" si="26"/>
        <v>0</v>
      </c>
      <c r="F375" s="10"/>
      <c r="G375" s="10"/>
      <c r="H375" s="10"/>
      <c r="I375" s="83"/>
      <c r="J375" s="83"/>
      <c r="K375" s="83"/>
      <c r="L375" s="83"/>
    </row>
    <row r="376" spans="1:12" x14ac:dyDescent="0.25">
      <c r="A376" s="143" t="s">
        <v>261</v>
      </c>
      <c r="B376" s="144"/>
      <c r="C376" s="16" t="s">
        <v>250</v>
      </c>
      <c r="D376" s="16"/>
      <c r="E376" s="17">
        <f>SUM(E378:E384)</f>
        <v>261552.26</v>
      </c>
      <c r="F376" s="17">
        <f>SUM(F378:F384)</f>
        <v>256552.26</v>
      </c>
      <c r="G376" s="17">
        <f>SUM(G378:G384)</f>
        <v>218967</v>
      </c>
      <c r="H376" s="17">
        <f>SUM(H378:H384)</f>
        <v>5000</v>
      </c>
      <c r="I376" s="81"/>
      <c r="J376" s="81"/>
      <c r="K376" s="83"/>
      <c r="L376" s="83"/>
    </row>
    <row r="377" spans="1:12" x14ac:dyDescent="0.25">
      <c r="A377" s="6"/>
      <c r="B377" s="145" t="s">
        <v>18</v>
      </c>
      <c r="C377" s="146"/>
      <c r="D377" s="146"/>
      <c r="E377" s="146"/>
      <c r="F377" s="146"/>
      <c r="G377" s="146"/>
      <c r="H377" s="147"/>
      <c r="I377" s="81"/>
      <c r="J377" s="81"/>
      <c r="K377" s="83"/>
      <c r="L377" s="83"/>
    </row>
    <row r="378" spans="1:12" ht="15" customHeight="1" x14ac:dyDescent="0.25">
      <c r="A378" s="132" t="s">
        <v>180</v>
      </c>
      <c r="B378" s="150" t="s">
        <v>181</v>
      </c>
      <c r="C378" s="5" t="s">
        <v>251</v>
      </c>
      <c r="D378" s="5" t="s">
        <v>56</v>
      </c>
      <c r="E378" s="10">
        <f t="shared" ref="E378:E384" si="27">SUM(F378+H378)</f>
        <v>202679</v>
      </c>
      <c r="F378" s="10">
        <v>202679</v>
      </c>
      <c r="G378" s="10">
        <v>196680</v>
      </c>
      <c r="H378" s="10"/>
      <c r="I378" s="118"/>
      <c r="J378" s="81"/>
      <c r="K378" s="83"/>
      <c r="L378" s="83"/>
    </row>
    <row r="379" spans="1:12" ht="15" customHeight="1" x14ac:dyDescent="0.25">
      <c r="A379" s="133"/>
      <c r="B379" s="155"/>
      <c r="C379" s="5" t="s">
        <v>367</v>
      </c>
      <c r="D379" s="5" t="s">
        <v>185</v>
      </c>
      <c r="E379" s="10">
        <f t="shared" si="27"/>
        <v>22000</v>
      </c>
      <c r="F379" s="10">
        <v>22000</v>
      </c>
      <c r="G379" s="10">
        <v>11730</v>
      </c>
      <c r="H379" s="10"/>
      <c r="I379" s="81"/>
      <c r="J379" s="81"/>
      <c r="K379" s="83"/>
      <c r="L379" s="83"/>
    </row>
    <row r="380" spans="1:12" ht="15" customHeight="1" x14ac:dyDescent="0.25">
      <c r="A380" s="133"/>
      <c r="B380" s="155"/>
      <c r="C380" s="5" t="s">
        <v>252</v>
      </c>
      <c r="D380" s="5" t="s">
        <v>57</v>
      </c>
      <c r="E380" s="10">
        <f t="shared" si="27"/>
        <v>10000</v>
      </c>
      <c r="F380" s="10">
        <v>10000</v>
      </c>
      <c r="G380" s="10">
        <v>9857</v>
      </c>
      <c r="H380" s="10"/>
      <c r="I380" s="81"/>
      <c r="J380" s="81"/>
      <c r="K380" s="83"/>
      <c r="L380" s="83"/>
    </row>
    <row r="381" spans="1:12" x14ac:dyDescent="0.25">
      <c r="A381" s="133"/>
      <c r="B381" s="155"/>
      <c r="C381" s="5" t="s">
        <v>253</v>
      </c>
      <c r="D381" s="59" t="s">
        <v>323</v>
      </c>
      <c r="E381" s="60">
        <f t="shared" si="27"/>
        <v>3574.26</v>
      </c>
      <c r="F381" s="60"/>
      <c r="G381" s="60"/>
      <c r="H381" s="60">
        <v>3574.26</v>
      </c>
      <c r="I381" s="81"/>
      <c r="J381" s="81"/>
      <c r="K381" s="83"/>
      <c r="L381" s="83"/>
    </row>
    <row r="382" spans="1:12" x14ac:dyDescent="0.25">
      <c r="A382" s="133"/>
      <c r="B382" s="155"/>
      <c r="C382" s="5" t="s">
        <v>343</v>
      </c>
      <c r="D382" s="5" t="s">
        <v>58</v>
      </c>
      <c r="E382" s="10">
        <f t="shared" si="27"/>
        <v>20000</v>
      </c>
      <c r="F382" s="10">
        <v>18574.259999999998</v>
      </c>
      <c r="G382" s="10">
        <v>700</v>
      </c>
      <c r="H382" s="10">
        <v>1425.74</v>
      </c>
      <c r="I382" s="81"/>
      <c r="J382" s="81"/>
      <c r="K382" s="83"/>
      <c r="L382" s="83"/>
    </row>
    <row r="383" spans="1:12" x14ac:dyDescent="0.25">
      <c r="A383" s="134"/>
      <c r="B383" s="151"/>
      <c r="C383" s="5" t="s">
        <v>493</v>
      </c>
      <c r="D383" s="45" t="s">
        <v>322</v>
      </c>
      <c r="E383" s="49">
        <f t="shared" si="27"/>
        <v>3000</v>
      </c>
      <c r="F383" s="49">
        <v>3000</v>
      </c>
      <c r="G383" s="45"/>
      <c r="H383" s="45"/>
      <c r="I383" s="81"/>
      <c r="J383" s="81"/>
      <c r="K383" s="83"/>
      <c r="L383" s="83"/>
    </row>
    <row r="384" spans="1:12" ht="27" customHeight="1" x14ac:dyDescent="0.25">
      <c r="A384" s="120" t="s">
        <v>26</v>
      </c>
      <c r="B384" s="121" t="s">
        <v>27</v>
      </c>
      <c r="C384" s="5" t="s">
        <v>507</v>
      </c>
      <c r="D384" s="5" t="s">
        <v>56</v>
      </c>
      <c r="E384" s="68">
        <f t="shared" si="27"/>
        <v>299</v>
      </c>
      <c r="F384" s="68">
        <v>299</v>
      </c>
      <c r="G384" s="50"/>
      <c r="H384" s="50"/>
      <c r="I384" s="81"/>
      <c r="J384" s="81"/>
      <c r="K384" s="83"/>
      <c r="L384" s="83"/>
    </row>
    <row r="385" spans="1:12" x14ac:dyDescent="0.25">
      <c r="A385" s="143" t="s">
        <v>264</v>
      </c>
      <c r="B385" s="144"/>
      <c r="C385" s="16" t="s">
        <v>255</v>
      </c>
      <c r="D385" s="16"/>
      <c r="E385" s="17">
        <f>SUM(E387:E394)</f>
        <v>489738.3</v>
      </c>
      <c r="F385" s="17">
        <f>SUM(F387:F394)</f>
        <v>487738.3</v>
      </c>
      <c r="G385" s="17">
        <f>SUM(G387:G394)</f>
        <v>407879</v>
      </c>
      <c r="H385" s="17">
        <f>SUM(H387:H394)</f>
        <v>2000</v>
      </c>
      <c r="I385" s="81"/>
      <c r="J385" s="81"/>
      <c r="K385" s="83"/>
      <c r="L385" s="83"/>
    </row>
    <row r="386" spans="1:12" x14ac:dyDescent="0.25">
      <c r="A386" s="6"/>
      <c r="B386" s="145" t="s">
        <v>18</v>
      </c>
      <c r="C386" s="146"/>
      <c r="D386" s="146"/>
      <c r="E386" s="146"/>
      <c r="F386" s="146"/>
      <c r="G386" s="146"/>
      <c r="H386" s="147"/>
      <c r="I386" s="81"/>
      <c r="J386" s="81"/>
      <c r="K386" s="83"/>
      <c r="L386" s="83"/>
    </row>
    <row r="387" spans="1:12" ht="15" customHeight="1" x14ac:dyDescent="0.25">
      <c r="A387" s="132" t="s">
        <v>180</v>
      </c>
      <c r="B387" s="156" t="s">
        <v>181</v>
      </c>
      <c r="C387" s="5" t="s">
        <v>384</v>
      </c>
      <c r="D387" s="5" t="s">
        <v>56</v>
      </c>
      <c r="E387" s="10">
        <f t="shared" ref="E387:E394" si="28">SUM(F387+H387)</f>
        <v>394277</v>
      </c>
      <c r="F387" s="10">
        <v>394277</v>
      </c>
      <c r="G387" s="10">
        <v>370537</v>
      </c>
      <c r="H387" s="10"/>
      <c r="I387" s="81"/>
      <c r="J387" s="81"/>
      <c r="K387" s="83"/>
      <c r="L387" s="83"/>
    </row>
    <row r="388" spans="1:12" x14ac:dyDescent="0.25">
      <c r="A388" s="133"/>
      <c r="B388" s="214"/>
      <c r="C388" s="5" t="s">
        <v>385</v>
      </c>
      <c r="D388" s="5" t="s">
        <v>185</v>
      </c>
      <c r="E388" s="10">
        <f t="shared" si="28"/>
        <v>32383</v>
      </c>
      <c r="F388" s="10">
        <v>32383</v>
      </c>
      <c r="G388" s="10">
        <v>21965</v>
      </c>
      <c r="H388" s="10"/>
      <c r="I388" s="81"/>
      <c r="J388" s="81"/>
      <c r="K388" s="83"/>
      <c r="L388" s="83"/>
    </row>
    <row r="389" spans="1:12" x14ac:dyDescent="0.25">
      <c r="A389" s="133"/>
      <c r="B389" s="214"/>
      <c r="C389" s="5" t="s">
        <v>386</v>
      </c>
      <c r="D389" s="5" t="s">
        <v>57</v>
      </c>
      <c r="E389" s="10">
        <f t="shared" si="28"/>
        <v>15600</v>
      </c>
      <c r="F389" s="10">
        <v>15600</v>
      </c>
      <c r="G389" s="10">
        <v>15377</v>
      </c>
      <c r="H389" s="10"/>
      <c r="I389" s="81"/>
      <c r="J389" s="81"/>
      <c r="K389" s="83"/>
      <c r="L389" s="83"/>
    </row>
    <row r="390" spans="1:12" x14ac:dyDescent="0.25">
      <c r="A390" s="133"/>
      <c r="B390" s="214"/>
      <c r="C390" s="5" t="s">
        <v>450</v>
      </c>
      <c r="D390" s="45" t="s">
        <v>322</v>
      </c>
      <c r="E390" s="49">
        <f t="shared" si="28"/>
        <v>5000</v>
      </c>
      <c r="F390" s="49">
        <v>5000</v>
      </c>
      <c r="G390" s="45"/>
      <c r="H390" s="45"/>
      <c r="I390" s="81"/>
      <c r="J390" s="81"/>
      <c r="K390" s="83"/>
      <c r="L390" s="83"/>
    </row>
    <row r="391" spans="1:12" x14ac:dyDescent="0.25">
      <c r="A391" s="133"/>
      <c r="B391" s="214"/>
      <c r="C391" s="5" t="s">
        <v>460</v>
      </c>
      <c r="D391" s="59" t="s">
        <v>323</v>
      </c>
      <c r="E391" s="60">
        <f t="shared" si="28"/>
        <v>4739.3</v>
      </c>
      <c r="F391" s="60">
        <v>4739.3</v>
      </c>
      <c r="G391" s="60"/>
      <c r="H391" s="60"/>
      <c r="I391" s="81"/>
      <c r="J391" s="81"/>
      <c r="K391" s="83"/>
      <c r="L391" s="83"/>
    </row>
    <row r="392" spans="1:12" x14ac:dyDescent="0.25">
      <c r="A392" s="133"/>
      <c r="B392" s="214"/>
      <c r="C392" s="5" t="s">
        <v>485</v>
      </c>
      <c r="D392" s="5" t="s">
        <v>58</v>
      </c>
      <c r="E392" s="10">
        <f t="shared" si="28"/>
        <v>35500</v>
      </c>
      <c r="F392" s="10">
        <v>33500</v>
      </c>
      <c r="G392" s="10"/>
      <c r="H392" s="10">
        <v>2000</v>
      </c>
      <c r="I392" s="81"/>
      <c r="J392" s="81"/>
      <c r="K392" s="83"/>
      <c r="L392" s="83"/>
    </row>
    <row r="393" spans="1:12" ht="18" customHeight="1" x14ac:dyDescent="0.25">
      <c r="A393" s="134"/>
      <c r="B393" s="157"/>
      <c r="C393" s="5" t="s">
        <v>494</v>
      </c>
      <c r="D393" s="116" t="s">
        <v>463</v>
      </c>
      <c r="E393" s="114">
        <f t="shared" si="28"/>
        <v>744</v>
      </c>
      <c r="F393" s="114">
        <v>744</v>
      </c>
      <c r="G393" s="114"/>
      <c r="H393" s="114"/>
      <c r="I393" s="81"/>
      <c r="J393" s="81"/>
      <c r="K393" s="83"/>
      <c r="L393" s="83"/>
    </row>
    <row r="394" spans="1:12" ht="30" customHeight="1" x14ac:dyDescent="0.25">
      <c r="A394" s="120" t="s">
        <v>26</v>
      </c>
      <c r="B394" s="121" t="s">
        <v>27</v>
      </c>
      <c r="C394" s="5" t="s">
        <v>508</v>
      </c>
      <c r="D394" s="5" t="s">
        <v>56</v>
      </c>
      <c r="E394" s="68">
        <f t="shared" si="28"/>
        <v>1495</v>
      </c>
      <c r="F394" s="68">
        <v>1495</v>
      </c>
      <c r="G394" s="68"/>
      <c r="H394" s="68"/>
      <c r="I394" s="81"/>
      <c r="J394" s="81"/>
      <c r="K394" s="83"/>
      <c r="L394" s="83"/>
    </row>
    <row r="395" spans="1:12" x14ac:dyDescent="0.25">
      <c r="A395" s="143" t="s">
        <v>269</v>
      </c>
      <c r="B395" s="144"/>
      <c r="C395" s="16" t="s">
        <v>256</v>
      </c>
      <c r="D395" s="16"/>
      <c r="E395" s="17">
        <f>SUM(E397:E402)</f>
        <v>632198.93999999994</v>
      </c>
      <c r="F395" s="17">
        <f>SUM(F397:F402)</f>
        <v>631198.93999999994</v>
      </c>
      <c r="G395" s="17">
        <f>SUM(G397:G402)</f>
        <v>430299</v>
      </c>
      <c r="H395" s="17">
        <f>SUM(H397:H402)</f>
        <v>1000</v>
      </c>
      <c r="I395" s="81"/>
      <c r="J395" s="81"/>
      <c r="K395" s="83"/>
      <c r="L395" s="83"/>
    </row>
    <row r="396" spans="1:12" x14ac:dyDescent="0.25">
      <c r="A396" s="6"/>
      <c r="B396" s="145" t="s">
        <v>18</v>
      </c>
      <c r="C396" s="146"/>
      <c r="D396" s="146"/>
      <c r="E396" s="146"/>
      <c r="F396" s="146"/>
      <c r="G396" s="146"/>
      <c r="H396" s="147"/>
      <c r="I396" s="81"/>
      <c r="J396" s="81"/>
      <c r="K396" s="83"/>
      <c r="L396" s="83"/>
    </row>
    <row r="397" spans="1:12" x14ac:dyDescent="0.25">
      <c r="A397" s="132" t="s">
        <v>180</v>
      </c>
      <c r="B397" s="150" t="s">
        <v>181</v>
      </c>
      <c r="C397" s="5" t="s">
        <v>387</v>
      </c>
      <c r="D397" s="5" t="s">
        <v>56</v>
      </c>
      <c r="E397" s="10">
        <f t="shared" ref="E397:E402" si="29">SUM(F397+H397)</f>
        <v>269342</v>
      </c>
      <c r="F397" s="10">
        <v>269342</v>
      </c>
      <c r="G397" s="10">
        <v>213513</v>
      </c>
      <c r="H397" s="10"/>
      <c r="I397" s="81"/>
      <c r="J397" s="81"/>
      <c r="K397" s="83"/>
      <c r="L397" s="83"/>
    </row>
    <row r="398" spans="1:12" x14ac:dyDescent="0.25">
      <c r="A398" s="133"/>
      <c r="B398" s="155"/>
      <c r="C398" s="5" t="s">
        <v>388</v>
      </c>
      <c r="D398" s="5" t="s">
        <v>185</v>
      </c>
      <c r="E398" s="10">
        <f t="shared" si="29"/>
        <v>228658</v>
      </c>
      <c r="F398" s="10">
        <v>228658</v>
      </c>
      <c r="G398" s="10">
        <v>216786</v>
      </c>
      <c r="H398" s="10"/>
      <c r="I398" s="81"/>
      <c r="J398" s="81"/>
      <c r="K398" s="83"/>
      <c r="L398" s="83"/>
    </row>
    <row r="399" spans="1:12" x14ac:dyDescent="0.25">
      <c r="A399" s="133"/>
      <c r="B399" s="155"/>
      <c r="C399" s="5" t="s">
        <v>389</v>
      </c>
      <c r="D399" s="45" t="s">
        <v>322</v>
      </c>
      <c r="E399" s="49">
        <f t="shared" si="29"/>
        <v>65000</v>
      </c>
      <c r="F399" s="49">
        <v>65000</v>
      </c>
      <c r="G399" s="45"/>
      <c r="H399" s="45"/>
      <c r="I399" s="81"/>
      <c r="J399" s="81"/>
      <c r="K399" s="83"/>
      <c r="L399" s="83"/>
    </row>
    <row r="400" spans="1:12" x14ac:dyDescent="0.25">
      <c r="A400" s="133"/>
      <c r="B400" s="155"/>
      <c r="C400" s="5" t="s">
        <v>410</v>
      </c>
      <c r="D400" s="59" t="s">
        <v>323</v>
      </c>
      <c r="E400" s="60">
        <f t="shared" si="29"/>
        <v>8198.94</v>
      </c>
      <c r="F400" s="60">
        <v>8198.94</v>
      </c>
      <c r="G400" s="60"/>
      <c r="H400" s="60"/>
      <c r="I400" s="81"/>
      <c r="J400" s="81"/>
      <c r="K400" s="83"/>
      <c r="L400" s="83"/>
    </row>
    <row r="401" spans="1:12" x14ac:dyDescent="0.25">
      <c r="A401" s="134"/>
      <c r="B401" s="151"/>
      <c r="C401" s="5" t="s">
        <v>451</v>
      </c>
      <c r="D401" s="5" t="s">
        <v>58</v>
      </c>
      <c r="E401" s="10">
        <f t="shared" si="29"/>
        <v>61000</v>
      </c>
      <c r="F401" s="10">
        <v>60000</v>
      </c>
      <c r="G401" s="10"/>
      <c r="H401" s="10">
        <v>1000</v>
      </c>
      <c r="I401" s="81"/>
      <c r="J401" s="81"/>
      <c r="K401" s="83"/>
      <c r="L401" s="83"/>
    </row>
    <row r="402" spans="1:12" ht="27" customHeight="1" x14ac:dyDescent="0.25">
      <c r="A402" s="7" t="s">
        <v>26</v>
      </c>
      <c r="B402" s="24" t="s">
        <v>27</v>
      </c>
      <c r="C402" s="9" t="s">
        <v>471</v>
      </c>
      <c r="D402" s="5" t="s">
        <v>57</v>
      </c>
      <c r="E402" s="10">
        <f t="shared" si="29"/>
        <v>0</v>
      </c>
      <c r="F402" s="10">
        <v>0</v>
      </c>
      <c r="G402" s="10"/>
      <c r="H402" s="10"/>
      <c r="I402" s="81"/>
      <c r="J402" s="81"/>
      <c r="K402" s="83"/>
      <c r="L402" s="83"/>
    </row>
    <row r="403" spans="1:12" x14ac:dyDescent="0.25">
      <c r="A403" s="143" t="s">
        <v>275</v>
      </c>
      <c r="B403" s="144"/>
      <c r="C403" s="16" t="s">
        <v>258</v>
      </c>
      <c r="D403" s="16"/>
      <c r="E403" s="17">
        <f>SUM(E405:E411)</f>
        <v>586585.35</v>
      </c>
      <c r="F403" s="17">
        <f>SUM(F405:F411)</f>
        <v>578585.35</v>
      </c>
      <c r="G403" s="17">
        <f>SUM(G405:G411)</f>
        <v>462064</v>
      </c>
      <c r="H403" s="17">
        <f>SUM(H405:H411)</f>
        <v>8000</v>
      </c>
      <c r="I403" s="81"/>
      <c r="J403" s="81"/>
      <c r="K403" s="83"/>
      <c r="L403" s="83"/>
    </row>
    <row r="404" spans="1:12" x14ac:dyDescent="0.25">
      <c r="A404" s="6"/>
      <c r="B404" s="145" t="s">
        <v>18</v>
      </c>
      <c r="C404" s="146"/>
      <c r="D404" s="146"/>
      <c r="E404" s="146"/>
      <c r="F404" s="146"/>
      <c r="G404" s="146"/>
      <c r="H404" s="147"/>
      <c r="I404" s="81"/>
      <c r="J404" s="81"/>
      <c r="K404" s="83"/>
      <c r="L404" s="83"/>
    </row>
    <row r="405" spans="1:12" x14ac:dyDescent="0.25">
      <c r="A405" s="132" t="s">
        <v>180</v>
      </c>
      <c r="B405" s="150" t="s">
        <v>181</v>
      </c>
      <c r="C405" s="5" t="s">
        <v>257</v>
      </c>
      <c r="D405" s="5" t="s">
        <v>56</v>
      </c>
      <c r="E405" s="10">
        <f t="shared" ref="E405:E411" si="30">SUM(F405+H405)</f>
        <v>302012</v>
      </c>
      <c r="F405" s="10">
        <v>302012</v>
      </c>
      <c r="G405" s="10">
        <v>252596</v>
      </c>
      <c r="H405" s="10"/>
      <c r="I405" s="81"/>
      <c r="J405" s="81"/>
      <c r="K405" s="83"/>
      <c r="L405" s="83"/>
    </row>
    <row r="406" spans="1:12" x14ac:dyDescent="0.25">
      <c r="A406" s="133"/>
      <c r="B406" s="155"/>
      <c r="C406" s="5" t="s">
        <v>368</v>
      </c>
      <c r="D406" s="5" t="s">
        <v>185</v>
      </c>
      <c r="E406" s="10">
        <f t="shared" si="30"/>
        <v>218751</v>
      </c>
      <c r="F406" s="10">
        <v>218751</v>
      </c>
      <c r="G406" s="10">
        <v>209468</v>
      </c>
      <c r="H406" s="10"/>
      <c r="I406" s="81"/>
      <c r="J406" s="72"/>
      <c r="K406" s="83"/>
      <c r="L406" s="83"/>
    </row>
    <row r="407" spans="1:12" x14ac:dyDescent="0.25">
      <c r="A407" s="133"/>
      <c r="B407" s="155"/>
      <c r="C407" s="5" t="s">
        <v>259</v>
      </c>
      <c r="D407" s="45" t="s">
        <v>322</v>
      </c>
      <c r="E407" s="49">
        <f t="shared" si="30"/>
        <v>20000</v>
      </c>
      <c r="F407" s="49">
        <v>14000</v>
      </c>
      <c r="G407" s="45"/>
      <c r="H407" s="45">
        <v>6000</v>
      </c>
      <c r="I407" s="81"/>
      <c r="J407" s="72"/>
      <c r="K407" s="83"/>
      <c r="L407" s="83"/>
    </row>
    <row r="408" spans="1:12" x14ac:dyDescent="0.25">
      <c r="A408" s="133"/>
      <c r="B408" s="155"/>
      <c r="C408" s="5" t="s">
        <v>260</v>
      </c>
      <c r="D408" s="59" t="s">
        <v>323</v>
      </c>
      <c r="E408" s="60">
        <f t="shared" si="30"/>
        <v>3622.35</v>
      </c>
      <c r="F408" s="60">
        <v>3622.35</v>
      </c>
      <c r="G408" s="60"/>
      <c r="H408" s="60"/>
      <c r="I408" s="81"/>
      <c r="J408" s="81"/>
      <c r="K408" s="83"/>
      <c r="L408" s="83"/>
    </row>
    <row r="409" spans="1:12" x14ac:dyDescent="0.25">
      <c r="A409" s="134"/>
      <c r="B409" s="151"/>
      <c r="C409" s="5" t="s">
        <v>411</v>
      </c>
      <c r="D409" s="5" t="s">
        <v>58</v>
      </c>
      <c r="E409" s="10">
        <f t="shared" si="30"/>
        <v>41000</v>
      </c>
      <c r="F409" s="10">
        <v>39000</v>
      </c>
      <c r="G409" s="10"/>
      <c r="H409" s="10">
        <v>2000</v>
      </c>
      <c r="I409" s="81"/>
      <c r="J409" s="81"/>
      <c r="K409" s="83"/>
      <c r="L409" s="83"/>
    </row>
    <row r="410" spans="1:12" x14ac:dyDescent="0.25">
      <c r="A410" s="141" t="s">
        <v>26</v>
      </c>
      <c r="B410" s="156" t="s">
        <v>27</v>
      </c>
      <c r="C410" s="5" t="s">
        <v>452</v>
      </c>
      <c r="D410" s="5" t="s">
        <v>56</v>
      </c>
      <c r="E410" s="10">
        <f t="shared" si="30"/>
        <v>0</v>
      </c>
      <c r="F410" s="10"/>
      <c r="G410" s="10"/>
      <c r="H410" s="10"/>
      <c r="I410" s="81"/>
      <c r="J410" s="81"/>
      <c r="K410" s="83"/>
      <c r="L410" s="83"/>
    </row>
    <row r="411" spans="1:12" ht="25.5" customHeight="1" x14ac:dyDescent="0.25">
      <c r="A411" s="142"/>
      <c r="B411" s="157"/>
      <c r="C411" s="9" t="s">
        <v>509</v>
      </c>
      <c r="D411" s="5" t="s">
        <v>57</v>
      </c>
      <c r="E411" s="10">
        <f t="shared" si="30"/>
        <v>1200</v>
      </c>
      <c r="F411" s="10">
        <v>1200</v>
      </c>
      <c r="G411" s="10"/>
      <c r="H411" s="10"/>
      <c r="I411" s="81"/>
      <c r="J411" s="81"/>
      <c r="K411" s="83"/>
      <c r="L411" s="83"/>
    </row>
    <row r="412" spans="1:12" x14ac:dyDescent="0.25">
      <c r="A412" s="143" t="s">
        <v>281</v>
      </c>
      <c r="B412" s="144"/>
      <c r="C412" s="16" t="s">
        <v>344</v>
      </c>
      <c r="D412" s="16"/>
      <c r="E412" s="17">
        <f>SUM(E414:E419)</f>
        <v>661329.47</v>
      </c>
      <c r="F412" s="17">
        <f>SUM(F414:F419)</f>
        <v>659329.47</v>
      </c>
      <c r="G412" s="17">
        <f>SUM(G414:G419)</f>
        <v>499230</v>
      </c>
      <c r="H412" s="17">
        <f>SUM(H414:H419)</f>
        <v>2000</v>
      </c>
      <c r="I412" s="83"/>
      <c r="J412" s="83"/>
      <c r="K412" s="83"/>
      <c r="L412" s="83"/>
    </row>
    <row r="413" spans="1:12" x14ac:dyDescent="0.25">
      <c r="A413" s="6"/>
      <c r="B413" s="145" t="s">
        <v>18</v>
      </c>
      <c r="C413" s="146"/>
      <c r="D413" s="146"/>
      <c r="E413" s="146"/>
      <c r="F413" s="146"/>
      <c r="G413" s="146"/>
      <c r="H413" s="147"/>
      <c r="I413" s="83"/>
      <c r="J413" s="83"/>
      <c r="K413" s="83"/>
      <c r="L413" s="83"/>
    </row>
    <row r="414" spans="1:12" x14ac:dyDescent="0.25">
      <c r="A414" s="132" t="s">
        <v>180</v>
      </c>
      <c r="B414" s="150" t="s">
        <v>181</v>
      </c>
      <c r="C414" s="5" t="s">
        <v>345</v>
      </c>
      <c r="D414" s="10" t="s">
        <v>56</v>
      </c>
      <c r="E414" s="10">
        <f t="shared" ref="E414:E419" si="31">SUM(F414+H414)</f>
        <v>297641</v>
      </c>
      <c r="F414" s="10">
        <v>297641</v>
      </c>
      <c r="G414" s="10">
        <v>246418</v>
      </c>
      <c r="H414" s="10"/>
      <c r="I414" s="83"/>
      <c r="J414" s="83"/>
      <c r="K414" s="83"/>
      <c r="L414" s="83"/>
    </row>
    <row r="415" spans="1:12" x14ac:dyDescent="0.25">
      <c r="A415" s="133"/>
      <c r="B415" s="155"/>
      <c r="C415" s="5" t="s">
        <v>346</v>
      </c>
      <c r="D415" s="10" t="s">
        <v>185</v>
      </c>
      <c r="E415" s="10">
        <f t="shared" si="31"/>
        <v>266949</v>
      </c>
      <c r="F415" s="10">
        <v>266949</v>
      </c>
      <c r="G415" s="10">
        <v>252812</v>
      </c>
      <c r="H415" s="10"/>
      <c r="I415" s="81"/>
      <c r="J415" s="83"/>
      <c r="K415" s="83"/>
      <c r="L415" s="83"/>
    </row>
    <row r="416" spans="1:12" x14ac:dyDescent="0.25">
      <c r="A416" s="133"/>
      <c r="B416" s="155"/>
      <c r="C416" s="5" t="s">
        <v>347</v>
      </c>
      <c r="D416" s="45" t="s">
        <v>322</v>
      </c>
      <c r="E416" s="49">
        <f t="shared" si="31"/>
        <v>20000</v>
      </c>
      <c r="F416" s="49">
        <v>20000</v>
      </c>
      <c r="G416" s="45"/>
      <c r="H416" s="45"/>
      <c r="I416" s="81"/>
      <c r="J416" s="83"/>
      <c r="K416" s="83"/>
      <c r="L416" s="83"/>
    </row>
    <row r="417" spans="1:12" x14ac:dyDescent="0.25">
      <c r="A417" s="133"/>
      <c r="B417" s="155"/>
      <c r="C417" s="5" t="s">
        <v>390</v>
      </c>
      <c r="D417" s="60" t="s">
        <v>323</v>
      </c>
      <c r="E417" s="60">
        <f t="shared" si="31"/>
        <v>6739.47</v>
      </c>
      <c r="F417" s="60">
        <v>6739.47</v>
      </c>
      <c r="G417" s="60"/>
      <c r="H417" s="60"/>
      <c r="I417" s="81"/>
      <c r="J417" s="83"/>
      <c r="K417" s="83"/>
      <c r="L417" s="83"/>
    </row>
    <row r="418" spans="1:12" x14ac:dyDescent="0.25">
      <c r="A418" s="134"/>
      <c r="B418" s="151"/>
      <c r="C418" s="5" t="s">
        <v>391</v>
      </c>
      <c r="D418" s="10" t="s">
        <v>58</v>
      </c>
      <c r="E418" s="10">
        <f t="shared" si="31"/>
        <v>70000</v>
      </c>
      <c r="F418" s="10">
        <v>68000</v>
      </c>
      <c r="G418" s="10"/>
      <c r="H418" s="10">
        <v>2000</v>
      </c>
      <c r="I418" s="81"/>
      <c r="J418" s="83"/>
      <c r="K418" s="83"/>
      <c r="L418" s="83"/>
    </row>
    <row r="419" spans="1:12" ht="26.25" customHeight="1" x14ac:dyDescent="0.25">
      <c r="A419" s="7" t="s">
        <v>26</v>
      </c>
      <c r="B419" s="24" t="s">
        <v>27</v>
      </c>
      <c r="C419" s="9" t="s">
        <v>453</v>
      </c>
      <c r="D419" s="10" t="s">
        <v>57</v>
      </c>
      <c r="E419" s="10">
        <f t="shared" si="31"/>
        <v>0</v>
      </c>
      <c r="F419" s="10">
        <v>0</v>
      </c>
      <c r="G419" s="10"/>
      <c r="H419" s="10"/>
      <c r="I419" s="81"/>
      <c r="J419" s="83"/>
      <c r="K419" s="83"/>
      <c r="L419" s="83"/>
    </row>
    <row r="420" spans="1:12" x14ac:dyDescent="0.25">
      <c r="A420" s="143" t="s">
        <v>285</v>
      </c>
      <c r="B420" s="144"/>
      <c r="C420" s="16" t="s">
        <v>262</v>
      </c>
      <c r="D420" s="16"/>
      <c r="E420" s="17">
        <f>SUM(E422:E428)</f>
        <v>870062.4</v>
      </c>
      <c r="F420" s="17">
        <f>SUM(F422:F428)</f>
        <v>870062.4</v>
      </c>
      <c r="G420" s="17">
        <f>SUM(G422:G428)</f>
        <v>643642</v>
      </c>
      <c r="H420" s="17">
        <f>SUM(H422:H428)</f>
        <v>0</v>
      </c>
      <c r="I420" s="81"/>
      <c r="J420" s="83"/>
      <c r="K420" s="83"/>
      <c r="L420" s="83"/>
    </row>
    <row r="421" spans="1:12" x14ac:dyDescent="0.25">
      <c r="A421" s="6"/>
      <c r="B421" s="220" t="s">
        <v>18</v>
      </c>
      <c r="C421" s="221"/>
      <c r="D421" s="221"/>
      <c r="E421" s="221"/>
      <c r="F421" s="221"/>
      <c r="G421" s="221"/>
      <c r="H421" s="222"/>
      <c r="I421" s="81"/>
      <c r="J421" s="83"/>
      <c r="K421" s="83"/>
      <c r="L421" s="83"/>
    </row>
    <row r="422" spans="1:12" x14ac:dyDescent="0.25">
      <c r="A422" s="132" t="s">
        <v>180</v>
      </c>
      <c r="B422" s="150" t="s">
        <v>181</v>
      </c>
      <c r="C422" s="5" t="s">
        <v>263</v>
      </c>
      <c r="D422" s="5" t="s">
        <v>56</v>
      </c>
      <c r="E422" s="10">
        <f t="shared" ref="E422:E428" si="32">SUM(F422+H422)</f>
        <v>355102</v>
      </c>
      <c r="F422" s="10">
        <v>355102</v>
      </c>
      <c r="G422" s="10">
        <v>266795</v>
      </c>
      <c r="H422" s="10"/>
      <c r="I422" s="81"/>
      <c r="J422" s="83"/>
      <c r="K422" s="83"/>
      <c r="L422" s="83"/>
    </row>
    <row r="423" spans="1:12" x14ac:dyDescent="0.25">
      <c r="A423" s="133"/>
      <c r="B423" s="155"/>
      <c r="C423" s="5" t="s">
        <v>369</v>
      </c>
      <c r="D423" s="5" t="s">
        <v>185</v>
      </c>
      <c r="E423" s="10">
        <f t="shared" si="32"/>
        <v>393100</v>
      </c>
      <c r="F423" s="10">
        <v>393100</v>
      </c>
      <c r="G423" s="10">
        <v>376447</v>
      </c>
      <c r="H423" s="10"/>
      <c r="I423" s="81"/>
      <c r="J423" s="83"/>
      <c r="K423" s="83"/>
      <c r="L423" s="83"/>
    </row>
    <row r="424" spans="1:12" x14ac:dyDescent="0.25">
      <c r="A424" s="133"/>
      <c r="B424" s="155"/>
      <c r="C424" s="5" t="s">
        <v>305</v>
      </c>
      <c r="D424" s="45" t="s">
        <v>322</v>
      </c>
      <c r="E424" s="49">
        <f t="shared" si="32"/>
        <v>20000</v>
      </c>
      <c r="F424" s="49">
        <v>20000</v>
      </c>
      <c r="G424" s="45"/>
      <c r="H424" s="45"/>
      <c r="I424" s="81"/>
      <c r="J424" s="83"/>
      <c r="K424" s="83"/>
      <c r="L424" s="83"/>
    </row>
    <row r="425" spans="1:12" x14ac:dyDescent="0.25">
      <c r="A425" s="133"/>
      <c r="B425" s="155"/>
      <c r="C425" s="5" t="s">
        <v>348</v>
      </c>
      <c r="D425" s="59" t="s">
        <v>323</v>
      </c>
      <c r="E425" s="60">
        <f t="shared" si="32"/>
        <v>11740.4</v>
      </c>
      <c r="F425" s="60">
        <v>11740.4</v>
      </c>
      <c r="G425" s="60"/>
      <c r="H425" s="60"/>
      <c r="I425" s="81"/>
      <c r="J425" s="83"/>
      <c r="K425" s="83"/>
      <c r="L425" s="83"/>
    </row>
    <row r="426" spans="1:12" x14ac:dyDescent="0.25">
      <c r="A426" s="134"/>
      <c r="B426" s="151"/>
      <c r="C426" s="9" t="s">
        <v>392</v>
      </c>
      <c r="D426" s="5" t="s">
        <v>58</v>
      </c>
      <c r="E426" s="10">
        <f t="shared" si="32"/>
        <v>32800</v>
      </c>
      <c r="F426" s="10">
        <v>32800</v>
      </c>
      <c r="G426" s="10">
        <v>400</v>
      </c>
      <c r="H426" s="10"/>
      <c r="I426" s="81"/>
      <c r="J426" s="83"/>
      <c r="K426" s="83"/>
      <c r="L426" s="83"/>
    </row>
    <row r="427" spans="1:12" x14ac:dyDescent="0.25">
      <c r="A427" s="141" t="s">
        <v>26</v>
      </c>
      <c r="B427" s="156" t="s">
        <v>27</v>
      </c>
      <c r="C427" s="9" t="s">
        <v>454</v>
      </c>
      <c r="D427" s="5" t="s">
        <v>56</v>
      </c>
      <c r="E427" s="10">
        <f t="shared" si="32"/>
        <v>20320</v>
      </c>
      <c r="F427" s="10">
        <v>20320</v>
      </c>
      <c r="G427" s="10"/>
      <c r="H427" s="10"/>
      <c r="I427" s="81"/>
      <c r="J427" s="83"/>
      <c r="K427" s="83"/>
      <c r="L427" s="83"/>
    </row>
    <row r="428" spans="1:12" ht="31.5" customHeight="1" x14ac:dyDescent="0.25">
      <c r="A428" s="142"/>
      <c r="B428" s="157"/>
      <c r="C428" s="9" t="s">
        <v>510</v>
      </c>
      <c r="D428" s="5" t="s">
        <v>57</v>
      </c>
      <c r="E428" s="10">
        <f t="shared" si="32"/>
        <v>37000</v>
      </c>
      <c r="F428" s="10">
        <v>37000</v>
      </c>
      <c r="G428" s="10"/>
      <c r="H428" s="10"/>
      <c r="I428" s="81"/>
      <c r="J428" s="83"/>
      <c r="K428" s="83"/>
      <c r="L428" s="83"/>
    </row>
    <row r="429" spans="1:12" x14ac:dyDescent="0.25">
      <c r="A429" s="143" t="s">
        <v>286</v>
      </c>
      <c r="B429" s="144"/>
      <c r="C429" s="16" t="s">
        <v>265</v>
      </c>
      <c r="D429" s="16"/>
      <c r="E429" s="17">
        <f>SUM(E431:E437)</f>
        <v>644560.6</v>
      </c>
      <c r="F429" s="17">
        <f>SUM(F431:F437)</f>
        <v>628060.6</v>
      </c>
      <c r="G429" s="17">
        <f>SUM(G431:G437)</f>
        <v>497891</v>
      </c>
      <c r="H429" s="17">
        <f>SUM(H431:H437)</f>
        <v>16500</v>
      </c>
      <c r="I429" s="81"/>
      <c r="J429" s="83"/>
      <c r="K429" s="83"/>
      <c r="L429" s="83"/>
    </row>
    <row r="430" spans="1:12" ht="28.5" customHeight="1" x14ac:dyDescent="0.25">
      <c r="A430" s="6"/>
      <c r="B430" s="220" t="s">
        <v>18</v>
      </c>
      <c r="C430" s="221"/>
      <c r="D430" s="221"/>
      <c r="E430" s="221"/>
      <c r="F430" s="221"/>
      <c r="G430" s="221"/>
      <c r="H430" s="222"/>
      <c r="I430" s="81"/>
      <c r="J430" s="83"/>
      <c r="K430" s="83"/>
      <c r="L430" s="83"/>
    </row>
    <row r="431" spans="1:12" x14ac:dyDescent="0.25">
      <c r="A431" s="132" t="s">
        <v>180</v>
      </c>
      <c r="B431" s="150" t="s">
        <v>181</v>
      </c>
      <c r="C431" s="5" t="s">
        <v>266</v>
      </c>
      <c r="D431" s="5" t="s">
        <v>56</v>
      </c>
      <c r="E431" s="10">
        <f t="shared" ref="E431:E437" si="33">SUM(F431+H431)</f>
        <v>330903</v>
      </c>
      <c r="F431" s="10">
        <v>330903</v>
      </c>
      <c r="G431" s="10">
        <v>273415</v>
      </c>
      <c r="H431" s="10"/>
      <c r="I431" s="81"/>
      <c r="J431" s="83"/>
      <c r="K431" s="83"/>
      <c r="L431" s="83"/>
    </row>
    <row r="432" spans="1:12" x14ac:dyDescent="0.25">
      <c r="A432" s="133"/>
      <c r="B432" s="155"/>
      <c r="C432" s="5" t="s">
        <v>267</v>
      </c>
      <c r="D432" s="5" t="s">
        <v>185</v>
      </c>
      <c r="E432" s="10">
        <f t="shared" si="33"/>
        <v>235712</v>
      </c>
      <c r="F432" s="10">
        <v>235712</v>
      </c>
      <c r="G432" s="10">
        <v>224476</v>
      </c>
      <c r="H432" s="10"/>
      <c r="I432" s="81"/>
      <c r="J432" s="83"/>
      <c r="K432" s="83"/>
      <c r="L432" s="83"/>
    </row>
    <row r="433" spans="1:12" x14ac:dyDescent="0.25">
      <c r="A433" s="133"/>
      <c r="B433" s="155"/>
      <c r="C433" s="5" t="s">
        <v>268</v>
      </c>
      <c r="D433" s="45" t="s">
        <v>322</v>
      </c>
      <c r="E433" s="49">
        <f t="shared" si="33"/>
        <v>20000</v>
      </c>
      <c r="F433" s="49">
        <v>3500</v>
      </c>
      <c r="G433" s="45"/>
      <c r="H433" s="45">
        <v>16500</v>
      </c>
      <c r="I433" s="81"/>
      <c r="J433" s="83"/>
      <c r="K433" s="83"/>
      <c r="L433" s="83"/>
    </row>
    <row r="434" spans="1:12" ht="18.75" customHeight="1" x14ac:dyDescent="0.25">
      <c r="A434" s="133"/>
      <c r="B434" s="155"/>
      <c r="C434" s="5" t="s">
        <v>320</v>
      </c>
      <c r="D434" s="59" t="s">
        <v>323</v>
      </c>
      <c r="E434" s="60">
        <f t="shared" si="33"/>
        <v>3045.6</v>
      </c>
      <c r="F434" s="60">
        <v>3045.6</v>
      </c>
      <c r="G434" s="60"/>
      <c r="H434" s="60"/>
      <c r="I434" s="81"/>
      <c r="J434" s="83"/>
      <c r="K434" s="83"/>
      <c r="L434" s="83"/>
    </row>
    <row r="435" spans="1:12" ht="17.25" customHeight="1" x14ac:dyDescent="0.25">
      <c r="A435" s="134"/>
      <c r="B435" s="151"/>
      <c r="C435" s="5" t="s">
        <v>327</v>
      </c>
      <c r="D435" s="5" t="s">
        <v>58</v>
      </c>
      <c r="E435" s="10">
        <f t="shared" si="33"/>
        <v>48000</v>
      </c>
      <c r="F435" s="10">
        <v>48000</v>
      </c>
      <c r="G435" s="10"/>
      <c r="H435" s="10"/>
      <c r="I435" s="81"/>
      <c r="J435" s="83"/>
      <c r="K435" s="83"/>
      <c r="L435" s="83"/>
    </row>
    <row r="436" spans="1:12" ht="17.25" customHeight="1" x14ac:dyDescent="0.25">
      <c r="A436" s="141" t="s">
        <v>26</v>
      </c>
      <c r="B436" s="156" t="s">
        <v>27</v>
      </c>
      <c r="C436" s="5" t="s">
        <v>455</v>
      </c>
      <c r="D436" s="5" t="s">
        <v>56</v>
      </c>
      <c r="E436" s="10">
        <f t="shared" si="33"/>
        <v>1900</v>
      </c>
      <c r="F436" s="10">
        <v>1900</v>
      </c>
      <c r="G436" s="10"/>
      <c r="H436" s="10"/>
      <c r="I436" s="81"/>
      <c r="J436" s="83"/>
      <c r="K436" s="83"/>
      <c r="L436" s="83"/>
    </row>
    <row r="437" spans="1:12" ht="18" customHeight="1" x14ac:dyDescent="0.25">
      <c r="A437" s="142"/>
      <c r="B437" s="157"/>
      <c r="C437" s="9" t="s">
        <v>511</v>
      </c>
      <c r="D437" s="5" t="s">
        <v>57</v>
      </c>
      <c r="E437" s="10">
        <f t="shared" si="33"/>
        <v>5000</v>
      </c>
      <c r="F437" s="10">
        <v>5000</v>
      </c>
      <c r="G437" s="10"/>
      <c r="H437" s="10"/>
      <c r="I437" s="81"/>
      <c r="J437" s="83"/>
      <c r="K437" s="83"/>
      <c r="L437" s="83"/>
    </row>
    <row r="438" spans="1:12" x14ac:dyDescent="0.25">
      <c r="A438" s="189" t="s">
        <v>295</v>
      </c>
      <c r="B438" s="190"/>
      <c r="C438" s="16" t="s">
        <v>270</v>
      </c>
      <c r="D438" s="16"/>
      <c r="E438" s="17">
        <f>SUM(E440:E445)</f>
        <v>157830.44</v>
      </c>
      <c r="F438" s="17">
        <f>SUM(F440:F445)</f>
        <v>157830.44</v>
      </c>
      <c r="G438" s="17">
        <f>SUM(G440:G445)</f>
        <v>123595</v>
      </c>
      <c r="H438" s="17">
        <f>SUM(H440:H445)</f>
        <v>0</v>
      </c>
      <c r="I438" s="81"/>
      <c r="J438" s="83"/>
      <c r="K438" s="83"/>
      <c r="L438" s="83"/>
    </row>
    <row r="439" spans="1:12" ht="27" customHeight="1" x14ac:dyDescent="0.25">
      <c r="A439" s="6"/>
      <c r="B439" s="220" t="s">
        <v>18</v>
      </c>
      <c r="C439" s="221"/>
      <c r="D439" s="221"/>
      <c r="E439" s="221"/>
      <c r="F439" s="221"/>
      <c r="G439" s="221"/>
      <c r="H439" s="222"/>
      <c r="I439" s="81"/>
      <c r="J439" s="83"/>
      <c r="K439" s="83"/>
      <c r="L439" s="83"/>
    </row>
    <row r="440" spans="1:12" ht="25.5" customHeight="1" x14ac:dyDescent="0.25">
      <c r="A440" s="132" t="s">
        <v>180</v>
      </c>
      <c r="B440" s="150" t="s">
        <v>181</v>
      </c>
      <c r="C440" s="5" t="s">
        <v>271</v>
      </c>
      <c r="D440" s="5" t="s">
        <v>56</v>
      </c>
      <c r="E440" s="10">
        <f t="shared" ref="E440:E445" si="34">SUM(F440+H440)</f>
        <v>125973</v>
      </c>
      <c r="F440" s="10">
        <v>125973</v>
      </c>
      <c r="G440" s="10">
        <v>103895</v>
      </c>
      <c r="H440" s="10"/>
      <c r="I440" s="81"/>
      <c r="J440" s="83"/>
      <c r="K440" s="83"/>
      <c r="L440" s="83"/>
    </row>
    <row r="441" spans="1:12" ht="18" customHeight="1" x14ac:dyDescent="0.25">
      <c r="A441" s="133"/>
      <c r="B441" s="155"/>
      <c r="C441" s="5" t="s">
        <v>272</v>
      </c>
      <c r="D441" s="5" t="s">
        <v>185</v>
      </c>
      <c r="E441" s="10">
        <f t="shared" si="34"/>
        <v>20653</v>
      </c>
      <c r="F441" s="10">
        <v>20653</v>
      </c>
      <c r="G441" s="10">
        <v>19700</v>
      </c>
      <c r="H441" s="10"/>
      <c r="I441" s="81"/>
      <c r="J441" s="83"/>
      <c r="K441" s="83"/>
      <c r="L441" s="83"/>
    </row>
    <row r="442" spans="1:12" ht="15" customHeight="1" x14ac:dyDescent="0.25">
      <c r="A442" s="133"/>
      <c r="B442" s="155"/>
      <c r="C442" s="5" t="s">
        <v>273</v>
      </c>
      <c r="D442" s="45" t="s">
        <v>322</v>
      </c>
      <c r="E442" s="49">
        <f t="shared" si="34"/>
        <v>4000</v>
      </c>
      <c r="F442" s="49">
        <v>4000</v>
      </c>
      <c r="G442" s="45"/>
      <c r="H442" s="45"/>
      <c r="I442" s="81"/>
      <c r="J442" s="83"/>
      <c r="K442" s="83"/>
      <c r="L442" s="83"/>
    </row>
    <row r="443" spans="1:12" ht="15" customHeight="1" x14ac:dyDescent="0.25">
      <c r="A443" s="133"/>
      <c r="B443" s="155"/>
      <c r="C443" s="5" t="s">
        <v>274</v>
      </c>
      <c r="D443" s="59" t="s">
        <v>323</v>
      </c>
      <c r="E443" s="60">
        <f t="shared" si="34"/>
        <v>2034.44</v>
      </c>
      <c r="F443" s="60">
        <v>2034.44</v>
      </c>
      <c r="G443" s="60"/>
      <c r="H443" s="60"/>
      <c r="I443" s="81"/>
      <c r="J443" s="83"/>
      <c r="K443" s="83"/>
      <c r="L443" s="83"/>
    </row>
    <row r="444" spans="1:12" ht="15" customHeight="1" x14ac:dyDescent="0.25">
      <c r="A444" s="134"/>
      <c r="B444" s="151"/>
      <c r="C444" s="5" t="s">
        <v>321</v>
      </c>
      <c r="D444" s="5" t="s">
        <v>58</v>
      </c>
      <c r="E444" s="10">
        <f t="shared" si="34"/>
        <v>5170</v>
      </c>
      <c r="F444" s="10">
        <v>5170</v>
      </c>
      <c r="G444" s="10"/>
      <c r="H444" s="10"/>
      <c r="I444" s="83"/>
      <c r="J444" s="83"/>
      <c r="K444" s="83"/>
      <c r="L444" s="83"/>
    </row>
    <row r="445" spans="1:12" ht="25.5" x14ac:dyDescent="0.25">
      <c r="A445" s="7" t="s">
        <v>26</v>
      </c>
      <c r="B445" s="24" t="s">
        <v>27</v>
      </c>
      <c r="C445" s="9" t="s">
        <v>456</v>
      </c>
      <c r="D445" s="5" t="s">
        <v>57</v>
      </c>
      <c r="E445" s="10">
        <f t="shared" si="34"/>
        <v>0</v>
      </c>
      <c r="F445" s="10">
        <v>0</v>
      </c>
      <c r="G445" s="10"/>
      <c r="H445" s="10"/>
      <c r="I445" s="83"/>
      <c r="J445" s="83"/>
      <c r="K445" s="83"/>
      <c r="L445" s="83"/>
    </row>
    <row r="446" spans="1:12" ht="34.5" customHeight="1" x14ac:dyDescent="0.25">
      <c r="A446" s="189" t="s">
        <v>287</v>
      </c>
      <c r="B446" s="190"/>
      <c r="C446" s="16" t="s">
        <v>276</v>
      </c>
      <c r="D446" s="16"/>
      <c r="E446" s="17">
        <f>SUM(E448:E454)</f>
        <v>127834.93</v>
      </c>
      <c r="F446" s="17">
        <f>SUM(F448:F454)</f>
        <v>126834.93</v>
      </c>
      <c r="G446" s="17">
        <f>SUM(G448:G454)</f>
        <v>86238</v>
      </c>
      <c r="H446" s="17">
        <f>SUM(H448:H454)</f>
        <v>1000</v>
      </c>
      <c r="I446" s="83"/>
      <c r="J446" s="83"/>
      <c r="K446" s="83"/>
      <c r="L446" s="83"/>
    </row>
    <row r="447" spans="1:12" ht="21" customHeight="1" x14ac:dyDescent="0.25">
      <c r="A447" s="6"/>
      <c r="B447" s="220" t="s">
        <v>18</v>
      </c>
      <c r="C447" s="221"/>
      <c r="D447" s="221"/>
      <c r="E447" s="221"/>
      <c r="F447" s="221"/>
      <c r="G447" s="221"/>
      <c r="H447" s="222"/>
      <c r="I447" s="83"/>
      <c r="J447" s="83"/>
      <c r="K447" s="83"/>
      <c r="L447" s="83"/>
    </row>
    <row r="448" spans="1:12" ht="15.75" customHeight="1" x14ac:dyDescent="0.25">
      <c r="A448" s="132" t="s">
        <v>180</v>
      </c>
      <c r="B448" s="150" t="s">
        <v>181</v>
      </c>
      <c r="C448" s="5" t="s">
        <v>277</v>
      </c>
      <c r="D448" s="5" t="s">
        <v>56</v>
      </c>
      <c r="E448" s="10">
        <f t="shared" ref="E448:E454" si="35">SUM(F448+H448)</f>
        <v>93245.5</v>
      </c>
      <c r="F448" s="10">
        <v>93245.5</v>
      </c>
      <c r="G448" s="10">
        <v>69453</v>
      </c>
      <c r="H448" s="10"/>
      <c r="I448" s="83"/>
      <c r="J448" s="83"/>
      <c r="K448" s="83"/>
      <c r="L448" s="83"/>
    </row>
    <row r="449" spans="1:12" ht="20.25" customHeight="1" x14ac:dyDescent="0.25">
      <c r="A449" s="133"/>
      <c r="B449" s="155"/>
      <c r="C449" s="5" t="s">
        <v>278</v>
      </c>
      <c r="D449" s="5" t="s">
        <v>185</v>
      </c>
      <c r="E449" s="10">
        <f t="shared" si="35"/>
        <v>17668</v>
      </c>
      <c r="F449" s="10">
        <v>17668</v>
      </c>
      <c r="G449" s="10">
        <v>16785</v>
      </c>
      <c r="H449" s="10"/>
      <c r="I449" s="81"/>
      <c r="J449" s="83"/>
      <c r="K449" s="83"/>
      <c r="L449" s="83"/>
    </row>
    <row r="450" spans="1:12" ht="20.25" customHeight="1" x14ac:dyDescent="0.25">
      <c r="A450" s="133"/>
      <c r="B450" s="155"/>
      <c r="C450" s="5" t="s">
        <v>279</v>
      </c>
      <c r="D450" s="45" t="s">
        <v>322</v>
      </c>
      <c r="E450" s="49">
        <f t="shared" si="35"/>
        <v>10000</v>
      </c>
      <c r="F450" s="49">
        <v>10000</v>
      </c>
      <c r="G450" s="45"/>
      <c r="H450" s="45"/>
      <c r="I450" s="81"/>
      <c r="J450" s="83"/>
      <c r="K450" s="83"/>
      <c r="L450" s="83"/>
    </row>
    <row r="451" spans="1:12" ht="19.5" customHeight="1" x14ac:dyDescent="0.25">
      <c r="A451" s="133"/>
      <c r="B451" s="155"/>
      <c r="C451" s="5" t="s">
        <v>280</v>
      </c>
      <c r="D451" s="59" t="s">
        <v>323</v>
      </c>
      <c r="E451" s="60">
        <f t="shared" si="35"/>
        <v>1094.93</v>
      </c>
      <c r="F451" s="60">
        <v>1094.93</v>
      </c>
      <c r="G451" s="60"/>
      <c r="H451" s="60"/>
      <c r="I451" s="83"/>
      <c r="J451" s="83"/>
      <c r="K451" s="83"/>
      <c r="L451" s="83"/>
    </row>
    <row r="452" spans="1:12" x14ac:dyDescent="0.25">
      <c r="A452" s="134"/>
      <c r="B452" s="151"/>
      <c r="C452" s="5" t="s">
        <v>349</v>
      </c>
      <c r="D452" s="5" t="s">
        <v>58</v>
      </c>
      <c r="E452" s="10">
        <f t="shared" si="35"/>
        <v>4700</v>
      </c>
      <c r="F452" s="10">
        <v>3700</v>
      </c>
      <c r="G452" s="10"/>
      <c r="H452" s="10">
        <v>1000</v>
      </c>
      <c r="I452" s="99"/>
      <c r="J452" s="83"/>
      <c r="K452" s="83"/>
      <c r="L452" s="83"/>
    </row>
    <row r="453" spans="1:12" x14ac:dyDescent="0.25">
      <c r="A453" s="141" t="s">
        <v>26</v>
      </c>
      <c r="B453" s="156" t="s">
        <v>27</v>
      </c>
      <c r="C453" s="5" t="s">
        <v>457</v>
      </c>
      <c r="D453" s="5" t="s">
        <v>56</v>
      </c>
      <c r="E453" s="10">
        <f t="shared" si="35"/>
        <v>126.5</v>
      </c>
      <c r="F453" s="10">
        <v>126.5</v>
      </c>
      <c r="G453" s="10"/>
      <c r="H453" s="10"/>
      <c r="I453" s="99"/>
      <c r="J453" s="83"/>
      <c r="K453" s="83"/>
      <c r="L453" s="83"/>
    </row>
    <row r="454" spans="1:12" ht="24" customHeight="1" x14ac:dyDescent="0.25">
      <c r="A454" s="142"/>
      <c r="B454" s="157"/>
      <c r="C454" s="5" t="s">
        <v>512</v>
      </c>
      <c r="D454" s="5" t="s">
        <v>57</v>
      </c>
      <c r="E454" s="10">
        <f t="shared" si="35"/>
        <v>1000</v>
      </c>
      <c r="F454" s="10">
        <v>1000</v>
      </c>
      <c r="G454" s="10"/>
      <c r="H454" s="10"/>
      <c r="I454" s="100"/>
      <c r="J454" s="83"/>
      <c r="K454" s="83"/>
      <c r="L454" s="83"/>
    </row>
    <row r="455" spans="1:12" ht="25.5" customHeight="1" x14ac:dyDescent="0.25">
      <c r="A455" s="228" t="s">
        <v>329</v>
      </c>
      <c r="B455" s="229"/>
      <c r="C455" s="70" t="s">
        <v>282</v>
      </c>
      <c r="D455" s="8"/>
      <c r="E455" s="17">
        <f>SUM(E457:E459)</f>
        <v>183261</v>
      </c>
      <c r="F455" s="17">
        <f>SUM(F457:F459)</f>
        <v>180561</v>
      </c>
      <c r="G455" s="17">
        <f>SUM(G457:G459)</f>
        <v>108480</v>
      </c>
      <c r="H455" s="17">
        <f>SUM(H457:H459)</f>
        <v>2700</v>
      </c>
      <c r="I455" s="100"/>
      <c r="J455" s="83"/>
      <c r="K455" s="83"/>
      <c r="L455" s="83"/>
    </row>
    <row r="456" spans="1:12" x14ac:dyDescent="0.25">
      <c r="A456" s="7"/>
      <c r="B456" s="230" t="s">
        <v>18</v>
      </c>
      <c r="C456" s="231"/>
      <c r="D456" s="231"/>
      <c r="E456" s="231"/>
      <c r="F456" s="231"/>
      <c r="G456" s="231"/>
      <c r="H456" s="232"/>
      <c r="I456" s="100"/>
      <c r="J456" s="83"/>
      <c r="K456" s="83"/>
      <c r="L456" s="83"/>
    </row>
    <row r="457" spans="1:12" ht="23.25" customHeight="1" x14ac:dyDescent="0.25">
      <c r="A457" s="132" t="s">
        <v>30</v>
      </c>
      <c r="B457" s="150" t="s">
        <v>302</v>
      </c>
      <c r="C457" s="5" t="s">
        <v>283</v>
      </c>
      <c r="D457" s="52" t="s">
        <v>56</v>
      </c>
      <c r="E457" s="10">
        <f>SUM(F457+H457)</f>
        <v>150261</v>
      </c>
      <c r="F457" s="53">
        <v>150261</v>
      </c>
      <c r="G457" s="53">
        <v>108480</v>
      </c>
      <c r="H457" s="58"/>
      <c r="I457" s="218"/>
      <c r="J457" s="219"/>
      <c r="K457" s="83"/>
      <c r="L457" s="83"/>
    </row>
    <row r="458" spans="1:12" ht="23.25" customHeight="1" x14ac:dyDescent="0.25">
      <c r="A458" s="133"/>
      <c r="B458" s="155"/>
      <c r="C458" s="5" t="s">
        <v>370</v>
      </c>
      <c r="D458" s="45" t="s">
        <v>322</v>
      </c>
      <c r="E458" s="49">
        <f>SUM(F458+H458)</f>
        <v>27000</v>
      </c>
      <c r="F458" s="49">
        <v>24300</v>
      </c>
      <c r="G458" s="45"/>
      <c r="H458" s="45">
        <v>2700</v>
      </c>
      <c r="I458" s="106"/>
      <c r="J458" s="105"/>
      <c r="K458" s="83"/>
      <c r="L458" s="83"/>
    </row>
    <row r="459" spans="1:12" ht="28.5" customHeight="1" x14ac:dyDescent="0.25">
      <c r="A459" s="134"/>
      <c r="B459" s="151"/>
      <c r="C459" s="5" t="s">
        <v>284</v>
      </c>
      <c r="D459" s="5" t="s">
        <v>58</v>
      </c>
      <c r="E459" s="10">
        <f>SUM(F459+H459)</f>
        <v>6000</v>
      </c>
      <c r="F459" s="10">
        <v>6000</v>
      </c>
      <c r="G459" s="5"/>
      <c r="H459" s="50"/>
      <c r="I459" s="100"/>
      <c r="J459" s="83"/>
      <c r="K459" s="83"/>
      <c r="L459" s="83"/>
    </row>
    <row r="460" spans="1:12" ht="31.5" customHeight="1" x14ac:dyDescent="0.25">
      <c r="A460" s="233" t="s">
        <v>288</v>
      </c>
      <c r="B460" s="234"/>
      <c r="C460" s="234"/>
      <c r="D460" s="235"/>
      <c r="E460" s="30">
        <f>SUM(E461:E466)</f>
        <v>40883824.130000003</v>
      </c>
      <c r="F460" s="30">
        <f>SUM(F461:F466)</f>
        <v>37546101.130000003</v>
      </c>
      <c r="G460" s="30">
        <f>SUM(G461:G466)</f>
        <v>21581872.469999999</v>
      </c>
      <c r="H460" s="30">
        <f>SUM(H461:H466)</f>
        <v>3337723</v>
      </c>
      <c r="I460" s="72"/>
      <c r="J460" s="83"/>
      <c r="K460" s="83"/>
      <c r="L460" s="83"/>
    </row>
    <row r="461" spans="1:12" ht="23.25" customHeight="1" x14ac:dyDescent="0.25">
      <c r="A461" s="6" t="s">
        <v>14</v>
      </c>
      <c r="B461" s="5" t="s">
        <v>15</v>
      </c>
      <c r="C461" s="5"/>
      <c r="D461" s="5"/>
      <c r="E461" s="10">
        <f t="shared" ref="E461:E466" si="36">SUM(F461+H461)</f>
        <v>4460026.4499999993</v>
      </c>
      <c r="F461" s="10">
        <f>(F15+F18+F19+F20+F21+F41+F42+F45+F46+F57+F58+F59+F66+F67+F68+F75+F76+F77+F85+F86+F87+F88+F98+F99+F100+F101+F102+F108+F109+F110+F111+F120+F121+F122+F132+F133+F134+F135+F144+F145+F146+F156+F157+F158+F159+F160+F167+F168+F169+F170+F180+F181+F182+F183+F202)</f>
        <v>4227576.4499999993</v>
      </c>
      <c r="G461" s="10">
        <f>(G15+G18+G19+G20+G21+G41+G42+G45+G46+G57+G58+G59+G66+G67+G68+G75+G76+G77+G85+G86+G87+G88+G98+G99+G100+G101+G102+G108+G109+G110+G111+G120+G121+G122+G132+G133+G134+G135+G144+G145+G146+G156+G157+G158+G159+G160+G167+G168+G169+G170+G180+G181+G182+G183+G202)</f>
        <v>2671769.9299999997</v>
      </c>
      <c r="H461" s="10">
        <f>(H15+H18+H19+H20+H21+H41+H42+H45+H46+H57+H58+H59+H66+H67+H68+H75+H76+H77+H85+H86+H87+H88+H98+H99+H100+H101+H102+H108+H109+H110+H111+H120+H121+H122+H132+H133+H134+H135+H144+H145+H146+H156+H157+H158+H159+H160+H167+H168+H169+H170+H180+H181+H182+H183+H202)</f>
        <v>232450</v>
      </c>
      <c r="I461" s="65"/>
      <c r="J461" s="65"/>
      <c r="K461" s="65"/>
      <c r="L461" s="83"/>
    </row>
    <row r="462" spans="1:12" ht="30" customHeight="1" x14ac:dyDescent="0.25">
      <c r="A462" s="6" t="s">
        <v>180</v>
      </c>
      <c r="B462" s="25" t="s">
        <v>181</v>
      </c>
      <c r="C462" s="5"/>
      <c r="D462" s="5"/>
      <c r="E462" s="10">
        <f t="shared" si="36"/>
        <v>16682058.560000001</v>
      </c>
      <c r="F462" s="10">
        <f>(F22+F23+F24+F25+F199+F234+F253+F254+F255+F256+F257+F258+F259+F265+F266+F267+F268+F273+F274+F275+F276+F277+F284+F285+F286+F287+F288+F289+F294+F295+F296+F297+F298+F303+F304+F305+F306+F307+F312+F313+F314+F315+F316+F321+F322+F323+F324+F325+F330+F331+F332+F333+F334+F339+F340+F341+F342+F343+F344+F350+F351+F352+F353+F354+F359+F360+F361+F362+F363+F368+F369+F370+F371+F372+F378+F379+F380+F381+F382+F383+F387+F388+F389+F390+F391+F392+F393+F397+F398+F399+F400+F401+F405+F406+F407+F408+F409+F414+F415+F416+F417+F418+F422+F423+F424+F425+F426+F431+F432+F433+F434+F435+F440+F441+F442+F443+F444+F448+F449+F450+F451+F452)</f>
        <v>16385978.560000001</v>
      </c>
      <c r="G462" s="10">
        <f>(G22+G23+G24+G25+G199+G234+G253+G254+G255+G256+G257+G258+G259+G265+G266+G267+G268+G273+G274+G275+G276+G277+G284+G285+G286+G287+G288+G289+G294+G295+G296+G297+G298+G303+G304+G305+G306+G307+G312+G313+G314+G315+G316+G321+G322+G323+G324+G325+G330+G331+G332+G333+G334+G339+G340+G341+G342+G343+G344+G350+G351+G352+G353+G354+G359+G360+G361+G362+G363+G368+G369+G370+G371+G372+G378+G379+G380+G381+G382+G383+G387+G388+G389+G390+G391+G392+G393+G397+G398+G399+G400+G401+G405+G406+G407+G408+G409+G414+G415+G416+G417+G418+G422+G423+G424+G425+G426+G431+G432+G433+G434+G435+G440+G441+G442+G443+G444+G448+G449+G450+G451+G452)</f>
        <v>13379842.530000001</v>
      </c>
      <c r="H462" s="10">
        <f>(H22+H23+H24+H25+H199+H234+H253+H254+H255+H256+H257+H258+H259+H265+H266+H267+H268+H273+H274+H275+H276+H277+H284+H285+H286+H287+H288+H289+H294+H295+H296+H297+H298+H303+H304+H305+H306+H307+H312+H313+H314+H315+H316+H321+H322+H323+H324+H325+H330+H331+H332+H333+H334+H339+H340+H341+H342+H343+H344+H350+H351+H352+H353+H354+H359+H360+H361+H362+H363+H368+H369+H370+H371+H372+H378+H379+H380+H381+H382+H383+H387+H388+H389+H390+H391+H392+H393+H397+H398+H399+H400+H401+H405+H406+H407+H408+H409+H414+H415+H416+H417+H418+H422+H423+H424+H425+H426+H431+H432+H433+H434+H435+H440+H441+H442+H443+H444+H448+H449+H450+H451+H452)</f>
        <v>296080</v>
      </c>
      <c r="I462" s="65"/>
      <c r="J462" s="65"/>
      <c r="K462" s="65"/>
      <c r="L462" s="83"/>
    </row>
    <row r="463" spans="1:12" ht="32.25" customHeight="1" x14ac:dyDescent="0.25">
      <c r="A463" s="6" t="s">
        <v>26</v>
      </c>
      <c r="B463" s="25" t="s">
        <v>27</v>
      </c>
      <c r="C463" s="5"/>
      <c r="D463" s="5"/>
      <c r="E463" s="10">
        <f t="shared" si="36"/>
        <v>8657862.8400000017</v>
      </c>
      <c r="F463" s="10">
        <f>(F26+F27+F47+F48+F49+F237+F238+F239+F240+F241+F244+F247+F248+F249+F250+F260+F261+F269+F270+F278+F279+F290+F291+F299+F300+F308+F309+F317+F318+F335+F326+F327+F336+F345+F346+F355+F356+F364+F365+F373+F374+F384+F394+F402+F410+F411+F419+F427+F428+F436+F437+F445+F453+F454)</f>
        <v>8610762.8400000017</v>
      </c>
      <c r="G463" s="10">
        <f>(G26+G27+G47+G48+G49+G237+G238+G239+G240+G241+G244+G247+G248+G249+G250+G260+G261+G269+G270+G278+G279+G290+G291+G299+G300+G308+G309+G317+G318+G335+G326+G327+G336+G345+G346+G355+G356+G364+G365+G373+G374+G384+G394+G402+G410+G411+G419+G427+G428+G436+G437+G445+G453+G454)</f>
        <v>2376477.56</v>
      </c>
      <c r="H463" s="10">
        <f>(H26+H27+H47+H48+H49+H237+H238+H239+H240+H241+H244+H247+H248+H249+H250+H260+H261+H269+H270+H278+H279+H290+H291+H299+H300+H308+H309+H317+H318+H335+H326+H327+H336+H345+H346+H355+H356+H364+H365+H373+H374+H384+H394+H402+H410+H411+H419+H427+H428+H436+H437+H445+H453+H454)</f>
        <v>47100</v>
      </c>
      <c r="I463" s="101"/>
      <c r="J463" s="65"/>
      <c r="K463" s="65"/>
      <c r="L463" s="83"/>
    </row>
    <row r="464" spans="1:12" ht="42" customHeight="1" x14ac:dyDescent="0.25">
      <c r="A464" s="6" t="s">
        <v>28</v>
      </c>
      <c r="B464" s="14" t="s">
        <v>29</v>
      </c>
      <c r="C464" s="5"/>
      <c r="D464" s="5"/>
      <c r="E464" s="10">
        <f t="shared" si="36"/>
        <v>2486184</v>
      </c>
      <c r="F464" s="10">
        <f>(F28+F29+F30+F31+F53+F54)</f>
        <v>295541</v>
      </c>
      <c r="G464" s="10">
        <f>(G28+G29+G30+G31+G53+G54)</f>
        <v>0</v>
      </c>
      <c r="H464" s="10">
        <f>(H28+H29+H30+H31+H53+H54)</f>
        <v>2190643</v>
      </c>
      <c r="I464" s="65"/>
      <c r="J464" s="65"/>
      <c r="K464" s="65"/>
      <c r="L464" s="83"/>
    </row>
    <row r="465" spans="1:12" ht="42" customHeight="1" x14ac:dyDescent="0.25">
      <c r="A465" s="6" t="s">
        <v>30</v>
      </c>
      <c r="B465" s="27" t="s">
        <v>31</v>
      </c>
      <c r="C465" s="5"/>
      <c r="D465" s="5"/>
      <c r="E465" s="10">
        <f t="shared" si="36"/>
        <v>3617272.38</v>
      </c>
      <c r="F465" s="10">
        <f>(F32+F33+F60+F69+F78+F79+F89+F90+F112+F113+F114+F123+F124+F125+F136+F137+F138+F147+F148+F149+F150+F161+F162+F171+F172+F173+F184+F185+F196+F197+F198+F203+F204+F205+F208+F209+F210+F213+F214+F215+F216+F226+F227+F228+F231+F232+F233+F262+F280+F347+F375+F457+F458+F459)</f>
        <v>3494572.38</v>
      </c>
      <c r="G465" s="10">
        <f>(G32+G33+G60+G69+G78+G79+G89+G90+G112+G113+G114+G123+G124+G125+G136+G137+G138+G147+G148+G149+G150+G161+G162+G171+G172+G173+G184+G185+G196+G197+G198+G203+G204+G205+G208+G209+G210+G213+G214+G215+G216+G226+G227+G228+G231+G232+G233+G262+G280+G347+G375+G457+G458+G459)</f>
        <v>2132135.4500000002</v>
      </c>
      <c r="H465" s="10">
        <f>(H32+H33+H60+H69+H78+H79+H89+H90+H112+H113+H114+H123+H124+H125+H136+H137+H138+H147+H148+H149+H150+H161+H162+H171+H172+H173+H184+H185+H196+H197+H198+H203+H204+H205+H208+H209+H210+H213+H214+H215+H216+H226+H227+H228+H231+H232+H233+H262+H280+H347+H375+H457+H458+H459)</f>
        <v>122700</v>
      </c>
      <c r="I465" s="65"/>
      <c r="J465" s="65"/>
      <c r="K465" s="65"/>
      <c r="L465" s="83"/>
    </row>
    <row r="466" spans="1:12" ht="34.5" customHeight="1" x14ac:dyDescent="0.25">
      <c r="A466" s="6" t="s">
        <v>32</v>
      </c>
      <c r="B466" s="27" t="s">
        <v>33</v>
      </c>
      <c r="C466" s="5"/>
      <c r="D466" s="5"/>
      <c r="E466" s="10">
        <f t="shared" si="36"/>
        <v>4980419.9000000004</v>
      </c>
      <c r="F466" s="10">
        <f>(F34+F35+F36+F37+F38+F50+F61+F62+F63+F70+F71+F72+F80+F81+F82+F91+F92+F93+F94+F95+F103+F104+F105+F115+F116+F117+F126+F127+F128+F129+F139+F140+F141+F151+F152+F153+F163+F164+F174+F175+F176+F177+F186+F187+F188+F191+F192+F193+F219+F220+F221+F222+F223+F281)</f>
        <v>4531669.9000000004</v>
      </c>
      <c r="G466" s="10">
        <f>(G34+G35+G36+G37+G38+G50+G61+G62+G63+G70+G71+G72+G80+G81+G82+G91+G92+G93+G94+G95+G103+G104+G105+G115+G116+G117+G126+G127+G128+G129+G139+G140+G141+G151+G152+G153+G163+G164+G174+G175+G176+G177+G186+G187+G188+G191+G192+G193+G219+G220+G221+G222+G223+G281)</f>
        <v>1021647</v>
      </c>
      <c r="H466" s="10">
        <f>(H34+H35+H36+H37+H38+H50+H61+H62+H63+H70+H71+H72+H80+H81+H82+H91+H92+H93+H94+H95+H103+H104+H105+H115+H116+H117+H126+H127+H128+H129+H139+H140+H141+H151+H152+H153+H163+H164+H174+H175+H176+H177+H186+H187+H188+H191+H192+H193+H219+H220+H221+H222+H223+H281)</f>
        <v>448750</v>
      </c>
      <c r="I466" s="65"/>
      <c r="J466" s="65"/>
      <c r="K466" s="65"/>
      <c r="L466" s="83"/>
    </row>
    <row r="467" spans="1:12" ht="20.25" customHeight="1" x14ac:dyDescent="0.25">
      <c r="A467" s="37"/>
      <c r="B467" s="38" t="s">
        <v>289</v>
      </c>
      <c r="C467" s="39"/>
      <c r="D467" s="39"/>
      <c r="E467" s="40">
        <f>SUM(E468:E479)</f>
        <v>40883824.130000003</v>
      </c>
      <c r="F467" s="40">
        <f>SUM(F468:F479)</f>
        <v>37546101.129999995</v>
      </c>
      <c r="G467" s="40">
        <f>SUM(G468:G479)</f>
        <v>21581872.469999999</v>
      </c>
      <c r="H467" s="40">
        <f>SUM(H468:H479)</f>
        <v>3337723</v>
      </c>
      <c r="I467" s="83"/>
      <c r="J467" s="83"/>
      <c r="K467" s="83"/>
      <c r="L467" s="83"/>
    </row>
    <row r="468" spans="1:12" ht="21.75" customHeight="1" x14ac:dyDescent="0.25">
      <c r="A468" s="36" t="s">
        <v>56</v>
      </c>
      <c r="B468" s="13" t="s">
        <v>297</v>
      </c>
      <c r="C468" s="5"/>
      <c r="D468" s="5"/>
      <c r="E468" s="74">
        <f t="shared" ref="E468:E479" si="37">SUM(F468+H468)</f>
        <v>22309000</v>
      </c>
      <c r="F468" s="10">
        <f>(F15+F18+F22+F26+F32+F31+F34+F41+F45+F47+F50+F53+F57+F60+F61+F66+F69+F70+F75+F78+F80+F85+F89+F91+F98+F103+F108+F112+F115+F120+F123+F126+F132+F136+F139+F144+F147+F151+F156+F161+F163+F167+F171+F174+F180+F184+F186+F193+F196+F203+F208+F213+F219+F226+F231+F237+F244+F247+F253+F260+F262+F265+F269+F273+F278+F280+F284+F290+F294+F299+F303+F308+F312+F317+F321+F326+F330+F335+F339+F346+F347+F350+F355+F359+F364+F368+F373+F375+F378+F384+F387+F394+F397+F405+F410+F414+F422+F427+F431+F436+F440+F448+F453+F457)</f>
        <v>21837550</v>
      </c>
      <c r="G468" s="10">
        <f>(G15+G18+G22+G26+G32+G31+G34+G41+G45+G47+G50+G53+G57+G60+G61+G66+G69+G70+G75+G78+G80+G85+G89+G91+G98+G103+G108+G112+G115+G120+G123+G126+G132+G136+G139+G144+G147+G151+G156+G161+G163+G167+G171+G174+G180+G184+G186+G193+G196+G203+G208+G213+G219+G226+G231+G237+G244+G247+G253+G260+G262+G265+G269+G273+G278+G280+G284+G290+G294+G299+G303+G308+G312+G317+G321+G326+G330+G335+G339+G346+G347+G350+G355+G359+G364+G368+G373+G375+G378+G384+G387+G394+G397+G405+G410+G414+G422+G427+G431+G436+G440+G448+G453+G457)</f>
        <v>10675161</v>
      </c>
      <c r="H468" s="10">
        <f>(H15+H18+H22+H26+H32+H31+H34+H41+H45+H47+H50+H53+H57+H60+H61+H66+H69+H70+H75+H78+H80+H85+H89+H91+H98+H103+H108+H112+H115+H120+H123+H126+H132+H136+H139+H144+H147+H151+H156+H161+H163+H167+H171+H174+H180+H184+H186+H193+H196+H203+H208+H213+H219+H226+H231+H237+H244+H247+H253+H260+H262+H265+H269+H273+H278+H280+H284+H290+H294+H299+H303+H308+H312+H317+H321+H326+H330+H335+H339+H346+H347+H350+H355+H359+H364+H368+H373+H375+H378+H384+H387+H394+H397+H405+H410+H414+H422+H427+H431+H436+H440+H448+H453+H457)</f>
        <v>471450</v>
      </c>
      <c r="I468" s="83"/>
      <c r="J468" s="83"/>
      <c r="K468" s="83"/>
      <c r="L468" s="83"/>
    </row>
    <row r="469" spans="1:12" ht="26.25" x14ac:dyDescent="0.25">
      <c r="A469" s="47" t="s">
        <v>322</v>
      </c>
      <c r="B469" s="48" t="s">
        <v>480</v>
      </c>
      <c r="C469" s="45"/>
      <c r="D469" s="45"/>
      <c r="E469" s="75">
        <f t="shared" si="37"/>
        <v>4009240.37</v>
      </c>
      <c r="F469" s="49">
        <f>(F19+F24+F27+F28+F33+F35+F42+F48+F54+F62+F71+F77+F82+F88+F94+F102+F105+F111+F114+F116+F125+F128+F134+F137+F141+F150+F152+F160+F168+F183+F192+F197+F209+F214+F222+F228+F232+F240+F249+F254+F267+F276+F287+F296+F305+F314+F323+F332+F342+F354++F361+F370+F383+F390+F399+F407+F416+F424+F433+F442+F450+F458)</f>
        <v>1201767.3700000001</v>
      </c>
      <c r="G469" s="49">
        <f>(G19+G24+G27+G28+G33+G35+G42+G48+G54+G62+G71+G77+G82+G88+G94+G102+G105+G111+G114+G116+G125+G128+G134+G137+G141+G150+G152+G160+G168+G183+G192+G197+G209+G214+G222+G228+G232+G240+G249+G254+G267+G276+G287+G296+G305+G314+G323+G332+G342+G354++G361+G370+G383+G390+G399+G407+G416+G424+G433+G442+G450+G458)</f>
        <v>0</v>
      </c>
      <c r="H469" s="49">
        <f>(H19+H24+H27+H28+H33+H35+H42+H48+H54+H62+H71+H77+H82+H88+H94+H102+H105+H111+H114+H116+H125+H128+H134+H137+H141+H150+H152+H160+H168+H183+H192+H197+H209+H214+H222+H228+H232+H240+H249+H254+H267+H276+H287+H296+H305+H314+H323+H332+H342+H354++H361+H370+H383+H390+H399+H407+H416+H424+H433+H442+H450+H458)</f>
        <v>2807473</v>
      </c>
      <c r="I469" s="110"/>
      <c r="J469" s="109"/>
      <c r="K469" s="109"/>
      <c r="L469" s="83"/>
    </row>
    <row r="470" spans="1:12" ht="21" customHeight="1" x14ac:dyDescent="0.25">
      <c r="A470" s="36" t="s">
        <v>57</v>
      </c>
      <c r="B470" s="13" t="s">
        <v>298</v>
      </c>
      <c r="C470" s="5"/>
      <c r="D470" s="5"/>
      <c r="E470" s="10">
        <f t="shared" si="37"/>
        <v>3315425</v>
      </c>
      <c r="F470" s="10">
        <f>(F20+F36+F46+F49+F58+F67+F76+F86+F99+F109+F121+F133+F145+F157+F169+F181+F191+F202+F223+F241+F248+F261+F270+F279+F291+F300+F309+F318+F327+F336+F345+F356+F365+F374+F402+F411+F419+F428+F437+F445+F454)</f>
        <v>3315425</v>
      </c>
      <c r="G470" s="10">
        <f>(G20+G36+G46+G49+G58+G67+G76+G86+G99+G109+G121+G133+G145+G157+G169+G181+G191+G202+G223+G241+G248+G261+G270+G279+G291+G300+G309+G318+G327+G336+G345+G356+G365+G374+G402+G411+G419+G428+G437+G445+G454)</f>
        <v>1675488.24</v>
      </c>
      <c r="H470" s="10">
        <f>(H20+H36+H46+H49+H58+H67+H76+H86+H99+H109+H121+H133+H145+H157+H169+H181+H191+H202+H223+H241+H248+H261+H270+H279+H291+H300+H309+H318+H327+H336+H345+H356+H365+H374+H402+H411+H419+H428+H437+H445+H454)</f>
        <v>0</v>
      </c>
      <c r="I470" s="83"/>
      <c r="J470" s="83"/>
      <c r="K470" s="83"/>
      <c r="L470" s="83"/>
    </row>
    <row r="471" spans="1:12" ht="26.25" x14ac:dyDescent="0.25">
      <c r="A471" s="115" t="s">
        <v>468</v>
      </c>
      <c r="B471" s="112" t="s">
        <v>469</v>
      </c>
      <c r="C471" s="113"/>
      <c r="D471" s="113"/>
      <c r="E471" s="114">
        <f t="shared" si="37"/>
        <v>27081.75</v>
      </c>
      <c r="F471" s="114">
        <f>SUM(F25+F199+F234+F259+F393)</f>
        <v>27081.75</v>
      </c>
      <c r="G471" s="114">
        <f>SUM(G25+G199+G234+G259+G393)</f>
        <v>0</v>
      </c>
      <c r="H471" s="114">
        <f>SUM(H25+H199+H234+H259+H393)</f>
        <v>0</v>
      </c>
      <c r="I471" s="83"/>
      <c r="J471" s="83"/>
      <c r="K471" s="83"/>
      <c r="L471" s="83"/>
    </row>
    <row r="472" spans="1:12" ht="24.75" customHeight="1" x14ac:dyDescent="0.25">
      <c r="A472" s="36" t="s">
        <v>58</v>
      </c>
      <c r="B472" s="13" t="s">
        <v>301</v>
      </c>
      <c r="C472" s="5"/>
      <c r="D472" s="5"/>
      <c r="E472" s="10">
        <f t="shared" si="37"/>
        <v>1569471.12</v>
      </c>
      <c r="F472" s="10">
        <f>(F21+F59+F68+F79+F87+F90+F93+F101+F110+F113+F122+F124+F127+F135+F138+F146+F148+F159+F162+F170+F173+F175+F182+F185+F187+F198+F205+F210+F216+F221+F227+F233+F239+F250+F257+F268+F277+F289+F297+F307+F316+F325+F334+F344+F353+F363+F372+F382+F392+F401+F409+F418+F426+F435+F444+F452+F459)</f>
        <v>1518245.3800000001</v>
      </c>
      <c r="G472" s="10">
        <f>(G21+G59+G68+G79+G87+G90+G93+G101+G110+G113+G122+G124+G127+G135+G138+G146+G148+G159+G162+G170+G173+G175+G182+G185+G187+G198+G205+G210+G216+G221+G227+G233+G239+G250+G257+G268+G277+G289+G297+G307+G316+G325+G334+G344+G353+G363+G372+G382+G392+G401+G409+G418+G426+G435+G444+G452+G459)</f>
        <v>570391.23</v>
      </c>
      <c r="H472" s="10">
        <f>(H21+H59+H68+H79+H87+H90+H93+H101+H110+H113+H122+H124+H127+H135+H138+H146+H148+H159+H162+H170+H173+H175+H182+H185+H187+H198+H205+H210+H216+H221+H227+H233+H239+H250+H257+H268+H277+H289+H297+H307+H316+H325+H334+H344+H353+H363+H372+H382+H392+H401+H409+H418+H426+H435+H444+H452+H459)</f>
        <v>51225.74</v>
      </c>
      <c r="I472" s="83"/>
      <c r="J472" s="83"/>
      <c r="K472" s="83"/>
      <c r="L472" s="83"/>
    </row>
    <row r="473" spans="1:12" ht="29.25" customHeight="1" x14ac:dyDescent="0.25">
      <c r="A473" s="61" t="s">
        <v>323</v>
      </c>
      <c r="B473" s="62" t="s">
        <v>481</v>
      </c>
      <c r="C473" s="59"/>
      <c r="D473" s="59"/>
      <c r="E473" s="60">
        <f t="shared" si="37"/>
        <v>211703.89</v>
      </c>
      <c r="F473" s="60">
        <f>(F92+F100+F149+F158+F172+F176+F204+F215+F220+F238+F256+F275+F288+F298+F306+F315+F324+F333+F343+F352+F362+F371+F381+F391+F400+F408+F417+F425+F434+F443+F451)</f>
        <v>204129.63</v>
      </c>
      <c r="G473" s="60">
        <f>(G92+G100+G149+G158+G172+G176+G204+G215+G220+G238+G256+G275+G288+G298+G306+G315+G324+G333+G343+G352+G362+G371+G381+G391+G400+G408+G417+G425+G434+G443+G451)</f>
        <v>0</v>
      </c>
      <c r="H473" s="60">
        <f>(H92+H100+H149+H158+H172+H176+H204+H215+H220+H238+H256+H275+H288+H298+H306+H315+H324+H333+H343+H352+H362+H371+H381+H391+H400+H408+H417+H425+H434+H443+H451)</f>
        <v>7574.26</v>
      </c>
      <c r="I473" s="83"/>
      <c r="J473" s="83"/>
      <c r="K473" s="83"/>
      <c r="L473" s="83"/>
    </row>
    <row r="474" spans="1:12" ht="19.5" customHeight="1" x14ac:dyDescent="0.25">
      <c r="A474" s="36" t="s">
        <v>299</v>
      </c>
      <c r="B474" s="13" t="s">
        <v>300</v>
      </c>
      <c r="C474" s="5"/>
      <c r="D474" s="5"/>
      <c r="E474" s="10">
        <f t="shared" si="37"/>
        <v>8800125</v>
      </c>
      <c r="F474" s="10">
        <f>(F23+F255+F266+F274+F285+F295+F304+F313+F322+F331+F340+F351+F360+F369+F379+F388+F398+F406+F415+F423+F432+F441+F449)</f>
        <v>8800125</v>
      </c>
      <c r="G474" s="10">
        <f>(G23+G255+G266+G274+G285+G295+G304+G313+G322+G331+G340+G351+G360+G369+G379+G388+G398+G406+G415+G423+G432+G441+G449)</f>
        <v>8431406</v>
      </c>
      <c r="H474" s="10">
        <f>(H23+H255+H266+H274+H285+H295+H304+H313+H322+H331+H340+H351+H360+H369+H379+H388+H398+H406+H415+H423+H432+H441+H449)</f>
        <v>0</v>
      </c>
      <c r="I474" s="83"/>
      <c r="J474" s="102"/>
      <c r="K474" s="102"/>
      <c r="L474" s="83"/>
    </row>
    <row r="475" spans="1:12" ht="19.5" customHeight="1" x14ac:dyDescent="0.25">
      <c r="A475" s="43" t="s">
        <v>309</v>
      </c>
      <c r="B475" s="13" t="s">
        <v>310</v>
      </c>
      <c r="C475" s="5"/>
      <c r="D475" s="5"/>
      <c r="E475" s="10">
        <f t="shared" si="37"/>
        <v>236200</v>
      </c>
      <c r="F475" s="10">
        <f>(F286+F341)</f>
        <v>236200</v>
      </c>
      <c r="G475" s="10">
        <f>(G286+G341)</f>
        <v>198278</v>
      </c>
      <c r="H475" s="10">
        <f>(H286+H341)</f>
        <v>0</v>
      </c>
      <c r="I475" s="83"/>
      <c r="J475" s="83"/>
      <c r="K475" s="83"/>
      <c r="L475" s="83"/>
    </row>
    <row r="476" spans="1:12" ht="27" customHeight="1" x14ac:dyDescent="0.25">
      <c r="A476" s="36" t="s">
        <v>57</v>
      </c>
      <c r="B476" s="13" t="s">
        <v>492</v>
      </c>
      <c r="C476" s="5"/>
      <c r="D476" s="5"/>
      <c r="E476" s="10">
        <f t="shared" si="37"/>
        <v>31600</v>
      </c>
      <c r="F476" s="10">
        <f>SUM(F258+F380+F389)</f>
        <v>31600</v>
      </c>
      <c r="G476" s="10">
        <f>SUM(G258+G380+G389)</f>
        <v>31148</v>
      </c>
      <c r="H476" s="10">
        <f>SUM(H258+H380+H389)</f>
        <v>0</v>
      </c>
      <c r="I476" s="83"/>
      <c r="J476" s="83"/>
      <c r="K476" s="83"/>
      <c r="L476" s="83"/>
    </row>
    <row r="477" spans="1:12" ht="20.25" customHeight="1" x14ac:dyDescent="0.25">
      <c r="A477" s="36" t="s">
        <v>59</v>
      </c>
      <c r="B477" s="13" t="s">
        <v>307</v>
      </c>
      <c r="C477" s="5"/>
      <c r="D477" s="5"/>
      <c r="E477" s="10">
        <f t="shared" si="37"/>
        <v>209380</v>
      </c>
      <c r="F477" s="10">
        <f>(F38+F63+F72+F81+F95+F104+F117+F129+F140+F153+F164+F177+F188+F281)</f>
        <v>209380</v>
      </c>
      <c r="G477" s="10">
        <f>(G38+G63+G72+G81+G95+G104+G117+G129+G140+G153+G164+G177+G188+G281)</f>
        <v>0</v>
      </c>
      <c r="H477" s="10">
        <f>(H38+H63+H72+H81+H95+H104+H117+H129+H140+H153+H164+H177+H188+H281)</f>
        <v>0</v>
      </c>
      <c r="I477" s="83"/>
      <c r="J477" s="83"/>
      <c r="K477" s="83"/>
      <c r="L477" s="83"/>
    </row>
    <row r="478" spans="1:12" ht="26.25" customHeight="1" x14ac:dyDescent="0.25">
      <c r="A478" s="55" t="s">
        <v>324</v>
      </c>
      <c r="B478" s="56" t="s">
        <v>482</v>
      </c>
      <c r="C478" s="54"/>
      <c r="D478" s="54"/>
      <c r="E478" s="57">
        <f t="shared" si="37"/>
        <v>164597</v>
      </c>
      <c r="F478" s="57">
        <f>F37</f>
        <v>164597</v>
      </c>
      <c r="G478" s="57">
        <v>0</v>
      </c>
      <c r="H478" s="57">
        <v>0</v>
      </c>
      <c r="I478" s="83"/>
      <c r="J478" s="83"/>
      <c r="K478" s="83"/>
      <c r="L478" s="83"/>
    </row>
    <row r="479" spans="1:12" ht="21.75" customHeight="1" x14ac:dyDescent="0.25">
      <c r="A479" s="77" t="s">
        <v>379</v>
      </c>
      <c r="B479" s="78" t="s">
        <v>381</v>
      </c>
      <c r="C479" s="50"/>
      <c r="D479" s="50"/>
      <c r="E479" s="10">
        <f t="shared" si="37"/>
        <v>0</v>
      </c>
      <c r="F479" s="68">
        <f>(F30)</f>
        <v>0</v>
      </c>
      <c r="G479" s="68">
        <v>0</v>
      </c>
      <c r="H479" s="68">
        <f>SUM(H30)</f>
        <v>0</v>
      </c>
      <c r="I479" s="83"/>
      <c r="J479" s="83"/>
      <c r="K479" s="83"/>
      <c r="L479" s="83"/>
    </row>
    <row r="480" spans="1:12" x14ac:dyDescent="0.25">
      <c r="B480" s="34" t="s">
        <v>289</v>
      </c>
      <c r="I480" s="83"/>
      <c r="J480" s="83"/>
      <c r="K480" s="83"/>
      <c r="L480" s="83"/>
    </row>
    <row r="481" spans="2:12" x14ac:dyDescent="0.25">
      <c r="B481" s="31" t="s">
        <v>290</v>
      </c>
      <c r="E481" s="64"/>
      <c r="F481" s="73"/>
      <c r="G481" s="88"/>
      <c r="H481" s="64"/>
      <c r="I481" s="83"/>
      <c r="J481" s="83"/>
      <c r="K481" s="83"/>
      <c r="L481" s="83"/>
    </row>
    <row r="482" spans="2:12" x14ac:dyDescent="0.25">
      <c r="B482" s="227" t="s">
        <v>477</v>
      </c>
      <c r="C482" s="227"/>
      <c r="D482" s="227"/>
      <c r="E482" s="227"/>
      <c r="I482" s="83"/>
      <c r="J482" s="83"/>
      <c r="K482" s="83"/>
      <c r="L482" s="83"/>
    </row>
    <row r="483" spans="2:12" x14ac:dyDescent="0.25">
      <c r="B483" s="226" t="s">
        <v>291</v>
      </c>
      <c r="C483" s="226"/>
      <c r="D483" s="226"/>
      <c r="I483" s="83"/>
      <c r="J483" s="83"/>
      <c r="K483" s="83"/>
      <c r="L483" s="83"/>
    </row>
    <row r="484" spans="2:12" x14ac:dyDescent="0.25">
      <c r="B484" s="32" t="s">
        <v>292</v>
      </c>
      <c r="I484" s="83"/>
      <c r="J484" s="83"/>
      <c r="K484" s="83"/>
      <c r="L484" s="83"/>
    </row>
    <row r="485" spans="2:12" x14ac:dyDescent="0.25">
      <c r="B485" s="32" t="s">
        <v>478</v>
      </c>
      <c r="I485" s="83"/>
      <c r="J485" s="83"/>
      <c r="K485" s="83"/>
      <c r="L485" s="83"/>
    </row>
    <row r="486" spans="2:12" x14ac:dyDescent="0.25">
      <c r="B486" s="33" t="s">
        <v>518</v>
      </c>
      <c r="I486" s="83"/>
      <c r="J486" s="83"/>
      <c r="K486" s="83"/>
      <c r="L486" s="83"/>
    </row>
    <row r="487" spans="2:12" x14ac:dyDescent="0.25">
      <c r="B487" s="33" t="s">
        <v>308</v>
      </c>
      <c r="I487" s="83"/>
      <c r="J487" s="83"/>
      <c r="K487" s="83"/>
      <c r="L487" s="83"/>
    </row>
    <row r="488" spans="2:12" ht="15" customHeight="1" x14ac:dyDescent="0.25">
      <c r="B488" s="226" t="s">
        <v>491</v>
      </c>
      <c r="C488" s="226"/>
      <c r="D488" s="226"/>
      <c r="E488" s="226"/>
      <c r="I488" s="83"/>
      <c r="J488" s="83"/>
      <c r="K488" s="83"/>
      <c r="L488" s="83"/>
    </row>
    <row r="489" spans="2:12" x14ac:dyDescent="0.25">
      <c r="B489" s="33" t="s">
        <v>479</v>
      </c>
      <c r="I489" s="83"/>
      <c r="J489" s="83"/>
      <c r="K489" s="83"/>
      <c r="L489" s="83"/>
    </row>
    <row r="490" spans="2:12" x14ac:dyDescent="0.25">
      <c r="B490" s="33" t="s">
        <v>293</v>
      </c>
      <c r="I490" s="83"/>
      <c r="J490" s="83"/>
      <c r="K490" s="83"/>
      <c r="L490" s="83"/>
    </row>
    <row r="491" spans="2:12" x14ac:dyDescent="0.25">
      <c r="B491" s="76" t="s">
        <v>378</v>
      </c>
      <c r="C491" s="76"/>
      <c r="D491" s="76"/>
    </row>
    <row r="492" spans="2:12" x14ac:dyDescent="0.25">
      <c r="B492" s="87" t="s">
        <v>474</v>
      </c>
    </row>
    <row r="509" spans="5:72" x14ac:dyDescent="0.25"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  <c r="AF509" s="83"/>
      <c r="AG509" s="83"/>
      <c r="AH509" s="83"/>
      <c r="AI509" s="83"/>
      <c r="AJ509" s="83"/>
      <c r="AK509" s="83"/>
      <c r="AL509" s="83"/>
      <c r="AM509" s="83"/>
      <c r="AN509" s="83"/>
      <c r="AO509" s="83"/>
      <c r="AP509" s="83"/>
      <c r="AQ509" s="83"/>
      <c r="AR509" s="83"/>
      <c r="AS509" s="83"/>
      <c r="AT509" s="83"/>
      <c r="AU509" s="83"/>
      <c r="AV509" s="83"/>
      <c r="AW509" s="83"/>
      <c r="AX509" s="83"/>
      <c r="AY509" s="83"/>
      <c r="AZ509" s="83"/>
      <c r="BA509" s="83"/>
      <c r="BB509" s="83"/>
      <c r="BC509" s="83"/>
      <c r="BD509" s="83"/>
      <c r="BE509" s="83"/>
      <c r="BF509" s="83"/>
      <c r="BG509" s="83"/>
      <c r="BH509" s="83"/>
      <c r="BI509" s="83"/>
      <c r="BJ509" s="83"/>
      <c r="BK509" s="83"/>
      <c r="BL509" s="83"/>
      <c r="BM509" s="83"/>
      <c r="BN509" s="83"/>
      <c r="BO509" s="83"/>
      <c r="BP509" s="83"/>
      <c r="BQ509" s="83"/>
      <c r="BR509" s="83"/>
      <c r="BS509" s="83"/>
      <c r="BT509" s="83"/>
    </row>
    <row r="510" spans="5:72" x14ac:dyDescent="0.25"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  <c r="AF510" s="83"/>
      <c r="AG510" s="83"/>
      <c r="AH510" s="83"/>
      <c r="AI510" s="83"/>
      <c r="AJ510" s="83"/>
      <c r="AK510" s="83"/>
      <c r="AL510" s="83"/>
      <c r="AM510" s="83"/>
      <c r="AN510" s="83"/>
      <c r="AO510" s="83"/>
      <c r="AP510" s="83"/>
      <c r="AQ510" s="83"/>
      <c r="AR510" s="83"/>
      <c r="AS510" s="83"/>
      <c r="AT510" s="83"/>
      <c r="AU510" s="83"/>
      <c r="AV510" s="83"/>
      <c r="AW510" s="83"/>
      <c r="AX510" s="83"/>
      <c r="AY510" s="83"/>
      <c r="AZ510" s="83"/>
      <c r="BA510" s="83"/>
      <c r="BB510" s="83"/>
      <c r="BC510" s="83"/>
      <c r="BD510" s="83"/>
      <c r="BE510" s="83"/>
      <c r="BF510" s="83"/>
      <c r="BG510" s="83"/>
      <c r="BH510" s="83"/>
      <c r="BI510" s="83"/>
      <c r="BJ510" s="83"/>
      <c r="BK510" s="83"/>
      <c r="BL510" s="83"/>
      <c r="BM510" s="83"/>
      <c r="BN510" s="83"/>
      <c r="BO510" s="83"/>
      <c r="BP510" s="83"/>
      <c r="BQ510" s="83"/>
      <c r="BR510" s="83"/>
      <c r="BS510" s="83"/>
      <c r="BT510" s="83"/>
    </row>
    <row r="511" spans="5:72" x14ac:dyDescent="0.25"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/>
      <c r="AF511" s="83"/>
      <c r="AG511" s="83"/>
      <c r="AH511" s="83"/>
      <c r="AI511" s="83"/>
      <c r="AJ511" s="83"/>
      <c r="AK511" s="83"/>
      <c r="AL511" s="83"/>
      <c r="AM511" s="83"/>
      <c r="AN511" s="83"/>
      <c r="AO511" s="83"/>
      <c r="AP511" s="83"/>
      <c r="AQ511" s="83"/>
      <c r="AR511" s="83"/>
      <c r="AS511" s="83"/>
      <c r="AT511" s="83"/>
      <c r="AU511" s="83"/>
      <c r="AV511" s="83"/>
      <c r="AW511" s="83"/>
      <c r="AX511" s="83"/>
      <c r="AY511" s="83"/>
      <c r="AZ511" s="83"/>
      <c r="BA511" s="83"/>
      <c r="BB511" s="83"/>
      <c r="BC511" s="83"/>
      <c r="BD511" s="83"/>
      <c r="BE511" s="83"/>
      <c r="BF511" s="83"/>
      <c r="BG511" s="83"/>
      <c r="BH511" s="83"/>
      <c r="BI511" s="83"/>
      <c r="BJ511" s="83"/>
      <c r="BK511" s="83"/>
      <c r="BL511" s="83"/>
      <c r="BM511" s="83"/>
      <c r="BN511" s="83"/>
      <c r="BO511" s="83"/>
      <c r="BP511" s="83"/>
      <c r="BQ511" s="83"/>
      <c r="BR511" s="83"/>
      <c r="BS511" s="83"/>
      <c r="BT511" s="83"/>
    </row>
    <row r="512" spans="5:72" x14ac:dyDescent="0.25"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  <c r="AC512" s="83"/>
      <c r="AD512" s="83"/>
      <c r="AE512" s="83"/>
      <c r="AF512" s="83"/>
      <c r="AG512" s="83"/>
      <c r="AH512" s="83"/>
      <c r="AI512" s="83"/>
      <c r="AJ512" s="83"/>
      <c r="AK512" s="83"/>
      <c r="AL512" s="83"/>
      <c r="AM512" s="83"/>
      <c r="AN512" s="83"/>
      <c r="AO512" s="83"/>
      <c r="AP512" s="83"/>
      <c r="AQ512" s="83"/>
      <c r="AR512" s="83"/>
      <c r="AS512" s="83"/>
      <c r="AT512" s="83"/>
      <c r="AU512" s="83"/>
      <c r="AV512" s="83"/>
      <c r="AW512" s="83"/>
      <c r="AX512" s="83"/>
      <c r="AY512" s="83"/>
      <c r="AZ512" s="83"/>
      <c r="BA512" s="83"/>
      <c r="BB512" s="83"/>
      <c r="BC512" s="83"/>
      <c r="BD512" s="83"/>
      <c r="BE512" s="83"/>
      <c r="BF512" s="83"/>
      <c r="BG512" s="83"/>
      <c r="BH512" s="83"/>
      <c r="BI512" s="83"/>
      <c r="BJ512" s="83"/>
      <c r="BK512" s="83"/>
      <c r="BL512" s="83"/>
      <c r="BM512" s="83"/>
      <c r="BN512" s="83"/>
      <c r="BO512" s="83"/>
      <c r="BP512" s="83"/>
      <c r="BQ512" s="83"/>
      <c r="BR512" s="83"/>
      <c r="BS512" s="83"/>
      <c r="BT512" s="83"/>
    </row>
    <row r="513" spans="5:72" x14ac:dyDescent="0.25"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  <c r="AE513" s="83"/>
      <c r="AF513" s="83"/>
      <c r="AG513" s="83"/>
      <c r="AH513" s="83"/>
      <c r="AI513" s="83"/>
      <c r="AJ513" s="83"/>
      <c r="AK513" s="83"/>
      <c r="AL513" s="83"/>
      <c r="AM513" s="83"/>
      <c r="AN513" s="83"/>
      <c r="AO513" s="83"/>
      <c r="AP513" s="83"/>
      <c r="AQ513" s="83"/>
      <c r="AR513" s="83"/>
      <c r="AS513" s="83"/>
      <c r="AT513" s="83"/>
      <c r="AU513" s="83"/>
      <c r="AV513" s="83"/>
      <c r="AW513" s="83"/>
      <c r="AX513" s="83"/>
      <c r="AY513" s="83"/>
      <c r="AZ513" s="83"/>
      <c r="BA513" s="83"/>
      <c r="BB513" s="83"/>
      <c r="BC513" s="83"/>
      <c r="BD513" s="83"/>
      <c r="BE513" s="83"/>
      <c r="BF513" s="83"/>
      <c r="BG513" s="83"/>
      <c r="BH513" s="83"/>
      <c r="BI513" s="83"/>
      <c r="BJ513" s="83"/>
      <c r="BK513" s="83"/>
      <c r="BL513" s="83"/>
      <c r="BM513" s="83"/>
      <c r="BN513" s="83"/>
      <c r="BO513" s="83"/>
      <c r="BP513" s="83"/>
      <c r="BQ513" s="83"/>
      <c r="BR513" s="83"/>
      <c r="BS513" s="83"/>
      <c r="BT513" s="83"/>
    </row>
    <row r="514" spans="5:72" x14ac:dyDescent="0.25"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  <c r="AF514" s="83"/>
      <c r="AG514" s="83"/>
      <c r="AH514" s="83"/>
      <c r="AI514" s="83"/>
      <c r="AJ514" s="83"/>
      <c r="AK514" s="83"/>
      <c r="AL514" s="83"/>
      <c r="AM514" s="83"/>
      <c r="AN514" s="83"/>
      <c r="AO514" s="83"/>
      <c r="AP514" s="83"/>
      <c r="AQ514" s="83"/>
      <c r="AR514" s="83"/>
      <c r="AS514" s="83"/>
      <c r="AT514" s="83"/>
      <c r="AU514" s="83"/>
      <c r="AV514" s="83"/>
      <c r="AW514" s="83"/>
      <c r="AX514" s="83"/>
      <c r="AY514" s="83"/>
      <c r="AZ514" s="83"/>
      <c r="BA514" s="83"/>
      <c r="BB514" s="83"/>
      <c r="BC514" s="83"/>
      <c r="BD514" s="83"/>
      <c r="BE514" s="83"/>
      <c r="BF514" s="83"/>
      <c r="BG514" s="83"/>
      <c r="BH514" s="83"/>
      <c r="BI514" s="83"/>
      <c r="BJ514" s="83"/>
      <c r="BK514" s="83"/>
      <c r="BL514" s="83"/>
      <c r="BM514" s="83"/>
      <c r="BN514" s="83"/>
      <c r="BO514" s="83"/>
      <c r="BP514" s="83"/>
      <c r="BQ514" s="83"/>
      <c r="BR514" s="83"/>
      <c r="BS514" s="83"/>
      <c r="BT514" s="83"/>
    </row>
    <row r="515" spans="5:72" x14ac:dyDescent="0.25"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  <c r="AE515" s="83"/>
      <c r="AF515" s="83"/>
      <c r="AG515" s="83"/>
      <c r="AH515" s="83"/>
      <c r="AI515" s="83"/>
      <c r="AJ515" s="83"/>
      <c r="AK515" s="83"/>
      <c r="AL515" s="83"/>
      <c r="AM515" s="83"/>
      <c r="AN515" s="83"/>
      <c r="AO515" s="83"/>
      <c r="AP515" s="83"/>
      <c r="AQ515" s="83"/>
      <c r="AR515" s="83"/>
      <c r="AS515" s="83"/>
      <c r="AT515" s="83"/>
      <c r="AU515" s="83"/>
      <c r="AV515" s="83"/>
      <c r="AW515" s="83"/>
      <c r="AX515" s="83"/>
      <c r="AY515" s="83"/>
      <c r="AZ515" s="83"/>
      <c r="BA515" s="83"/>
      <c r="BB515" s="83"/>
      <c r="BC515" s="83"/>
      <c r="BD515" s="83"/>
      <c r="BE515" s="83"/>
      <c r="BF515" s="83"/>
      <c r="BG515" s="83"/>
      <c r="BH515" s="83"/>
      <c r="BI515" s="83"/>
      <c r="BJ515" s="83"/>
      <c r="BK515" s="83"/>
      <c r="BL515" s="83"/>
      <c r="BM515" s="83"/>
      <c r="BN515" s="83"/>
      <c r="BO515" s="83"/>
      <c r="BP515" s="83"/>
      <c r="BQ515" s="83"/>
      <c r="BR515" s="83"/>
      <c r="BS515" s="83"/>
      <c r="BT515" s="83"/>
    </row>
    <row r="516" spans="5:72" x14ac:dyDescent="0.25"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  <c r="AC516" s="83"/>
      <c r="AD516" s="83"/>
      <c r="AE516" s="83"/>
      <c r="AF516" s="83"/>
      <c r="AG516" s="83"/>
      <c r="AH516" s="83"/>
      <c r="AI516" s="83"/>
      <c r="AJ516" s="83"/>
      <c r="AK516" s="83"/>
      <c r="AL516" s="83"/>
      <c r="AM516" s="83"/>
      <c r="AN516" s="83"/>
      <c r="AO516" s="83"/>
      <c r="AP516" s="83"/>
      <c r="AQ516" s="83"/>
      <c r="AR516" s="83"/>
      <c r="AS516" s="83"/>
      <c r="AT516" s="83"/>
      <c r="AU516" s="83"/>
      <c r="AV516" s="83"/>
      <c r="AW516" s="83"/>
      <c r="AX516" s="83"/>
      <c r="AY516" s="83"/>
      <c r="AZ516" s="83"/>
      <c r="BA516" s="83"/>
      <c r="BB516" s="83"/>
      <c r="BC516" s="83"/>
      <c r="BD516" s="83"/>
      <c r="BE516" s="83"/>
      <c r="BF516" s="83"/>
      <c r="BG516" s="83"/>
      <c r="BH516" s="83"/>
      <c r="BI516" s="83"/>
      <c r="BJ516" s="83"/>
      <c r="BK516" s="83"/>
      <c r="BL516" s="83"/>
      <c r="BM516" s="83"/>
      <c r="BN516" s="83"/>
      <c r="BO516" s="83"/>
      <c r="BP516" s="83"/>
      <c r="BQ516" s="83"/>
      <c r="BR516" s="83"/>
      <c r="BS516" s="83"/>
      <c r="BT516" s="83"/>
    </row>
    <row r="517" spans="5:72" x14ac:dyDescent="0.25"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  <c r="AE517" s="83"/>
      <c r="AF517" s="83"/>
      <c r="AG517" s="83"/>
      <c r="AH517" s="83"/>
      <c r="AI517" s="83"/>
      <c r="AJ517" s="83"/>
      <c r="AK517" s="83"/>
      <c r="AL517" s="83"/>
      <c r="AM517" s="83"/>
      <c r="AN517" s="83"/>
      <c r="AO517" s="83"/>
      <c r="AP517" s="83"/>
      <c r="AQ517" s="83"/>
      <c r="AR517" s="83"/>
      <c r="AS517" s="83"/>
      <c r="AT517" s="83"/>
      <c r="AU517" s="83"/>
      <c r="AV517" s="83"/>
      <c r="AW517" s="83"/>
      <c r="AX517" s="83"/>
      <c r="AY517" s="83"/>
      <c r="AZ517" s="83"/>
      <c r="BA517" s="83"/>
      <c r="BB517" s="83"/>
      <c r="BC517" s="83"/>
      <c r="BD517" s="83"/>
      <c r="BE517" s="83"/>
      <c r="BF517" s="83"/>
      <c r="BG517" s="83"/>
      <c r="BH517" s="83"/>
      <c r="BI517" s="83"/>
      <c r="BJ517" s="83"/>
      <c r="BK517" s="83"/>
      <c r="BL517" s="83"/>
      <c r="BM517" s="83"/>
      <c r="BN517" s="83"/>
      <c r="BO517" s="83"/>
      <c r="BP517" s="83"/>
      <c r="BQ517" s="83"/>
      <c r="BR517" s="83"/>
      <c r="BS517" s="83"/>
      <c r="BT517" s="83"/>
    </row>
    <row r="518" spans="5:72" x14ac:dyDescent="0.25"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  <c r="AC518" s="83"/>
      <c r="AD518" s="83"/>
      <c r="AE518" s="83"/>
      <c r="AF518" s="83"/>
      <c r="AG518" s="83"/>
      <c r="AH518" s="83"/>
      <c r="AI518" s="83"/>
      <c r="AJ518" s="83"/>
      <c r="AK518" s="83"/>
      <c r="AL518" s="83"/>
      <c r="AM518" s="83"/>
      <c r="AN518" s="83"/>
      <c r="AO518" s="83"/>
      <c r="AP518" s="83"/>
      <c r="AQ518" s="83"/>
      <c r="AR518" s="83"/>
      <c r="AS518" s="83"/>
      <c r="AT518" s="83"/>
      <c r="AU518" s="83"/>
      <c r="AV518" s="83"/>
      <c r="AW518" s="83"/>
      <c r="AX518" s="83"/>
      <c r="AY518" s="83"/>
      <c r="AZ518" s="83"/>
      <c r="BA518" s="83"/>
      <c r="BB518" s="83"/>
      <c r="BC518" s="83"/>
      <c r="BD518" s="83"/>
      <c r="BE518" s="83"/>
      <c r="BF518" s="83"/>
      <c r="BG518" s="83"/>
      <c r="BH518" s="83"/>
      <c r="BI518" s="83"/>
      <c r="BJ518" s="83"/>
      <c r="BK518" s="83"/>
      <c r="BL518" s="83"/>
      <c r="BM518" s="83"/>
      <c r="BN518" s="83"/>
      <c r="BO518" s="83"/>
      <c r="BP518" s="83"/>
      <c r="BQ518" s="83"/>
      <c r="BR518" s="83"/>
      <c r="BS518" s="83"/>
      <c r="BT518" s="83"/>
    </row>
    <row r="519" spans="5:72" x14ac:dyDescent="0.25"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  <c r="AC519" s="83"/>
      <c r="AD519" s="83"/>
      <c r="AE519" s="83"/>
      <c r="AF519" s="83"/>
      <c r="AG519" s="83"/>
      <c r="AH519" s="83"/>
      <c r="AI519" s="83"/>
      <c r="AJ519" s="83"/>
      <c r="AK519" s="83"/>
      <c r="AL519" s="83"/>
      <c r="AM519" s="83"/>
      <c r="AN519" s="83"/>
      <c r="AO519" s="83"/>
      <c r="AP519" s="83"/>
      <c r="AQ519" s="83"/>
      <c r="AR519" s="83"/>
      <c r="AS519" s="83"/>
      <c r="AT519" s="83"/>
      <c r="AU519" s="83"/>
      <c r="AV519" s="83"/>
      <c r="AW519" s="83"/>
      <c r="AX519" s="83"/>
      <c r="AY519" s="83"/>
      <c r="AZ519" s="83"/>
      <c r="BA519" s="83"/>
      <c r="BB519" s="83"/>
      <c r="BC519" s="83"/>
      <c r="BD519" s="83"/>
      <c r="BE519" s="83"/>
      <c r="BF519" s="83"/>
      <c r="BG519" s="83"/>
      <c r="BH519" s="83"/>
      <c r="BI519" s="83"/>
      <c r="BJ519" s="83"/>
      <c r="BK519" s="83"/>
      <c r="BL519" s="83"/>
      <c r="BM519" s="83"/>
      <c r="BN519" s="83"/>
      <c r="BO519" s="83"/>
      <c r="BP519" s="83"/>
      <c r="BQ519" s="83"/>
      <c r="BR519" s="83"/>
      <c r="BS519" s="83"/>
      <c r="BT519" s="83"/>
    </row>
    <row r="520" spans="5:72" x14ac:dyDescent="0.25"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  <c r="AC520" s="83"/>
      <c r="AD520" s="83"/>
      <c r="AE520" s="83"/>
      <c r="AF520" s="83"/>
      <c r="AG520" s="83"/>
      <c r="AH520" s="83"/>
      <c r="AI520" s="83"/>
      <c r="AJ520" s="83"/>
      <c r="AK520" s="83"/>
      <c r="AL520" s="83"/>
      <c r="AM520" s="83"/>
      <c r="AN520" s="83"/>
      <c r="AO520" s="83"/>
      <c r="AP520" s="83"/>
      <c r="AQ520" s="83"/>
      <c r="AR520" s="83"/>
      <c r="AS520" s="83"/>
      <c r="AT520" s="83"/>
      <c r="AU520" s="83"/>
      <c r="AV520" s="83"/>
      <c r="AW520" s="83"/>
      <c r="AX520" s="83"/>
      <c r="AY520" s="83"/>
      <c r="AZ520" s="83"/>
      <c r="BA520" s="83"/>
      <c r="BB520" s="83"/>
      <c r="BC520" s="83"/>
      <c r="BD520" s="83"/>
      <c r="BE520" s="83"/>
      <c r="BF520" s="83"/>
      <c r="BG520" s="83"/>
      <c r="BH520" s="83"/>
      <c r="BI520" s="83"/>
      <c r="BJ520" s="83"/>
      <c r="BK520" s="83"/>
      <c r="BL520" s="83"/>
      <c r="BM520" s="83"/>
      <c r="BN520" s="83"/>
      <c r="BO520" s="83"/>
      <c r="BP520" s="83"/>
      <c r="BQ520" s="83"/>
      <c r="BR520" s="83"/>
      <c r="BS520" s="83"/>
      <c r="BT520" s="83"/>
    </row>
    <row r="521" spans="5:72" x14ac:dyDescent="0.25"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  <c r="AC521" s="83"/>
      <c r="AD521" s="83"/>
      <c r="AE521" s="83"/>
      <c r="AF521" s="83"/>
      <c r="AG521" s="83"/>
      <c r="AH521" s="83"/>
      <c r="AI521" s="83"/>
      <c r="AJ521" s="83"/>
      <c r="AK521" s="83"/>
      <c r="AL521" s="83"/>
      <c r="AM521" s="83"/>
      <c r="AN521" s="83"/>
      <c r="AO521" s="83"/>
      <c r="AP521" s="83"/>
      <c r="AQ521" s="83"/>
      <c r="AR521" s="83"/>
      <c r="AS521" s="83"/>
      <c r="AT521" s="83"/>
      <c r="AU521" s="83"/>
      <c r="AV521" s="83"/>
      <c r="AW521" s="83"/>
      <c r="AX521" s="83"/>
      <c r="AY521" s="83"/>
      <c r="AZ521" s="83"/>
      <c r="BA521" s="83"/>
      <c r="BB521" s="83"/>
      <c r="BC521" s="83"/>
      <c r="BD521" s="83"/>
      <c r="BE521" s="83"/>
      <c r="BF521" s="83"/>
      <c r="BG521" s="83"/>
      <c r="BH521" s="83"/>
      <c r="BI521" s="83"/>
      <c r="BJ521" s="83"/>
      <c r="BK521" s="83"/>
      <c r="BL521" s="83"/>
      <c r="BM521" s="83"/>
      <c r="BN521" s="83"/>
      <c r="BO521" s="83"/>
      <c r="BP521" s="83"/>
      <c r="BQ521" s="83"/>
      <c r="BR521" s="83"/>
      <c r="BS521" s="83"/>
      <c r="BT521" s="83"/>
    </row>
    <row r="522" spans="5:72" x14ac:dyDescent="0.25"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  <c r="AC522" s="83"/>
      <c r="AD522" s="83"/>
      <c r="AE522" s="83"/>
      <c r="AF522" s="83"/>
      <c r="AG522" s="83"/>
      <c r="AH522" s="83"/>
      <c r="AI522" s="83"/>
      <c r="AJ522" s="83"/>
      <c r="AK522" s="83"/>
      <c r="AL522" s="83"/>
      <c r="AM522" s="83"/>
      <c r="AN522" s="83"/>
      <c r="AO522" s="83"/>
      <c r="AP522" s="83"/>
      <c r="AQ522" s="83"/>
      <c r="AR522" s="83"/>
      <c r="AS522" s="83"/>
      <c r="AT522" s="83"/>
      <c r="AU522" s="83"/>
      <c r="AV522" s="83"/>
      <c r="AW522" s="83"/>
      <c r="AX522" s="83"/>
      <c r="AY522" s="83"/>
      <c r="AZ522" s="83"/>
      <c r="BA522" s="83"/>
      <c r="BB522" s="83"/>
      <c r="BC522" s="83"/>
      <c r="BD522" s="83"/>
      <c r="BE522" s="83"/>
      <c r="BF522" s="83"/>
      <c r="BG522" s="83"/>
      <c r="BH522" s="83"/>
      <c r="BI522" s="83"/>
      <c r="BJ522" s="83"/>
      <c r="BK522" s="83"/>
      <c r="BL522" s="83"/>
      <c r="BM522" s="83"/>
      <c r="BN522" s="83"/>
      <c r="BO522" s="83"/>
      <c r="BP522" s="83"/>
      <c r="BQ522" s="83"/>
      <c r="BR522" s="83"/>
      <c r="BS522" s="83"/>
      <c r="BT522" s="83"/>
    </row>
    <row r="523" spans="5:72" x14ac:dyDescent="0.25"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  <c r="AC523" s="83"/>
      <c r="AD523" s="83"/>
      <c r="AE523" s="83"/>
      <c r="AF523" s="83"/>
      <c r="AG523" s="83"/>
      <c r="AH523" s="83"/>
      <c r="AI523" s="83"/>
      <c r="AJ523" s="83"/>
      <c r="AK523" s="83"/>
      <c r="AL523" s="83"/>
      <c r="AM523" s="83"/>
      <c r="AN523" s="83"/>
      <c r="AO523" s="83"/>
      <c r="AP523" s="83"/>
      <c r="AQ523" s="83"/>
      <c r="AR523" s="83"/>
      <c r="AS523" s="83"/>
      <c r="AT523" s="83"/>
      <c r="AU523" s="83"/>
      <c r="AV523" s="83"/>
      <c r="AW523" s="83"/>
      <c r="AX523" s="83"/>
      <c r="AY523" s="83"/>
      <c r="AZ523" s="83"/>
      <c r="BA523" s="83"/>
      <c r="BB523" s="83"/>
      <c r="BC523" s="83"/>
      <c r="BD523" s="83"/>
      <c r="BE523" s="83"/>
      <c r="BF523" s="83"/>
      <c r="BG523" s="83"/>
      <c r="BH523" s="83"/>
      <c r="BI523" s="83"/>
      <c r="BJ523" s="83"/>
      <c r="BK523" s="83"/>
      <c r="BL523" s="83"/>
      <c r="BM523" s="83"/>
      <c r="BN523" s="83"/>
      <c r="BO523" s="83"/>
      <c r="BP523" s="83"/>
      <c r="BQ523" s="83"/>
      <c r="BR523" s="83"/>
      <c r="BS523" s="83"/>
      <c r="BT523" s="83"/>
    </row>
    <row r="524" spans="5:72" x14ac:dyDescent="0.25"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  <c r="AC524" s="83"/>
      <c r="AD524" s="83"/>
      <c r="AE524" s="83"/>
      <c r="AF524" s="83"/>
      <c r="AG524" s="83"/>
      <c r="AH524" s="83"/>
      <c r="AI524" s="83"/>
      <c r="AJ524" s="83"/>
      <c r="AK524" s="83"/>
      <c r="AL524" s="83"/>
      <c r="AM524" s="83"/>
      <c r="AN524" s="83"/>
      <c r="AO524" s="83"/>
      <c r="AP524" s="83"/>
      <c r="AQ524" s="83"/>
      <c r="AR524" s="83"/>
      <c r="AS524" s="83"/>
      <c r="AT524" s="83"/>
      <c r="AU524" s="83"/>
      <c r="AV524" s="83"/>
      <c r="AW524" s="83"/>
      <c r="AX524" s="83"/>
      <c r="AY524" s="83"/>
      <c r="AZ524" s="83"/>
      <c r="BA524" s="83"/>
      <c r="BB524" s="83"/>
      <c r="BC524" s="83"/>
      <c r="BD524" s="83"/>
      <c r="BE524" s="83"/>
      <c r="BF524" s="83"/>
      <c r="BG524" s="83"/>
      <c r="BH524" s="83"/>
      <c r="BI524" s="83"/>
      <c r="BJ524" s="83"/>
      <c r="BK524" s="83"/>
      <c r="BL524" s="83"/>
      <c r="BM524" s="83"/>
      <c r="BN524" s="83"/>
      <c r="BO524" s="83"/>
      <c r="BP524" s="83"/>
      <c r="BQ524" s="83"/>
      <c r="BR524" s="83"/>
      <c r="BS524" s="83"/>
      <c r="BT524" s="83"/>
    </row>
    <row r="525" spans="5:72" x14ac:dyDescent="0.25"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  <c r="AB525" s="83"/>
      <c r="AC525" s="83"/>
      <c r="AD525" s="83"/>
      <c r="AE525" s="83"/>
      <c r="AF525" s="83"/>
      <c r="AG525" s="83"/>
      <c r="AH525" s="83"/>
      <c r="AI525" s="83"/>
      <c r="AJ525" s="83"/>
      <c r="AK525" s="83"/>
      <c r="AL525" s="83"/>
      <c r="AM525" s="83"/>
      <c r="AN525" s="83"/>
      <c r="AO525" s="83"/>
      <c r="AP525" s="83"/>
      <c r="AQ525" s="83"/>
      <c r="AR525" s="83"/>
      <c r="AS525" s="83"/>
      <c r="AT525" s="83"/>
      <c r="AU525" s="83"/>
      <c r="AV525" s="83"/>
      <c r="AW525" s="83"/>
      <c r="AX525" s="83"/>
      <c r="AY525" s="83"/>
      <c r="AZ525" s="83"/>
      <c r="BA525" s="83"/>
      <c r="BB525" s="83"/>
      <c r="BC525" s="83"/>
      <c r="BD525" s="83"/>
      <c r="BE525" s="83"/>
      <c r="BF525" s="83"/>
      <c r="BG525" s="83"/>
      <c r="BH525" s="83"/>
      <c r="BI525" s="83"/>
      <c r="BJ525" s="83"/>
      <c r="BK525" s="83"/>
      <c r="BL525" s="83"/>
      <c r="BM525" s="83"/>
      <c r="BN525" s="83"/>
      <c r="BO525" s="83"/>
      <c r="BP525" s="83"/>
      <c r="BQ525" s="83"/>
      <c r="BR525" s="83"/>
      <c r="BS525" s="83"/>
      <c r="BT525" s="83"/>
    </row>
    <row r="526" spans="5:72" x14ac:dyDescent="0.25"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  <c r="AC526" s="83"/>
      <c r="AD526" s="83"/>
      <c r="AE526" s="83"/>
      <c r="AF526" s="83"/>
      <c r="AG526" s="83"/>
      <c r="AH526" s="83"/>
      <c r="AI526" s="83"/>
      <c r="AJ526" s="83"/>
      <c r="AK526" s="83"/>
      <c r="AL526" s="83"/>
      <c r="AM526" s="83"/>
      <c r="AN526" s="83"/>
      <c r="AO526" s="83"/>
      <c r="AP526" s="83"/>
      <c r="AQ526" s="83"/>
      <c r="AR526" s="83"/>
      <c r="AS526" s="83"/>
      <c r="AT526" s="83"/>
      <c r="AU526" s="83"/>
      <c r="AV526" s="83"/>
      <c r="AW526" s="83"/>
      <c r="AX526" s="83"/>
      <c r="AY526" s="83"/>
      <c r="AZ526" s="83"/>
      <c r="BA526" s="83"/>
      <c r="BB526" s="83"/>
      <c r="BC526" s="83"/>
      <c r="BD526" s="83"/>
      <c r="BE526" s="83"/>
      <c r="BF526" s="83"/>
      <c r="BG526" s="83"/>
      <c r="BH526" s="83"/>
      <c r="BI526" s="83"/>
      <c r="BJ526" s="83"/>
      <c r="BK526" s="83"/>
      <c r="BL526" s="83"/>
      <c r="BM526" s="83"/>
      <c r="BN526" s="83"/>
      <c r="BO526" s="83"/>
      <c r="BP526" s="83"/>
      <c r="BQ526" s="83"/>
      <c r="BR526" s="83"/>
      <c r="BS526" s="83"/>
      <c r="BT526" s="83"/>
    </row>
    <row r="527" spans="5:72" x14ac:dyDescent="0.25"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  <c r="AC527" s="83"/>
      <c r="AD527" s="83"/>
      <c r="AE527" s="83"/>
      <c r="AF527" s="83"/>
      <c r="AG527" s="83"/>
      <c r="AH527" s="83"/>
      <c r="AI527" s="83"/>
      <c r="AJ527" s="83"/>
      <c r="AK527" s="83"/>
      <c r="AL527" s="83"/>
      <c r="AM527" s="83"/>
      <c r="AN527" s="83"/>
      <c r="AO527" s="83"/>
      <c r="AP527" s="83"/>
      <c r="AQ527" s="83"/>
      <c r="AR527" s="83"/>
      <c r="AS527" s="83"/>
      <c r="AT527" s="83"/>
      <c r="AU527" s="83"/>
      <c r="AV527" s="83"/>
      <c r="AW527" s="83"/>
      <c r="AX527" s="83"/>
      <c r="AY527" s="83"/>
      <c r="AZ527" s="83"/>
      <c r="BA527" s="83"/>
      <c r="BB527" s="83"/>
      <c r="BC527" s="83"/>
      <c r="BD527" s="83"/>
      <c r="BE527" s="83"/>
      <c r="BF527" s="83"/>
      <c r="BG527" s="83"/>
      <c r="BH527" s="83"/>
      <c r="BI527" s="83"/>
      <c r="BJ527" s="83"/>
      <c r="BK527" s="83"/>
      <c r="BL527" s="83"/>
      <c r="BM527" s="83"/>
      <c r="BN527" s="83"/>
      <c r="BO527" s="83"/>
      <c r="BP527" s="83"/>
      <c r="BQ527" s="83"/>
      <c r="BR527" s="83"/>
      <c r="BS527" s="83"/>
      <c r="BT527" s="83"/>
    </row>
    <row r="528" spans="5:72" x14ac:dyDescent="0.25"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  <c r="AC528" s="83"/>
      <c r="AD528" s="83"/>
      <c r="AE528" s="83"/>
      <c r="AF528" s="83"/>
      <c r="AG528" s="83"/>
      <c r="AH528" s="83"/>
      <c r="AI528" s="83"/>
      <c r="AJ528" s="83"/>
      <c r="AK528" s="83"/>
      <c r="AL528" s="83"/>
      <c r="AM528" s="83"/>
      <c r="AN528" s="83"/>
      <c r="AO528" s="83"/>
      <c r="AP528" s="83"/>
      <c r="AQ528" s="83"/>
      <c r="AR528" s="83"/>
      <c r="AS528" s="83"/>
      <c r="AT528" s="83"/>
      <c r="AU528" s="83"/>
      <c r="AV528" s="83"/>
      <c r="AW528" s="83"/>
      <c r="AX528" s="83"/>
      <c r="AY528" s="83"/>
      <c r="AZ528" s="83"/>
      <c r="BA528" s="83"/>
      <c r="BB528" s="83"/>
      <c r="BC528" s="83"/>
      <c r="BD528" s="83"/>
      <c r="BE528" s="83"/>
      <c r="BF528" s="83"/>
      <c r="BG528" s="83"/>
      <c r="BH528" s="83"/>
      <c r="BI528" s="83"/>
      <c r="BJ528" s="83"/>
      <c r="BK528" s="83"/>
      <c r="BL528" s="83"/>
      <c r="BM528" s="83"/>
      <c r="BN528" s="83"/>
      <c r="BO528" s="83"/>
      <c r="BP528" s="83"/>
      <c r="BQ528" s="83"/>
      <c r="BR528" s="83"/>
      <c r="BS528" s="83"/>
      <c r="BT528" s="83"/>
    </row>
    <row r="529" spans="5:72" x14ac:dyDescent="0.25"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  <c r="AC529" s="83"/>
      <c r="AD529" s="83"/>
      <c r="AE529" s="83"/>
      <c r="AF529" s="83"/>
      <c r="AG529" s="83"/>
      <c r="AH529" s="83"/>
      <c r="AI529" s="83"/>
      <c r="AJ529" s="83"/>
      <c r="AK529" s="83"/>
      <c r="AL529" s="83"/>
      <c r="AM529" s="83"/>
      <c r="AN529" s="83"/>
      <c r="AO529" s="83"/>
      <c r="AP529" s="83"/>
      <c r="AQ529" s="83"/>
      <c r="AR529" s="83"/>
      <c r="AS529" s="83"/>
      <c r="AT529" s="83"/>
      <c r="AU529" s="83"/>
      <c r="AV529" s="83"/>
      <c r="AW529" s="83"/>
      <c r="AX529" s="83"/>
      <c r="AY529" s="83"/>
      <c r="AZ529" s="83"/>
      <c r="BA529" s="83"/>
      <c r="BB529" s="83"/>
      <c r="BC529" s="83"/>
      <c r="BD529" s="83"/>
      <c r="BE529" s="83"/>
      <c r="BF529" s="83"/>
      <c r="BG529" s="83"/>
      <c r="BH529" s="83"/>
      <c r="BI529" s="83"/>
      <c r="BJ529" s="83"/>
      <c r="BK529" s="83"/>
      <c r="BL529" s="83"/>
      <c r="BM529" s="83"/>
      <c r="BN529" s="83"/>
      <c r="BO529" s="83"/>
      <c r="BP529" s="83"/>
      <c r="BQ529" s="83"/>
      <c r="BR529" s="83"/>
      <c r="BS529" s="83"/>
      <c r="BT529" s="83"/>
    </row>
    <row r="530" spans="5:72" x14ac:dyDescent="0.25"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  <c r="AC530" s="83"/>
      <c r="AD530" s="83"/>
      <c r="AE530" s="83"/>
      <c r="AF530" s="83"/>
      <c r="AG530" s="83"/>
      <c r="AH530" s="83"/>
      <c r="AI530" s="83"/>
      <c r="AJ530" s="83"/>
      <c r="AK530" s="83"/>
      <c r="AL530" s="83"/>
      <c r="AM530" s="83"/>
      <c r="AN530" s="83"/>
      <c r="AO530" s="83"/>
      <c r="AP530" s="83"/>
      <c r="AQ530" s="83"/>
      <c r="AR530" s="83"/>
      <c r="AS530" s="83"/>
      <c r="AT530" s="83"/>
      <c r="AU530" s="83"/>
      <c r="AV530" s="83"/>
      <c r="AW530" s="83"/>
      <c r="AX530" s="83"/>
      <c r="AY530" s="83"/>
      <c r="AZ530" s="83"/>
      <c r="BA530" s="83"/>
      <c r="BB530" s="83"/>
      <c r="BC530" s="83"/>
      <c r="BD530" s="83"/>
      <c r="BE530" s="83"/>
      <c r="BF530" s="83"/>
      <c r="BG530" s="83"/>
      <c r="BH530" s="83"/>
      <c r="BI530" s="83"/>
      <c r="BJ530" s="83"/>
      <c r="BK530" s="83"/>
      <c r="BL530" s="83"/>
      <c r="BM530" s="83"/>
      <c r="BN530" s="83"/>
      <c r="BO530" s="83"/>
      <c r="BP530" s="83"/>
      <c r="BQ530" s="83"/>
      <c r="BR530" s="83"/>
      <c r="BS530" s="83"/>
      <c r="BT530" s="83"/>
    </row>
    <row r="531" spans="5:72" x14ac:dyDescent="0.25"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  <c r="AC531" s="83"/>
      <c r="AD531" s="83"/>
      <c r="AE531" s="83"/>
      <c r="AF531" s="83"/>
      <c r="AG531" s="83"/>
      <c r="AH531" s="83"/>
      <c r="AI531" s="83"/>
      <c r="AJ531" s="83"/>
      <c r="AK531" s="83"/>
      <c r="AL531" s="83"/>
      <c r="AM531" s="83"/>
      <c r="AN531" s="83"/>
      <c r="AO531" s="83"/>
      <c r="AP531" s="83"/>
      <c r="AQ531" s="83"/>
      <c r="AR531" s="83"/>
      <c r="AS531" s="83"/>
      <c r="AT531" s="83"/>
      <c r="AU531" s="83"/>
      <c r="AV531" s="83"/>
      <c r="AW531" s="83"/>
      <c r="AX531" s="83"/>
      <c r="AY531" s="83"/>
      <c r="AZ531" s="83"/>
      <c r="BA531" s="83"/>
      <c r="BB531" s="83"/>
      <c r="BC531" s="83"/>
      <c r="BD531" s="83"/>
      <c r="BE531" s="83"/>
      <c r="BF531" s="83"/>
      <c r="BG531" s="83"/>
      <c r="BH531" s="83"/>
      <c r="BI531" s="83"/>
      <c r="BJ531" s="83"/>
      <c r="BK531" s="83"/>
      <c r="BL531" s="83"/>
      <c r="BM531" s="83"/>
      <c r="BN531" s="83"/>
      <c r="BO531" s="83"/>
      <c r="BP531" s="83"/>
      <c r="BQ531" s="83"/>
      <c r="BR531" s="83"/>
      <c r="BS531" s="83"/>
      <c r="BT531" s="83"/>
    </row>
    <row r="532" spans="5:72" x14ac:dyDescent="0.25"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  <c r="AB532" s="83"/>
      <c r="AC532" s="83"/>
      <c r="AD532" s="83"/>
      <c r="AE532" s="83"/>
      <c r="AF532" s="83"/>
      <c r="AG532" s="83"/>
      <c r="AH532" s="83"/>
      <c r="AI532" s="83"/>
      <c r="AJ532" s="83"/>
      <c r="AK532" s="83"/>
      <c r="AL532" s="83"/>
      <c r="AM532" s="83"/>
      <c r="AN532" s="83"/>
      <c r="AO532" s="83"/>
      <c r="AP532" s="83"/>
      <c r="AQ532" s="83"/>
      <c r="AR532" s="83"/>
      <c r="AS532" s="83"/>
      <c r="AT532" s="83"/>
      <c r="AU532" s="83"/>
      <c r="AV532" s="83"/>
      <c r="AW532" s="83"/>
      <c r="AX532" s="83"/>
      <c r="AY532" s="83"/>
      <c r="AZ532" s="83"/>
      <c r="BA532" s="83"/>
      <c r="BB532" s="83"/>
      <c r="BC532" s="83"/>
      <c r="BD532" s="83"/>
      <c r="BE532" s="83"/>
      <c r="BF532" s="83"/>
      <c r="BG532" s="83"/>
      <c r="BH532" s="83"/>
      <c r="BI532" s="83"/>
      <c r="BJ532" s="83"/>
      <c r="BK532" s="83"/>
      <c r="BL532" s="83"/>
      <c r="BM532" s="83"/>
      <c r="BN532" s="83"/>
      <c r="BO532" s="83"/>
      <c r="BP532" s="83"/>
      <c r="BQ532" s="83"/>
      <c r="BR532" s="83"/>
      <c r="BS532" s="83"/>
      <c r="BT532" s="83"/>
    </row>
    <row r="533" spans="5:72" x14ac:dyDescent="0.25"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  <c r="AC533" s="83"/>
      <c r="AD533" s="83"/>
      <c r="AE533" s="83"/>
      <c r="AF533" s="83"/>
      <c r="AG533" s="83"/>
      <c r="AH533" s="83"/>
      <c r="AI533" s="83"/>
      <c r="AJ533" s="83"/>
      <c r="AK533" s="83"/>
      <c r="AL533" s="83"/>
      <c r="AM533" s="83"/>
      <c r="AN533" s="83"/>
      <c r="AO533" s="83"/>
      <c r="AP533" s="83"/>
      <c r="AQ533" s="83"/>
      <c r="AR533" s="83"/>
      <c r="AS533" s="83"/>
      <c r="AT533" s="83"/>
      <c r="AU533" s="83"/>
      <c r="AV533" s="83"/>
      <c r="AW533" s="83"/>
      <c r="AX533" s="83"/>
      <c r="AY533" s="83"/>
      <c r="AZ533" s="83"/>
      <c r="BA533" s="83"/>
      <c r="BB533" s="83"/>
      <c r="BC533" s="83"/>
      <c r="BD533" s="83"/>
      <c r="BE533" s="83"/>
      <c r="BF533" s="83"/>
      <c r="BG533" s="83"/>
      <c r="BH533" s="83"/>
      <c r="BI533" s="83"/>
      <c r="BJ533" s="83"/>
      <c r="BK533" s="83"/>
      <c r="BL533" s="83"/>
      <c r="BM533" s="83"/>
      <c r="BN533" s="83"/>
      <c r="BO533" s="83"/>
      <c r="BP533" s="83"/>
      <c r="BQ533" s="83"/>
      <c r="BR533" s="83"/>
      <c r="BS533" s="83"/>
      <c r="BT533" s="83"/>
    </row>
    <row r="534" spans="5:72" x14ac:dyDescent="0.25"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  <c r="AB534" s="83"/>
      <c r="AC534" s="83"/>
      <c r="AD534" s="83"/>
      <c r="AE534" s="83"/>
      <c r="AF534" s="83"/>
      <c r="AG534" s="83"/>
      <c r="AH534" s="83"/>
      <c r="AI534" s="83"/>
      <c r="AJ534" s="83"/>
      <c r="AK534" s="83"/>
      <c r="AL534" s="83"/>
      <c r="AM534" s="83"/>
      <c r="AN534" s="83"/>
      <c r="AO534" s="83"/>
      <c r="AP534" s="83"/>
      <c r="AQ534" s="83"/>
      <c r="AR534" s="83"/>
      <c r="AS534" s="83"/>
      <c r="AT534" s="83"/>
      <c r="AU534" s="83"/>
      <c r="AV534" s="83"/>
      <c r="AW534" s="83"/>
      <c r="AX534" s="83"/>
      <c r="AY534" s="83"/>
      <c r="AZ534" s="83"/>
      <c r="BA534" s="83"/>
      <c r="BB534" s="83"/>
      <c r="BC534" s="83"/>
      <c r="BD534" s="83"/>
      <c r="BE534" s="83"/>
      <c r="BF534" s="83"/>
      <c r="BG534" s="83"/>
      <c r="BH534" s="83"/>
      <c r="BI534" s="83"/>
      <c r="BJ534" s="83"/>
      <c r="BK534" s="83"/>
      <c r="BL534" s="83"/>
      <c r="BM534" s="83"/>
      <c r="BN534" s="83"/>
      <c r="BO534" s="83"/>
      <c r="BP534" s="83"/>
      <c r="BQ534" s="83"/>
      <c r="BR534" s="83"/>
      <c r="BS534" s="83"/>
      <c r="BT534" s="83"/>
    </row>
    <row r="535" spans="5:72" x14ac:dyDescent="0.25"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  <c r="AC535" s="83"/>
      <c r="AD535" s="83"/>
      <c r="AE535" s="83"/>
      <c r="AF535" s="83"/>
      <c r="AG535" s="83"/>
      <c r="AH535" s="83"/>
      <c r="AI535" s="83"/>
      <c r="AJ535" s="83"/>
      <c r="AK535" s="83"/>
      <c r="AL535" s="83"/>
      <c r="AM535" s="83"/>
      <c r="AN535" s="83"/>
      <c r="AO535" s="83"/>
      <c r="AP535" s="83"/>
      <c r="AQ535" s="83"/>
      <c r="AR535" s="83"/>
      <c r="AS535" s="83"/>
      <c r="AT535" s="83"/>
      <c r="AU535" s="83"/>
      <c r="AV535" s="83"/>
      <c r="AW535" s="83"/>
      <c r="AX535" s="83"/>
      <c r="AY535" s="83"/>
      <c r="AZ535" s="83"/>
      <c r="BA535" s="83"/>
      <c r="BB535" s="83"/>
      <c r="BC535" s="83"/>
      <c r="BD535" s="83"/>
      <c r="BE535" s="83"/>
      <c r="BF535" s="83"/>
      <c r="BG535" s="83"/>
      <c r="BH535" s="83"/>
      <c r="BI535" s="83"/>
      <c r="BJ535" s="83"/>
      <c r="BK535" s="83"/>
      <c r="BL535" s="83"/>
      <c r="BM535" s="83"/>
      <c r="BN535" s="83"/>
      <c r="BO535" s="83"/>
      <c r="BP535" s="83"/>
      <c r="BQ535" s="83"/>
      <c r="BR535" s="83"/>
      <c r="BS535" s="83"/>
      <c r="BT535" s="83"/>
    </row>
    <row r="536" spans="5:72" x14ac:dyDescent="0.25"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  <c r="AC536" s="83"/>
      <c r="AD536" s="83"/>
      <c r="AE536" s="83"/>
      <c r="AF536" s="83"/>
      <c r="AG536" s="83"/>
      <c r="AH536" s="83"/>
      <c r="AI536" s="83"/>
      <c r="AJ536" s="83"/>
      <c r="AK536" s="83"/>
      <c r="AL536" s="83"/>
      <c r="AM536" s="83"/>
      <c r="AN536" s="83"/>
      <c r="AO536" s="83"/>
      <c r="AP536" s="83"/>
      <c r="AQ536" s="83"/>
      <c r="AR536" s="83"/>
      <c r="AS536" s="83"/>
      <c r="AT536" s="83"/>
      <c r="AU536" s="83"/>
      <c r="AV536" s="83"/>
      <c r="AW536" s="83"/>
      <c r="AX536" s="83"/>
      <c r="AY536" s="83"/>
      <c r="AZ536" s="83"/>
      <c r="BA536" s="83"/>
      <c r="BB536" s="83"/>
      <c r="BC536" s="83"/>
      <c r="BD536" s="83"/>
      <c r="BE536" s="83"/>
      <c r="BF536" s="83"/>
      <c r="BG536" s="83"/>
      <c r="BH536" s="83"/>
      <c r="BI536" s="83"/>
      <c r="BJ536" s="83"/>
      <c r="BK536" s="83"/>
      <c r="BL536" s="83"/>
      <c r="BM536" s="83"/>
      <c r="BN536" s="83"/>
      <c r="BO536" s="83"/>
      <c r="BP536" s="83"/>
      <c r="BQ536" s="83"/>
      <c r="BR536" s="83"/>
      <c r="BS536" s="83"/>
      <c r="BT536" s="83"/>
    </row>
    <row r="537" spans="5:72" x14ac:dyDescent="0.25"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  <c r="AC537" s="83"/>
      <c r="AD537" s="83"/>
      <c r="AE537" s="83"/>
      <c r="AF537" s="83"/>
      <c r="AG537" s="83"/>
      <c r="AH537" s="83"/>
      <c r="AI537" s="83"/>
      <c r="AJ537" s="83"/>
      <c r="AK537" s="83"/>
      <c r="AL537" s="83"/>
      <c r="AM537" s="83"/>
      <c r="AN537" s="83"/>
      <c r="AO537" s="83"/>
      <c r="AP537" s="83"/>
      <c r="AQ537" s="83"/>
      <c r="AR537" s="83"/>
      <c r="AS537" s="83"/>
      <c r="AT537" s="83"/>
      <c r="AU537" s="83"/>
      <c r="AV537" s="83"/>
      <c r="AW537" s="83"/>
      <c r="AX537" s="83"/>
      <c r="AY537" s="83"/>
      <c r="AZ537" s="83"/>
      <c r="BA537" s="83"/>
      <c r="BB537" s="83"/>
      <c r="BC537" s="83"/>
      <c r="BD537" s="83"/>
      <c r="BE537" s="83"/>
      <c r="BF537" s="83"/>
      <c r="BG537" s="83"/>
      <c r="BH537" s="83"/>
      <c r="BI537" s="83"/>
      <c r="BJ537" s="83"/>
      <c r="BK537" s="83"/>
      <c r="BL537" s="83"/>
      <c r="BM537" s="83"/>
      <c r="BN537" s="83"/>
      <c r="BO537" s="83"/>
      <c r="BP537" s="83"/>
      <c r="BQ537" s="83"/>
      <c r="BR537" s="83"/>
      <c r="BS537" s="83"/>
      <c r="BT537" s="83"/>
    </row>
    <row r="538" spans="5:72" x14ac:dyDescent="0.25"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  <c r="AC538" s="83"/>
      <c r="AD538" s="83"/>
      <c r="AE538" s="83"/>
      <c r="AF538" s="83"/>
      <c r="AG538" s="83"/>
      <c r="AH538" s="83"/>
      <c r="AI538" s="83"/>
      <c r="AJ538" s="83"/>
      <c r="AK538" s="83"/>
      <c r="AL538" s="83"/>
      <c r="AM538" s="83"/>
      <c r="AN538" s="83"/>
      <c r="AO538" s="83"/>
      <c r="AP538" s="83"/>
      <c r="AQ538" s="83"/>
      <c r="AR538" s="83"/>
      <c r="AS538" s="83"/>
      <c r="AT538" s="83"/>
      <c r="AU538" s="83"/>
      <c r="AV538" s="83"/>
      <c r="AW538" s="83"/>
      <c r="AX538" s="83"/>
      <c r="AY538" s="83"/>
      <c r="AZ538" s="83"/>
      <c r="BA538" s="83"/>
      <c r="BB538" s="83"/>
      <c r="BC538" s="83"/>
      <c r="BD538" s="83"/>
      <c r="BE538" s="83"/>
      <c r="BF538" s="83"/>
      <c r="BG538" s="83"/>
      <c r="BH538" s="83"/>
      <c r="BI538" s="83"/>
      <c r="BJ538" s="83"/>
      <c r="BK538" s="83"/>
      <c r="BL538" s="83"/>
      <c r="BM538" s="83"/>
      <c r="BN538" s="83"/>
      <c r="BO538" s="83"/>
      <c r="BP538" s="83"/>
      <c r="BQ538" s="83"/>
      <c r="BR538" s="83"/>
      <c r="BS538" s="83"/>
      <c r="BT538" s="83"/>
    </row>
    <row r="539" spans="5:72" x14ac:dyDescent="0.25"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  <c r="AC539" s="83"/>
      <c r="AD539" s="83"/>
      <c r="AE539" s="83"/>
      <c r="AF539" s="83"/>
      <c r="AG539" s="83"/>
      <c r="AH539" s="83"/>
      <c r="AI539" s="83"/>
      <c r="AJ539" s="83"/>
      <c r="AK539" s="83"/>
      <c r="AL539" s="83"/>
      <c r="AM539" s="83"/>
      <c r="AN539" s="83"/>
      <c r="AO539" s="83"/>
      <c r="AP539" s="83"/>
      <c r="AQ539" s="83"/>
      <c r="AR539" s="83"/>
      <c r="AS539" s="83"/>
      <c r="AT539" s="83"/>
      <c r="AU539" s="83"/>
      <c r="AV539" s="83"/>
      <c r="AW539" s="83"/>
      <c r="AX539" s="83"/>
      <c r="AY539" s="83"/>
      <c r="AZ539" s="83"/>
      <c r="BA539" s="83"/>
      <c r="BB539" s="83"/>
      <c r="BC539" s="83"/>
      <c r="BD539" s="83"/>
      <c r="BE539" s="83"/>
      <c r="BF539" s="83"/>
      <c r="BG539" s="83"/>
      <c r="BH539" s="83"/>
      <c r="BI539" s="83"/>
      <c r="BJ539" s="83"/>
      <c r="BK539" s="83"/>
      <c r="BL539" s="83"/>
      <c r="BM539" s="83"/>
      <c r="BN539" s="83"/>
      <c r="BO539" s="83"/>
      <c r="BP539" s="83"/>
      <c r="BQ539" s="83"/>
      <c r="BR539" s="83"/>
      <c r="BS539" s="83"/>
      <c r="BT539" s="83"/>
    </row>
    <row r="540" spans="5:72" x14ac:dyDescent="0.25"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  <c r="AC540" s="83"/>
      <c r="AD540" s="83"/>
      <c r="AE540" s="83"/>
      <c r="AF540" s="83"/>
      <c r="AG540" s="83"/>
      <c r="AH540" s="83"/>
      <c r="AI540" s="83"/>
      <c r="AJ540" s="83"/>
      <c r="AK540" s="83"/>
      <c r="AL540" s="83"/>
      <c r="AM540" s="83"/>
      <c r="AN540" s="83"/>
      <c r="AO540" s="83"/>
      <c r="AP540" s="83"/>
      <c r="AQ540" s="83"/>
      <c r="AR540" s="83"/>
      <c r="AS540" s="83"/>
      <c r="AT540" s="83"/>
      <c r="AU540" s="83"/>
      <c r="AV540" s="83"/>
      <c r="AW540" s="83"/>
      <c r="AX540" s="83"/>
      <c r="AY540" s="83"/>
      <c r="AZ540" s="83"/>
      <c r="BA540" s="83"/>
      <c r="BB540" s="83"/>
      <c r="BC540" s="83"/>
      <c r="BD540" s="83"/>
      <c r="BE540" s="83"/>
      <c r="BF540" s="83"/>
      <c r="BG540" s="83"/>
      <c r="BH540" s="83"/>
      <c r="BI540" s="83"/>
      <c r="BJ540" s="83"/>
      <c r="BK540" s="83"/>
      <c r="BL540" s="83"/>
      <c r="BM540" s="83"/>
      <c r="BN540" s="83"/>
      <c r="BO540" s="83"/>
      <c r="BP540" s="83"/>
      <c r="BQ540" s="83"/>
      <c r="BR540" s="83"/>
      <c r="BS540" s="83"/>
      <c r="BT540" s="83"/>
    </row>
    <row r="541" spans="5:72" x14ac:dyDescent="0.25"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  <c r="AC541" s="83"/>
      <c r="AD541" s="83"/>
      <c r="AE541" s="83"/>
      <c r="AF541" s="83"/>
      <c r="AG541" s="83"/>
      <c r="AH541" s="83"/>
      <c r="AI541" s="83"/>
      <c r="AJ541" s="83"/>
      <c r="AK541" s="83"/>
      <c r="AL541" s="83"/>
      <c r="AM541" s="83"/>
      <c r="AN541" s="83"/>
      <c r="AO541" s="83"/>
      <c r="AP541" s="83"/>
      <c r="AQ541" s="83"/>
      <c r="AR541" s="83"/>
      <c r="AS541" s="83"/>
      <c r="AT541" s="83"/>
      <c r="AU541" s="83"/>
      <c r="AV541" s="83"/>
      <c r="AW541" s="83"/>
      <c r="AX541" s="83"/>
      <c r="AY541" s="83"/>
      <c r="AZ541" s="83"/>
      <c r="BA541" s="83"/>
      <c r="BB541" s="83"/>
      <c r="BC541" s="83"/>
      <c r="BD541" s="83"/>
      <c r="BE541" s="83"/>
      <c r="BF541" s="83"/>
      <c r="BG541" s="83"/>
      <c r="BH541" s="83"/>
      <c r="BI541" s="83"/>
      <c r="BJ541" s="83"/>
      <c r="BK541" s="83"/>
      <c r="BL541" s="83"/>
      <c r="BM541" s="83"/>
      <c r="BN541" s="83"/>
      <c r="BO541" s="83"/>
      <c r="BP541" s="83"/>
      <c r="BQ541" s="83"/>
      <c r="BR541" s="83"/>
      <c r="BS541" s="83"/>
      <c r="BT541" s="83"/>
    </row>
    <row r="542" spans="5:72" x14ac:dyDescent="0.25"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  <c r="AC542" s="83"/>
      <c r="AD542" s="83"/>
      <c r="AE542" s="83"/>
      <c r="AF542" s="83"/>
      <c r="AG542" s="83"/>
      <c r="AH542" s="83"/>
      <c r="AI542" s="83"/>
      <c r="AJ542" s="83"/>
      <c r="AK542" s="83"/>
      <c r="AL542" s="83"/>
      <c r="AM542" s="83"/>
      <c r="AN542" s="83"/>
      <c r="AO542" s="83"/>
      <c r="AP542" s="83"/>
      <c r="AQ542" s="83"/>
      <c r="AR542" s="83"/>
      <c r="AS542" s="83"/>
      <c r="AT542" s="83"/>
      <c r="AU542" s="83"/>
      <c r="AV542" s="83"/>
      <c r="AW542" s="83"/>
      <c r="AX542" s="83"/>
      <c r="AY542" s="83"/>
      <c r="AZ542" s="83"/>
      <c r="BA542" s="83"/>
      <c r="BB542" s="83"/>
      <c r="BC542" s="83"/>
      <c r="BD542" s="83"/>
      <c r="BE542" s="83"/>
      <c r="BF542" s="83"/>
      <c r="BG542" s="83"/>
      <c r="BH542" s="83"/>
      <c r="BI542" s="83"/>
      <c r="BJ542" s="83"/>
      <c r="BK542" s="83"/>
      <c r="BL542" s="83"/>
      <c r="BM542" s="83"/>
      <c r="BN542" s="83"/>
      <c r="BO542" s="83"/>
      <c r="BP542" s="83"/>
      <c r="BQ542" s="83"/>
      <c r="BR542" s="83"/>
      <c r="BS542" s="83"/>
      <c r="BT542" s="83"/>
    </row>
    <row r="543" spans="5:72" x14ac:dyDescent="0.25"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  <c r="AC543" s="83"/>
      <c r="AD543" s="83"/>
      <c r="AE543" s="83"/>
      <c r="AF543" s="83"/>
      <c r="AG543" s="83"/>
      <c r="AH543" s="83"/>
      <c r="AI543" s="83"/>
      <c r="AJ543" s="83"/>
      <c r="AK543" s="83"/>
      <c r="AL543" s="83"/>
      <c r="AM543" s="83"/>
      <c r="AN543" s="83"/>
      <c r="AO543" s="83"/>
      <c r="AP543" s="83"/>
      <c r="AQ543" s="83"/>
      <c r="AR543" s="83"/>
      <c r="AS543" s="83"/>
      <c r="AT543" s="83"/>
      <c r="AU543" s="83"/>
      <c r="AV543" s="83"/>
      <c r="AW543" s="83"/>
      <c r="AX543" s="83"/>
      <c r="AY543" s="83"/>
      <c r="AZ543" s="83"/>
      <c r="BA543" s="83"/>
      <c r="BB543" s="83"/>
      <c r="BC543" s="83"/>
      <c r="BD543" s="83"/>
      <c r="BE543" s="83"/>
      <c r="BF543" s="83"/>
      <c r="BG543" s="83"/>
      <c r="BH543" s="83"/>
      <c r="BI543" s="83"/>
      <c r="BJ543" s="83"/>
      <c r="BK543" s="83"/>
      <c r="BL543" s="83"/>
      <c r="BM543" s="83"/>
      <c r="BN543" s="83"/>
      <c r="BO543" s="83"/>
      <c r="BP543" s="83"/>
      <c r="BQ543" s="83"/>
      <c r="BR543" s="83"/>
      <c r="BS543" s="83"/>
      <c r="BT543" s="83"/>
    </row>
    <row r="544" spans="5:72" x14ac:dyDescent="0.25"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  <c r="AC544" s="83"/>
      <c r="AD544" s="83"/>
      <c r="AE544" s="83"/>
      <c r="AF544" s="83"/>
      <c r="AG544" s="83"/>
      <c r="AH544" s="83"/>
      <c r="AI544" s="83"/>
      <c r="AJ544" s="83"/>
      <c r="AK544" s="83"/>
      <c r="AL544" s="83"/>
      <c r="AM544" s="83"/>
      <c r="AN544" s="83"/>
      <c r="AO544" s="83"/>
      <c r="AP544" s="83"/>
      <c r="AQ544" s="83"/>
      <c r="AR544" s="83"/>
      <c r="AS544" s="83"/>
      <c r="AT544" s="83"/>
      <c r="AU544" s="83"/>
      <c r="AV544" s="83"/>
      <c r="AW544" s="83"/>
      <c r="AX544" s="83"/>
      <c r="AY544" s="83"/>
      <c r="AZ544" s="83"/>
      <c r="BA544" s="83"/>
      <c r="BB544" s="83"/>
      <c r="BC544" s="83"/>
      <c r="BD544" s="83"/>
      <c r="BE544" s="83"/>
      <c r="BF544" s="83"/>
      <c r="BG544" s="83"/>
      <c r="BH544" s="83"/>
      <c r="BI544" s="83"/>
      <c r="BJ544" s="83"/>
      <c r="BK544" s="83"/>
      <c r="BL544" s="83"/>
      <c r="BM544" s="83"/>
      <c r="BN544" s="83"/>
      <c r="BO544" s="83"/>
      <c r="BP544" s="83"/>
      <c r="BQ544" s="83"/>
      <c r="BR544" s="83"/>
      <c r="BS544" s="83"/>
      <c r="BT544" s="83"/>
    </row>
    <row r="545" spans="5:72" x14ac:dyDescent="0.25"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  <c r="AB545" s="83"/>
      <c r="AC545" s="83"/>
      <c r="AD545" s="83"/>
      <c r="AE545" s="83"/>
      <c r="AF545" s="83"/>
      <c r="AG545" s="83"/>
      <c r="AH545" s="83"/>
      <c r="AI545" s="83"/>
      <c r="AJ545" s="83"/>
      <c r="AK545" s="83"/>
      <c r="AL545" s="83"/>
      <c r="AM545" s="83"/>
      <c r="AN545" s="83"/>
      <c r="AO545" s="83"/>
      <c r="AP545" s="83"/>
      <c r="AQ545" s="83"/>
      <c r="AR545" s="83"/>
      <c r="AS545" s="83"/>
      <c r="AT545" s="83"/>
      <c r="AU545" s="83"/>
      <c r="AV545" s="83"/>
      <c r="AW545" s="83"/>
      <c r="AX545" s="83"/>
      <c r="AY545" s="83"/>
      <c r="AZ545" s="83"/>
      <c r="BA545" s="83"/>
      <c r="BB545" s="83"/>
      <c r="BC545" s="83"/>
      <c r="BD545" s="83"/>
      <c r="BE545" s="83"/>
      <c r="BF545" s="83"/>
      <c r="BG545" s="83"/>
      <c r="BH545" s="83"/>
      <c r="BI545" s="83"/>
      <c r="BJ545" s="83"/>
      <c r="BK545" s="83"/>
      <c r="BL545" s="83"/>
      <c r="BM545" s="83"/>
      <c r="BN545" s="83"/>
      <c r="BO545" s="83"/>
      <c r="BP545" s="83"/>
      <c r="BQ545" s="83"/>
      <c r="BR545" s="83"/>
      <c r="BS545" s="83"/>
      <c r="BT545" s="83"/>
    </row>
    <row r="546" spans="5:72" x14ac:dyDescent="0.25"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  <c r="AC546" s="83"/>
      <c r="AD546" s="83"/>
      <c r="AE546" s="83"/>
      <c r="AF546" s="83"/>
      <c r="AG546" s="83"/>
      <c r="AH546" s="83"/>
      <c r="AI546" s="83"/>
      <c r="AJ546" s="83"/>
      <c r="AK546" s="83"/>
      <c r="AL546" s="83"/>
      <c r="AM546" s="83"/>
      <c r="AN546" s="83"/>
      <c r="AO546" s="83"/>
      <c r="AP546" s="83"/>
      <c r="AQ546" s="83"/>
      <c r="AR546" s="83"/>
      <c r="AS546" s="83"/>
      <c r="AT546" s="83"/>
      <c r="AU546" s="83"/>
      <c r="AV546" s="83"/>
      <c r="AW546" s="83"/>
      <c r="AX546" s="83"/>
      <c r="AY546" s="83"/>
      <c r="AZ546" s="83"/>
      <c r="BA546" s="83"/>
      <c r="BB546" s="83"/>
      <c r="BC546" s="83"/>
      <c r="BD546" s="83"/>
      <c r="BE546" s="83"/>
      <c r="BF546" s="83"/>
      <c r="BG546" s="83"/>
      <c r="BH546" s="83"/>
      <c r="BI546" s="83"/>
      <c r="BJ546" s="83"/>
      <c r="BK546" s="83"/>
      <c r="BL546" s="83"/>
      <c r="BM546" s="83"/>
      <c r="BN546" s="83"/>
      <c r="BO546" s="83"/>
      <c r="BP546" s="83"/>
      <c r="BQ546" s="83"/>
      <c r="BR546" s="83"/>
      <c r="BS546" s="83"/>
      <c r="BT546" s="83"/>
    </row>
    <row r="547" spans="5:72" x14ac:dyDescent="0.25"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  <c r="AC547" s="83"/>
      <c r="AD547" s="83"/>
      <c r="AE547" s="83"/>
      <c r="AF547" s="83"/>
      <c r="AG547" s="83"/>
      <c r="AH547" s="83"/>
      <c r="AI547" s="83"/>
      <c r="AJ547" s="83"/>
      <c r="AK547" s="83"/>
      <c r="AL547" s="83"/>
      <c r="AM547" s="83"/>
      <c r="AN547" s="83"/>
      <c r="AO547" s="83"/>
      <c r="AP547" s="83"/>
      <c r="AQ547" s="83"/>
      <c r="AR547" s="83"/>
      <c r="AS547" s="83"/>
      <c r="AT547" s="83"/>
      <c r="AU547" s="83"/>
      <c r="AV547" s="83"/>
      <c r="AW547" s="83"/>
      <c r="AX547" s="83"/>
      <c r="AY547" s="83"/>
      <c r="AZ547" s="83"/>
      <c r="BA547" s="83"/>
      <c r="BB547" s="83"/>
      <c r="BC547" s="83"/>
      <c r="BD547" s="83"/>
      <c r="BE547" s="83"/>
      <c r="BF547" s="83"/>
      <c r="BG547" s="83"/>
      <c r="BH547" s="83"/>
      <c r="BI547" s="83"/>
      <c r="BJ547" s="83"/>
      <c r="BK547" s="83"/>
      <c r="BL547" s="83"/>
      <c r="BM547" s="83"/>
      <c r="BN547" s="83"/>
      <c r="BO547" s="83"/>
      <c r="BP547" s="83"/>
      <c r="BQ547" s="83"/>
      <c r="BR547" s="83"/>
      <c r="BS547" s="83"/>
      <c r="BT547" s="83"/>
    </row>
    <row r="548" spans="5:72" x14ac:dyDescent="0.25"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  <c r="AB548" s="83"/>
      <c r="AC548" s="83"/>
      <c r="AD548" s="83"/>
      <c r="AE548" s="83"/>
      <c r="AF548" s="83"/>
      <c r="AG548" s="83"/>
      <c r="AH548" s="83"/>
      <c r="AI548" s="83"/>
      <c r="AJ548" s="83"/>
      <c r="AK548" s="83"/>
      <c r="AL548" s="83"/>
      <c r="AM548" s="83"/>
      <c r="AN548" s="83"/>
      <c r="AO548" s="83"/>
      <c r="AP548" s="83"/>
      <c r="AQ548" s="83"/>
      <c r="AR548" s="83"/>
      <c r="AS548" s="83"/>
      <c r="AT548" s="83"/>
      <c r="AU548" s="83"/>
      <c r="AV548" s="83"/>
      <c r="AW548" s="83"/>
      <c r="AX548" s="83"/>
      <c r="AY548" s="83"/>
      <c r="AZ548" s="83"/>
      <c r="BA548" s="83"/>
      <c r="BB548" s="83"/>
      <c r="BC548" s="83"/>
      <c r="BD548" s="83"/>
      <c r="BE548" s="83"/>
      <c r="BF548" s="83"/>
      <c r="BG548" s="83"/>
      <c r="BH548" s="83"/>
      <c r="BI548" s="83"/>
      <c r="BJ548" s="83"/>
      <c r="BK548" s="83"/>
      <c r="BL548" s="83"/>
      <c r="BM548" s="83"/>
      <c r="BN548" s="83"/>
      <c r="BO548" s="83"/>
      <c r="BP548" s="83"/>
      <c r="BQ548" s="83"/>
      <c r="BR548" s="83"/>
      <c r="BS548" s="83"/>
      <c r="BT548" s="83"/>
    </row>
    <row r="549" spans="5:72" x14ac:dyDescent="0.25"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  <c r="AC549" s="83"/>
      <c r="AD549" s="83"/>
      <c r="AE549" s="83"/>
      <c r="AF549" s="83"/>
      <c r="AG549" s="83"/>
      <c r="AH549" s="83"/>
      <c r="AI549" s="83"/>
      <c r="AJ549" s="83"/>
      <c r="AK549" s="83"/>
      <c r="AL549" s="83"/>
      <c r="AM549" s="83"/>
      <c r="AN549" s="83"/>
      <c r="AO549" s="83"/>
      <c r="AP549" s="83"/>
      <c r="AQ549" s="83"/>
      <c r="AR549" s="83"/>
      <c r="AS549" s="83"/>
      <c r="AT549" s="83"/>
      <c r="AU549" s="83"/>
      <c r="AV549" s="83"/>
      <c r="AW549" s="83"/>
      <c r="AX549" s="83"/>
      <c r="AY549" s="83"/>
      <c r="AZ549" s="83"/>
      <c r="BA549" s="83"/>
      <c r="BB549" s="83"/>
      <c r="BC549" s="83"/>
      <c r="BD549" s="83"/>
      <c r="BE549" s="83"/>
      <c r="BF549" s="83"/>
      <c r="BG549" s="83"/>
      <c r="BH549" s="83"/>
      <c r="BI549" s="83"/>
      <c r="BJ549" s="83"/>
      <c r="BK549" s="83"/>
      <c r="BL549" s="83"/>
      <c r="BM549" s="83"/>
      <c r="BN549" s="83"/>
      <c r="BO549" s="83"/>
      <c r="BP549" s="83"/>
      <c r="BQ549" s="83"/>
      <c r="BR549" s="83"/>
      <c r="BS549" s="83"/>
      <c r="BT549" s="83"/>
    </row>
    <row r="550" spans="5:72" x14ac:dyDescent="0.25"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  <c r="AC550" s="83"/>
      <c r="AD550" s="83"/>
      <c r="AE550" s="83"/>
      <c r="AF550" s="83"/>
      <c r="AG550" s="83"/>
      <c r="AH550" s="83"/>
      <c r="AI550" s="83"/>
      <c r="AJ550" s="83"/>
      <c r="AK550" s="83"/>
      <c r="AL550" s="83"/>
      <c r="AM550" s="83"/>
      <c r="AN550" s="83"/>
      <c r="AO550" s="83"/>
      <c r="AP550" s="83"/>
      <c r="AQ550" s="83"/>
      <c r="AR550" s="83"/>
      <c r="AS550" s="83"/>
      <c r="AT550" s="83"/>
      <c r="AU550" s="83"/>
      <c r="AV550" s="83"/>
      <c r="AW550" s="83"/>
      <c r="AX550" s="83"/>
      <c r="AY550" s="83"/>
      <c r="AZ550" s="83"/>
      <c r="BA550" s="83"/>
      <c r="BB550" s="83"/>
      <c r="BC550" s="83"/>
      <c r="BD550" s="83"/>
      <c r="BE550" s="83"/>
      <c r="BF550" s="83"/>
      <c r="BG550" s="83"/>
      <c r="BH550" s="83"/>
      <c r="BI550" s="83"/>
      <c r="BJ550" s="83"/>
      <c r="BK550" s="83"/>
      <c r="BL550" s="83"/>
      <c r="BM550" s="83"/>
      <c r="BN550" s="83"/>
      <c r="BO550" s="83"/>
      <c r="BP550" s="83"/>
      <c r="BQ550" s="83"/>
      <c r="BR550" s="83"/>
      <c r="BS550" s="83"/>
      <c r="BT550" s="83"/>
    </row>
    <row r="551" spans="5:72" x14ac:dyDescent="0.25"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  <c r="AB551" s="83"/>
      <c r="AC551" s="83"/>
      <c r="AD551" s="83"/>
      <c r="AE551" s="83"/>
      <c r="AF551" s="83"/>
      <c r="AG551" s="83"/>
      <c r="AH551" s="83"/>
      <c r="AI551" s="83"/>
      <c r="AJ551" s="83"/>
      <c r="AK551" s="83"/>
      <c r="AL551" s="83"/>
      <c r="AM551" s="83"/>
      <c r="AN551" s="83"/>
      <c r="AO551" s="83"/>
      <c r="AP551" s="83"/>
      <c r="AQ551" s="83"/>
      <c r="AR551" s="83"/>
      <c r="AS551" s="83"/>
      <c r="AT551" s="83"/>
      <c r="AU551" s="83"/>
      <c r="AV551" s="83"/>
      <c r="AW551" s="83"/>
      <c r="AX551" s="83"/>
      <c r="AY551" s="83"/>
      <c r="AZ551" s="83"/>
      <c r="BA551" s="83"/>
      <c r="BB551" s="83"/>
      <c r="BC551" s="83"/>
      <c r="BD551" s="83"/>
      <c r="BE551" s="83"/>
      <c r="BF551" s="83"/>
      <c r="BG551" s="83"/>
      <c r="BH551" s="83"/>
      <c r="BI551" s="83"/>
      <c r="BJ551" s="83"/>
      <c r="BK551" s="83"/>
      <c r="BL551" s="83"/>
      <c r="BM551" s="83"/>
      <c r="BN551" s="83"/>
      <c r="BO551" s="83"/>
      <c r="BP551" s="83"/>
      <c r="BQ551" s="83"/>
      <c r="BR551" s="83"/>
      <c r="BS551" s="83"/>
      <c r="BT551" s="83"/>
    </row>
    <row r="552" spans="5:72" x14ac:dyDescent="0.25"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  <c r="AC552" s="83"/>
      <c r="AD552" s="83"/>
      <c r="AE552" s="83"/>
      <c r="AF552" s="83"/>
      <c r="AG552" s="83"/>
      <c r="AH552" s="83"/>
      <c r="AI552" s="83"/>
      <c r="AJ552" s="83"/>
      <c r="AK552" s="83"/>
      <c r="AL552" s="83"/>
      <c r="AM552" s="83"/>
      <c r="AN552" s="83"/>
      <c r="AO552" s="83"/>
      <c r="AP552" s="83"/>
      <c r="AQ552" s="83"/>
      <c r="AR552" s="83"/>
      <c r="AS552" s="83"/>
      <c r="AT552" s="83"/>
      <c r="AU552" s="83"/>
      <c r="AV552" s="83"/>
      <c r="AW552" s="83"/>
      <c r="AX552" s="83"/>
      <c r="AY552" s="83"/>
      <c r="AZ552" s="83"/>
      <c r="BA552" s="83"/>
      <c r="BB552" s="83"/>
      <c r="BC552" s="83"/>
      <c r="BD552" s="83"/>
      <c r="BE552" s="83"/>
      <c r="BF552" s="83"/>
      <c r="BG552" s="83"/>
      <c r="BH552" s="83"/>
      <c r="BI552" s="83"/>
      <c r="BJ552" s="83"/>
      <c r="BK552" s="83"/>
      <c r="BL552" s="83"/>
      <c r="BM552" s="83"/>
      <c r="BN552" s="83"/>
      <c r="BO552" s="83"/>
      <c r="BP552" s="83"/>
      <c r="BQ552" s="83"/>
      <c r="BR552" s="83"/>
      <c r="BS552" s="83"/>
      <c r="BT552" s="83"/>
    </row>
    <row r="553" spans="5:72" x14ac:dyDescent="0.25"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  <c r="AC553" s="83"/>
      <c r="AD553" s="83"/>
      <c r="AE553" s="83"/>
      <c r="AF553" s="83"/>
      <c r="AG553" s="83"/>
      <c r="AH553" s="83"/>
      <c r="AI553" s="83"/>
      <c r="AJ553" s="83"/>
      <c r="AK553" s="83"/>
      <c r="AL553" s="83"/>
      <c r="AM553" s="83"/>
      <c r="AN553" s="83"/>
      <c r="AO553" s="83"/>
      <c r="AP553" s="83"/>
      <c r="AQ553" s="83"/>
      <c r="AR553" s="83"/>
      <c r="AS553" s="83"/>
      <c r="AT553" s="83"/>
      <c r="AU553" s="83"/>
      <c r="AV553" s="83"/>
      <c r="AW553" s="83"/>
      <c r="AX553" s="83"/>
      <c r="AY553" s="83"/>
      <c r="AZ553" s="83"/>
      <c r="BA553" s="83"/>
      <c r="BB553" s="83"/>
      <c r="BC553" s="83"/>
      <c r="BD553" s="83"/>
      <c r="BE553" s="83"/>
      <c r="BF553" s="83"/>
      <c r="BG553" s="83"/>
      <c r="BH553" s="83"/>
      <c r="BI553" s="83"/>
      <c r="BJ553" s="83"/>
      <c r="BK553" s="83"/>
      <c r="BL553" s="83"/>
      <c r="BM553" s="83"/>
      <c r="BN553" s="83"/>
      <c r="BO553" s="83"/>
      <c r="BP553" s="83"/>
      <c r="BQ553" s="83"/>
      <c r="BR553" s="83"/>
      <c r="BS553" s="83"/>
      <c r="BT553" s="83"/>
    </row>
    <row r="554" spans="5:72" x14ac:dyDescent="0.25"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  <c r="AC554" s="83"/>
      <c r="AD554" s="83"/>
      <c r="AE554" s="83"/>
      <c r="AF554" s="83"/>
      <c r="AG554" s="83"/>
      <c r="AH554" s="83"/>
      <c r="AI554" s="83"/>
      <c r="AJ554" s="83"/>
      <c r="AK554" s="83"/>
      <c r="AL554" s="83"/>
      <c r="AM554" s="83"/>
      <c r="AN554" s="83"/>
      <c r="AO554" s="83"/>
      <c r="AP554" s="83"/>
      <c r="AQ554" s="83"/>
      <c r="AR554" s="83"/>
      <c r="AS554" s="83"/>
      <c r="AT554" s="83"/>
      <c r="AU554" s="83"/>
      <c r="AV554" s="83"/>
      <c r="AW554" s="83"/>
      <c r="AX554" s="83"/>
      <c r="AY554" s="83"/>
      <c r="AZ554" s="83"/>
      <c r="BA554" s="83"/>
      <c r="BB554" s="83"/>
      <c r="BC554" s="83"/>
      <c r="BD554" s="83"/>
      <c r="BE554" s="83"/>
      <c r="BF554" s="83"/>
      <c r="BG554" s="83"/>
      <c r="BH554" s="83"/>
      <c r="BI554" s="83"/>
      <c r="BJ554" s="83"/>
      <c r="BK554" s="83"/>
      <c r="BL554" s="83"/>
      <c r="BM554" s="83"/>
      <c r="BN554" s="83"/>
      <c r="BO554" s="83"/>
      <c r="BP554" s="83"/>
      <c r="BQ554" s="83"/>
      <c r="BR554" s="83"/>
      <c r="BS554" s="83"/>
      <c r="BT554" s="83"/>
    </row>
    <row r="555" spans="5:72" x14ac:dyDescent="0.25"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  <c r="AB555" s="83"/>
      <c r="AC555" s="83"/>
      <c r="AD555" s="83"/>
      <c r="AE555" s="83"/>
      <c r="AF555" s="83"/>
      <c r="AG555" s="83"/>
      <c r="AH555" s="83"/>
      <c r="AI555" s="83"/>
      <c r="AJ555" s="83"/>
      <c r="AK555" s="83"/>
      <c r="AL555" s="83"/>
      <c r="AM555" s="83"/>
      <c r="AN555" s="83"/>
      <c r="AO555" s="83"/>
      <c r="AP555" s="83"/>
      <c r="AQ555" s="83"/>
      <c r="AR555" s="83"/>
      <c r="AS555" s="83"/>
      <c r="AT555" s="83"/>
      <c r="AU555" s="83"/>
      <c r="AV555" s="83"/>
      <c r="AW555" s="83"/>
      <c r="AX555" s="83"/>
      <c r="AY555" s="83"/>
      <c r="AZ555" s="83"/>
      <c r="BA555" s="83"/>
      <c r="BB555" s="83"/>
      <c r="BC555" s="83"/>
      <c r="BD555" s="83"/>
      <c r="BE555" s="83"/>
      <c r="BF555" s="83"/>
      <c r="BG555" s="83"/>
      <c r="BH555" s="83"/>
      <c r="BI555" s="83"/>
      <c r="BJ555" s="83"/>
      <c r="BK555" s="83"/>
      <c r="BL555" s="83"/>
      <c r="BM555" s="83"/>
      <c r="BN555" s="83"/>
      <c r="BO555" s="83"/>
      <c r="BP555" s="83"/>
      <c r="BQ555" s="83"/>
      <c r="BR555" s="83"/>
      <c r="BS555" s="83"/>
      <c r="BT555" s="83"/>
    </row>
    <row r="556" spans="5:72" x14ac:dyDescent="0.25"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  <c r="AB556" s="83"/>
      <c r="AC556" s="83"/>
      <c r="AD556" s="83"/>
      <c r="AE556" s="83"/>
      <c r="AF556" s="83"/>
      <c r="AG556" s="83"/>
      <c r="AH556" s="83"/>
      <c r="AI556" s="83"/>
      <c r="AJ556" s="83"/>
      <c r="AK556" s="83"/>
      <c r="AL556" s="83"/>
      <c r="AM556" s="83"/>
      <c r="AN556" s="83"/>
      <c r="AO556" s="83"/>
      <c r="AP556" s="83"/>
      <c r="AQ556" s="83"/>
      <c r="AR556" s="83"/>
      <c r="AS556" s="83"/>
      <c r="AT556" s="83"/>
      <c r="AU556" s="83"/>
      <c r="AV556" s="83"/>
      <c r="AW556" s="83"/>
      <c r="AX556" s="83"/>
      <c r="AY556" s="83"/>
      <c r="AZ556" s="83"/>
      <c r="BA556" s="83"/>
      <c r="BB556" s="83"/>
      <c r="BC556" s="83"/>
      <c r="BD556" s="83"/>
      <c r="BE556" s="83"/>
      <c r="BF556" s="83"/>
      <c r="BG556" s="83"/>
      <c r="BH556" s="83"/>
      <c r="BI556" s="83"/>
      <c r="BJ556" s="83"/>
      <c r="BK556" s="83"/>
      <c r="BL556" s="83"/>
      <c r="BM556" s="83"/>
      <c r="BN556" s="83"/>
      <c r="BO556" s="83"/>
      <c r="BP556" s="83"/>
      <c r="BQ556" s="83"/>
      <c r="BR556" s="83"/>
      <c r="BS556" s="83"/>
      <c r="BT556" s="83"/>
    </row>
    <row r="557" spans="5:72" x14ac:dyDescent="0.25"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  <c r="AB557" s="83"/>
      <c r="AC557" s="83"/>
      <c r="AD557" s="83"/>
      <c r="AE557" s="83"/>
      <c r="AF557" s="83"/>
      <c r="AG557" s="83"/>
      <c r="AH557" s="83"/>
      <c r="AI557" s="83"/>
      <c r="AJ557" s="83"/>
      <c r="AK557" s="83"/>
      <c r="AL557" s="83"/>
      <c r="AM557" s="83"/>
      <c r="AN557" s="83"/>
      <c r="AO557" s="83"/>
      <c r="AP557" s="83"/>
      <c r="AQ557" s="83"/>
      <c r="AR557" s="83"/>
      <c r="AS557" s="83"/>
      <c r="AT557" s="83"/>
      <c r="AU557" s="83"/>
      <c r="AV557" s="83"/>
      <c r="AW557" s="83"/>
      <c r="AX557" s="83"/>
      <c r="AY557" s="83"/>
      <c r="AZ557" s="83"/>
      <c r="BA557" s="83"/>
      <c r="BB557" s="83"/>
      <c r="BC557" s="83"/>
      <c r="BD557" s="83"/>
      <c r="BE557" s="83"/>
      <c r="BF557" s="83"/>
      <c r="BG557" s="83"/>
      <c r="BH557" s="83"/>
      <c r="BI557" s="83"/>
      <c r="BJ557" s="83"/>
      <c r="BK557" s="83"/>
      <c r="BL557" s="83"/>
      <c r="BM557" s="83"/>
      <c r="BN557" s="83"/>
      <c r="BO557" s="83"/>
      <c r="BP557" s="83"/>
      <c r="BQ557" s="83"/>
      <c r="BR557" s="83"/>
      <c r="BS557" s="83"/>
      <c r="BT557" s="83"/>
    </row>
    <row r="558" spans="5:72" x14ac:dyDescent="0.25"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  <c r="AB558" s="83"/>
      <c r="AC558" s="83"/>
      <c r="AD558" s="83"/>
      <c r="AE558" s="83"/>
      <c r="AF558" s="83"/>
      <c r="AG558" s="83"/>
      <c r="AH558" s="83"/>
      <c r="AI558" s="83"/>
      <c r="AJ558" s="83"/>
      <c r="AK558" s="83"/>
      <c r="AL558" s="83"/>
      <c r="AM558" s="83"/>
      <c r="AN558" s="83"/>
      <c r="AO558" s="83"/>
      <c r="AP558" s="83"/>
      <c r="AQ558" s="83"/>
      <c r="AR558" s="83"/>
      <c r="AS558" s="83"/>
      <c r="AT558" s="83"/>
      <c r="AU558" s="83"/>
      <c r="AV558" s="83"/>
      <c r="AW558" s="83"/>
      <c r="AX558" s="83"/>
      <c r="AY558" s="83"/>
      <c r="AZ558" s="83"/>
      <c r="BA558" s="83"/>
      <c r="BB558" s="83"/>
      <c r="BC558" s="83"/>
      <c r="BD558" s="83"/>
      <c r="BE558" s="83"/>
      <c r="BF558" s="83"/>
      <c r="BG558" s="83"/>
      <c r="BH558" s="83"/>
      <c r="BI558" s="83"/>
      <c r="BJ558" s="83"/>
      <c r="BK558" s="83"/>
      <c r="BL558" s="83"/>
      <c r="BM558" s="83"/>
      <c r="BN558" s="83"/>
      <c r="BO558" s="83"/>
      <c r="BP558" s="83"/>
      <c r="BQ558" s="83"/>
      <c r="BR558" s="83"/>
      <c r="BS558" s="83"/>
      <c r="BT558" s="83"/>
    </row>
    <row r="559" spans="5:72" x14ac:dyDescent="0.25"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  <c r="AA559" s="83"/>
      <c r="AB559" s="83"/>
      <c r="AC559" s="83"/>
      <c r="AD559" s="83"/>
      <c r="AE559" s="83"/>
      <c r="AF559" s="83"/>
      <c r="AG559" s="83"/>
      <c r="AH559" s="83"/>
      <c r="AI559" s="83"/>
      <c r="AJ559" s="83"/>
      <c r="AK559" s="83"/>
      <c r="AL559" s="83"/>
      <c r="AM559" s="83"/>
      <c r="AN559" s="83"/>
      <c r="AO559" s="83"/>
      <c r="AP559" s="83"/>
      <c r="AQ559" s="83"/>
      <c r="AR559" s="83"/>
      <c r="AS559" s="83"/>
      <c r="AT559" s="83"/>
      <c r="AU559" s="83"/>
      <c r="AV559" s="83"/>
      <c r="AW559" s="83"/>
      <c r="AX559" s="83"/>
      <c r="AY559" s="83"/>
      <c r="AZ559" s="83"/>
      <c r="BA559" s="83"/>
      <c r="BB559" s="83"/>
      <c r="BC559" s="83"/>
      <c r="BD559" s="83"/>
      <c r="BE559" s="83"/>
      <c r="BF559" s="83"/>
      <c r="BG559" s="83"/>
      <c r="BH559" s="83"/>
      <c r="BI559" s="83"/>
      <c r="BJ559" s="83"/>
      <c r="BK559" s="83"/>
      <c r="BL559" s="83"/>
      <c r="BM559" s="83"/>
      <c r="BN559" s="83"/>
      <c r="BO559" s="83"/>
      <c r="BP559" s="83"/>
      <c r="BQ559" s="83"/>
      <c r="BR559" s="83"/>
      <c r="BS559" s="83"/>
      <c r="BT559" s="83"/>
    </row>
    <row r="560" spans="5:72" x14ac:dyDescent="0.25"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  <c r="AA560" s="83"/>
      <c r="AB560" s="83"/>
      <c r="AC560" s="83"/>
      <c r="AD560" s="83"/>
      <c r="AE560" s="83"/>
      <c r="AF560" s="83"/>
      <c r="AG560" s="83"/>
      <c r="AH560" s="83"/>
      <c r="AI560" s="83"/>
      <c r="AJ560" s="83"/>
      <c r="AK560" s="83"/>
      <c r="AL560" s="83"/>
      <c r="AM560" s="83"/>
      <c r="AN560" s="83"/>
      <c r="AO560" s="83"/>
      <c r="AP560" s="83"/>
      <c r="AQ560" s="83"/>
      <c r="AR560" s="83"/>
      <c r="AS560" s="83"/>
      <c r="AT560" s="83"/>
      <c r="AU560" s="83"/>
      <c r="AV560" s="83"/>
      <c r="AW560" s="83"/>
      <c r="AX560" s="83"/>
      <c r="AY560" s="83"/>
      <c r="AZ560" s="83"/>
      <c r="BA560" s="83"/>
      <c r="BB560" s="83"/>
      <c r="BC560" s="83"/>
      <c r="BD560" s="83"/>
      <c r="BE560" s="83"/>
      <c r="BF560" s="83"/>
      <c r="BG560" s="83"/>
      <c r="BH560" s="83"/>
      <c r="BI560" s="83"/>
      <c r="BJ560" s="83"/>
      <c r="BK560" s="83"/>
      <c r="BL560" s="83"/>
      <c r="BM560" s="83"/>
      <c r="BN560" s="83"/>
      <c r="BO560" s="83"/>
      <c r="BP560" s="83"/>
      <c r="BQ560" s="83"/>
      <c r="BR560" s="83"/>
      <c r="BS560" s="83"/>
      <c r="BT560" s="83"/>
    </row>
    <row r="561" spans="5:72" x14ac:dyDescent="0.25"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  <c r="AA561" s="83"/>
      <c r="AB561" s="83"/>
      <c r="AC561" s="83"/>
      <c r="AD561" s="83"/>
      <c r="AE561" s="83"/>
      <c r="AF561" s="83"/>
      <c r="AG561" s="83"/>
      <c r="AH561" s="83"/>
      <c r="AI561" s="83"/>
      <c r="AJ561" s="83"/>
      <c r="AK561" s="83"/>
      <c r="AL561" s="83"/>
      <c r="AM561" s="83"/>
      <c r="AN561" s="83"/>
      <c r="AO561" s="83"/>
      <c r="AP561" s="83"/>
      <c r="AQ561" s="83"/>
      <c r="AR561" s="83"/>
      <c r="AS561" s="83"/>
      <c r="AT561" s="83"/>
      <c r="AU561" s="83"/>
      <c r="AV561" s="83"/>
      <c r="AW561" s="83"/>
      <c r="AX561" s="83"/>
      <c r="AY561" s="83"/>
      <c r="AZ561" s="83"/>
      <c r="BA561" s="83"/>
      <c r="BB561" s="83"/>
      <c r="BC561" s="83"/>
      <c r="BD561" s="83"/>
      <c r="BE561" s="83"/>
      <c r="BF561" s="83"/>
      <c r="BG561" s="83"/>
      <c r="BH561" s="83"/>
      <c r="BI561" s="83"/>
      <c r="BJ561" s="83"/>
      <c r="BK561" s="83"/>
      <c r="BL561" s="83"/>
      <c r="BM561" s="83"/>
      <c r="BN561" s="83"/>
      <c r="BO561" s="83"/>
      <c r="BP561" s="83"/>
      <c r="BQ561" s="83"/>
      <c r="BR561" s="83"/>
      <c r="BS561" s="83"/>
      <c r="BT561" s="83"/>
    </row>
    <row r="562" spans="5:72" x14ac:dyDescent="0.25"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  <c r="AA562" s="83"/>
      <c r="AB562" s="83"/>
      <c r="AC562" s="83"/>
      <c r="AD562" s="83"/>
      <c r="AE562" s="83"/>
      <c r="AF562" s="83"/>
      <c r="AG562" s="83"/>
      <c r="AH562" s="83"/>
      <c r="AI562" s="83"/>
      <c r="AJ562" s="83"/>
      <c r="AK562" s="83"/>
      <c r="AL562" s="83"/>
      <c r="AM562" s="83"/>
      <c r="AN562" s="83"/>
      <c r="AO562" s="83"/>
      <c r="AP562" s="83"/>
      <c r="AQ562" s="83"/>
      <c r="AR562" s="83"/>
      <c r="AS562" s="83"/>
      <c r="AT562" s="83"/>
      <c r="AU562" s="83"/>
      <c r="AV562" s="83"/>
      <c r="AW562" s="83"/>
      <c r="AX562" s="83"/>
      <c r="AY562" s="83"/>
      <c r="AZ562" s="83"/>
      <c r="BA562" s="83"/>
      <c r="BB562" s="83"/>
      <c r="BC562" s="83"/>
      <c r="BD562" s="83"/>
      <c r="BE562" s="83"/>
      <c r="BF562" s="83"/>
      <c r="BG562" s="83"/>
      <c r="BH562" s="83"/>
      <c r="BI562" s="83"/>
      <c r="BJ562" s="83"/>
      <c r="BK562" s="83"/>
      <c r="BL562" s="83"/>
      <c r="BM562" s="83"/>
      <c r="BN562" s="83"/>
      <c r="BO562" s="83"/>
      <c r="BP562" s="83"/>
      <c r="BQ562" s="83"/>
      <c r="BR562" s="83"/>
      <c r="BS562" s="83"/>
      <c r="BT562" s="83"/>
    </row>
    <row r="563" spans="5:72" x14ac:dyDescent="0.25"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83"/>
      <c r="AB563" s="83"/>
      <c r="AC563" s="83"/>
      <c r="AD563" s="83"/>
      <c r="AE563" s="83"/>
      <c r="AF563" s="83"/>
      <c r="AG563" s="83"/>
      <c r="AH563" s="83"/>
      <c r="AI563" s="83"/>
      <c r="AJ563" s="83"/>
      <c r="AK563" s="83"/>
      <c r="AL563" s="83"/>
      <c r="AM563" s="83"/>
      <c r="AN563" s="83"/>
      <c r="AO563" s="83"/>
      <c r="AP563" s="83"/>
      <c r="AQ563" s="83"/>
      <c r="AR563" s="83"/>
      <c r="AS563" s="83"/>
      <c r="AT563" s="83"/>
      <c r="AU563" s="83"/>
      <c r="AV563" s="83"/>
      <c r="AW563" s="83"/>
      <c r="AX563" s="83"/>
      <c r="AY563" s="83"/>
      <c r="AZ563" s="83"/>
      <c r="BA563" s="83"/>
      <c r="BB563" s="83"/>
      <c r="BC563" s="83"/>
      <c r="BD563" s="83"/>
      <c r="BE563" s="83"/>
      <c r="BF563" s="83"/>
      <c r="BG563" s="83"/>
      <c r="BH563" s="83"/>
      <c r="BI563" s="83"/>
      <c r="BJ563" s="83"/>
      <c r="BK563" s="83"/>
      <c r="BL563" s="83"/>
      <c r="BM563" s="83"/>
      <c r="BN563" s="83"/>
      <c r="BO563" s="83"/>
      <c r="BP563" s="83"/>
      <c r="BQ563" s="83"/>
      <c r="BR563" s="83"/>
      <c r="BS563" s="83"/>
      <c r="BT563" s="83"/>
    </row>
    <row r="564" spans="5:72" x14ac:dyDescent="0.25"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  <c r="AA564" s="83"/>
      <c r="AB564" s="83"/>
      <c r="AC564" s="83"/>
      <c r="AD564" s="83"/>
      <c r="AE564" s="83"/>
      <c r="AF564" s="83"/>
      <c r="AG564" s="83"/>
      <c r="AH564" s="83"/>
      <c r="AI564" s="83"/>
      <c r="AJ564" s="83"/>
      <c r="AK564" s="83"/>
      <c r="AL564" s="83"/>
      <c r="AM564" s="83"/>
      <c r="AN564" s="83"/>
      <c r="AO564" s="83"/>
      <c r="AP564" s="83"/>
      <c r="AQ564" s="83"/>
      <c r="AR564" s="83"/>
      <c r="AS564" s="83"/>
      <c r="AT564" s="83"/>
      <c r="AU564" s="83"/>
      <c r="AV564" s="83"/>
      <c r="AW564" s="83"/>
      <c r="AX564" s="83"/>
      <c r="AY564" s="83"/>
      <c r="AZ564" s="83"/>
      <c r="BA564" s="83"/>
      <c r="BB564" s="83"/>
      <c r="BC564" s="83"/>
      <c r="BD564" s="83"/>
      <c r="BE564" s="83"/>
      <c r="BF564" s="83"/>
      <c r="BG564" s="83"/>
      <c r="BH564" s="83"/>
      <c r="BI564" s="83"/>
      <c r="BJ564" s="83"/>
      <c r="BK564" s="83"/>
      <c r="BL564" s="83"/>
      <c r="BM564" s="83"/>
      <c r="BN564" s="83"/>
      <c r="BO564" s="83"/>
      <c r="BP564" s="83"/>
      <c r="BQ564" s="83"/>
      <c r="BR564" s="83"/>
      <c r="BS564" s="83"/>
      <c r="BT564" s="83"/>
    </row>
    <row r="565" spans="5:72" x14ac:dyDescent="0.25"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  <c r="AA565" s="83"/>
      <c r="AB565" s="83"/>
      <c r="AC565" s="83"/>
      <c r="AD565" s="83"/>
      <c r="AE565" s="83"/>
      <c r="AF565" s="83"/>
      <c r="AG565" s="83"/>
      <c r="AH565" s="83"/>
      <c r="AI565" s="83"/>
      <c r="AJ565" s="83"/>
      <c r="AK565" s="83"/>
      <c r="AL565" s="83"/>
      <c r="AM565" s="83"/>
      <c r="AN565" s="83"/>
      <c r="AO565" s="83"/>
      <c r="AP565" s="83"/>
      <c r="AQ565" s="83"/>
      <c r="AR565" s="83"/>
      <c r="AS565" s="83"/>
      <c r="AT565" s="83"/>
      <c r="AU565" s="83"/>
      <c r="AV565" s="83"/>
      <c r="AW565" s="83"/>
      <c r="AX565" s="83"/>
      <c r="AY565" s="83"/>
      <c r="AZ565" s="83"/>
      <c r="BA565" s="83"/>
      <c r="BB565" s="83"/>
      <c r="BC565" s="83"/>
      <c r="BD565" s="83"/>
      <c r="BE565" s="83"/>
      <c r="BF565" s="83"/>
      <c r="BG565" s="83"/>
      <c r="BH565" s="83"/>
      <c r="BI565" s="83"/>
      <c r="BJ565" s="83"/>
      <c r="BK565" s="83"/>
      <c r="BL565" s="83"/>
      <c r="BM565" s="83"/>
      <c r="BN565" s="83"/>
      <c r="BO565" s="83"/>
      <c r="BP565" s="83"/>
      <c r="BQ565" s="83"/>
      <c r="BR565" s="83"/>
      <c r="BS565" s="83"/>
      <c r="BT565" s="83"/>
    </row>
    <row r="566" spans="5:72" x14ac:dyDescent="0.25"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  <c r="AA566" s="83"/>
      <c r="AB566" s="83"/>
      <c r="AC566" s="83"/>
      <c r="AD566" s="83"/>
      <c r="AE566" s="83"/>
      <c r="AF566" s="83"/>
      <c r="AG566" s="83"/>
      <c r="AH566" s="83"/>
      <c r="AI566" s="83"/>
      <c r="AJ566" s="83"/>
      <c r="AK566" s="83"/>
      <c r="AL566" s="83"/>
      <c r="AM566" s="83"/>
      <c r="AN566" s="83"/>
      <c r="AO566" s="83"/>
      <c r="AP566" s="83"/>
      <c r="AQ566" s="83"/>
      <c r="AR566" s="83"/>
      <c r="AS566" s="83"/>
      <c r="AT566" s="83"/>
      <c r="AU566" s="83"/>
      <c r="AV566" s="83"/>
      <c r="AW566" s="83"/>
      <c r="AX566" s="83"/>
      <c r="AY566" s="83"/>
      <c r="AZ566" s="83"/>
      <c r="BA566" s="83"/>
      <c r="BB566" s="83"/>
      <c r="BC566" s="83"/>
      <c r="BD566" s="83"/>
      <c r="BE566" s="83"/>
      <c r="BF566" s="83"/>
      <c r="BG566" s="83"/>
      <c r="BH566" s="83"/>
      <c r="BI566" s="83"/>
      <c r="BJ566" s="83"/>
      <c r="BK566" s="83"/>
      <c r="BL566" s="83"/>
      <c r="BM566" s="83"/>
      <c r="BN566" s="83"/>
      <c r="BO566" s="83"/>
      <c r="BP566" s="83"/>
      <c r="BQ566" s="83"/>
      <c r="BR566" s="83"/>
      <c r="BS566" s="83"/>
      <c r="BT566" s="83"/>
    </row>
    <row r="567" spans="5:72" x14ac:dyDescent="0.25"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  <c r="AA567" s="83"/>
      <c r="AB567" s="83"/>
      <c r="AC567" s="83"/>
      <c r="AD567" s="83"/>
      <c r="AE567" s="83"/>
      <c r="AF567" s="83"/>
      <c r="AG567" s="83"/>
      <c r="AH567" s="83"/>
      <c r="AI567" s="83"/>
      <c r="AJ567" s="83"/>
      <c r="AK567" s="83"/>
      <c r="AL567" s="83"/>
      <c r="AM567" s="83"/>
      <c r="AN567" s="83"/>
      <c r="AO567" s="83"/>
      <c r="AP567" s="83"/>
      <c r="AQ567" s="83"/>
      <c r="AR567" s="83"/>
      <c r="AS567" s="83"/>
      <c r="AT567" s="83"/>
      <c r="AU567" s="83"/>
      <c r="AV567" s="83"/>
      <c r="AW567" s="83"/>
      <c r="AX567" s="83"/>
      <c r="AY567" s="83"/>
      <c r="AZ567" s="83"/>
      <c r="BA567" s="83"/>
      <c r="BB567" s="83"/>
      <c r="BC567" s="83"/>
      <c r="BD567" s="83"/>
      <c r="BE567" s="83"/>
      <c r="BF567" s="83"/>
      <c r="BG567" s="83"/>
      <c r="BH567" s="83"/>
      <c r="BI567" s="83"/>
      <c r="BJ567" s="83"/>
      <c r="BK567" s="83"/>
      <c r="BL567" s="83"/>
      <c r="BM567" s="83"/>
      <c r="BN567" s="83"/>
      <c r="BO567" s="83"/>
      <c r="BP567" s="83"/>
      <c r="BQ567" s="83"/>
      <c r="BR567" s="83"/>
      <c r="BS567" s="83"/>
      <c r="BT567" s="83"/>
    </row>
    <row r="568" spans="5:72" x14ac:dyDescent="0.25"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  <c r="AA568" s="83"/>
      <c r="AB568" s="83"/>
      <c r="AC568" s="83"/>
      <c r="AD568" s="83"/>
      <c r="AE568" s="83"/>
      <c r="AF568" s="83"/>
      <c r="AG568" s="83"/>
      <c r="AH568" s="83"/>
      <c r="AI568" s="83"/>
      <c r="AJ568" s="83"/>
      <c r="AK568" s="83"/>
      <c r="AL568" s="83"/>
      <c r="AM568" s="83"/>
      <c r="AN568" s="83"/>
      <c r="AO568" s="83"/>
      <c r="AP568" s="83"/>
      <c r="AQ568" s="83"/>
      <c r="AR568" s="83"/>
      <c r="AS568" s="83"/>
      <c r="AT568" s="83"/>
      <c r="AU568" s="83"/>
      <c r="AV568" s="83"/>
      <c r="AW568" s="83"/>
      <c r="AX568" s="83"/>
      <c r="AY568" s="83"/>
      <c r="AZ568" s="83"/>
      <c r="BA568" s="83"/>
      <c r="BB568" s="83"/>
      <c r="BC568" s="83"/>
      <c r="BD568" s="83"/>
      <c r="BE568" s="83"/>
      <c r="BF568" s="83"/>
      <c r="BG568" s="83"/>
      <c r="BH568" s="83"/>
      <c r="BI568" s="83"/>
      <c r="BJ568" s="83"/>
      <c r="BK568" s="83"/>
      <c r="BL568" s="83"/>
      <c r="BM568" s="83"/>
      <c r="BN568" s="83"/>
      <c r="BO568" s="83"/>
      <c r="BP568" s="83"/>
      <c r="BQ568" s="83"/>
      <c r="BR568" s="83"/>
      <c r="BS568" s="83"/>
      <c r="BT568" s="83"/>
    </row>
    <row r="569" spans="5:72" x14ac:dyDescent="0.25"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  <c r="AA569" s="83"/>
      <c r="AB569" s="83"/>
      <c r="AC569" s="83"/>
      <c r="AD569" s="83"/>
      <c r="AE569" s="83"/>
      <c r="AF569" s="83"/>
      <c r="AG569" s="83"/>
      <c r="AH569" s="83"/>
      <c r="AI569" s="83"/>
      <c r="AJ569" s="83"/>
      <c r="AK569" s="83"/>
      <c r="AL569" s="83"/>
      <c r="AM569" s="83"/>
      <c r="AN569" s="83"/>
      <c r="AO569" s="83"/>
      <c r="AP569" s="83"/>
      <c r="AQ569" s="83"/>
      <c r="AR569" s="83"/>
      <c r="AS569" s="83"/>
      <c r="AT569" s="83"/>
      <c r="AU569" s="83"/>
      <c r="AV569" s="83"/>
      <c r="AW569" s="83"/>
      <c r="AX569" s="83"/>
      <c r="AY569" s="83"/>
      <c r="AZ569" s="83"/>
      <c r="BA569" s="83"/>
      <c r="BB569" s="83"/>
      <c r="BC569" s="83"/>
      <c r="BD569" s="83"/>
      <c r="BE569" s="83"/>
      <c r="BF569" s="83"/>
      <c r="BG569" s="83"/>
      <c r="BH569" s="83"/>
      <c r="BI569" s="83"/>
      <c r="BJ569" s="83"/>
      <c r="BK569" s="83"/>
      <c r="BL569" s="83"/>
      <c r="BM569" s="83"/>
      <c r="BN569" s="83"/>
      <c r="BO569" s="83"/>
      <c r="BP569" s="83"/>
      <c r="BQ569" s="83"/>
      <c r="BR569" s="83"/>
      <c r="BS569" s="83"/>
      <c r="BT569" s="83"/>
    </row>
    <row r="570" spans="5:72" x14ac:dyDescent="0.25"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  <c r="AB570" s="83"/>
      <c r="AC570" s="83"/>
      <c r="AD570" s="83"/>
      <c r="AE570" s="83"/>
      <c r="AF570" s="83"/>
      <c r="AG570" s="83"/>
      <c r="AH570" s="83"/>
      <c r="AI570" s="83"/>
      <c r="AJ570" s="83"/>
      <c r="AK570" s="83"/>
      <c r="AL570" s="83"/>
      <c r="AM570" s="83"/>
      <c r="AN570" s="83"/>
      <c r="AO570" s="83"/>
      <c r="AP570" s="83"/>
      <c r="AQ570" s="83"/>
      <c r="AR570" s="83"/>
      <c r="AS570" s="83"/>
      <c r="AT570" s="83"/>
      <c r="AU570" s="83"/>
      <c r="AV570" s="83"/>
      <c r="AW570" s="83"/>
      <c r="AX570" s="83"/>
      <c r="AY570" s="83"/>
      <c r="AZ570" s="83"/>
      <c r="BA570" s="83"/>
      <c r="BB570" s="83"/>
      <c r="BC570" s="83"/>
      <c r="BD570" s="83"/>
      <c r="BE570" s="83"/>
      <c r="BF570" s="83"/>
      <c r="BG570" s="83"/>
      <c r="BH570" s="83"/>
      <c r="BI570" s="83"/>
      <c r="BJ570" s="83"/>
      <c r="BK570" s="83"/>
      <c r="BL570" s="83"/>
      <c r="BM570" s="83"/>
      <c r="BN570" s="83"/>
      <c r="BO570" s="83"/>
      <c r="BP570" s="83"/>
      <c r="BQ570" s="83"/>
      <c r="BR570" s="83"/>
      <c r="BS570" s="83"/>
      <c r="BT570" s="83"/>
    </row>
    <row r="571" spans="5:72" x14ac:dyDescent="0.25"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  <c r="AA571" s="83"/>
      <c r="AB571" s="83"/>
      <c r="AC571" s="83"/>
      <c r="AD571" s="83"/>
      <c r="AE571" s="83"/>
      <c r="AF571" s="83"/>
      <c r="AG571" s="83"/>
      <c r="AH571" s="83"/>
      <c r="AI571" s="83"/>
      <c r="AJ571" s="83"/>
      <c r="AK571" s="83"/>
      <c r="AL571" s="83"/>
      <c r="AM571" s="83"/>
      <c r="AN571" s="83"/>
      <c r="AO571" s="83"/>
      <c r="AP571" s="83"/>
      <c r="AQ571" s="83"/>
      <c r="AR571" s="83"/>
      <c r="AS571" s="83"/>
      <c r="AT571" s="83"/>
      <c r="AU571" s="83"/>
      <c r="AV571" s="83"/>
      <c r="AW571" s="83"/>
      <c r="AX571" s="83"/>
      <c r="AY571" s="83"/>
      <c r="AZ571" s="83"/>
      <c r="BA571" s="83"/>
      <c r="BB571" s="83"/>
      <c r="BC571" s="83"/>
      <c r="BD571" s="83"/>
      <c r="BE571" s="83"/>
      <c r="BF571" s="83"/>
      <c r="BG571" s="83"/>
      <c r="BH571" s="83"/>
      <c r="BI571" s="83"/>
      <c r="BJ571" s="83"/>
      <c r="BK571" s="83"/>
      <c r="BL571" s="83"/>
      <c r="BM571" s="83"/>
      <c r="BN571" s="83"/>
      <c r="BO571" s="83"/>
      <c r="BP571" s="83"/>
      <c r="BQ571" s="83"/>
      <c r="BR571" s="83"/>
      <c r="BS571" s="83"/>
      <c r="BT571" s="83"/>
    </row>
    <row r="572" spans="5:72" x14ac:dyDescent="0.25"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  <c r="AA572" s="83"/>
      <c r="AB572" s="83"/>
      <c r="AC572" s="83"/>
      <c r="AD572" s="83"/>
      <c r="AE572" s="83"/>
      <c r="AF572" s="83"/>
      <c r="AG572" s="83"/>
      <c r="AH572" s="83"/>
      <c r="AI572" s="83"/>
      <c r="AJ572" s="83"/>
      <c r="AK572" s="83"/>
      <c r="AL572" s="83"/>
      <c r="AM572" s="83"/>
      <c r="AN572" s="83"/>
      <c r="AO572" s="83"/>
      <c r="AP572" s="83"/>
      <c r="AQ572" s="83"/>
      <c r="AR572" s="83"/>
      <c r="AS572" s="83"/>
      <c r="AT572" s="83"/>
      <c r="AU572" s="83"/>
      <c r="AV572" s="83"/>
      <c r="AW572" s="83"/>
      <c r="AX572" s="83"/>
      <c r="AY572" s="83"/>
      <c r="AZ572" s="83"/>
      <c r="BA572" s="83"/>
      <c r="BB572" s="83"/>
      <c r="BC572" s="83"/>
      <c r="BD572" s="83"/>
      <c r="BE572" s="83"/>
      <c r="BF572" s="83"/>
      <c r="BG572" s="83"/>
      <c r="BH572" s="83"/>
      <c r="BI572" s="83"/>
      <c r="BJ572" s="83"/>
      <c r="BK572" s="83"/>
      <c r="BL572" s="83"/>
      <c r="BM572" s="83"/>
      <c r="BN572" s="83"/>
      <c r="BO572" s="83"/>
      <c r="BP572" s="83"/>
      <c r="BQ572" s="83"/>
      <c r="BR572" s="83"/>
      <c r="BS572" s="83"/>
      <c r="BT572" s="83"/>
    </row>
    <row r="573" spans="5:72" x14ac:dyDescent="0.25"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  <c r="AA573" s="83"/>
      <c r="AB573" s="83"/>
      <c r="AC573" s="83"/>
      <c r="AD573" s="83"/>
      <c r="AE573" s="83"/>
      <c r="AF573" s="83"/>
      <c r="AG573" s="83"/>
      <c r="AH573" s="83"/>
      <c r="AI573" s="83"/>
      <c r="AJ573" s="83"/>
      <c r="AK573" s="83"/>
      <c r="AL573" s="83"/>
      <c r="AM573" s="83"/>
      <c r="AN573" s="83"/>
      <c r="AO573" s="83"/>
      <c r="AP573" s="83"/>
      <c r="AQ573" s="83"/>
      <c r="AR573" s="83"/>
      <c r="AS573" s="83"/>
      <c r="AT573" s="83"/>
      <c r="AU573" s="83"/>
      <c r="AV573" s="83"/>
      <c r="AW573" s="83"/>
      <c r="AX573" s="83"/>
      <c r="AY573" s="83"/>
      <c r="AZ573" s="83"/>
      <c r="BA573" s="83"/>
      <c r="BB573" s="83"/>
      <c r="BC573" s="83"/>
      <c r="BD573" s="83"/>
      <c r="BE573" s="83"/>
      <c r="BF573" s="83"/>
      <c r="BG573" s="83"/>
      <c r="BH573" s="83"/>
      <c r="BI573" s="83"/>
      <c r="BJ573" s="83"/>
      <c r="BK573" s="83"/>
      <c r="BL573" s="83"/>
      <c r="BM573" s="83"/>
      <c r="BN573" s="83"/>
      <c r="BO573" s="83"/>
      <c r="BP573" s="83"/>
      <c r="BQ573" s="83"/>
      <c r="BR573" s="83"/>
      <c r="BS573" s="83"/>
      <c r="BT573" s="83"/>
    </row>
    <row r="574" spans="5:72" x14ac:dyDescent="0.25"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  <c r="AA574" s="83"/>
      <c r="AB574" s="83"/>
      <c r="AC574" s="83"/>
      <c r="AD574" s="83"/>
      <c r="AE574" s="83"/>
      <c r="AF574" s="83"/>
      <c r="AG574" s="83"/>
      <c r="AH574" s="83"/>
      <c r="AI574" s="83"/>
      <c r="AJ574" s="83"/>
      <c r="AK574" s="83"/>
      <c r="AL574" s="83"/>
      <c r="AM574" s="83"/>
      <c r="AN574" s="83"/>
      <c r="AO574" s="83"/>
      <c r="AP574" s="83"/>
      <c r="AQ574" s="83"/>
      <c r="AR574" s="83"/>
      <c r="AS574" s="83"/>
      <c r="AT574" s="83"/>
      <c r="AU574" s="83"/>
      <c r="AV574" s="83"/>
      <c r="AW574" s="83"/>
      <c r="AX574" s="83"/>
      <c r="AY574" s="83"/>
      <c r="AZ574" s="83"/>
      <c r="BA574" s="83"/>
      <c r="BB574" s="83"/>
      <c r="BC574" s="83"/>
      <c r="BD574" s="83"/>
      <c r="BE574" s="83"/>
      <c r="BF574" s="83"/>
      <c r="BG574" s="83"/>
      <c r="BH574" s="83"/>
      <c r="BI574" s="83"/>
      <c r="BJ574" s="83"/>
      <c r="BK574" s="83"/>
      <c r="BL574" s="83"/>
      <c r="BM574" s="83"/>
      <c r="BN574" s="83"/>
      <c r="BO574" s="83"/>
      <c r="BP574" s="83"/>
      <c r="BQ574" s="83"/>
      <c r="BR574" s="83"/>
      <c r="BS574" s="83"/>
      <c r="BT574" s="83"/>
    </row>
    <row r="575" spans="5:72" x14ac:dyDescent="0.25"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  <c r="AA575" s="83"/>
      <c r="AB575" s="83"/>
      <c r="AC575" s="83"/>
      <c r="AD575" s="83"/>
      <c r="AE575" s="83"/>
      <c r="AF575" s="83"/>
      <c r="AG575" s="83"/>
      <c r="AH575" s="83"/>
      <c r="AI575" s="83"/>
      <c r="AJ575" s="83"/>
      <c r="AK575" s="83"/>
      <c r="AL575" s="83"/>
      <c r="AM575" s="83"/>
      <c r="AN575" s="83"/>
      <c r="AO575" s="83"/>
      <c r="AP575" s="83"/>
      <c r="AQ575" s="83"/>
      <c r="AR575" s="83"/>
      <c r="AS575" s="83"/>
      <c r="AT575" s="83"/>
      <c r="AU575" s="83"/>
      <c r="AV575" s="83"/>
      <c r="AW575" s="83"/>
      <c r="AX575" s="83"/>
      <c r="AY575" s="83"/>
      <c r="AZ575" s="83"/>
      <c r="BA575" s="83"/>
      <c r="BB575" s="83"/>
      <c r="BC575" s="83"/>
      <c r="BD575" s="83"/>
      <c r="BE575" s="83"/>
      <c r="BF575" s="83"/>
      <c r="BG575" s="83"/>
      <c r="BH575" s="83"/>
      <c r="BI575" s="83"/>
      <c r="BJ575" s="83"/>
      <c r="BK575" s="83"/>
      <c r="BL575" s="83"/>
      <c r="BM575" s="83"/>
      <c r="BN575" s="83"/>
      <c r="BO575" s="83"/>
      <c r="BP575" s="83"/>
      <c r="BQ575" s="83"/>
      <c r="BR575" s="83"/>
      <c r="BS575" s="83"/>
      <c r="BT575" s="83"/>
    </row>
    <row r="576" spans="5:72" x14ac:dyDescent="0.25"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83"/>
      <c r="AB576" s="83"/>
      <c r="AC576" s="83"/>
      <c r="AD576" s="83"/>
      <c r="AE576" s="83"/>
      <c r="AF576" s="83"/>
      <c r="AG576" s="83"/>
      <c r="AH576" s="83"/>
      <c r="AI576" s="83"/>
      <c r="AJ576" s="83"/>
      <c r="AK576" s="83"/>
      <c r="AL576" s="83"/>
      <c r="AM576" s="83"/>
      <c r="AN576" s="83"/>
      <c r="AO576" s="83"/>
      <c r="AP576" s="83"/>
      <c r="AQ576" s="83"/>
      <c r="AR576" s="83"/>
      <c r="AS576" s="83"/>
      <c r="AT576" s="83"/>
      <c r="AU576" s="83"/>
      <c r="AV576" s="83"/>
      <c r="AW576" s="83"/>
      <c r="AX576" s="83"/>
      <c r="AY576" s="83"/>
      <c r="AZ576" s="83"/>
      <c r="BA576" s="83"/>
      <c r="BB576" s="83"/>
      <c r="BC576" s="83"/>
      <c r="BD576" s="83"/>
      <c r="BE576" s="83"/>
      <c r="BF576" s="83"/>
      <c r="BG576" s="83"/>
      <c r="BH576" s="83"/>
      <c r="BI576" s="83"/>
      <c r="BJ576" s="83"/>
      <c r="BK576" s="83"/>
      <c r="BL576" s="83"/>
      <c r="BM576" s="83"/>
      <c r="BN576" s="83"/>
      <c r="BO576" s="83"/>
      <c r="BP576" s="83"/>
      <c r="BQ576" s="83"/>
      <c r="BR576" s="83"/>
      <c r="BS576" s="83"/>
      <c r="BT576" s="83"/>
    </row>
    <row r="577" spans="5:72" x14ac:dyDescent="0.25"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  <c r="AB577" s="83"/>
      <c r="AC577" s="83"/>
      <c r="AD577" s="83"/>
      <c r="AE577" s="83"/>
      <c r="AF577" s="83"/>
      <c r="AG577" s="83"/>
      <c r="AH577" s="83"/>
      <c r="AI577" s="83"/>
      <c r="AJ577" s="83"/>
      <c r="AK577" s="83"/>
      <c r="AL577" s="83"/>
      <c r="AM577" s="83"/>
      <c r="AN577" s="83"/>
      <c r="AO577" s="83"/>
      <c r="AP577" s="83"/>
      <c r="AQ577" s="83"/>
      <c r="AR577" s="83"/>
      <c r="AS577" s="83"/>
      <c r="AT577" s="83"/>
      <c r="AU577" s="83"/>
      <c r="AV577" s="83"/>
      <c r="AW577" s="83"/>
      <c r="AX577" s="83"/>
      <c r="AY577" s="83"/>
      <c r="AZ577" s="83"/>
      <c r="BA577" s="83"/>
      <c r="BB577" s="83"/>
      <c r="BC577" s="83"/>
      <c r="BD577" s="83"/>
      <c r="BE577" s="83"/>
      <c r="BF577" s="83"/>
      <c r="BG577" s="83"/>
      <c r="BH577" s="83"/>
      <c r="BI577" s="83"/>
      <c r="BJ577" s="83"/>
      <c r="BK577" s="83"/>
      <c r="BL577" s="83"/>
      <c r="BM577" s="83"/>
      <c r="BN577" s="83"/>
      <c r="BO577" s="83"/>
      <c r="BP577" s="83"/>
      <c r="BQ577" s="83"/>
      <c r="BR577" s="83"/>
      <c r="BS577" s="83"/>
      <c r="BT577" s="83"/>
    </row>
    <row r="578" spans="5:72" x14ac:dyDescent="0.25"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  <c r="AB578" s="83"/>
      <c r="AC578" s="83"/>
      <c r="AD578" s="83"/>
      <c r="AE578" s="83"/>
      <c r="AF578" s="83"/>
      <c r="AG578" s="83"/>
      <c r="AH578" s="83"/>
      <c r="AI578" s="83"/>
      <c r="AJ578" s="83"/>
      <c r="AK578" s="83"/>
      <c r="AL578" s="83"/>
      <c r="AM578" s="83"/>
      <c r="AN578" s="83"/>
      <c r="AO578" s="83"/>
      <c r="AP578" s="83"/>
      <c r="AQ578" s="83"/>
      <c r="AR578" s="83"/>
      <c r="AS578" s="83"/>
      <c r="AT578" s="83"/>
      <c r="AU578" s="83"/>
      <c r="AV578" s="83"/>
      <c r="AW578" s="83"/>
      <c r="AX578" s="83"/>
      <c r="AY578" s="83"/>
      <c r="AZ578" s="83"/>
      <c r="BA578" s="83"/>
      <c r="BB578" s="83"/>
      <c r="BC578" s="83"/>
      <c r="BD578" s="83"/>
      <c r="BE578" s="83"/>
      <c r="BF578" s="83"/>
      <c r="BG578" s="83"/>
      <c r="BH578" s="83"/>
      <c r="BI578" s="83"/>
      <c r="BJ578" s="83"/>
      <c r="BK578" s="83"/>
      <c r="BL578" s="83"/>
      <c r="BM578" s="83"/>
      <c r="BN578" s="83"/>
      <c r="BO578" s="83"/>
      <c r="BP578" s="83"/>
      <c r="BQ578" s="83"/>
      <c r="BR578" s="83"/>
      <c r="BS578" s="83"/>
      <c r="BT578" s="83"/>
    </row>
    <row r="579" spans="5:72" x14ac:dyDescent="0.25"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  <c r="AA579" s="83"/>
      <c r="AB579" s="83"/>
      <c r="AC579" s="83"/>
      <c r="AD579" s="83"/>
      <c r="AE579" s="83"/>
      <c r="AF579" s="83"/>
      <c r="AG579" s="83"/>
      <c r="AH579" s="83"/>
      <c r="AI579" s="83"/>
      <c r="AJ579" s="83"/>
      <c r="AK579" s="83"/>
      <c r="AL579" s="83"/>
      <c r="AM579" s="83"/>
      <c r="AN579" s="83"/>
      <c r="AO579" s="83"/>
      <c r="AP579" s="83"/>
      <c r="AQ579" s="83"/>
      <c r="AR579" s="83"/>
      <c r="AS579" s="83"/>
      <c r="AT579" s="83"/>
      <c r="AU579" s="83"/>
      <c r="AV579" s="83"/>
      <c r="AW579" s="83"/>
      <c r="AX579" s="83"/>
      <c r="AY579" s="83"/>
      <c r="AZ579" s="83"/>
      <c r="BA579" s="83"/>
      <c r="BB579" s="83"/>
      <c r="BC579" s="83"/>
      <c r="BD579" s="83"/>
      <c r="BE579" s="83"/>
      <c r="BF579" s="83"/>
      <c r="BG579" s="83"/>
      <c r="BH579" s="83"/>
      <c r="BI579" s="83"/>
      <c r="BJ579" s="83"/>
      <c r="BK579" s="83"/>
      <c r="BL579" s="83"/>
      <c r="BM579" s="83"/>
      <c r="BN579" s="83"/>
      <c r="BO579" s="83"/>
      <c r="BP579" s="83"/>
      <c r="BQ579" s="83"/>
      <c r="BR579" s="83"/>
      <c r="BS579" s="83"/>
      <c r="BT579" s="83"/>
    </row>
    <row r="580" spans="5:72" x14ac:dyDescent="0.25"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  <c r="AA580" s="83"/>
      <c r="AB580" s="83"/>
      <c r="AC580" s="83"/>
      <c r="AD580" s="83"/>
      <c r="AE580" s="83"/>
      <c r="AF580" s="83"/>
      <c r="AG580" s="83"/>
      <c r="AH580" s="83"/>
      <c r="AI580" s="83"/>
      <c r="AJ580" s="83"/>
      <c r="AK580" s="83"/>
      <c r="AL580" s="83"/>
      <c r="AM580" s="83"/>
      <c r="AN580" s="83"/>
      <c r="AO580" s="83"/>
      <c r="AP580" s="83"/>
      <c r="AQ580" s="83"/>
      <c r="AR580" s="83"/>
      <c r="AS580" s="83"/>
      <c r="AT580" s="83"/>
      <c r="AU580" s="83"/>
      <c r="AV580" s="83"/>
      <c r="AW580" s="83"/>
      <c r="AX580" s="83"/>
      <c r="AY580" s="83"/>
      <c r="AZ580" s="83"/>
      <c r="BA580" s="83"/>
      <c r="BB580" s="83"/>
      <c r="BC580" s="83"/>
      <c r="BD580" s="83"/>
      <c r="BE580" s="83"/>
      <c r="BF580" s="83"/>
      <c r="BG580" s="83"/>
      <c r="BH580" s="83"/>
      <c r="BI580" s="83"/>
      <c r="BJ580" s="83"/>
      <c r="BK580" s="83"/>
      <c r="BL580" s="83"/>
      <c r="BM580" s="83"/>
      <c r="BN580" s="83"/>
      <c r="BO580" s="83"/>
      <c r="BP580" s="83"/>
      <c r="BQ580" s="83"/>
      <c r="BR580" s="83"/>
      <c r="BS580" s="83"/>
      <c r="BT580" s="83"/>
    </row>
    <row r="581" spans="5:72" x14ac:dyDescent="0.25"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83"/>
      <c r="AB581" s="83"/>
      <c r="AC581" s="83"/>
      <c r="AD581" s="83"/>
      <c r="AE581" s="83"/>
      <c r="AF581" s="83"/>
      <c r="AG581" s="83"/>
      <c r="AH581" s="83"/>
      <c r="AI581" s="83"/>
      <c r="AJ581" s="83"/>
      <c r="AK581" s="83"/>
      <c r="AL581" s="83"/>
      <c r="AM581" s="83"/>
      <c r="AN581" s="83"/>
      <c r="AO581" s="83"/>
      <c r="AP581" s="83"/>
      <c r="AQ581" s="83"/>
      <c r="AR581" s="83"/>
      <c r="AS581" s="83"/>
      <c r="AT581" s="83"/>
      <c r="AU581" s="83"/>
      <c r="AV581" s="83"/>
      <c r="AW581" s="83"/>
      <c r="AX581" s="83"/>
      <c r="AY581" s="83"/>
      <c r="AZ581" s="83"/>
      <c r="BA581" s="83"/>
      <c r="BB581" s="83"/>
      <c r="BC581" s="83"/>
      <c r="BD581" s="83"/>
      <c r="BE581" s="83"/>
      <c r="BF581" s="83"/>
      <c r="BG581" s="83"/>
      <c r="BH581" s="83"/>
      <c r="BI581" s="83"/>
      <c r="BJ581" s="83"/>
      <c r="BK581" s="83"/>
      <c r="BL581" s="83"/>
      <c r="BM581" s="83"/>
      <c r="BN581" s="83"/>
      <c r="BO581" s="83"/>
      <c r="BP581" s="83"/>
      <c r="BQ581" s="83"/>
      <c r="BR581" s="83"/>
      <c r="BS581" s="83"/>
      <c r="BT581" s="83"/>
    </row>
    <row r="582" spans="5:72" x14ac:dyDescent="0.25"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  <c r="AB582" s="83"/>
      <c r="AC582" s="83"/>
      <c r="AD582" s="83"/>
      <c r="AE582" s="83"/>
      <c r="AF582" s="83"/>
      <c r="AG582" s="83"/>
      <c r="AH582" s="83"/>
      <c r="AI582" s="83"/>
      <c r="AJ582" s="83"/>
      <c r="AK582" s="83"/>
      <c r="AL582" s="83"/>
      <c r="AM582" s="83"/>
      <c r="AN582" s="83"/>
      <c r="AO582" s="83"/>
      <c r="AP582" s="83"/>
      <c r="AQ582" s="83"/>
      <c r="AR582" s="83"/>
      <c r="AS582" s="83"/>
      <c r="AT582" s="83"/>
      <c r="AU582" s="83"/>
      <c r="AV582" s="83"/>
      <c r="AW582" s="83"/>
      <c r="AX582" s="83"/>
      <c r="AY582" s="83"/>
      <c r="AZ582" s="83"/>
      <c r="BA582" s="83"/>
      <c r="BB582" s="83"/>
      <c r="BC582" s="83"/>
      <c r="BD582" s="83"/>
      <c r="BE582" s="83"/>
      <c r="BF582" s="83"/>
      <c r="BG582" s="83"/>
      <c r="BH582" s="83"/>
      <c r="BI582" s="83"/>
      <c r="BJ582" s="83"/>
      <c r="BK582" s="83"/>
      <c r="BL582" s="83"/>
      <c r="BM582" s="83"/>
      <c r="BN582" s="83"/>
      <c r="BO582" s="83"/>
      <c r="BP582" s="83"/>
      <c r="BQ582" s="83"/>
      <c r="BR582" s="83"/>
      <c r="BS582" s="83"/>
      <c r="BT582" s="83"/>
    </row>
    <row r="583" spans="5:72" x14ac:dyDescent="0.25"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  <c r="AB583" s="83"/>
      <c r="AC583" s="83"/>
      <c r="AD583" s="83"/>
      <c r="AE583" s="83"/>
      <c r="AF583" s="83"/>
      <c r="AG583" s="83"/>
      <c r="AH583" s="83"/>
      <c r="AI583" s="83"/>
      <c r="AJ583" s="83"/>
      <c r="AK583" s="83"/>
      <c r="AL583" s="83"/>
      <c r="AM583" s="83"/>
      <c r="AN583" s="83"/>
      <c r="AO583" s="83"/>
      <c r="AP583" s="83"/>
      <c r="AQ583" s="83"/>
      <c r="AR583" s="83"/>
      <c r="AS583" s="83"/>
      <c r="AT583" s="83"/>
      <c r="AU583" s="83"/>
      <c r="AV583" s="83"/>
      <c r="AW583" s="83"/>
      <c r="AX583" s="83"/>
      <c r="AY583" s="83"/>
      <c r="AZ583" s="83"/>
      <c r="BA583" s="83"/>
      <c r="BB583" s="83"/>
      <c r="BC583" s="83"/>
      <c r="BD583" s="83"/>
      <c r="BE583" s="83"/>
      <c r="BF583" s="83"/>
      <c r="BG583" s="83"/>
      <c r="BH583" s="83"/>
      <c r="BI583" s="83"/>
      <c r="BJ583" s="83"/>
      <c r="BK583" s="83"/>
      <c r="BL583" s="83"/>
      <c r="BM583" s="83"/>
      <c r="BN583" s="83"/>
      <c r="BO583" s="83"/>
      <c r="BP583" s="83"/>
      <c r="BQ583" s="83"/>
      <c r="BR583" s="83"/>
      <c r="BS583" s="83"/>
      <c r="BT583" s="83"/>
    </row>
    <row r="584" spans="5:72" x14ac:dyDescent="0.25"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  <c r="AB584" s="83"/>
      <c r="AC584" s="83"/>
      <c r="AD584" s="83"/>
      <c r="AE584" s="83"/>
      <c r="AF584" s="83"/>
      <c r="AG584" s="83"/>
      <c r="AH584" s="83"/>
      <c r="AI584" s="83"/>
      <c r="AJ584" s="83"/>
      <c r="AK584" s="83"/>
      <c r="AL584" s="83"/>
      <c r="AM584" s="83"/>
      <c r="AN584" s="83"/>
      <c r="AO584" s="83"/>
      <c r="AP584" s="83"/>
      <c r="AQ584" s="83"/>
      <c r="AR584" s="83"/>
      <c r="AS584" s="83"/>
      <c r="AT584" s="83"/>
      <c r="AU584" s="83"/>
      <c r="AV584" s="83"/>
      <c r="AW584" s="83"/>
      <c r="AX584" s="83"/>
      <c r="AY584" s="83"/>
      <c r="AZ584" s="83"/>
      <c r="BA584" s="83"/>
      <c r="BB584" s="83"/>
      <c r="BC584" s="83"/>
      <c r="BD584" s="83"/>
      <c r="BE584" s="83"/>
      <c r="BF584" s="83"/>
      <c r="BG584" s="83"/>
      <c r="BH584" s="83"/>
      <c r="BI584" s="83"/>
      <c r="BJ584" s="83"/>
      <c r="BK584" s="83"/>
      <c r="BL584" s="83"/>
      <c r="BM584" s="83"/>
      <c r="BN584" s="83"/>
      <c r="BO584" s="83"/>
      <c r="BP584" s="83"/>
      <c r="BQ584" s="83"/>
      <c r="BR584" s="83"/>
      <c r="BS584" s="83"/>
      <c r="BT584" s="83"/>
    </row>
    <row r="585" spans="5:72" x14ac:dyDescent="0.25"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  <c r="AB585" s="83"/>
      <c r="AC585" s="83"/>
      <c r="AD585" s="83"/>
      <c r="AE585" s="83"/>
      <c r="AF585" s="83"/>
      <c r="AG585" s="83"/>
      <c r="AH585" s="83"/>
      <c r="AI585" s="83"/>
      <c r="AJ585" s="83"/>
      <c r="AK585" s="83"/>
      <c r="AL585" s="83"/>
      <c r="AM585" s="83"/>
      <c r="AN585" s="83"/>
      <c r="AO585" s="83"/>
      <c r="AP585" s="83"/>
      <c r="AQ585" s="83"/>
      <c r="AR585" s="83"/>
      <c r="AS585" s="83"/>
      <c r="AT585" s="83"/>
      <c r="AU585" s="83"/>
      <c r="AV585" s="83"/>
      <c r="AW585" s="83"/>
      <c r="AX585" s="83"/>
      <c r="AY585" s="83"/>
      <c r="AZ585" s="83"/>
      <c r="BA585" s="83"/>
      <c r="BB585" s="83"/>
      <c r="BC585" s="83"/>
      <c r="BD585" s="83"/>
      <c r="BE585" s="83"/>
      <c r="BF585" s="83"/>
      <c r="BG585" s="83"/>
      <c r="BH585" s="83"/>
      <c r="BI585" s="83"/>
      <c r="BJ585" s="83"/>
      <c r="BK585" s="83"/>
      <c r="BL585" s="83"/>
      <c r="BM585" s="83"/>
      <c r="BN585" s="83"/>
      <c r="BO585" s="83"/>
      <c r="BP585" s="83"/>
      <c r="BQ585" s="83"/>
      <c r="BR585" s="83"/>
      <c r="BS585" s="83"/>
      <c r="BT585" s="83"/>
    </row>
    <row r="586" spans="5:72" x14ac:dyDescent="0.25"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  <c r="AB586" s="83"/>
      <c r="AC586" s="83"/>
      <c r="AD586" s="83"/>
      <c r="AE586" s="83"/>
      <c r="AF586" s="83"/>
      <c r="AG586" s="83"/>
      <c r="AH586" s="83"/>
      <c r="AI586" s="83"/>
      <c r="AJ586" s="83"/>
      <c r="AK586" s="83"/>
      <c r="AL586" s="83"/>
      <c r="AM586" s="83"/>
      <c r="AN586" s="83"/>
      <c r="AO586" s="83"/>
      <c r="AP586" s="83"/>
      <c r="AQ586" s="83"/>
      <c r="AR586" s="83"/>
      <c r="AS586" s="83"/>
      <c r="AT586" s="83"/>
      <c r="AU586" s="83"/>
      <c r="AV586" s="83"/>
      <c r="AW586" s="83"/>
      <c r="AX586" s="83"/>
      <c r="AY586" s="83"/>
      <c r="AZ586" s="83"/>
      <c r="BA586" s="83"/>
      <c r="BB586" s="83"/>
      <c r="BC586" s="83"/>
      <c r="BD586" s="83"/>
      <c r="BE586" s="83"/>
      <c r="BF586" s="83"/>
      <c r="BG586" s="83"/>
      <c r="BH586" s="83"/>
      <c r="BI586" s="83"/>
      <c r="BJ586" s="83"/>
      <c r="BK586" s="83"/>
      <c r="BL586" s="83"/>
      <c r="BM586" s="83"/>
      <c r="BN586" s="83"/>
      <c r="BO586" s="83"/>
      <c r="BP586" s="83"/>
      <c r="BQ586" s="83"/>
      <c r="BR586" s="83"/>
      <c r="BS586" s="83"/>
      <c r="BT586" s="83"/>
    </row>
    <row r="587" spans="5:72" x14ac:dyDescent="0.25"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  <c r="AB587" s="83"/>
      <c r="AC587" s="83"/>
      <c r="AD587" s="83"/>
      <c r="AE587" s="83"/>
      <c r="AF587" s="83"/>
      <c r="AG587" s="83"/>
      <c r="AH587" s="83"/>
      <c r="AI587" s="83"/>
      <c r="AJ587" s="83"/>
      <c r="AK587" s="83"/>
      <c r="AL587" s="83"/>
      <c r="AM587" s="83"/>
      <c r="AN587" s="83"/>
      <c r="AO587" s="83"/>
      <c r="AP587" s="83"/>
      <c r="AQ587" s="83"/>
      <c r="AR587" s="83"/>
      <c r="AS587" s="83"/>
      <c r="AT587" s="83"/>
      <c r="AU587" s="83"/>
      <c r="AV587" s="83"/>
      <c r="AW587" s="83"/>
      <c r="AX587" s="83"/>
      <c r="AY587" s="83"/>
      <c r="AZ587" s="83"/>
      <c r="BA587" s="83"/>
      <c r="BB587" s="83"/>
      <c r="BC587" s="83"/>
      <c r="BD587" s="83"/>
      <c r="BE587" s="83"/>
      <c r="BF587" s="83"/>
      <c r="BG587" s="83"/>
      <c r="BH587" s="83"/>
      <c r="BI587" s="83"/>
      <c r="BJ587" s="83"/>
      <c r="BK587" s="83"/>
      <c r="BL587" s="83"/>
      <c r="BM587" s="83"/>
      <c r="BN587" s="83"/>
      <c r="BO587" s="83"/>
      <c r="BP587" s="83"/>
      <c r="BQ587" s="83"/>
      <c r="BR587" s="83"/>
      <c r="BS587" s="83"/>
      <c r="BT587" s="83"/>
    </row>
    <row r="588" spans="5:72" x14ac:dyDescent="0.25"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  <c r="AB588" s="83"/>
      <c r="AC588" s="83"/>
      <c r="AD588" s="83"/>
      <c r="AE588" s="83"/>
      <c r="AF588" s="83"/>
      <c r="AG588" s="83"/>
      <c r="AH588" s="83"/>
      <c r="AI588" s="83"/>
      <c r="AJ588" s="83"/>
      <c r="AK588" s="83"/>
      <c r="AL588" s="83"/>
      <c r="AM588" s="83"/>
      <c r="AN588" s="83"/>
      <c r="AO588" s="83"/>
      <c r="AP588" s="83"/>
      <c r="AQ588" s="83"/>
      <c r="AR588" s="83"/>
      <c r="AS588" s="83"/>
      <c r="AT588" s="83"/>
      <c r="AU588" s="83"/>
      <c r="AV588" s="83"/>
      <c r="AW588" s="83"/>
      <c r="AX588" s="83"/>
      <c r="AY588" s="83"/>
      <c r="AZ588" s="83"/>
      <c r="BA588" s="83"/>
      <c r="BB588" s="83"/>
      <c r="BC588" s="83"/>
      <c r="BD588" s="83"/>
      <c r="BE588" s="83"/>
      <c r="BF588" s="83"/>
      <c r="BG588" s="83"/>
      <c r="BH588" s="83"/>
      <c r="BI588" s="83"/>
      <c r="BJ588" s="83"/>
      <c r="BK588" s="83"/>
      <c r="BL588" s="83"/>
      <c r="BM588" s="83"/>
      <c r="BN588" s="83"/>
      <c r="BO588" s="83"/>
      <c r="BP588" s="83"/>
      <c r="BQ588" s="83"/>
      <c r="BR588" s="83"/>
      <c r="BS588" s="83"/>
      <c r="BT588" s="83"/>
    </row>
    <row r="589" spans="5:72" x14ac:dyDescent="0.25"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  <c r="AB589" s="83"/>
      <c r="AC589" s="83"/>
      <c r="AD589" s="83"/>
      <c r="AE589" s="83"/>
      <c r="AF589" s="83"/>
      <c r="AG589" s="83"/>
      <c r="AH589" s="83"/>
      <c r="AI589" s="83"/>
      <c r="AJ589" s="83"/>
      <c r="AK589" s="83"/>
      <c r="AL589" s="83"/>
      <c r="AM589" s="83"/>
      <c r="AN589" s="83"/>
      <c r="AO589" s="83"/>
      <c r="AP589" s="83"/>
      <c r="AQ589" s="83"/>
      <c r="AR589" s="83"/>
      <c r="AS589" s="83"/>
      <c r="AT589" s="83"/>
      <c r="AU589" s="83"/>
      <c r="AV589" s="83"/>
      <c r="AW589" s="83"/>
      <c r="AX589" s="83"/>
      <c r="AY589" s="83"/>
      <c r="AZ589" s="83"/>
      <c r="BA589" s="83"/>
      <c r="BB589" s="83"/>
      <c r="BC589" s="83"/>
      <c r="BD589" s="83"/>
      <c r="BE589" s="83"/>
      <c r="BF589" s="83"/>
      <c r="BG589" s="83"/>
      <c r="BH589" s="83"/>
      <c r="BI589" s="83"/>
      <c r="BJ589" s="83"/>
      <c r="BK589" s="83"/>
      <c r="BL589" s="83"/>
      <c r="BM589" s="83"/>
      <c r="BN589" s="83"/>
      <c r="BO589" s="83"/>
      <c r="BP589" s="83"/>
      <c r="BQ589" s="83"/>
      <c r="BR589" s="83"/>
      <c r="BS589" s="83"/>
      <c r="BT589" s="83"/>
    </row>
    <row r="590" spans="5:72" x14ac:dyDescent="0.25"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  <c r="AA590" s="83"/>
      <c r="AB590" s="83"/>
      <c r="AC590" s="83"/>
      <c r="AD590" s="83"/>
      <c r="AE590" s="83"/>
      <c r="AF590" s="83"/>
      <c r="AG590" s="83"/>
      <c r="AH590" s="83"/>
      <c r="AI590" s="83"/>
      <c r="AJ590" s="83"/>
      <c r="AK590" s="83"/>
      <c r="AL590" s="83"/>
      <c r="AM590" s="83"/>
      <c r="AN590" s="83"/>
      <c r="AO590" s="83"/>
      <c r="AP590" s="83"/>
      <c r="AQ590" s="83"/>
      <c r="AR590" s="83"/>
      <c r="AS590" s="83"/>
      <c r="AT590" s="83"/>
      <c r="AU590" s="83"/>
      <c r="AV590" s="83"/>
      <c r="AW590" s="83"/>
      <c r="AX590" s="83"/>
      <c r="AY590" s="83"/>
      <c r="AZ590" s="83"/>
      <c r="BA590" s="83"/>
      <c r="BB590" s="83"/>
      <c r="BC590" s="83"/>
      <c r="BD590" s="83"/>
      <c r="BE590" s="83"/>
      <c r="BF590" s="83"/>
      <c r="BG590" s="83"/>
      <c r="BH590" s="83"/>
      <c r="BI590" s="83"/>
      <c r="BJ590" s="83"/>
      <c r="BK590" s="83"/>
      <c r="BL590" s="83"/>
      <c r="BM590" s="83"/>
      <c r="BN590" s="83"/>
      <c r="BO590" s="83"/>
      <c r="BP590" s="83"/>
      <c r="BQ590" s="83"/>
      <c r="BR590" s="83"/>
      <c r="BS590" s="83"/>
      <c r="BT590" s="83"/>
    </row>
    <row r="591" spans="5:72" x14ac:dyDescent="0.25"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  <c r="AC591" s="83"/>
      <c r="AD591" s="83"/>
      <c r="AE591" s="83"/>
      <c r="AF591" s="83"/>
      <c r="AG591" s="83"/>
      <c r="AH591" s="83"/>
      <c r="AI591" s="83"/>
      <c r="AJ591" s="83"/>
      <c r="AK591" s="83"/>
      <c r="AL591" s="83"/>
      <c r="AM591" s="83"/>
      <c r="AN591" s="83"/>
      <c r="AO591" s="83"/>
      <c r="AP591" s="83"/>
      <c r="AQ591" s="83"/>
      <c r="AR591" s="83"/>
      <c r="AS591" s="83"/>
      <c r="AT591" s="83"/>
      <c r="AU591" s="83"/>
      <c r="AV591" s="83"/>
      <c r="AW591" s="83"/>
      <c r="AX591" s="83"/>
      <c r="AY591" s="83"/>
      <c r="AZ591" s="83"/>
      <c r="BA591" s="83"/>
      <c r="BB591" s="83"/>
      <c r="BC591" s="83"/>
      <c r="BD591" s="83"/>
      <c r="BE591" s="83"/>
      <c r="BF591" s="83"/>
      <c r="BG591" s="83"/>
      <c r="BH591" s="83"/>
      <c r="BI591" s="83"/>
      <c r="BJ591" s="83"/>
      <c r="BK591" s="83"/>
      <c r="BL591" s="83"/>
      <c r="BM591" s="83"/>
      <c r="BN591" s="83"/>
      <c r="BO591" s="83"/>
      <c r="BP591" s="83"/>
      <c r="BQ591" s="83"/>
      <c r="BR591" s="83"/>
      <c r="BS591" s="83"/>
      <c r="BT591" s="83"/>
    </row>
    <row r="592" spans="5:72" x14ac:dyDescent="0.25"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  <c r="AB592" s="83"/>
      <c r="AC592" s="83"/>
      <c r="AD592" s="83"/>
      <c r="AE592" s="83"/>
      <c r="AF592" s="83"/>
      <c r="AG592" s="83"/>
      <c r="AH592" s="83"/>
      <c r="AI592" s="83"/>
      <c r="AJ592" s="83"/>
      <c r="AK592" s="83"/>
      <c r="AL592" s="83"/>
      <c r="AM592" s="83"/>
      <c r="AN592" s="83"/>
      <c r="AO592" s="83"/>
      <c r="AP592" s="83"/>
      <c r="AQ592" s="83"/>
      <c r="AR592" s="83"/>
      <c r="AS592" s="83"/>
      <c r="AT592" s="83"/>
      <c r="AU592" s="83"/>
      <c r="AV592" s="83"/>
      <c r="AW592" s="83"/>
      <c r="AX592" s="83"/>
      <c r="AY592" s="83"/>
      <c r="AZ592" s="83"/>
      <c r="BA592" s="83"/>
      <c r="BB592" s="83"/>
      <c r="BC592" s="83"/>
      <c r="BD592" s="83"/>
      <c r="BE592" s="83"/>
      <c r="BF592" s="83"/>
      <c r="BG592" s="83"/>
      <c r="BH592" s="83"/>
      <c r="BI592" s="83"/>
      <c r="BJ592" s="83"/>
      <c r="BK592" s="83"/>
      <c r="BL592" s="83"/>
      <c r="BM592" s="83"/>
      <c r="BN592" s="83"/>
      <c r="BO592" s="83"/>
      <c r="BP592" s="83"/>
      <c r="BQ592" s="83"/>
      <c r="BR592" s="83"/>
      <c r="BS592" s="83"/>
      <c r="BT592" s="83"/>
    </row>
    <row r="593" spans="5:72" x14ac:dyDescent="0.25"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  <c r="AB593" s="83"/>
      <c r="AC593" s="83"/>
      <c r="AD593" s="83"/>
      <c r="AE593" s="83"/>
      <c r="AF593" s="83"/>
      <c r="AG593" s="83"/>
      <c r="AH593" s="83"/>
      <c r="AI593" s="83"/>
      <c r="AJ593" s="83"/>
      <c r="AK593" s="83"/>
      <c r="AL593" s="83"/>
      <c r="AM593" s="83"/>
      <c r="AN593" s="83"/>
      <c r="AO593" s="83"/>
      <c r="AP593" s="83"/>
      <c r="AQ593" s="83"/>
      <c r="AR593" s="83"/>
      <c r="AS593" s="83"/>
      <c r="AT593" s="83"/>
      <c r="AU593" s="83"/>
      <c r="AV593" s="83"/>
      <c r="AW593" s="83"/>
      <c r="AX593" s="83"/>
      <c r="AY593" s="83"/>
      <c r="AZ593" s="83"/>
      <c r="BA593" s="83"/>
      <c r="BB593" s="83"/>
      <c r="BC593" s="83"/>
      <c r="BD593" s="83"/>
      <c r="BE593" s="83"/>
      <c r="BF593" s="83"/>
      <c r="BG593" s="83"/>
      <c r="BH593" s="83"/>
      <c r="BI593" s="83"/>
      <c r="BJ593" s="83"/>
      <c r="BK593" s="83"/>
      <c r="BL593" s="83"/>
      <c r="BM593" s="83"/>
      <c r="BN593" s="83"/>
      <c r="BO593" s="83"/>
      <c r="BP593" s="83"/>
      <c r="BQ593" s="83"/>
      <c r="BR593" s="83"/>
      <c r="BS593" s="83"/>
      <c r="BT593" s="83"/>
    </row>
    <row r="594" spans="5:72" x14ac:dyDescent="0.25"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  <c r="AC594" s="83"/>
      <c r="AD594" s="83"/>
      <c r="AE594" s="83"/>
      <c r="AF594" s="83"/>
      <c r="AG594" s="83"/>
      <c r="AH594" s="83"/>
      <c r="AI594" s="83"/>
      <c r="AJ594" s="83"/>
      <c r="AK594" s="83"/>
      <c r="AL594" s="83"/>
      <c r="AM594" s="83"/>
      <c r="AN594" s="83"/>
      <c r="AO594" s="83"/>
      <c r="AP594" s="83"/>
      <c r="AQ594" s="83"/>
      <c r="AR594" s="83"/>
      <c r="AS594" s="83"/>
      <c r="AT594" s="83"/>
      <c r="AU594" s="83"/>
      <c r="AV594" s="83"/>
      <c r="AW594" s="83"/>
      <c r="AX594" s="83"/>
      <c r="AY594" s="83"/>
      <c r="AZ594" s="83"/>
      <c r="BA594" s="83"/>
      <c r="BB594" s="83"/>
      <c r="BC594" s="83"/>
      <c r="BD594" s="83"/>
      <c r="BE594" s="83"/>
      <c r="BF594" s="83"/>
      <c r="BG594" s="83"/>
      <c r="BH594" s="83"/>
      <c r="BI594" s="83"/>
      <c r="BJ594" s="83"/>
      <c r="BK594" s="83"/>
      <c r="BL594" s="83"/>
      <c r="BM594" s="83"/>
      <c r="BN594" s="83"/>
      <c r="BO594" s="83"/>
      <c r="BP594" s="83"/>
      <c r="BQ594" s="83"/>
      <c r="BR594" s="83"/>
      <c r="BS594" s="83"/>
      <c r="BT594" s="83"/>
    </row>
    <row r="595" spans="5:72" x14ac:dyDescent="0.25"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  <c r="AA595" s="83"/>
      <c r="AB595" s="83"/>
      <c r="AC595" s="83"/>
      <c r="AD595" s="83"/>
      <c r="AE595" s="83"/>
      <c r="AF595" s="83"/>
      <c r="AG595" s="83"/>
      <c r="AH595" s="83"/>
      <c r="AI595" s="83"/>
      <c r="AJ595" s="83"/>
      <c r="AK595" s="83"/>
      <c r="AL595" s="83"/>
      <c r="AM595" s="83"/>
      <c r="AN595" s="83"/>
      <c r="AO595" s="83"/>
      <c r="AP595" s="83"/>
      <c r="AQ595" s="83"/>
      <c r="AR595" s="83"/>
      <c r="AS595" s="83"/>
      <c r="AT595" s="83"/>
      <c r="AU595" s="83"/>
      <c r="AV595" s="83"/>
      <c r="AW595" s="83"/>
      <c r="AX595" s="83"/>
      <c r="AY595" s="83"/>
      <c r="AZ595" s="83"/>
      <c r="BA595" s="83"/>
      <c r="BB595" s="83"/>
      <c r="BC595" s="83"/>
      <c r="BD595" s="83"/>
      <c r="BE595" s="83"/>
      <c r="BF595" s="83"/>
      <c r="BG595" s="83"/>
      <c r="BH595" s="83"/>
      <c r="BI595" s="83"/>
      <c r="BJ595" s="83"/>
      <c r="BK595" s="83"/>
      <c r="BL595" s="83"/>
      <c r="BM595" s="83"/>
      <c r="BN595" s="83"/>
      <c r="BO595" s="83"/>
      <c r="BP595" s="83"/>
      <c r="BQ595" s="83"/>
      <c r="BR595" s="83"/>
      <c r="BS595" s="83"/>
      <c r="BT595" s="83"/>
    </row>
    <row r="596" spans="5:72" x14ac:dyDescent="0.25"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  <c r="AB596" s="83"/>
      <c r="AC596" s="83"/>
      <c r="AD596" s="83"/>
      <c r="AE596" s="83"/>
      <c r="AF596" s="83"/>
      <c r="AG596" s="83"/>
      <c r="AH596" s="83"/>
      <c r="AI596" s="83"/>
      <c r="AJ596" s="83"/>
      <c r="AK596" s="83"/>
      <c r="AL596" s="83"/>
      <c r="AM596" s="83"/>
      <c r="AN596" s="83"/>
      <c r="AO596" s="83"/>
      <c r="AP596" s="83"/>
      <c r="AQ596" s="83"/>
      <c r="AR596" s="83"/>
      <c r="AS596" s="83"/>
      <c r="AT596" s="83"/>
      <c r="AU596" s="83"/>
      <c r="AV596" s="83"/>
      <c r="AW596" s="83"/>
      <c r="AX596" s="83"/>
      <c r="AY596" s="83"/>
      <c r="AZ596" s="83"/>
      <c r="BA596" s="83"/>
      <c r="BB596" s="83"/>
      <c r="BC596" s="83"/>
      <c r="BD596" s="83"/>
      <c r="BE596" s="83"/>
      <c r="BF596" s="83"/>
      <c r="BG596" s="83"/>
      <c r="BH596" s="83"/>
      <c r="BI596" s="83"/>
      <c r="BJ596" s="83"/>
      <c r="BK596" s="83"/>
      <c r="BL596" s="83"/>
      <c r="BM596" s="83"/>
      <c r="BN596" s="83"/>
      <c r="BO596" s="83"/>
      <c r="BP596" s="83"/>
      <c r="BQ596" s="83"/>
      <c r="BR596" s="83"/>
      <c r="BS596" s="83"/>
      <c r="BT596" s="83"/>
    </row>
    <row r="597" spans="5:72" x14ac:dyDescent="0.25"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  <c r="AA597" s="83"/>
      <c r="AB597" s="83"/>
      <c r="AC597" s="83"/>
      <c r="AD597" s="83"/>
      <c r="AE597" s="83"/>
      <c r="AF597" s="83"/>
      <c r="AG597" s="83"/>
      <c r="AH597" s="83"/>
      <c r="AI597" s="83"/>
      <c r="AJ597" s="83"/>
      <c r="AK597" s="83"/>
      <c r="AL597" s="83"/>
      <c r="AM597" s="83"/>
      <c r="AN597" s="83"/>
      <c r="AO597" s="83"/>
      <c r="AP597" s="83"/>
      <c r="AQ597" s="83"/>
      <c r="AR597" s="83"/>
      <c r="AS597" s="83"/>
      <c r="AT597" s="83"/>
      <c r="AU597" s="83"/>
      <c r="AV597" s="83"/>
      <c r="AW597" s="83"/>
      <c r="AX597" s="83"/>
      <c r="AY597" s="83"/>
      <c r="AZ597" s="83"/>
      <c r="BA597" s="83"/>
      <c r="BB597" s="83"/>
      <c r="BC597" s="83"/>
      <c r="BD597" s="83"/>
      <c r="BE597" s="83"/>
      <c r="BF597" s="83"/>
      <c r="BG597" s="83"/>
      <c r="BH597" s="83"/>
      <c r="BI597" s="83"/>
      <c r="BJ597" s="83"/>
      <c r="BK597" s="83"/>
      <c r="BL597" s="83"/>
      <c r="BM597" s="83"/>
      <c r="BN597" s="83"/>
      <c r="BO597" s="83"/>
      <c r="BP597" s="83"/>
      <c r="BQ597" s="83"/>
      <c r="BR597" s="83"/>
      <c r="BS597" s="83"/>
      <c r="BT597" s="83"/>
    </row>
    <row r="598" spans="5:72" x14ac:dyDescent="0.25"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  <c r="AC598" s="83"/>
      <c r="AD598" s="83"/>
      <c r="AE598" s="83"/>
      <c r="AF598" s="83"/>
      <c r="AG598" s="83"/>
      <c r="AH598" s="83"/>
      <c r="AI598" s="83"/>
      <c r="AJ598" s="83"/>
      <c r="AK598" s="83"/>
      <c r="AL598" s="83"/>
      <c r="AM598" s="83"/>
      <c r="AN598" s="83"/>
      <c r="AO598" s="83"/>
      <c r="AP598" s="83"/>
      <c r="AQ598" s="83"/>
      <c r="AR598" s="83"/>
      <c r="AS598" s="83"/>
      <c r="AT598" s="83"/>
      <c r="AU598" s="83"/>
      <c r="AV598" s="83"/>
      <c r="AW598" s="83"/>
      <c r="AX598" s="83"/>
      <c r="AY598" s="83"/>
      <c r="AZ598" s="83"/>
      <c r="BA598" s="83"/>
      <c r="BB598" s="83"/>
      <c r="BC598" s="83"/>
      <c r="BD598" s="83"/>
      <c r="BE598" s="83"/>
      <c r="BF598" s="83"/>
      <c r="BG598" s="83"/>
      <c r="BH598" s="83"/>
      <c r="BI598" s="83"/>
      <c r="BJ598" s="83"/>
      <c r="BK598" s="83"/>
      <c r="BL598" s="83"/>
      <c r="BM598" s="83"/>
      <c r="BN598" s="83"/>
      <c r="BO598" s="83"/>
      <c r="BP598" s="83"/>
      <c r="BQ598" s="83"/>
      <c r="BR598" s="83"/>
      <c r="BS598" s="83"/>
      <c r="BT598" s="83"/>
    </row>
    <row r="599" spans="5:72" x14ac:dyDescent="0.25"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  <c r="AC599" s="83"/>
      <c r="AD599" s="83"/>
      <c r="AE599" s="83"/>
      <c r="AF599" s="83"/>
      <c r="AG599" s="83"/>
      <c r="AH599" s="83"/>
      <c r="AI599" s="83"/>
      <c r="AJ599" s="83"/>
      <c r="AK599" s="83"/>
      <c r="AL599" s="83"/>
      <c r="AM599" s="83"/>
      <c r="AN599" s="83"/>
      <c r="AO599" s="83"/>
      <c r="AP599" s="83"/>
      <c r="AQ599" s="83"/>
      <c r="AR599" s="83"/>
      <c r="AS599" s="83"/>
      <c r="AT599" s="83"/>
      <c r="AU599" s="83"/>
      <c r="AV599" s="83"/>
      <c r="AW599" s="83"/>
      <c r="AX599" s="83"/>
      <c r="AY599" s="83"/>
      <c r="AZ599" s="83"/>
      <c r="BA599" s="83"/>
      <c r="BB599" s="83"/>
      <c r="BC599" s="83"/>
      <c r="BD599" s="83"/>
      <c r="BE599" s="83"/>
      <c r="BF599" s="83"/>
      <c r="BG599" s="83"/>
      <c r="BH599" s="83"/>
      <c r="BI599" s="83"/>
      <c r="BJ599" s="83"/>
      <c r="BK599" s="83"/>
      <c r="BL599" s="83"/>
      <c r="BM599" s="83"/>
      <c r="BN599" s="83"/>
      <c r="BO599" s="83"/>
      <c r="BP599" s="83"/>
      <c r="BQ599" s="83"/>
      <c r="BR599" s="83"/>
      <c r="BS599" s="83"/>
      <c r="BT599" s="83"/>
    </row>
    <row r="600" spans="5:72" x14ac:dyDescent="0.25"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  <c r="AB600" s="83"/>
      <c r="AC600" s="83"/>
      <c r="AD600" s="83"/>
      <c r="AE600" s="83"/>
      <c r="AF600" s="83"/>
      <c r="AG600" s="83"/>
      <c r="AH600" s="83"/>
      <c r="AI600" s="83"/>
      <c r="AJ600" s="83"/>
      <c r="AK600" s="83"/>
      <c r="AL600" s="83"/>
      <c r="AM600" s="83"/>
      <c r="AN600" s="83"/>
      <c r="AO600" s="83"/>
      <c r="AP600" s="83"/>
      <c r="AQ600" s="83"/>
      <c r="AR600" s="83"/>
      <c r="AS600" s="83"/>
      <c r="AT600" s="83"/>
      <c r="AU600" s="83"/>
      <c r="AV600" s="83"/>
      <c r="AW600" s="83"/>
      <c r="AX600" s="83"/>
      <c r="AY600" s="83"/>
      <c r="AZ600" s="83"/>
      <c r="BA600" s="83"/>
      <c r="BB600" s="83"/>
      <c r="BC600" s="83"/>
      <c r="BD600" s="83"/>
      <c r="BE600" s="83"/>
      <c r="BF600" s="83"/>
      <c r="BG600" s="83"/>
      <c r="BH600" s="83"/>
      <c r="BI600" s="83"/>
      <c r="BJ600" s="83"/>
      <c r="BK600" s="83"/>
      <c r="BL600" s="83"/>
      <c r="BM600" s="83"/>
      <c r="BN600" s="83"/>
      <c r="BO600" s="83"/>
      <c r="BP600" s="83"/>
      <c r="BQ600" s="83"/>
      <c r="BR600" s="83"/>
      <c r="BS600" s="83"/>
      <c r="BT600" s="83"/>
    </row>
    <row r="601" spans="5:72" x14ac:dyDescent="0.25"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  <c r="AB601" s="83"/>
      <c r="AC601" s="83"/>
      <c r="AD601" s="83"/>
      <c r="AE601" s="83"/>
      <c r="AF601" s="83"/>
      <c r="AG601" s="83"/>
      <c r="AH601" s="83"/>
      <c r="AI601" s="83"/>
      <c r="AJ601" s="83"/>
      <c r="AK601" s="83"/>
      <c r="AL601" s="83"/>
      <c r="AM601" s="83"/>
      <c r="AN601" s="83"/>
      <c r="AO601" s="83"/>
      <c r="AP601" s="83"/>
      <c r="AQ601" s="83"/>
      <c r="AR601" s="83"/>
      <c r="AS601" s="83"/>
      <c r="AT601" s="83"/>
      <c r="AU601" s="83"/>
      <c r="AV601" s="83"/>
      <c r="AW601" s="83"/>
      <c r="AX601" s="83"/>
      <c r="AY601" s="83"/>
      <c r="AZ601" s="83"/>
      <c r="BA601" s="83"/>
      <c r="BB601" s="83"/>
      <c r="BC601" s="83"/>
      <c r="BD601" s="83"/>
      <c r="BE601" s="83"/>
      <c r="BF601" s="83"/>
      <c r="BG601" s="83"/>
      <c r="BH601" s="83"/>
      <c r="BI601" s="83"/>
      <c r="BJ601" s="83"/>
      <c r="BK601" s="83"/>
      <c r="BL601" s="83"/>
      <c r="BM601" s="83"/>
      <c r="BN601" s="83"/>
      <c r="BO601" s="83"/>
      <c r="BP601" s="83"/>
      <c r="BQ601" s="83"/>
      <c r="BR601" s="83"/>
      <c r="BS601" s="83"/>
      <c r="BT601" s="83"/>
    </row>
    <row r="602" spans="5:72" x14ac:dyDescent="0.25"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  <c r="AA602" s="83"/>
      <c r="AB602" s="83"/>
      <c r="AC602" s="83"/>
      <c r="AD602" s="83"/>
      <c r="AE602" s="83"/>
      <c r="AF602" s="83"/>
      <c r="AG602" s="83"/>
      <c r="AH602" s="83"/>
      <c r="AI602" s="83"/>
      <c r="AJ602" s="83"/>
      <c r="AK602" s="83"/>
      <c r="AL602" s="83"/>
      <c r="AM602" s="83"/>
      <c r="AN602" s="83"/>
      <c r="AO602" s="83"/>
      <c r="AP602" s="83"/>
      <c r="AQ602" s="83"/>
      <c r="AR602" s="83"/>
      <c r="AS602" s="83"/>
      <c r="AT602" s="83"/>
      <c r="AU602" s="83"/>
      <c r="AV602" s="83"/>
      <c r="AW602" s="83"/>
      <c r="AX602" s="83"/>
      <c r="AY602" s="83"/>
      <c r="AZ602" s="83"/>
      <c r="BA602" s="83"/>
      <c r="BB602" s="83"/>
      <c r="BC602" s="83"/>
      <c r="BD602" s="83"/>
      <c r="BE602" s="83"/>
      <c r="BF602" s="83"/>
      <c r="BG602" s="83"/>
      <c r="BH602" s="83"/>
      <c r="BI602" s="83"/>
      <c r="BJ602" s="83"/>
      <c r="BK602" s="83"/>
      <c r="BL602" s="83"/>
      <c r="BM602" s="83"/>
      <c r="BN602" s="83"/>
      <c r="BO602" s="83"/>
      <c r="BP602" s="83"/>
      <c r="BQ602" s="83"/>
      <c r="BR602" s="83"/>
      <c r="BS602" s="83"/>
      <c r="BT602" s="83"/>
    </row>
    <row r="603" spans="5:72" x14ac:dyDescent="0.25"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  <c r="AB603" s="83"/>
      <c r="AC603" s="83"/>
      <c r="AD603" s="83"/>
      <c r="AE603" s="83"/>
      <c r="AF603" s="83"/>
      <c r="AG603" s="83"/>
      <c r="AH603" s="83"/>
      <c r="AI603" s="83"/>
      <c r="AJ603" s="83"/>
      <c r="AK603" s="83"/>
      <c r="AL603" s="83"/>
      <c r="AM603" s="83"/>
      <c r="AN603" s="83"/>
      <c r="AO603" s="83"/>
      <c r="AP603" s="83"/>
      <c r="AQ603" s="83"/>
      <c r="AR603" s="83"/>
      <c r="AS603" s="83"/>
      <c r="AT603" s="83"/>
      <c r="AU603" s="83"/>
      <c r="AV603" s="83"/>
      <c r="AW603" s="83"/>
      <c r="AX603" s="83"/>
      <c r="AY603" s="83"/>
      <c r="AZ603" s="83"/>
      <c r="BA603" s="83"/>
      <c r="BB603" s="83"/>
      <c r="BC603" s="83"/>
      <c r="BD603" s="83"/>
      <c r="BE603" s="83"/>
      <c r="BF603" s="83"/>
      <c r="BG603" s="83"/>
      <c r="BH603" s="83"/>
      <c r="BI603" s="83"/>
      <c r="BJ603" s="83"/>
      <c r="BK603" s="83"/>
      <c r="BL603" s="83"/>
      <c r="BM603" s="83"/>
      <c r="BN603" s="83"/>
      <c r="BO603" s="83"/>
      <c r="BP603" s="83"/>
      <c r="BQ603" s="83"/>
      <c r="BR603" s="83"/>
      <c r="BS603" s="83"/>
      <c r="BT603" s="83"/>
    </row>
    <row r="604" spans="5:72" x14ac:dyDescent="0.25"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  <c r="AA604" s="83"/>
      <c r="AB604" s="83"/>
      <c r="AC604" s="83"/>
      <c r="AD604" s="83"/>
      <c r="AE604" s="83"/>
      <c r="AF604" s="83"/>
      <c r="AG604" s="83"/>
      <c r="AH604" s="83"/>
      <c r="AI604" s="83"/>
      <c r="AJ604" s="83"/>
      <c r="AK604" s="83"/>
      <c r="AL604" s="83"/>
      <c r="AM604" s="83"/>
      <c r="AN604" s="83"/>
      <c r="AO604" s="83"/>
      <c r="AP604" s="83"/>
      <c r="AQ604" s="83"/>
      <c r="AR604" s="83"/>
      <c r="AS604" s="83"/>
      <c r="AT604" s="83"/>
      <c r="AU604" s="83"/>
      <c r="AV604" s="83"/>
      <c r="AW604" s="83"/>
      <c r="AX604" s="83"/>
      <c r="AY604" s="83"/>
      <c r="AZ604" s="83"/>
      <c r="BA604" s="83"/>
      <c r="BB604" s="83"/>
      <c r="BC604" s="83"/>
      <c r="BD604" s="83"/>
      <c r="BE604" s="83"/>
      <c r="BF604" s="83"/>
      <c r="BG604" s="83"/>
      <c r="BH604" s="83"/>
      <c r="BI604" s="83"/>
      <c r="BJ604" s="83"/>
      <c r="BK604" s="83"/>
      <c r="BL604" s="83"/>
      <c r="BM604" s="83"/>
      <c r="BN604" s="83"/>
      <c r="BO604" s="83"/>
      <c r="BP604" s="83"/>
      <c r="BQ604" s="83"/>
      <c r="BR604" s="83"/>
      <c r="BS604" s="83"/>
      <c r="BT604" s="83"/>
    </row>
    <row r="605" spans="5:72" x14ac:dyDescent="0.25"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  <c r="AB605" s="83"/>
      <c r="AC605" s="83"/>
      <c r="AD605" s="83"/>
      <c r="AE605" s="83"/>
      <c r="AF605" s="83"/>
      <c r="AG605" s="83"/>
      <c r="AH605" s="83"/>
      <c r="AI605" s="83"/>
      <c r="AJ605" s="83"/>
      <c r="AK605" s="83"/>
      <c r="AL605" s="83"/>
      <c r="AM605" s="83"/>
      <c r="AN605" s="83"/>
      <c r="AO605" s="83"/>
      <c r="AP605" s="83"/>
      <c r="AQ605" s="83"/>
      <c r="AR605" s="83"/>
      <c r="AS605" s="83"/>
      <c r="AT605" s="83"/>
      <c r="AU605" s="83"/>
      <c r="AV605" s="83"/>
      <c r="AW605" s="83"/>
      <c r="AX605" s="83"/>
      <c r="AY605" s="83"/>
      <c r="AZ605" s="83"/>
      <c r="BA605" s="83"/>
      <c r="BB605" s="83"/>
      <c r="BC605" s="83"/>
      <c r="BD605" s="83"/>
      <c r="BE605" s="83"/>
      <c r="BF605" s="83"/>
      <c r="BG605" s="83"/>
      <c r="BH605" s="83"/>
      <c r="BI605" s="83"/>
      <c r="BJ605" s="83"/>
      <c r="BK605" s="83"/>
      <c r="BL605" s="83"/>
      <c r="BM605" s="83"/>
      <c r="BN605" s="83"/>
      <c r="BO605" s="83"/>
      <c r="BP605" s="83"/>
      <c r="BQ605" s="83"/>
      <c r="BR605" s="83"/>
      <c r="BS605" s="83"/>
      <c r="BT605" s="83"/>
    </row>
    <row r="606" spans="5:72" x14ac:dyDescent="0.25"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  <c r="AB606" s="83"/>
      <c r="AC606" s="83"/>
      <c r="AD606" s="83"/>
      <c r="AE606" s="83"/>
      <c r="AF606" s="83"/>
      <c r="AG606" s="83"/>
      <c r="AH606" s="83"/>
      <c r="AI606" s="83"/>
      <c r="AJ606" s="83"/>
      <c r="AK606" s="83"/>
      <c r="AL606" s="83"/>
      <c r="AM606" s="83"/>
      <c r="AN606" s="83"/>
      <c r="AO606" s="83"/>
      <c r="AP606" s="83"/>
      <c r="AQ606" s="83"/>
      <c r="AR606" s="83"/>
      <c r="AS606" s="83"/>
      <c r="AT606" s="83"/>
      <c r="AU606" s="83"/>
      <c r="AV606" s="83"/>
      <c r="AW606" s="83"/>
      <c r="AX606" s="83"/>
      <c r="AY606" s="83"/>
      <c r="AZ606" s="83"/>
      <c r="BA606" s="83"/>
      <c r="BB606" s="83"/>
      <c r="BC606" s="83"/>
      <c r="BD606" s="83"/>
      <c r="BE606" s="83"/>
      <c r="BF606" s="83"/>
      <c r="BG606" s="83"/>
      <c r="BH606" s="83"/>
      <c r="BI606" s="83"/>
      <c r="BJ606" s="83"/>
      <c r="BK606" s="83"/>
      <c r="BL606" s="83"/>
      <c r="BM606" s="83"/>
      <c r="BN606" s="83"/>
      <c r="BO606" s="83"/>
      <c r="BP606" s="83"/>
      <c r="BQ606" s="83"/>
      <c r="BR606" s="83"/>
      <c r="BS606" s="83"/>
      <c r="BT606" s="83"/>
    </row>
    <row r="607" spans="5:72" x14ac:dyDescent="0.25"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  <c r="AB607" s="83"/>
      <c r="AC607" s="83"/>
      <c r="AD607" s="83"/>
      <c r="AE607" s="83"/>
      <c r="AF607" s="83"/>
      <c r="AG607" s="83"/>
      <c r="AH607" s="83"/>
      <c r="AI607" s="83"/>
      <c r="AJ607" s="83"/>
      <c r="AK607" s="83"/>
      <c r="AL607" s="83"/>
      <c r="AM607" s="83"/>
      <c r="AN607" s="83"/>
      <c r="AO607" s="83"/>
      <c r="AP607" s="83"/>
      <c r="AQ607" s="83"/>
      <c r="AR607" s="83"/>
      <c r="AS607" s="83"/>
      <c r="AT607" s="83"/>
      <c r="AU607" s="83"/>
      <c r="AV607" s="83"/>
      <c r="AW607" s="83"/>
      <c r="AX607" s="83"/>
      <c r="AY607" s="83"/>
      <c r="AZ607" s="83"/>
      <c r="BA607" s="83"/>
      <c r="BB607" s="83"/>
      <c r="BC607" s="83"/>
      <c r="BD607" s="83"/>
      <c r="BE607" s="83"/>
      <c r="BF607" s="83"/>
      <c r="BG607" s="83"/>
      <c r="BH607" s="83"/>
      <c r="BI607" s="83"/>
      <c r="BJ607" s="83"/>
      <c r="BK607" s="83"/>
      <c r="BL607" s="83"/>
      <c r="BM607" s="83"/>
      <c r="BN607" s="83"/>
      <c r="BO607" s="83"/>
      <c r="BP607" s="83"/>
      <c r="BQ607" s="83"/>
      <c r="BR607" s="83"/>
      <c r="BS607" s="83"/>
      <c r="BT607" s="83"/>
    </row>
    <row r="608" spans="5:72" x14ac:dyDescent="0.25"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  <c r="AC608" s="83"/>
      <c r="AD608" s="83"/>
      <c r="AE608" s="83"/>
      <c r="AF608" s="83"/>
      <c r="AG608" s="83"/>
      <c r="AH608" s="83"/>
      <c r="AI608" s="83"/>
      <c r="AJ608" s="83"/>
      <c r="AK608" s="83"/>
      <c r="AL608" s="83"/>
      <c r="AM608" s="83"/>
      <c r="AN608" s="83"/>
      <c r="AO608" s="83"/>
      <c r="AP608" s="83"/>
      <c r="AQ608" s="83"/>
      <c r="AR608" s="83"/>
      <c r="AS608" s="83"/>
      <c r="AT608" s="83"/>
      <c r="AU608" s="83"/>
      <c r="AV608" s="83"/>
      <c r="AW608" s="83"/>
      <c r="AX608" s="83"/>
      <c r="AY608" s="83"/>
      <c r="AZ608" s="83"/>
      <c r="BA608" s="83"/>
      <c r="BB608" s="83"/>
      <c r="BC608" s="83"/>
      <c r="BD608" s="83"/>
      <c r="BE608" s="83"/>
      <c r="BF608" s="83"/>
      <c r="BG608" s="83"/>
      <c r="BH608" s="83"/>
      <c r="BI608" s="83"/>
      <c r="BJ608" s="83"/>
      <c r="BK608" s="83"/>
      <c r="BL608" s="83"/>
      <c r="BM608" s="83"/>
      <c r="BN608" s="83"/>
      <c r="BO608" s="83"/>
      <c r="BP608" s="83"/>
      <c r="BQ608" s="83"/>
      <c r="BR608" s="83"/>
      <c r="BS608" s="83"/>
      <c r="BT608" s="83"/>
    </row>
    <row r="609" spans="5:72" x14ac:dyDescent="0.25"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  <c r="AC609" s="83"/>
      <c r="AD609" s="83"/>
      <c r="AE609" s="83"/>
      <c r="AF609" s="83"/>
      <c r="AG609" s="83"/>
      <c r="AH609" s="83"/>
      <c r="AI609" s="83"/>
      <c r="AJ609" s="83"/>
      <c r="AK609" s="83"/>
      <c r="AL609" s="83"/>
      <c r="AM609" s="83"/>
      <c r="AN609" s="83"/>
      <c r="AO609" s="83"/>
      <c r="AP609" s="83"/>
      <c r="AQ609" s="83"/>
      <c r="AR609" s="83"/>
      <c r="AS609" s="83"/>
      <c r="AT609" s="83"/>
      <c r="AU609" s="83"/>
      <c r="AV609" s="83"/>
      <c r="AW609" s="83"/>
      <c r="AX609" s="83"/>
      <c r="AY609" s="83"/>
      <c r="AZ609" s="83"/>
      <c r="BA609" s="83"/>
      <c r="BB609" s="83"/>
      <c r="BC609" s="83"/>
      <c r="BD609" s="83"/>
      <c r="BE609" s="83"/>
      <c r="BF609" s="83"/>
      <c r="BG609" s="83"/>
      <c r="BH609" s="83"/>
      <c r="BI609" s="83"/>
      <c r="BJ609" s="83"/>
      <c r="BK609" s="83"/>
      <c r="BL609" s="83"/>
      <c r="BM609" s="83"/>
      <c r="BN609" s="83"/>
      <c r="BO609" s="83"/>
      <c r="BP609" s="83"/>
      <c r="BQ609" s="83"/>
      <c r="BR609" s="83"/>
      <c r="BS609" s="83"/>
      <c r="BT609" s="83"/>
    </row>
    <row r="610" spans="5:72" x14ac:dyDescent="0.25"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  <c r="AB610" s="83"/>
      <c r="AC610" s="83"/>
      <c r="AD610" s="83"/>
      <c r="AE610" s="83"/>
      <c r="AF610" s="83"/>
      <c r="AG610" s="83"/>
      <c r="AH610" s="83"/>
      <c r="AI610" s="83"/>
      <c r="AJ610" s="83"/>
      <c r="AK610" s="83"/>
      <c r="AL610" s="83"/>
      <c r="AM610" s="83"/>
      <c r="AN610" s="83"/>
      <c r="AO610" s="83"/>
      <c r="AP610" s="83"/>
      <c r="AQ610" s="83"/>
      <c r="AR610" s="83"/>
      <c r="AS610" s="83"/>
      <c r="AT610" s="83"/>
      <c r="AU610" s="83"/>
      <c r="AV610" s="83"/>
      <c r="AW610" s="83"/>
      <c r="AX610" s="83"/>
      <c r="AY610" s="83"/>
      <c r="AZ610" s="83"/>
      <c r="BA610" s="83"/>
      <c r="BB610" s="83"/>
      <c r="BC610" s="83"/>
      <c r="BD610" s="83"/>
      <c r="BE610" s="83"/>
      <c r="BF610" s="83"/>
      <c r="BG610" s="83"/>
      <c r="BH610" s="83"/>
      <c r="BI610" s="83"/>
      <c r="BJ610" s="83"/>
      <c r="BK610" s="83"/>
      <c r="BL610" s="83"/>
      <c r="BM610" s="83"/>
      <c r="BN610" s="83"/>
      <c r="BO610" s="83"/>
      <c r="BP610" s="83"/>
      <c r="BQ610" s="83"/>
      <c r="BR610" s="83"/>
      <c r="BS610" s="83"/>
      <c r="BT610" s="83"/>
    </row>
    <row r="611" spans="5:72" x14ac:dyDescent="0.25"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  <c r="AB611" s="83"/>
      <c r="AC611" s="83"/>
      <c r="AD611" s="83"/>
      <c r="AE611" s="83"/>
      <c r="AF611" s="83"/>
      <c r="AG611" s="83"/>
      <c r="AH611" s="83"/>
      <c r="AI611" s="83"/>
      <c r="AJ611" s="83"/>
      <c r="AK611" s="83"/>
      <c r="AL611" s="83"/>
      <c r="AM611" s="83"/>
      <c r="AN611" s="83"/>
      <c r="AO611" s="83"/>
      <c r="AP611" s="83"/>
      <c r="AQ611" s="83"/>
      <c r="AR611" s="83"/>
      <c r="AS611" s="83"/>
      <c r="AT611" s="83"/>
      <c r="AU611" s="83"/>
      <c r="AV611" s="83"/>
      <c r="AW611" s="83"/>
      <c r="AX611" s="83"/>
      <c r="AY611" s="83"/>
      <c r="AZ611" s="83"/>
      <c r="BA611" s="83"/>
      <c r="BB611" s="83"/>
      <c r="BC611" s="83"/>
      <c r="BD611" s="83"/>
      <c r="BE611" s="83"/>
      <c r="BF611" s="83"/>
      <c r="BG611" s="83"/>
      <c r="BH611" s="83"/>
      <c r="BI611" s="83"/>
      <c r="BJ611" s="83"/>
      <c r="BK611" s="83"/>
      <c r="BL611" s="83"/>
      <c r="BM611" s="83"/>
      <c r="BN611" s="83"/>
      <c r="BO611" s="83"/>
      <c r="BP611" s="83"/>
      <c r="BQ611" s="83"/>
      <c r="BR611" s="83"/>
      <c r="BS611" s="83"/>
      <c r="BT611" s="83"/>
    </row>
    <row r="612" spans="5:72" x14ac:dyDescent="0.25"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3"/>
      <c r="AB612" s="83"/>
      <c r="AC612" s="83"/>
      <c r="AD612" s="83"/>
      <c r="AE612" s="83"/>
      <c r="AF612" s="83"/>
      <c r="AG612" s="83"/>
      <c r="AH612" s="83"/>
      <c r="AI612" s="83"/>
      <c r="AJ612" s="83"/>
      <c r="AK612" s="83"/>
      <c r="AL612" s="83"/>
      <c r="AM612" s="83"/>
      <c r="AN612" s="83"/>
      <c r="AO612" s="83"/>
      <c r="AP612" s="83"/>
      <c r="AQ612" s="83"/>
      <c r="AR612" s="83"/>
      <c r="AS612" s="83"/>
      <c r="AT612" s="83"/>
      <c r="AU612" s="83"/>
      <c r="AV612" s="83"/>
      <c r="AW612" s="83"/>
      <c r="AX612" s="83"/>
      <c r="AY612" s="83"/>
      <c r="AZ612" s="83"/>
      <c r="BA612" s="83"/>
      <c r="BB612" s="83"/>
      <c r="BC612" s="83"/>
      <c r="BD612" s="83"/>
      <c r="BE612" s="83"/>
      <c r="BF612" s="83"/>
      <c r="BG612" s="83"/>
      <c r="BH612" s="83"/>
      <c r="BI612" s="83"/>
      <c r="BJ612" s="83"/>
      <c r="BK612" s="83"/>
      <c r="BL612" s="83"/>
      <c r="BM612" s="83"/>
      <c r="BN612" s="83"/>
      <c r="BO612" s="83"/>
      <c r="BP612" s="83"/>
      <c r="BQ612" s="83"/>
      <c r="BR612" s="83"/>
      <c r="BS612" s="83"/>
      <c r="BT612" s="83"/>
    </row>
    <row r="613" spans="5:72" x14ac:dyDescent="0.25"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  <c r="AC613" s="83"/>
      <c r="AD613" s="83"/>
      <c r="AE613" s="83"/>
      <c r="AF613" s="83"/>
      <c r="AG613" s="83"/>
      <c r="AH613" s="83"/>
      <c r="AI613" s="83"/>
      <c r="AJ613" s="83"/>
      <c r="AK613" s="83"/>
      <c r="AL613" s="83"/>
      <c r="AM613" s="83"/>
      <c r="AN613" s="83"/>
      <c r="AO613" s="83"/>
      <c r="AP613" s="83"/>
      <c r="AQ613" s="83"/>
      <c r="AR613" s="83"/>
      <c r="AS613" s="83"/>
      <c r="AT613" s="83"/>
      <c r="AU613" s="83"/>
      <c r="AV613" s="83"/>
      <c r="AW613" s="83"/>
      <c r="AX613" s="83"/>
      <c r="AY613" s="83"/>
      <c r="AZ613" s="83"/>
      <c r="BA613" s="83"/>
      <c r="BB613" s="83"/>
      <c r="BC613" s="83"/>
      <c r="BD613" s="83"/>
      <c r="BE613" s="83"/>
      <c r="BF613" s="83"/>
      <c r="BG613" s="83"/>
      <c r="BH613" s="83"/>
      <c r="BI613" s="83"/>
      <c r="BJ613" s="83"/>
      <c r="BK613" s="83"/>
      <c r="BL613" s="83"/>
      <c r="BM613" s="83"/>
      <c r="BN613" s="83"/>
      <c r="BO613" s="83"/>
      <c r="BP613" s="83"/>
      <c r="BQ613" s="83"/>
      <c r="BR613" s="83"/>
      <c r="BS613" s="83"/>
      <c r="BT613" s="83"/>
    </row>
    <row r="614" spans="5:72" x14ac:dyDescent="0.25"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  <c r="AC614" s="83"/>
      <c r="AD614" s="83"/>
      <c r="AE614" s="83"/>
      <c r="AF614" s="83"/>
      <c r="AG614" s="83"/>
      <c r="AH614" s="83"/>
      <c r="AI614" s="83"/>
      <c r="AJ614" s="83"/>
      <c r="AK614" s="83"/>
      <c r="AL614" s="83"/>
      <c r="AM614" s="83"/>
      <c r="AN614" s="83"/>
      <c r="AO614" s="83"/>
      <c r="AP614" s="83"/>
      <c r="AQ614" s="83"/>
      <c r="AR614" s="83"/>
      <c r="AS614" s="83"/>
      <c r="AT614" s="83"/>
      <c r="AU614" s="83"/>
      <c r="AV614" s="83"/>
      <c r="AW614" s="83"/>
      <c r="AX614" s="83"/>
      <c r="AY614" s="83"/>
      <c r="AZ614" s="83"/>
      <c r="BA614" s="83"/>
      <c r="BB614" s="83"/>
      <c r="BC614" s="83"/>
      <c r="BD614" s="83"/>
      <c r="BE614" s="83"/>
      <c r="BF614" s="83"/>
      <c r="BG614" s="83"/>
      <c r="BH614" s="83"/>
      <c r="BI614" s="83"/>
      <c r="BJ614" s="83"/>
      <c r="BK614" s="83"/>
      <c r="BL614" s="83"/>
      <c r="BM614" s="83"/>
      <c r="BN614" s="83"/>
      <c r="BO614" s="83"/>
      <c r="BP614" s="83"/>
      <c r="BQ614" s="83"/>
      <c r="BR614" s="83"/>
      <c r="BS614" s="83"/>
      <c r="BT614" s="83"/>
    </row>
    <row r="615" spans="5:72" x14ac:dyDescent="0.25"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  <c r="AC615" s="83"/>
      <c r="AD615" s="83"/>
      <c r="AE615" s="83"/>
      <c r="AF615" s="83"/>
      <c r="AG615" s="83"/>
      <c r="AH615" s="83"/>
      <c r="AI615" s="83"/>
      <c r="AJ615" s="83"/>
      <c r="AK615" s="83"/>
      <c r="AL615" s="83"/>
      <c r="AM615" s="83"/>
      <c r="AN615" s="83"/>
      <c r="AO615" s="83"/>
      <c r="AP615" s="83"/>
      <c r="AQ615" s="83"/>
      <c r="AR615" s="83"/>
      <c r="AS615" s="83"/>
      <c r="AT615" s="83"/>
      <c r="AU615" s="83"/>
      <c r="AV615" s="83"/>
      <c r="AW615" s="83"/>
      <c r="AX615" s="83"/>
      <c r="AY615" s="83"/>
      <c r="AZ615" s="83"/>
      <c r="BA615" s="83"/>
      <c r="BB615" s="83"/>
      <c r="BC615" s="83"/>
      <c r="BD615" s="83"/>
      <c r="BE615" s="83"/>
      <c r="BF615" s="83"/>
      <c r="BG615" s="83"/>
      <c r="BH615" s="83"/>
      <c r="BI615" s="83"/>
      <c r="BJ615" s="83"/>
      <c r="BK615" s="83"/>
      <c r="BL615" s="83"/>
      <c r="BM615" s="83"/>
      <c r="BN615" s="83"/>
      <c r="BO615" s="83"/>
      <c r="BP615" s="83"/>
      <c r="BQ615" s="83"/>
      <c r="BR615" s="83"/>
      <c r="BS615" s="83"/>
      <c r="BT615" s="83"/>
    </row>
    <row r="616" spans="5:72" x14ac:dyDescent="0.25"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  <c r="AC616" s="83"/>
      <c r="AD616" s="83"/>
      <c r="AE616" s="83"/>
      <c r="AF616" s="83"/>
      <c r="AG616" s="83"/>
      <c r="AH616" s="83"/>
      <c r="AI616" s="83"/>
      <c r="AJ616" s="83"/>
      <c r="AK616" s="83"/>
      <c r="AL616" s="83"/>
      <c r="AM616" s="83"/>
      <c r="AN616" s="83"/>
      <c r="AO616" s="83"/>
      <c r="AP616" s="83"/>
      <c r="AQ616" s="83"/>
      <c r="AR616" s="83"/>
      <c r="AS616" s="83"/>
      <c r="AT616" s="83"/>
      <c r="AU616" s="83"/>
      <c r="AV616" s="83"/>
      <c r="AW616" s="83"/>
      <c r="AX616" s="83"/>
      <c r="AY616" s="83"/>
      <c r="AZ616" s="83"/>
      <c r="BA616" s="83"/>
      <c r="BB616" s="83"/>
      <c r="BC616" s="83"/>
      <c r="BD616" s="83"/>
      <c r="BE616" s="83"/>
      <c r="BF616" s="83"/>
      <c r="BG616" s="83"/>
      <c r="BH616" s="83"/>
      <c r="BI616" s="83"/>
      <c r="BJ616" s="83"/>
      <c r="BK616" s="83"/>
      <c r="BL616" s="83"/>
      <c r="BM616" s="83"/>
      <c r="BN616" s="83"/>
      <c r="BO616" s="83"/>
      <c r="BP616" s="83"/>
      <c r="BQ616" s="83"/>
      <c r="BR616" s="83"/>
      <c r="BS616" s="83"/>
      <c r="BT616" s="83"/>
    </row>
    <row r="617" spans="5:72" x14ac:dyDescent="0.25"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  <c r="AC617" s="83"/>
      <c r="AD617" s="83"/>
      <c r="AE617" s="83"/>
      <c r="AF617" s="83"/>
      <c r="AG617" s="83"/>
      <c r="AH617" s="83"/>
      <c r="AI617" s="83"/>
      <c r="AJ617" s="83"/>
      <c r="AK617" s="83"/>
      <c r="AL617" s="83"/>
      <c r="AM617" s="83"/>
      <c r="AN617" s="83"/>
      <c r="AO617" s="83"/>
      <c r="AP617" s="83"/>
      <c r="AQ617" s="83"/>
      <c r="AR617" s="83"/>
      <c r="AS617" s="83"/>
      <c r="AT617" s="83"/>
      <c r="AU617" s="83"/>
      <c r="AV617" s="83"/>
      <c r="AW617" s="83"/>
      <c r="AX617" s="83"/>
      <c r="AY617" s="83"/>
      <c r="AZ617" s="83"/>
      <c r="BA617" s="83"/>
      <c r="BB617" s="83"/>
      <c r="BC617" s="83"/>
      <c r="BD617" s="83"/>
      <c r="BE617" s="83"/>
      <c r="BF617" s="83"/>
      <c r="BG617" s="83"/>
      <c r="BH617" s="83"/>
      <c r="BI617" s="83"/>
      <c r="BJ617" s="83"/>
      <c r="BK617" s="83"/>
      <c r="BL617" s="83"/>
      <c r="BM617" s="83"/>
      <c r="BN617" s="83"/>
      <c r="BO617" s="83"/>
      <c r="BP617" s="83"/>
      <c r="BQ617" s="83"/>
      <c r="BR617" s="83"/>
      <c r="BS617" s="83"/>
      <c r="BT617" s="83"/>
    </row>
    <row r="618" spans="5:72" x14ac:dyDescent="0.25"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  <c r="AC618" s="83"/>
      <c r="AD618" s="83"/>
      <c r="AE618" s="83"/>
      <c r="AF618" s="83"/>
      <c r="AG618" s="83"/>
      <c r="AH618" s="83"/>
      <c r="AI618" s="83"/>
      <c r="AJ618" s="83"/>
      <c r="AK618" s="83"/>
      <c r="AL618" s="83"/>
      <c r="AM618" s="83"/>
      <c r="AN618" s="83"/>
      <c r="AO618" s="83"/>
      <c r="AP618" s="83"/>
      <c r="AQ618" s="83"/>
      <c r="AR618" s="83"/>
      <c r="AS618" s="83"/>
      <c r="AT618" s="83"/>
      <c r="AU618" s="83"/>
      <c r="AV618" s="83"/>
      <c r="AW618" s="83"/>
      <c r="AX618" s="83"/>
      <c r="AY618" s="83"/>
      <c r="AZ618" s="83"/>
      <c r="BA618" s="83"/>
      <c r="BB618" s="83"/>
      <c r="BC618" s="83"/>
      <c r="BD618" s="83"/>
      <c r="BE618" s="83"/>
      <c r="BF618" s="83"/>
      <c r="BG618" s="83"/>
      <c r="BH618" s="83"/>
      <c r="BI618" s="83"/>
      <c r="BJ618" s="83"/>
      <c r="BK618" s="83"/>
      <c r="BL618" s="83"/>
      <c r="BM618" s="83"/>
      <c r="BN618" s="83"/>
      <c r="BO618" s="83"/>
      <c r="BP618" s="83"/>
      <c r="BQ618" s="83"/>
      <c r="BR618" s="83"/>
      <c r="BS618" s="83"/>
      <c r="BT618" s="83"/>
    </row>
    <row r="619" spans="5:72" x14ac:dyDescent="0.25"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  <c r="AC619" s="83"/>
      <c r="AD619" s="83"/>
      <c r="AE619" s="83"/>
      <c r="AF619" s="83"/>
      <c r="AG619" s="83"/>
      <c r="AH619" s="83"/>
      <c r="AI619" s="83"/>
      <c r="AJ619" s="83"/>
      <c r="AK619" s="83"/>
      <c r="AL619" s="83"/>
      <c r="AM619" s="83"/>
      <c r="AN619" s="83"/>
      <c r="AO619" s="83"/>
      <c r="AP619" s="83"/>
      <c r="AQ619" s="83"/>
      <c r="AR619" s="83"/>
      <c r="AS619" s="83"/>
      <c r="AT619" s="83"/>
      <c r="AU619" s="83"/>
      <c r="AV619" s="83"/>
      <c r="AW619" s="83"/>
      <c r="AX619" s="83"/>
      <c r="AY619" s="83"/>
      <c r="AZ619" s="83"/>
      <c r="BA619" s="83"/>
      <c r="BB619" s="83"/>
      <c r="BC619" s="83"/>
      <c r="BD619" s="83"/>
      <c r="BE619" s="83"/>
      <c r="BF619" s="83"/>
      <c r="BG619" s="83"/>
      <c r="BH619" s="83"/>
      <c r="BI619" s="83"/>
      <c r="BJ619" s="83"/>
      <c r="BK619" s="83"/>
      <c r="BL619" s="83"/>
      <c r="BM619" s="83"/>
      <c r="BN619" s="83"/>
      <c r="BO619" s="83"/>
      <c r="BP619" s="83"/>
      <c r="BQ619" s="83"/>
      <c r="BR619" s="83"/>
      <c r="BS619" s="83"/>
      <c r="BT619" s="83"/>
    </row>
    <row r="620" spans="5:72" x14ac:dyDescent="0.25"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  <c r="AC620" s="83"/>
      <c r="AD620" s="83"/>
      <c r="AE620" s="83"/>
      <c r="AF620" s="83"/>
      <c r="AG620" s="83"/>
      <c r="AH620" s="83"/>
      <c r="AI620" s="83"/>
      <c r="AJ620" s="83"/>
      <c r="AK620" s="83"/>
      <c r="AL620" s="83"/>
      <c r="AM620" s="83"/>
      <c r="AN620" s="83"/>
      <c r="AO620" s="83"/>
      <c r="AP620" s="83"/>
      <c r="AQ620" s="83"/>
      <c r="AR620" s="83"/>
      <c r="AS620" s="83"/>
      <c r="AT620" s="83"/>
      <c r="AU620" s="83"/>
      <c r="AV620" s="83"/>
      <c r="AW620" s="83"/>
      <c r="AX620" s="83"/>
      <c r="AY620" s="83"/>
      <c r="AZ620" s="83"/>
      <c r="BA620" s="83"/>
      <c r="BB620" s="83"/>
      <c r="BC620" s="83"/>
      <c r="BD620" s="83"/>
      <c r="BE620" s="83"/>
      <c r="BF620" s="83"/>
      <c r="BG620" s="83"/>
      <c r="BH620" s="83"/>
      <c r="BI620" s="83"/>
      <c r="BJ620" s="83"/>
      <c r="BK620" s="83"/>
      <c r="BL620" s="83"/>
      <c r="BM620" s="83"/>
      <c r="BN620" s="83"/>
      <c r="BO620" s="83"/>
      <c r="BP620" s="83"/>
      <c r="BQ620" s="83"/>
      <c r="BR620" s="83"/>
      <c r="BS620" s="83"/>
      <c r="BT620" s="83"/>
    </row>
    <row r="621" spans="5:72" x14ac:dyDescent="0.25"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  <c r="AC621" s="83"/>
      <c r="AD621" s="83"/>
      <c r="AE621" s="83"/>
      <c r="AF621" s="83"/>
      <c r="AG621" s="83"/>
      <c r="AH621" s="83"/>
      <c r="AI621" s="83"/>
      <c r="AJ621" s="83"/>
      <c r="AK621" s="83"/>
      <c r="AL621" s="83"/>
      <c r="AM621" s="83"/>
      <c r="AN621" s="83"/>
      <c r="AO621" s="83"/>
      <c r="AP621" s="83"/>
      <c r="AQ621" s="83"/>
      <c r="AR621" s="83"/>
      <c r="AS621" s="83"/>
      <c r="AT621" s="83"/>
      <c r="AU621" s="83"/>
      <c r="AV621" s="83"/>
      <c r="AW621" s="83"/>
      <c r="AX621" s="83"/>
      <c r="AY621" s="83"/>
      <c r="AZ621" s="83"/>
      <c r="BA621" s="83"/>
      <c r="BB621" s="83"/>
      <c r="BC621" s="83"/>
      <c r="BD621" s="83"/>
      <c r="BE621" s="83"/>
      <c r="BF621" s="83"/>
      <c r="BG621" s="83"/>
      <c r="BH621" s="83"/>
      <c r="BI621" s="83"/>
      <c r="BJ621" s="83"/>
      <c r="BK621" s="83"/>
      <c r="BL621" s="83"/>
      <c r="BM621" s="83"/>
      <c r="BN621" s="83"/>
      <c r="BO621" s="83"/>
      <c r="BP621" s="83"/>
      <c r="BQ621" s="83"/>
      <c r="BR621" s="83"/>
      <c r="BS621" s="83"/>
      <c r="BT621" s="83"/>
    </row>
    <row r="622" spans="5:72" x14ac:dyDescent="0.25"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  <c r="AC622" s="83"/>
      <c r="AD622" s="83"/>
      <c r="AE622" s="83"/>
      <c r="AF622" s="83"/>
      <c r="AG622" s="83"/>
      <c r="AH622" s="83"/>
      <c r="AI622" s="83"/>
      <c r="AJ622" s="83"/>
      <c r="AK622" s="83"/>
      <c r="AL622" s="83"/>
      <c r="AM622" s="83"/>
      <c r="AN622" s="83"/>
      <c r="AO622" s="83"/>
      <c r="AP622" s="83"/>
      <c r="AQ622" s="83"/>
      <c r="AR622" s="83"/>
      <c r="AS622" s="83"/>
      <c r="AT622" s="83"/>
      <c r="AU622" s="83"/>
      <c r="AV622" s="83"/>
      <c r="AW622" s="83"/>
      <c r="AX622" s="83"/>
      <c r="AY622" s="83"/>
      <c r="AZ622" s="83"/>
      <c r="BA622" s="83"/>
      <c r="BB622" s="83"/>
      <c r="BC622" s="83"/>
      <c r="BD622" s="83"/>
      <c r="BE622" s="83"/>
      <c r="BF622" s="83"/>
      <c r="BG622" s="83"/>
      <c r="BH622" s="83"/>
      <c r="BI622" s="83"/>
      <c r="BJ622" s="83"/>
      <c r="BK622" s="83"/>
      <c r="BL622" s="83"/>
      <c r="BM622" s="83"/>
      <c r="BN622" s="83"/>
      <c r="BO622" s="83"/>
      <c r="BP622" s="83"/>
      <c r="BQ622" s="83"/>
      <c r="BR622" s="83"/>
      <c r="BS622" s="83"/>
      <c r="BT622" s="83"/>
    </row>
    <row r="623" spans="5:72" x14ac:dyDescent="0.25"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  <c r="AC623" s="83"/>
      <c r="AD623" s="83"/>
      <c r="AE623" s="83"/>
      <c r="AF623" s="83"/>
      <c r="AG623" s="83"/>
      <c r="AH623" s="83"/>
      <c r="AI623" s="83"/>
      <c r="AJ623" s="83"/>
      <c r="AK623" s="83"/>
      <c r="AL623" s="83"/>
      <c r="AM623" s="83"/>
      <c r="AN623" s="83"/>
      <c r="AO623" s="83"/>
      <c r="AP623" s="83"/>
      <c r="AQ623" s="83"/>
      <c r="AR623" s="83"/>
      <c r="AS623" s="83"/>
      <c r="AT623" s="83"/>
      <c r="AU623" s="83"/>
      <c r="AV623" s="83"/>
      <c r="AW623" s="83"/>
      <c r="AX623" s="83"/>
      <c r="AY623" s="83"/>
      <c r="AZ623" s="83"/>
      <c r="BA623" s="83"/>
      <c r="BB623" s="83"/>
      <c r="BC623" s="83"/>
      <c r="BD623" s="83"/>
      <c r="BE623" s="83"/>
      <c r="BF623" s="83"/>
      <c r="BG623" s="83"/>
      <c r="BH623" s="83"/>
      <c r="BI623" s="83"/>
      <c r="BJ623" s="83"/>
      <c r="BK623" s="83"/>
      <c r="BL623" s="83"/>
      <c r="BM623" s="83"/>
      <c r="BN623" s="83"/>
      <c r="BO623" s="83"/>
      <c r="BP623" s="83"/>
      <c r="BQ623" s="83"/>
      <c r="BR623" s="83"/>
      <c r="BS623" s="83"/>
      <c r="BT623" s="83"/>
    </row>
    <row r="624" spans="5:72" x14ac:dyDescent="0.25"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  <c r="AB624" s="83"/>
      <c r="AC624" s="83"/>
      <c r="AD624" s="83"/>
      <c r="AE624" s="83"/>
      <c r="AF624" s="83"/>
      <c r="AG624" s="83"/>
      <c r="AH624" s="83"/>
      <c r="AI624" s="83"/>
      <c r="AJ624" s="83"/>
      <c r="AK624" s="83"/>
      <c r="AL624" s="83"/>
      <c r="AM624" s="83"/>
      <c r="AN624" s="83"/>
      <c r="AO624" s="83"/>
      <c r="AP624" s="83"/>
      <c r="AQ624" s="83"/>
      <c r="AR624" s="83"/>
      <c r="AS624" s="83"/>
      <c r="AT624" s="83"/>
      <c r="AU624" s="83"/>
      <c r="AV624" s="83"/>
      <c r="AW624" s="83"/>
      <c r="AX624" s="83"/>
      <c r="AY624" s="83"/>
      <c r="AZ624" s="83"/>
      <c r="BA624" s="83"/>
      <c r="BB624" s="83"/>
      <c r="BC624" s="83"/>
      <c r="BD624" s="83"/>
      <c r="BE624" s="83"/>
      <c r="BF624" s="83"/>
      <c r="BG624" s="83"/>
      <c r="BH624" s="83"/>
      <c r="BI624" s="83"/>
      <c r="BJ624" s="83"/>
      <c r="BK624" s="83"/>
      <c r="BL624" s="83"/>
      <c r="BM624" s="83"/>
      <c r="BN624" s="83"/>
      <c r="BO624" s="83"/>
      <c r="BP624" s="83"/>
      <c r="BQ624" s="83"/>
      <c r="BR624" s="83"/>
      <c r="BS624" s="83"/>
      <c r="BT624" s="83"/>
    </row>
    <row r="625" spans="5:72" x14ac:dyDescent="0.25"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3"/>
      <c r="AB625" s="83"/>
      <c r="AC625" s="83"/>
      <c r="AD625" s="83"/>
      <c r="AE625" s="83"/>
      <c r="AF625" s="83"/>
      <c r="AG625" s="83"/>
      <c r="AH625" s="83"/>
      <c r="AI625" s="83"/>
      <c r="AJ625" s="83"/>
      <c r="AK625" s="83"/>
      <c r="AL625" s="83"/>
      <c r="AM625" s="83"/>
      <c r="AN625" s="83"/>
      <c r="AO625" s="83"/>
      <c r="AP625" s="83"/>
      <c r="AQ625" s="83"/>
      <c r="AR625" s="83"/>
      <c r="AS625" s="83"/>
      <c r="AT625" s="83"/>
      <c r="AU625" s="83"/>
      <c r="AV625" s="83"/>
      <c r="AW625" s="83"/>
      <c r="AX625" s="83"/>
      <c r="AY625" s="83"/>
      <c r="AZ625" s="83"/>
      <c r="BA625" s="83"/>
      <c r="BB625" s="83"/>
      <c r="BC625" s="83"/>
      <c r="BD625" s="83"/>
      <c r="BE625" s="83"/>
      <c r="BF625" s="83"/>
      <c r="BG625" s="83"/>
      <c r="BH625" s="83"/>
      <c r="BI625" s="83"/>
      <c r="BJ625" s="83"/>
      <c r="BK625" s="83"/>
      <c r="BL625" s="83"/>
      <c r="BM625" s="83"/>
      <c r="BN625" s="83"/>
      <c r="BO625" s="83"/>
      <c r="BP625" s="83"/>
      <c r="BQ625" s="83"/>
      <c r="BR625" s="83"/>
      <c r="BS625" s="83"/>
      <c r="BT625" s="83"/>
    </row>
    <row r="626" spans="5:72" x14ac:dyDescent="0.25"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  <c r="AB626" s="83"/>
      <c r="AC626" s="83"/>
      <c r="AD626" s="83"/>
      <c r="AE626" s="83"/>
      <c r="AF626" s="83"/>
      <c r="AG626" s="83"/>
      <c r="AH626" s="83"/>
      <c r="AI626" s="83"/>
      <c r="AJ626" s="83"/>
      <c r="AK626" s="83"/>
      <c r="AL626" s="83"/>
      <c r="AM626" s="83"/>
      <c r="AN626" s="83"/>
      <c r="AO626" s="83"/>
      <c r="AP626" s="83"/>
      <c r="AQ626" s="83"/>
      <c r="AR626" s="83"/>
      <c r="AS626" s="83"/>
      <c r="AT626" s="83"/>
      <c r="AU626" s="83"/>
      <c r="AV626" s="83"/>
      <c r="AW626" s="83"/>
      <c r="AX626" s="83"/>
      <c r="AY626" s="83"/>
      <c r="AZ626" s="83"/>
      <c r="BA626" s="83"/>
      <c r="BB626" s="83"/>
      <c r="BC626" s="83"/>
      <c r="BD626" s="83"/>
      <c r="BE626" s="83"/>
      <c r="BF626" s="83"/>
      <c r="BG626" s="83"/>
      <c r="BH626" s="83"/>
      <c r="BI626" s="83"/>
      <c r="BJ626" s="83"/>
      <c r="BK626" s="83"/>
      <c r="BL626" s="83"/>
      <c r="BM626" s="83"/>
      <c r="BN626" s="83"/>
      <c r="BO626" s="83"/>
      <c r="BP626" s="83"/>
      <c r="BQ626" s="83"/>
      <c r="BR626" s="83"/>
      <c r="BS626" s="83"/>
      <c r="BT626" s="83"/>
    </row>
    <row r="627" spans="5:72" x14ac:dyDescent="0.25"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3"/>
      <c r="AB627" s="83"/>
      <c r="AC627" s="83"/>
      <c r="AD627" s="83"/>
      <c r="AE627" s="83"/>
      <c r="AF627" s="83"/>
      <c r="AG627" s="83"/>
      <c r="AH627" s="83"/>
      <c r="AI627" s="83"/>
      <c r="AJ627" s="83"/>
      <c r="AK627" s="83"/>
      <c r="AL627" s="83"/>
      <c r="AM627" s="83"/>
      <c r="AN627" s="83"/>
      <c r="AO627" s="83"/>
      <c r="AP627" s="83"/>
      <c r="AQ627" s="83"/>
      <c r="AR627" s="83"/>
      <c r="AS627" s="83"/>
      <c r="AT627" s="83"/>
      <c r="AU627" s="83"/>
      <c r="AV627" s="83"/>
      <c r="AW627" s="83"/>
      <c r="AX627" s="83"/>
      <c r="AY627" s="83"/>
      <c r="AZ627" s="83"/>
      <c r="BA627" s="83"/>
      <c r="BB627" s="83"/>
      <c r="BC627" s="83"/>
      <c r="BD627" s="83"/>
      <c r="BE627" s="83"/>
      <c r="BF627" s="83"/>
      <c r="BG627" s="83"/>
      <c r="BH627" s="83"/>
      <c r="BI627" s="83"/>
      <c r="BJ627" s="83"/>
      <c r="BK627" s="83"/>
      <c r="BL627" s="83"/>
      <c r="BM627" s="83"/>
      <c r="BN627" s="83"/>
      <c r="BO627" s="83"/>
      <c r="BP627" s="83"/>
      <c r="BQ627" s="83"/>
      <c r="BR627" s="83"/>
      <c r="BS627" s="83"/>
      <c r="BT627" s="83"/>
    </row>
    <row r="628" spans="5:72" x14ac:dyDescent="0.25"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  <c r="AB628" s="83"/>
      <c r="AC628" s="83"/>
      <c r="AD628" s="83"/>
      <c r="AE628" s="83"/>
      <c r="AF628" s="83"/>
      <c r="AG628" s="83"/>
      <c r="AH628" s="83"/>
      <c r="AI628" s="83"/>
      <c r="AJ628" s="83"/>
      <c r="AK628" s="83"/>
      <c r="AL628" s="83"/>
      <c r="AM628" s="83"/>
      <c r="AN628" s="83"/>
      <c r="AO628" s="83"/>
      <c r="AP628" s="83"/>
      <c r="AQ628" s="83"/>
      <c r="AR628" s="83"/>
      <c r="AS628" s="83"/>
      <c r="AT628" s="83"/>
      <c r="AU628" s="83"/>
      <c r="AV628" s="83"/>
      <c r="AW628" s="83"/>
      <c r="AX628" s="83"/>
      <c r="AY628" s="83"/>
      <c r="AZ628" s="83"/>
      <c r="BA628" s="83"/>
      <c r="BB628" s="83"/>
      <c r="BC628" s="83"/>
      <c r="BD628" s="83"/>
      <c r="BE628" s="83"/>
      <c r="BF628" s="83"/>
      <c r="BG628" s="83"/>
      <c r="BH628" s="83"/>
      <c r="BI628" s="83"/>
      <c r="BJ628" s="83"/>
      <c r="BK628" s="83"/>
      <c r="BL628" s="83"/>
      <c r="BM628" s="83"/>
      <c r="BN628" s="83"/>
      <c r="BO628" s="83"/>
      <c r="BP628" s="83"/>
      <c r="BQ628" s="83"/>
      <c r="BR628" s="83"/>
      <c r="BS628" s="83"/>
      <c r="BT628" s="83"/>
    </row>
    <row r="629" spans="5:72" x14ac:dyDescent="0.25"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  <c r="AB629" s="83"/>
      <c r="AC629" s="83"/>
      <c r="AD629" s="83"/>
      <c r="AE629" s="83"/>
      <c r="AF629" s="83"/>
      <c r="AG629" s="83"/>
      <c r="AH629" s="83"/>
      <c r="AI629" s="83"/>
      <c r="AJ629" s="83"/>
      <c r="AK629" s="83"/>
      <c r="AL629" s="83"/>
      <c r="AM629" s="83"/>
      <c r="AN629" s="83"/>
      <c r="AO629" s="83"/>
      <c r="AP629" s="83"/>
      <c r="AQ629" s="83"/>
      <c r="AR629" s="83"/>
      <c r="AS629" s="83"/>
      <c r="AT629" s="83"/>
      <c r="AU629" s="83"/>
      <c r="AV629" s="83"/>
      <c r="AW629" s="83"/>
      <c r="AX629" s="83"/>
      <c r="AY629" s="83"/>
      <c r="AZ629" s="83"/>
      <c r="BA629" s="83"/>
      <c r="BB629" s="83"/>
      <c r="BC629" s="83"/>
      <c r="BD629" s="83"/>
      <c r="BE629" s="83"/>
      <c r="BF629" s="83"/>
      <c r="BG629" s="83"/>
      <c r="BH629" s="83"/>
      <c r="BI629" s="83"/>
      <c r="BJ629" s="83"/>
      <c r="BK629" s="83"/>
      <c r="BL629" s="83"/>
      <c r="BM629" s="83"/>
      <c r="BN629" s="83"/>
      <c r="BO629" s="83"/>
      <c r="BP629" s="83"/>
      <c r="BQ629" s="83"/>
      <c r="BR629" s="83"/>
      <c r="BS629" s="83"/>
      <c r="BT629" s="83"/>
    </row>
    <row r="630" spans="5:72" x14ac:dyDescent="0.25"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  <c r="AB630" s="83"/>
      <c r="AC630" s="83"/>
      <c r="AD630" s="83"/>
      <c r="AE630" s="83"/>
      <c r="AF630" s="83"/>
      <c r="AG630" s="83"/>
      <c r="AH630" s="83"/>
      <c r="AI630" s="83"/>
      <c r="AJ630" s="83"/>
      <c r="AK630" s="83"/>
      <c r="AL630" s="83"/>
      <c r="AM630" s="83"/>
      <c r="AN630" s="83"/>
      <c r="AO630" s="83"/>
      <c r="AP630" s="83"/>
      <c r="AQ630" s="83"/>
      <c r="AR630" s="83"/>
      <c r="AS630" s="83"/>
      <c r="AT630" s="83"/>
      <c r="AU630" s="83"/>
      <c r="AV630" s="83"/>
      <c r="AW630" s="83"/>
      <c r="AX630" s="83"/>
      <c r="AY630" s="83"/>
      <c r="AZ630" s="83"/>
      <c r="BA630" s="83"/>
      <c r="BB630" s="83"/>
      <c r="BC630" s="83"/>
      <c r="BD630" s="83"/>
      <c r="BE630" s="83"/>
      <c r="BF630" s="83"/>
      <c r="BG630" s="83"/>
      <c r="BH630" s="83"/>
      <c r="BI630" s="83"/>
      <c r="BJ630" s="83"/>
      <c r="BK630" s="83"/>
      <c r="BL630" s="83"/>
      <c r="BM630" s="83"/>
      <c r="BN630" s="83"/>
      <c r="BO630" s="83"/>
      <c r="BP630" s="83"/>
      <c r="BQ630" s="83"/>
      <c r="BR630" s="83"/>
      <c r="BS630" s="83"/>
      <c r="BT630" s="83"/>
    </row>
    <row r="631" spans="5:72" x14ac:dyDescent="0.25"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  <c r="AC631" s="83"/>
      <c r="AD631" s="83"/>
      <c r="AE631" s="83"/>
      <c r="AF631" s="83"/>
      <c r="AG631" s="83"/>
      <c r="AH631" s="83"/>
      <c r="AI631" s="83"/>
      <c r="AJ631" s="83"/>
      <c r="AK631" s="83"/>
      <c r="AL631" s="83"/>
      <c r="AM631" s="83"/>
      <c r="AN631" s="83"/>
      <c r="AO631" s="83"/>
      <c r="AP631" s="83"/>
      <c r="AQ631" s="83"/>
      <c r="AR631" s="83"/>
      <c r="AS631" s="83"/>
      <c r="AT631" s="83"/>
      <c r="AU631" s="83"/>
      <c r="AV631" s="83"/>
      <c r="AW631" s="83"/>
      <c r="AX631" s="83"/>
      <c r="AY631" s="83"/>
      <c r="AZ631" s="83"/>
      <c r="BA631" s="83"/>
      <c r="BB631" s="83"/>
      <c r="BC631" s="83"/>
      <c r="BD631" s="83"/>
      <c r="BE631" s="83"/>
      <c r="BF631" s="83"/>
      <c r="BG631" s="83"/>
      <c r="BH631" s="83"/>
      <c r="BI631" s="83"/>
      <c r="BJ631" s="83"/>
      <c r="BK631" s="83"/>
      <c r="BL631" s="83"/>
      <c r="BM631" s="83"/>
      <c r="BN631" s="83"/>
      <c r="BO631" s="83"/>
      <c r="BP631" s="83"/>
      <c r="BQ631" s="83"/>
      <c r="BR631" s="83"/>
      <c r="BS631" s="83"/>
      <c r="BT631" s="83"/>
    </row>
    <row r="632" spans="5:72" x14ac:dyDescent="0.25"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  <c r="AB632" s="83"/>
      <c r="AC632" s="83"/>
      <c r="AD632" s="83"/>
      <c r="AE632" s="83"/>
      <c r="AF632" s="83"/>
      <c r="AG632" s="83"/>
      <c r="AH632" s="83"/>
      <c r="AI632" s="83"/>
      <c r="AJ632" s="83"/>
      <c r="AK632" s="83"/>
      <c r="AL632" s="83"/>
      <c r="AM632" s="83"/>
      <c r="AN632" s="83"/>
      <c r="AO632" s="83"/>
      <c r="AP632" s="83"/>
      <c r="AQ632" s="83"/>
      <c r="AR632" s="83"/>
      <c r="AS632" s="83"/>
      <c r="AT632" s="83"/>
      <c r="AU632" s="83"/>
      <c r="AV632" s="83"/>
      <c r="AW632" s="83"/>
      <c r="AX632" s="83"/>
      <c r="AY632" s="83"/>
      <c r="AZ632" s="83"/>
      <c r="BA632" s="83"/>
      <c r="BB632" s="83"/>
      <c r="BC632" s="83"/>
      <c r="BD632" s="83"/>
      <c r="BE632" s="83"/>
      <c r="BF632" s="83"/>
      <c r="BG632" s="83"/>
      <c r="BH632" s="83"/>
      <c r="BI632" s="83"/>
      <c r="BJ632" s="83"/>
      <c r="BK632" s="83"/>
      <c r="BL632" s="83"/>
      <c r="BM632" s="83"/>
      <c r="BN632" s="83"/>
      <c r="BO632" s="83"/>
      <c r="BP632" s="83"/>
      <c r="BQ632" s="83"/>
      <c r="BR632" s="83"/>
      <c r="BS632" s="83"/>
      <c r="BT632" s="83"/>
    </row>
    <row r="633" spans="5:72" x14ac:dyDescent="0.25"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  <c r="AB633" s="83"/>
      <c r="AC633" s="83"/>
      <c r="AD633" s="83"/>
      <c r="AE633" s="83"/>
      <c r="AF633" s="83"/>
      <c r="AG633" s="83"/>
      <c r="AH633" s="83"/>
      <c r="AI633" s="83"/>
      <c r="AJ633" s="83"/>
      <c r="AK633" s="83"/>
      <c r="AL633" s="83"/>
      <c r="AM633" s="83"/>
      <c r="AN633" s="83"/>
      <c r="AO633" s="83"/>
      <c r="AP633" s="83"/>
      <c r="AQ633" s="83"/>
      <c r="AR633" s="83"/>
      <c r="AS633" s="83"/>
      <c r="AT633" s="83"/>
      <c r="AU633" s="83"/>
      <c r="AV633" s="83"/>
      <c r="AW633" s="83"/>
      <c r="AX633" s="83"/>
      <c r="AY633" s="83"/>
      <c r="AZ633" s="83"/>
      <c r="BA633" s="83"/>
      <c r="BB633" s="83"/>
      <c r="BC633" s="83"/>
      <c r="BD633" s="83"/>
      <c r="BE633" s="83"/>
      <c r="BF633" s="83"/>
      <c r="BG633" s="83"/>
      <c r="BH633" s="83"/>
      <c r="BI633" s="83"/>
      <c r="BJ633" s="83"/>
      <c r="BK633" s="83"/>
      <c r="BL633" s="83"/>
      <c r="BM633" s="83"/>
      <c r="BN633" s="83"/>
      <c r="BO633" s="83"/>
      <c r="BP633" s="83"/>
      <c r="BQ633" s="83"/>
      <c r="BR633" s="83"/>
      <c r="BS633" s="83"/>
      <c r="BT633" s="83"/>
    </row>
    <row r="634" spans="5:72" x14ac:dyDescent="0.25"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3"/>
      <c r="AB634" s="83"/>
      <c r="AC634" s="83"/>
      <c r="AD634" s="83"/>
      <c r="AE634" s="83"/>
      <c r="AF634" s="83"/>
      <c r="AG634" s="83"/>
      <c r="AH634" s="83"/>
      <c r="AI634" s="83"/>
      <c r="AJ634" s="83"/>
      <c r="AK634" s="83"/>
      <c r="AL634" s="83"/>
      <c r="AM634" s="83"/>
      <c r="AN634" s="83"/>
      <c r="AO634" s="83"/>
      <c r="AP634" s="83"/>
      <c r="AQ634" s="83"/>
      <c r="AR634" s="83"/>
      <c r="AS634" s="83"/>
      <c r="AT634" s="83"/>
      <c r="AU634" s="83"/>
      <c r="AV634" s="83"/>
      <c r="AW634" s="83"/>
      <c r="AX634" s="83"/>
      <c r="AY634" s="83"/>
      <c r="AZ634" s="83"/>
      <c r="BA634" s="83"/>
      <c r="BB634" s="83"/>
      <c r="BC634" s="83"/>
      <c r="BD634" s="83"/>
      <c r="BE634" s="83"/>
      <c r="BF634" s="83"/>
      <c r="BG634" s="83"/>
      <c r="BH634" s="83"/>
      <c r="BI634" s="83"/>
      <c r="BJ634" s="83"/>
      <c r="BK634" s="83"/>
      <c r="BL634" s="83"/>
      <c r="BM634" s="83"/>
      <c r="BN634" s="83"/>
      <c r="BO634" s="83"/>
      <c r="BP634" s="83"/>
      <c r="BQ634" s="83"/>
      <c r="BR634" s="83"/>
      <c r="BS634" s="83"/>
      <c r="BT634" s="83"/>
    </row>
    <row r="635" spans="5:72" x14ac:dyDescent="0.25"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  <c r="AC635" s="83"/>
      <c r="AD635" s="83"/>
      <c r="AE635" s="83"/>
      <c r="AF635" s="83"/>
      <c r="AG635" s="83"/>
      <c r="AH635" s="83"/>
      <c r="AI635" s="83"/>
      <c r="AJ635" s="83"/>
      <c r="AK635" s="83"/>
      <c r="AL635" s="83"/>
      <c r="AM635" s="83"/>
      <c r="AN635" s="83"/>
      <c r="AO635" s="83"/>
      <c r="AP635" s="83"/>
      <c r="AQ635" s="83"/>
      <c r="AR635" s="83"/>
      <c r="AS635" s="83"/>
      <c r="AT635" s="83"/>
      <c r="AU635" s="83"/>
      <c r="AV635" s="83"/>
      <c r="AW635" s="83"/>
      <c r="AX635" s="83"/>
      <c r="AY635" s="83"/>
      <c r="AZ635" s="83"/>
      <c r="BA635" s="83"/>
      <c r="BB635" s="83"/>
      <c r="BC635" s="83"/>
      <c r="BD635" s="83"/>
      <c r="BE635" s="83"/>
      <c r="BF635" s="83"/>
      <c r="BG635" s="83"/>
      <c r="BH635" s="83"/>
      <c r="BI635" s="83"/>
      <c r="BJ635" s="83"/>
      <c r="BK635" s="83"/>
      <c r="BL635" s="83"/>
      <c r="BM635" s="83"/>
      <c r="BN635" s="83"/>
      <c r="BO635" s="83"/>
      <c r="BP635" s="83"/>
      <c r="BQ635" s="83"/>
      <c r="BR635" s="83"/>
      <c r="BS635" s="83"/>
      <c r="BT635" s="83"/>
    </row>
    <row r="636" spans="5:72" x14ac:dyDescent="0.25"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  <c r="AB636" s="83"/>
      <c r="AC636" s="83"/>
      <c r="AD636" s="83"/>
      <c r="AE636" s="83"/>
      <c r="AF636" s="83"/>
      <c r="AG636" s="83"/>
      <c r="AH636" s="83"/>
      <c r="AI636" s="83"/>
      <c r="AJ636" s="83"/>
      <c r="AK636" s="83"/>
      <c r="AL636" s="83"/>
      <c r="AM636" s="83"/>
      <c r="AN636" s="83"/>
      <c r="AO636" s="83"/>
      <c r="AP636" s="83"/>
      <c r="AQ636" s="83"/>
      <c r="AR636" s="83"/>
      <c r="AS636" s="83"/>
      <c r="AT636" s="83"/>
      <c r="AU636" s="83"/>
      <c r="AV636" s="83"/>
      <c r="AW636" s="83"/>
      <c r="AX636" s="83"/>
      <c r="AY636" s="83"/>
      <c r="AZ636" s="83"/>
      <c r="BA636" s="83"/>
      <c r="BB636" s="83"/>
      <c r="BC636" s="83"/>
      <c r="BD636" s="83"/>
      <c r="BE636" s="83"/>
      <c r="BF636" s="83"/>
      <c r="BG636" s="83"/>
      <c r="BH636" s="83"/>
      <c r="BI636" s="83"/>
      <c r="BJ636" s="83"/>
      <c r="BK636" s="83"/>
      <c r="BL636" s="83"/>
      <c r="BM636" s="83"/>
      <c r="BN636" s="83"/>
      <c r="BO636" s="83"/>
      <c r="BP636" s="83"/>
      <c r="BQ636" s="83"/>
      <c r="BR636" s="83"/>
      <c r="BS636" s="83"/>
      <c r="BT636" s="83"/>
    </row>
    <row r="637" spans="5:72" x14ac:dyDescent="0.25"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  <c r="AC637" s="83"/>
      <c r="AD637" s="83"/>
      <c r="AE637" s="83"/>
      <c r="AF637" s="83"/>
      <c r="AG637" s="83"/>
      <c r="AH637" s="83"/>
      <c r="AI637" s="83"/>
      <c r="AJ637" s="83"/>
      <c r="AK637" s="83"/>
      <c r="AL637" s="83"/>
      <c r="AM637" s="83"/>
      <c r="AN637" s="83"/>
      <c r="AO637" s="83"/>
      <c r="AP637" s="83"/>
      <c r="AQ637" s="83"/>
      <c r="AR637" s="83"/>
      <c r="AS637" s="83"/>
      <c r="AT637" s="83"/>
      <c r="AU637" s="83"/>
      <c r="AV637" s="83"/>
      <c r="AW637" s="83"/>
      <c r="AX637" s="83"/>
      <c r="AY637" s="83"/>
      <c r="AZ637" s="83"/>
      <c r="BA637" s="83"/>
      <c r="BB637" s="83"/>
      <c r="BC637" s="83"/>
      <c r="BD637" s="83"/>
      <c r="BE637" s="83"/>
      <c r="BF637" s="83"/>
      <c r="BG637" s="83"/>
      <c r="BH637" s="83"/>
      <c r="BI637" s="83"/>
      <c r="BJ637" s="83"/>
      <c r="BK637" s="83"/>
      <c r="BL637" s="83"/>
      <c r="BM637" s="83"/>
      <c r="BN637" s="83"/>
      <c r="BO637" s="83"/>
      <c r="BP637" s="83"/>
      <c r="BQ637" s="83"/>
      <c r="BR637" s="83"/>
      <c r="BS637" s="83"/>
      <c r="BT637" s="83"/>
    </row>
    <row r="638" spans="5:72" x14ac:dyDescent="0.25"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  <c r="AC638" s="83"/>
      <c r="AD638" s="83"/>
      <c r="AE638" s="83"/>
      <c r="AF638" s="83"/>
      <c r="AG638" s="83"/>
      <c r="AH638" s="83"/>
      <c r="AI638" s="83"/>
      <c r="AJ638" s="83"/>
      <c r="AK638" s="83"/>
      <c r="AL638" s="83"/>
      <c r="AM638" s="83"/>
      <c r="AN638" s="83"/>
      <c r="AO638" s="83"/>
      <c r="AP638" s="83"/>
      <c r="AQ638" s="83"/>
      <c r="AR638" s="83"/>
      <c r="AS638" s="83"/>
      <c r="AT638" s="83"/>
      <c r="AU638" s="83"/>
      <c r="AV638" s="83"/>
      <c r="AW638" s="83"/>
      <c r="AX638" s="83"/>
      <c r="AY638" s="83"/>
      <c r="AZ638" s="83"/>
      <c r="BA638" s="83"/>
      <c r="BB638" s="83"/>
      <c r="BC638" s="83"/>
      <c r="BD638" s="83"/>
      <c r="BE638" s="83"/>
      <c r="BF638" s="83"/>
      <c r="BG638" s="83"/>
      <c r="BH638" s="83"/>
      <c r="BI638" s="83"/>
      <c r="BJ638" s="83"/>
      <c r="BK638" s="83"/>
      <c r="BL638" s="83"/>
      <c r="BM638" s="83"/>
      <c r="BN638" s="83"/>
      <c r="BO638" s="83"/>
      <c r="BP638" s="83"/>
      <c r="BQ638" s="83"/>
      <c r="BR638" s="83"/>
      <c r="BS638" s="83"/>
      <c r="BT638" s="83"/>
    </row>
    <row r="639" spans="5:72" x14ac:dyDescent="0.25"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  <c r="AC639" s="83"/>
      <c r="AD639" s="83"/>
      <c r="AE639" s="83"/>
      <c r="AF639" s="83"/>
      <c r="AG639" s="83"/>
      <c r="AH639" s="83"/>
      <c r="AI639" s="83"/>
      <c r="AJ639" s="83"/>
      <c r="AK639" s="83"/>
      <c r="AL639" s="83"/>
      <c r="AM639" s="83"/>
      <c r="AN639" s="83"/>
      <c r="AO639" s="83"/>
      <c r="AP639" s="83"/>
      <c r="AQ639" s="83"/>
      <c r="AR639" s="83"/>
      <c r="AS639" s="83"/>
      <c r="AT639" s="83"/>
      <c r="AU639" s="83"/>
      <c r="AV639" s="83"/>
      <c r="AW639" s="83"/>
      <c r="AX639" s="83"/>
      <c r="AY639" s="83"/>
      <c r="AZ639" s="83"/>
      <c r="BA639" s="83"/>
      <c r="BB639" s="83"/>
      <c r="BC639" s="83"/>
      <c r="BD639" s="83"/>
      <c r="BE639" s="83"/>
      <c r="BF639" s="83"/>
      <c r="BG639" s="83"/>
      <c r="BH639" s="83"/>
      <c r="BI639" s="83"/>
      <c r="BJ639" s="83"/>
      <c r="BK639" s="83"/>
      <c r="BL639" s="83"/>
      <c r="BM639" s="83"/>
      <c r="BN639" s="83"/>
      <c r="BO639" s="83"/>
      <c r="BP639" s="83"/>
      <c r="BQ639" s="83"/>
      <c r="BR639" s="83"/>
      <c r="BS639" s="83"/>
      <c r="BT639" s="83"/>
    </row>
    <row r="640" spans="5:72" x14ac:dyDescent="0.25"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  <c r="AC640" s="83"/>
      <c r="AD640" s="83"/>
      <c r="AE640" s="83"/>
      <c r="AF640" s="83"/>
      <c r="AG640" s="83"/>
      <c r="AH640" s="83"/>
      <c r="AI640" s="83"/>
      <c r="AJ640" s="83"/>
      <c r="AK640" s="83"/>
      <c r="AL640" s="83"/>
      <c r="AM640" s="83"/>
      <c r="AN640" s="83"/>
      <c r="AO640" s="83"/>
      <c r="AP640" s="83"/>
      <c r="AQ640" s="83"/>
      <c r="AR640" s="83"/>
      <c r="AS640" s="83"/>
      <c r="AT640" s="83"/>
      <c r="AU640" s="83"/>
      <c r="AV640" s="83"/>
      <c r="AW640" s="83"/>
      <c r="AX640" s="83"/>
      <c r="AY640" s="83"/>
      <c r="AZ640" s="83"/>
      <c r="BA640" s="83"/>
      <c r="BB640" s="83"/>
      <c r="BC640" s="83"/>
      <c r="BD640" s="83"/>
      <c r="BE640" s="83"/>
      <c r="BF640" s="83"/>
      <c r="BG640" s="83"/>
      <c r="BH640" s="83"/>
      <c r="BI640" s="83"/>
      <c r="BJ640" s="83"/>
      <c r="BK640" s="83"/>
      <c r="BL640" s="83"/>
      <c r="BM640" s="83"/>
      <c r="BN640" s="83"/>
      <c r="BO640" s="83"/>
      <c r="BP640" s="83"/>
      <c r="BQ640" s="83"/>
      <c r="BR640" s="83"/>
      <c r="BS640" s="83"/>
      <c r="BT640" s="83"/>
    </row>
    <row r="641" spans="5:72" x14ac:dyDescent="0.25"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  <c r="AC641" s="83"/>
      <c r="AD641" s="83"/>
      <c r="AE641" s="83"/>
      <c r="AF641" s="83"/>
      <c r="AG641" s="83"/>
      <c r="AH641" s="83"/>
      <c r="AI641" s="83"/>
      <c r="AJ641" s="83"/>
      <c r="AK641" s="83"/>
      <c r="AL641" s="83"/>
      <c r="AM641" s="83"/>
      <c r="AN641" s="83"/>
      <c r="AO641" s="83"/>
      <c r="AP641" s="83"/>
      <c r="AQ641" s="83"/>
      <c r="AR641" s="83"/>
      <c r="AS641" s="83"/>
      <c r="AT641" s="83"/>
      <c r="AU641" s="83"/>
      <c r="AV641" s="83"/>
      <c r="AW641" s="83"/>
      <c r="AX641" s="83"/>
      <c r="AY641" s="83"/>
      <c r="AZ641" s="83"/>
      <c r="BA641" s="83"/>
      <c r="BB641" s="83"/>
      <c r="BC641" s="83"/>
      <c r="BD641" s="83"/>
      <c r="BE641" s="83"/>
      <c r="BF641" s="83"/>
      <c r="BG641" s="83"/>
      <c r="BH641" s="83"/>
      <c r="BI641" s="83"/>
      <c r="BJ641" s="83"/>
      <c r="BK641" s="83"/>
      <c r="BL641" s="83"/>
      <c r="BM641" s="83"/>
      <c r="BN641" s="83"/>
      <c r="BO641" s="83"/>
      <c r="BP641" s="83"/>
      <c r="BQ641" s="83"/>
      <c r="BR641" s="83"/>
      <c r="BS641" s="83"/>
      <c r="BT641" s="83"/>
    </row>
    <row r="642" spans="5:72" x14ac:dyDescent="0.25"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  <c r="AC642" s="83"/>
      <c r="AD642" s="83"/>
      <c r="AE642" s="83"/>
      <c r="AF642" s="83"/>
      <c r="AG642" s="83"/>
      <c r="AH642" s="83"/>
      <c r="AI642" s="83"/>
      <c r="AJ642" s="83"/>
      <c r="AK642" s="83"/>
      <c r="AL642" s="83"/>
      <c r="AM642" s="83"/>
      <c r="AN642" s="83"/>
      <c r="AO642" s="83"/>
      <c r="AP642" s="83"/>
      <c r="AQ642" s="83"/>
      <c r="AR642" s="83"/>
      <c r="AS642" s="83"/>
      <c r="AT642" s="83"/>
      <c r="AU642" s="83"/>
      <c r="AV642" s="83"/>
      <c r="AW642" s="83"/>
      <c r="AX642" s="83"/>
      <c r="AY642" s="83"/>
      <c r="AZ642" s="83"/>
      <c r="BA642" s="83"/>
      <c r="BB642" s="83"/>
      <c r="BC642" s="83"/>
      <c r="BD642" s="83"/>
      <c r="BE642" s="83"/>
      <c r="BF642" s="83"/>
      <c r="BG642" s="83"/>
      <c r="BH642" s="83"/>
      <c r="BI642" s="83"/>
      <c r="BJ642" s="83"/>
      <c r="BK642" s="83"/>
      <c r="BL642" s="83"/>
      <c r="BM642" s="83"/>
      <c r="BN642" s="83"/>
      <c r="BO642" s="83"/>
      <c r="BP642" s="83"/>
      <c r="BQ642" s="83"/>
      <c r="BR642" s="83"/>
      <c r="BS642" s="83"/>
      <c r="BT642" s="83"/>
    </row>
    <row r="643" spans="5:72" x14ac:dyDescent="0.25"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  <c r="AC643" s="83"/>
      <c r="AD643" s="83"/>
      <c r="AE643" s="83"/>
      <c r="AF643" s="83"/>
      <c r="AG643" s="83"/>
      <c r="AH643" s="83"/>
      <c r="AI643" s="83"/>
      <c r="AJ643" s="83"/>
      <c r="AK643" s="83"/>
      <c r="AL643" s="83"/>
      <c r="AM643" s="83"/>
      <c r="AN643" s="83"/>
      <c r="AO643" s="83"/>
      <c r="AP643" s="83"/>
      <c r="AQ643" s="83"/>
      <c r="AR643" s="83"/>
      <c r="AS643" s="83"/>
      <c r="AT643" s="83"/>
      <c r="AU643" s="83"/>
      <c r="AV643" s="83"/>
      <c r="AW643" s="83"/>
      <c r="AX643" s="83"/>
      <c r="AY643" s="83"/>
      <c r="AZ643" s="83"/>
      <c r="BA643" s="83"/>
      <c r="BB643" s="83"/>
      <c r="BC643" s="83"/>
      <c r="BD643" s="83"/>
      <c r="BE643" s="83"/>
      <c r="BF643" s="83"/>
      <c r="BG643" s="83"/>
      <c r="BH643" s="83"/>
      <c r="BI643" s="83"/>
      <c r="BJ643" s="83"/>
      <c r="BK643" s="83"/>
      <c r="BL643" s="83"/>
      <c r="BM643" s="83"/>
      <c r="BN643" s="83"/>
      <c r="BO643" s="83"/>
      <c r="BP643" s="83"/>
      <c r="BQ643" s="83"/>
      <c r="BR643" s="83"/>
      <c r="BS643" s="83"/>
      <c r="BT643" s="83"/>
    </row>
    <row r="644" spans="5:72" x14ac:dyDescent="0.25"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  <c r="AC644" s="83"/>
      <c r="AD644" s="83"/>
      <c r="AE644" s="83"/>
      <c r="AF644" s="83"/>
      <c r="AG644" s="83"/>
      <c r="AH644" s="83"/>
      <c r="AI644" s="83"/>
      <c r="AJ644" s="83"/>
      <c r="AK644" s="83"/>
      <c r="AL644" s="83"/>
      <c r="AM644" s="83"/>
      <c r="AN644" s="83"/>
      <c r="AO644" s="83"/>
      <c r="AP644" s="83"/>
      <c r="AQ644" s="83"/>
      <c r="AR644" s="83"/>
      <c r="AS644" s="83"/>
      <c r="AT644" s="83"/>
      <c r="AU644" s="83"/>
      <c r="AV644" s="83"/>
      <c r="AW644" s="83"/>
      <c r="AX644" s="83"/>
      <c r="AY644" s="83"/>
      <c r="AZ644" s="83"/>
      <c r="BA644" s="83"/>
      <c r="BB644" s="83"/>
      <c r="BC644" s="83"/>
      <c r="BD644" s="83"/>
      <c r="BE644" s="83"/>
      <c r="BF644" s="83"/>
      <c r="BG644" s="83"/>
      <c r="BH644" s="83"/>
      <c r="BI644" s="83"/>
      <c r="BJ644" s="83"/>
      <c r="BK644" s="83"/>
      <c r="BL644" s="83"/>
      <c r="BM644" s="83"/>
      <c r="BN644" s="83"/>
      <c r="BO644" s="83"/>
      <c r="BP644" s="83"/>
      <c r="BQ644" s="83"/>
      <c r="BR644" s="83"/>
      <c r="BS644" s="83"/>
      <c r="BT644" s="83"/>
    </row>
    <row r="645" spans="5:72" x14ac:dyDescent="0.25"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  <c r="AC645" s="83"/>
      <c r="AD645" s="83"/>
      <c r="AE645" s="83"/>
      <c r="AF645" s="83"/>
      <c r="AG645" s="83"/>
      <c r="AH645" s="83"/>
      <c r="AI645" s="83"/>
      <c r="AJ645" s="83"/>
      <c r="AK645" s="83"/>
      <c r="AL645" s="83"/>
      <c r="AM645" s="83"/>
      <c r="AN645" s="83"/>
      <c r="AO645" s="83"/>
      <c r="AP645" s="83"/>
      <c r="AQ645" s="83"/>
      <c r="AR645" s="83"/>
      <c r="AS645" s="83"/>
      <c r="AT645" s="83"/>
      <c r="AU645" s="83"/>
      <c r="AV645" s="83"/>
      <c r="AW645" s="83"/>
      <c r="AX645" s="83"/>
      <c r="AY645" s="83"/>
      <c r="AZ645" s="83"/>
      <c r="BA645" s="83"/>
      <c r="BB645" s="83"/>
      <c r="BC645" s="83"/>
      <c r="BD645" s="83"/>
      <c r="BE645" s="83"/>
      <c r="BF645" s="83"/>
      <c r="BG645" s="83"/>
      <c r="BH645" s="83"/>
      <c r="BI645" s="83"/>
      <c r="BJ645" s="83"/>
      <c r="BK645" s="83"/>
      <c r="BL645" s="83"/>
      <c r="BM645" s="83"/>
      <c r="BN645" s="83"/>
      <c r="BO645" s="83"/>
      <c r="BP645" s="83"/>
      <c r="BQ645" s="83"/>
      <c r="BR645" s="83"/>
      <c r="BS645" s="83"/>
      <c r="BT645" s="83"/>
    </row>
    <row r="646" spans="5:72" x14ac:dyDescent="0.25"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  <c r="AC646" s="83"/>
      <c r="AD646" s="83"/>
      <c r="AE646" s="83"/>
      <c r="AF646" s="83"/>
      <c r="AG646" s="83"/>
      <c r="AH646" s="83"/>
      <c r="AI646" s="83"/>
      <c r="AJ646" s="83"/>
      <c r="AK646" s="83"/>
      <c r="AL646" s="83"/>
      <c r="AM646" s="83"/>
      <c r="AN646" s="83"/>
      <c r="AO646" s="83"/>
      <c r="AP646" s="83"/>
      <c r="AQ646" s="83"/>
      <c r="AR646" s="83"/>
      <c r="AS646" s="83"/>
      <c r="AT646" s="83"/>
      <c r="AU646" s="83"/>
      <c r="AV646" s="83"/>
      <c r="AW646" s="83"/>
      <c r="AX646" s="83"/>
      <c r="AY646" s="83"/>
      <c r="AZ646" s="83"/>
      <c r="BA646" s="83"/>
      <c r="BB646" s="83"/>
      <c r="BC646" s="83"/>
      <c r="BD646" s="83"/>
      <c r="BE646" s="83"/>
      <c r="BF646" s="83"/>
      <c r="BG646" s="83"/>
      <c r="BH646" s="83"/>
      <c r="BI646" s="83"/>
      <c r="BJ646" s="83"/>
      <c r="BK646" s="83"/>
      <c r="BL646" s="83"/>
      <c r="BM646" s="83"/>
      <c r="BN646" s="83"/>
      <c r="BO646" s="83"/>
      <c r="BP646" s="83"/>
      <c r="BQ646" s="83"/>
      <c r="BR646" s="83"/>
      <c r="BS646" s="83"/>
      <c r="BT646" s="83"/>
    </row>
    <row r="647" spans="5:72" x14ac:dyDescent="0.25"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  <c r="AC647" s="83"/>
      <c r="AD647" s="83"/>
      <c r="AE647" s="83"/>
      <c r="AF647" s="83"/>
      <c r="AG647" s="83"/>
      <c r="AH647" s="83"/>
      <c r="AI647" s="83"/>
      <c r="AJ647" s="83"/>
      <c r="AK647" s="83"/>
      <c r="AL647" s="83"/>
      <c r="AM647" s="83"/>
      <c r="AN647" s="83"/>
      <c r="AO647" s="83"/>
      <c r="AP647" s="83"/>
      <c r="AQ647" s="83"/>
      <c r="AR647" s="83"/>
      <c r="AS647" s="83"/>
      <c r="AT647" s="83"/>
      <c r="AU647" s="83"/>
      <c r="AV647" s="83"/>
      <c r="AW647" s="83"/>
      <c r="AX647" s="83"/>
      <c r="AY647" s="83"/>
      <c r="AZ647" s="83"/>
      <c r="BA647" s="83"/>
      <c r="BB647" s="83"/>
      <c r="BC647" s="83"/>
      <c r="BD647" s="83"/>
      <c r="BE647" s="83"/>
      <c r="BF647" s="83"/>
      <c r="BG647" s="83"/>
      <c r="BH647" s="83"/>
      <c r="BI647" s="83"/>
      <c r="BJ647" s="83"/>
      <c r="BK647" s="83"/>
      <c r="BL647" s="83"/>
      <c r="BM647" s="83"/>
      <c r="BN647" s="83"/>
      <c r="BO647" s="83"/>
      <c r="BP647" s="83"/>
      <c r="BQ647" s="83"/>
      <c r="BR647" s="83"/>
      <c r="BS647" s="83"/>
      <c r="BT647" s="83"/>
    </row>
    <row r="648" spans="5:72" x14ac:dyDescent="0.25"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  <c r="AC648" s="83"/>
      <c r="AD648" s="83"/>
      <c r="AE648" s="83"/>
      <c r="AF648" s="83"/>
      <c r="AG648" s="83"/>
      <c r="AH648" s="83"/>
      <c r="AI648" s="83"/>
      <c r="AJ648" s="83"/>
      <c r="AK648" s="83"/>
      <c r="AL648" s="83"/>
      <c r="AM648" s="83"/>
      <c r="AN648" s="83"/>
      <c r="AO648" s="83"/>
      <c r="AP648" s="83"/>
      <c r="AQ648" s="83"/>
      <c r="AR648" s="83"/>
      <c r="AS648" s="83"/>
      <c r="AT648" s="83"/>
      <c r="AU648" s="83"/>
      <c r="AV648" s="83"/>
      <c r="AW648" s="83"/>
      <c r="AX648" s="83"/>
      <c r="AY648" s="83"/>
      <c r="AZ648" s="83"/>
      <c r="BA648" s="83"/>
      <c r="BB648" s="83"/>
      <c r="BC648" s="83"/>
      <c r="BD648" s="83"/>
      <c r="BE648" s="83"/>
      <c r="BF648" s="83"/>
      <c r="BG648" s="83"/>
      <c r="BH648" s="83"/>
      <c r="BI648" s="83"/>
      <c r="BJ648" s="83"/>
      <c r="BK648" s="83"/>
      <c r="BL648" s="83"/>
      <c r="BM648" s="83"/>
      <c r="BN648" s="83"/>
      <c r="BO648" s="83"/>
      <c r="BP648" s="83"/>
      <c r="BQ648" s="83"/>
      <c r="BR648" s="83"/>
      <c r="BS648" s="83"/>
      <c r="BT648" s="83"/>
    </row>
    <row r="649" spans="5:72" x14ac:dyDescent="0.25"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  <c r="AC649" s="83"/>
      <c r="AD649" s="83"/>
      <c r="AE649" s="83"/>
      <c r="AF649" s="83"/>
      <c r="AG649" s="83"/>
      <c r="AH649" s="83"/>
      <c r="AI649" s="83"/>
      <c r="AJ649" s="83"/>
      <c r="AK649" s="83"/>
      <c r="AL649" s="83"/>
      <c r="AM649" s="83"/>
      <c r="AN649" s="83"/>
      <c r="AO649" s="83"/>
      <c r="AP649" s="83"/>
      <c r="AQ649" s="83"/>
      <c r="AR649" s="83"/>
      <c r="AS649" s="83"/>
      <c r="AT649" s="83"/>
      <c r="AU649" s="83"/>
      <c r="AV649" s="83"/>
      <c r="AW649" s="83"/>
      <c r="AX649" s="83"/>
      <c r="AY649" s="83"/>
      <c r="AZ649" s="83"/>
      <c r="BA649" s="83"/>
      <c r="BB649" s="83"/>
      <c r="BC649" s="83"/>
      <c r="BD649" s="83"/>
      <c r="BE649" s="83"/>
      <c r="BF649" s="83"/>
      <c r="BG649" s="83"/>
      <c r="BH649" s="83"/>
      <c r="BI649" s="83"/>
      <c r="BJ649" s="83"/>
      <c r="BK649" s="83"/>
      <c r="BL649" s="83"/>
      <c r="BM649" s="83"/>
      <c r="BN649" s="83"/>
      <c r="BO649" s="83"/>
      <c r="BP649" s="83"/>
      <c r="BQ649" s="83"/>
      <c r="BR649" s="83"/>
      <c r="BS649" s="83"/>
      <c r="BT649" s="83"/>
    </row>
    <row r="650" spans="5:72" x14ac:dyDescent="0.25"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  <c r="AC650" s="83"/>
      <c r="AD650" s="83"/>
      <c r="AE650" s="83"/>
      <c r="AF650" s="83"/>
      <c r="AG650" s="83"/>
      <c r="AH650" s="83"/>
      <c r="AI650" s="83"/>
      <c r="AJ650" s="83"/>
      <c r="AK650" s="83"/>
      <c r="AL650" s="83"/>
      <c r="AM650" s="83"/>
      <c r="AN650" s="83"/>
      <c r="AO650" s="83"/>
      <c r="AP650" s="83"/>
      <c r="AQ650" s="83"/>
      <c r="AR650" s="83"/>
      <c r="AS650" s="83"/>
      <c r="AT650" s="83"/>
      <c r="AU650" s="83"/>
      <c r="AV650" s="83"/>
      <c r="AW650" s="83"/>
      <c r="AX650" s="83"/>
      <c r="AY650" s="83"/>
      <c r="AZ650" s="83"/>
      <c r="BA650" s="83"/>
      <c r="BB650" s="83"/>
      <c r="BC650" s="83"/>
      <c r="BD650" s="83"/>
      <c r="BE650" s="83"/>
      <c r="BF650" s="83"/>
      <c r="BG650" s="83"/>
      <c r="BH650" s="83"/>
      <c r="BI650" s="83"/>
      <c r="BJ650" s="83"/>
      <c r="BK650" s="83"/>
      <c r="BL650" s="83"/>
      <c r="BM650" s="83"/>
      <c r="BN650" s="83"/>
      <c r="BO650" s="83"/>
      <c r="BP650" s="83"/>
      <c r="BQ650" s="83"/>
      <c r="BR650" s="83"/>
      <c r="BS650" s="83"/>
      <c r="BT650" s="83"/>
    </row>
    <row r="651" spans="5:72" x14ac:dyDescent="0.25"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  <c r="AC651" s="83"/>
      <c r="AD651" s="83"/>
      <c r="AE651" s="83"/>
      <c r="AF651" s="83"/>
      <c r="AG651" s="83"/>
      <c r="AH651" s="83"/>
      <c r="AI651" s="83"/>
      <c r="AJ651" s="83"/>
      <c r="AK651" s="83"/>
      <c r="AL651" s="83"/>
      <c r="AM651" s="83"/>
      <c r="AN651" s="83"/>
      <c r="AO651" s="83"/>
      <c r="AP651" s="83"/>
      <c r="AQ651" s="83"/>
      <c r="AR651" s="83"/>
      <c r="AS651" s="83"/>
      <c r="AT651" s="83"/>
      <c r="AU651" s="83"/>
      <c r="AV651" s="83"/>
      <c r="AW651" s="83"/>
      <c r="AX651" s="83"/>
      <c r="AY651" s="83"/>
      <c r="AZ651" s="83"/>
      <c r="BA651" s="83"/>
      <c r="BB651" s="83"/>
      <c r="BC651" s="83"/>
      <c r="BD651" s="83"/>
      <c r="BE651" s="83"/>
      <c r="BF651" s="83"/>
      <c r="BG651" s="83"/>
      <c r="BH651" s="83"/>
      <c r="BI651" s="83"/>
      <c r="BJ651" s="83"/>
      <c r="BK651" s="83"/>
      <c r="BL651" s="83"/>
      <c r="BM651" s="83"/>
      <c r="BN651" s="83"/>
      <c r="BO651" s="83"/>
      <c r="BP651" s="83"/>
      <c r="BQ651" s="83"/>
      <c r="BR651" s="83"/>
      <c r="BS651" s="83"/>
      <c r="BT651" s="83"/>
    </row>
    <row r="652" spans="5:72" x14ac:dyDescent="0.25"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  <c r="AC652" s="83"/>
      <c r="AD652" s="83"/>
      <c r="AE652" s="83"/>
      <c r="AF652" s="83"/>
      <c r="AG652" s="83"/>
      <c r="AH652" s="83"/>
      <c r="AI652" s="83"/>
      <c r="AJ652" s="83"/>
      <c r="AK652" s="83"/>
      <c r="AL652" s="83"/>
      <c r="AM652" s="83"/>
      <c r="AN652" s="83"/>
      <c r="AO652" s="83"/>
      <c r="AP652" s="83"/>
      <c r="AQ652" s="83"/>
      <c r="AR652" s="83"/>
      <c r="AS652" s="83"/>
      <c r="AT652" s="83"/>
      <c r="AU652" s="83"/>
      <c r="AV652" s="83"/>
      <c r="AW652" s="83"/>
      <c r="AX652" s="83"/>
      <c r="AY652" s="83"/>
      <c r="AZ652" s="83"/>
      <c r="BA652" s="83"/>
      <c r="BB652" s="83"/>
      <c r="BC652" s="83"/>
      <c r="BD652" s="83"/>
      <c r="BE652" s="83"/>
      <c r="BF652" s="83"/>
      <c r="BG652" s="83"/>
      <c r="BH652" s="83"/>
      <c r="BI652" s="83"/>
      <c r="BJ652" s="83"/>
      <c r="BK652" s="83"/>
      <c r="BL652" s="83"/>
      <c r="BM652" s="83"/>
      <c r="BN652" s="83"/>
      <c r="BO652" s="83"/>
      <c r="BP652" s="83"/>
      <c r="BQ652" s="83"/>
      <c r="BR652" s="83"/>
      <c r="BS652" s="83"/>
      <c r="BT652" s="83"/>
    </row>
    <row r="653" spans="5:72" x14ac:dyDescent="0.25"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  <c r="AC653" s="83"/>
      <c r="AD653" s="83"/>
      <c r="AE653" s="83"/>
      <c r="AF653" s="83"/>
      <c r="AG653" s="83"/>
      <c r="AH653" s="83"/>
      <c r="AI653" s="83"/>
      <c r="AJ653" s="83"/>
      <c r="AK653" s="83"/>
      <c r="AL653" s="83"/>
      <c r="AM653" s="83"/>
      <c r="AN653" s="83"/>
      <c r="AO653" s="83"/>
      <c r="AP653" s="83"/>
      <c r="AQ653" s="83"/>
      <c r="AR653" s="83"/>
      <c r="AS653" s="83"/>
      <c r="AT653" s="83"/>
      <c r="AU653" s="83"/>
      <c r="AV653" s="83"/>
      <c r="AW653" s="83"/>
      <c r="AX653" s="83"/>
      <c r="AY653" s="83"/>
      <c r="AZ653" s="83"/>
      <c r="BA653" s="83"/>
      <c r="BB653" s="83"/>
      <c r="BC653" s="83"/>
      <c r="BD653" s="83"/>
      <c r="BE653" s="83"/>
      <c r="BF653" s="83"/>
      <c r="BG653" s="83"/>
      <c r="BH653" s="83"/>
      <c r="BI653" s="83"/>
      <c r="BJ653" s="83"/>
      <c r="BK653" s="83"/>
      <c r="BL653" s="83"/>
      <c r="BM653" s="83"/>
      <c r="BN653" s="83"/>
      <c r="BO653" s="83"/>
      <c r="BP653" s="83"/>
      <c r="BQ653" s="83"/>
      <c r="BR653" s="83"/>
      <c r="BS653" s="83"/>
      <c r="BT653" s="83"/>
    </row>
    <row r="654" spans="5:72" x14ac:dyDescent="0.25"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  <c r="AC654" s="83"/>
      <c r="AD654" s="83"/>
      <c r="AE654" s="83"/>
      <c r="AF654" s="83"/>
      <c r="AG654" s="83"/>
      <c r="AH654" s="83"/>
      <c r="AI654" s="83"/>
      <c r="AJ654" s="83"/>
      <c r="AK654" s="83"/>
      <c r="AL654" s="83"/>
      <c r="AM654" s="83"/>
      <c r="AN654" s="83"/>
      <c r="AO654" s="83"/>
      <c r="AP654" s="83"/>
      <c r="AQ654" s="83"/>
      <c r="AR654" s="83"/>
      <c r="AS654" s="83"/>
      <c r="AT654" s="83"/>
      <c r="AU654" s="83"/>
      <c r="AV654" s="83"/>
      <c r="AW654" s="83"/>
      <c r="AX654" s="83"/>
      <c r="AY654" s="83"/>
      <c r="AZ654" s="83"/>
      <c r="BA654" s="83"/>
      <c r="BB654" s="83"/>
      <c r="BC654" s="83"/>
      <c r="BD654" s="83"/>
      <c r="BE654" s="83"/>
      <c r="BF654" s="83"/>
      <c r="BG654" s="83"/>
      <c r="BH654" s="83"/>
      <c r="BI654" s="83"/>
      <c r="BJ654" s="83"/>
      <c r="BK654" s="83"/>
      <c r="BL654" s="83"/>
      <c r="BM654" s="83"/>
      <c r="BN654" s="83"/>
      <c r="BO654" s="83"/>
      <c r="BP654" s="83"/>
      <c r="BQ654" s="83"/>
      <c r="BR654" s="83"/>
      <c r="BS654" s="83"/>
      <c r="BT654" s="83"/>
    </row>
    <row r="655" spans="5:72" x14ac:dyDescent="0.25"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  <c r="AC655" s="83"/>
      <c r="AD655" s="83"/>
      <c r="AE655" s="83"/>
      <c r="AF655" s="83"/>
      <c r="AG655" s="83"/>
      <c r="AH655" s="83"/>
      <c r="AI655" s="83"/>
      <c r="AJ655" s="83"/>
      <c r="AK655" s="83"/>
      <c r="AL655" s="83"/>
      <c r="AM655" s="83"/>
      <c r="AN655" s="83"/>
      <c r="AO655" s="83"/>
      <c r="AP655" s="83"/>
      <c r="AQ655" s="83"/>
      <c r="AR655" s="83"/>
      <c r="AS655" s="83"/>
      <c r="AT655" s="83"/>
      <c r="AU655" s="83"/>
      <c r="AV655" s="83"/>
      <c r="AW655" s="83"/>
      <c r="AX655" s="83"/>
      <c r="AY655" s="83"/>
      <c r="AZ655" s="83"/>
      <c r="BA655" s="83"/>
      <c r="BB655" s="83"/>
      <c r="BC655" s="83"/>
      <c r="BD655" s="83"/>
      <c r="BE655" s="83"/>
      <c r="BF655" s="83"/>
      <c r="BG655" s="83"/>
      <c r="BH655" s="83"/>
      <c r="BI655" s="83"/>
      <c r="BJ655" s="83"/>
      <c r="BK655" s="83"/>
      <c r="BL655" s="83"/>
      <c r="BM655" s="83"/>
      <c r="BN655" s="83"/>
      <c r="BO655" s="83"/>
      <c r="BP655" s="83"/>
      <c r="BQ655" s="83"/>
      <c r="BR655" s="83"/>
      <c r="BS655" s="83"/>
      <c r="BT655" s="83"/>
    </row>
    <row r="656" spans="5:72" x14ac:dyDescent="0.25"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  <c r="AC656" s="83"/>
      <c r="AD656" s="83"/>
      <c r="AE656" s="83"/>
      <c r="AF656" s="83"/>
      <c r="AG656" s="83"/>
      <c r="AH656" s="83"/>
      <c r="AI656" s="83"/>
      <c r="AJ656" s="83"/>
      <c r="AK656" s="83"/>
      <c r="AL656" s="83"/>
      <c r="AM656" s="83"/>
      <c r="AN656" s="83"/>
      <c r="AO656" s="83"/>
      <c r="AP656" s="83"/>
      <c r="AQ656" s="83"/>
      <c r="AR656" s="83"/>
      <c r="AS656" s="83"/>
      <c r="AT656" s="83"/>
      <c r="AU656" s="83"/>
      <c r="AV656" s="83"/>
      <c r="AW656" s="83"/>
      <c r="AX656" s="83"/>
      <c r="AY656" s="83"/>
      <c r="AZ656" s="83"/>
      <c r="BA656" s="83"/>
      <c r="BB656" s="83"/>
      <c r="BC656" s="83"/>
      <c r="BD656" s="83"/>
      <c r="BE656" s="83"/>
      <c r="BF656" s="83"/>
      <c r="BG656" s="83"/>
      <c r="BH656" s="83"/>
      <c r="BI656" s="83"/>
      <c r="BJ656" s="83"/>
      <c r="BK656" s="83"/>
      <c r="BL656" s="83"/>
      <c r="BM656" s="83"/>
      <c r="BN656" s="83"/>
      <c r="BO656" s="83"/>
      <c r="BP656" s="83"/>
      <c r="BQ656" s="83"/>
      <c r="BR656" s="83"/>
      <c r="BS656" s="83"/>
      <c r="BT656" s="83"/>
    </row>
    <row r="657" spans="5:72" x14ac:dyDescent="0.25"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  <c r="AC657" s="83"/>
      <c r="AD657" s="83"/>
      <c r="AE657" s="83"/>
      <c r="AF657" s="83"/>
      <c r="AG657" s="83"/>
      <c r="AH657" s="83"/>
      <c r="AI657" s="83"/>
      <c r="AJ657" s="83"/>
      <c r="AK657" s="83"/>
      <c r="AL657" s="83"/>
      <c r="AM657" s="83"/>
      <c r="AN657" s="83"/>
      <c r="AO657" s="83"/>
      <c r="AP657" s="83"/>
      <c r="AQ657" s="83"/>
      <c r="AR657" s="83"/>
      <c r="AS657" s="83"/>
      <c r="AT657" s="83"/>
      <c r="AU657" s="83"/>
      <c r="AV657" s="83"/>
      <c r="AW657" s="83"/>
      <c r="AX657" s="83"/>
      <c r="AY657" s="83"/>
      <c r="AZ657" s="83"/>
      <c r="BA657" s="83"/>
      <c r="BB657" s="83"/>
      <c r="BC657" s="83"/>
      <c r="BD657" s="83"/>
      <c r="BE657" s="83"/>
      <c r="BF657" s="83"/>
      <c r="BG657" s="83"/>
      <c r="BH657" s="83"/>
      <c r="BI657" s="83"/>
      <c r="BJ657" s="83"/>
      <c r="BK657" s="83"/>
      <c r="BL657" s="83"/>
      <c r="BM657" s="83"/>
      <c r="BN657" s="83"/>
      <c r="BO657" s="83"/>
      <c r="BP657" s="83"/>
      <c r="BQ657" s="83"/>
      <c r="BR657" s="83"/>
      <c r="BS657" s="83"/>
      <c r="BT657" s="83"/>
    </row>
    <row r="658" spans="5:72" x14ac:dyDescent="0.25"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  <c r="AC658" s="83"/>
      <c r="AD658" s="83"/>
      <c r="AE658" s="83"/>
      <c r="AF658" s="83"/>
      <c r="AG658" s="83"/>
      <c r="AH658" s="83"/>
      <c r="AI658" s="83"/>
      <c r="AJ658" s="83"/>
      <c r="AK658" s="83"/>
      <c r="AL658" s="83"/>
      <c r="AM658" s="83"/>
      <c r="AN658" s="83"/>
      <c r="AO658" s="83"/>
      <c r="AP658" s="83"/>
      <c r="AQ658" s="83"/>
      <c r="AR658" s="83"/>
      <c r="AS658" s="83"/>
      <c r="AT658" s="83"/>
      <c r="AU658" s="83"/>
      <c r="AV658" s="83"/>
      <c r="AW658" s="83"/>
      <c r="AX658" s="83"/>
      <c r="AY658" s="83"/>
      <c r="AZ658" s="83"/>
      <c r="BA658" s="83"/>
      <c r="BB658" s="83"/>
      <c r="BC658" s="83"/>
      <c r="BD658" s="83"/>
      <c r="BE658" s="83"/>
      <c r="BF658" s="83"/>
      <c r="BG658" s="83"/>
      <c r="BH658" s="83"/>
      <c r="BI658" s="83"/>
      <c r="BJ658" s="83"/>
      <c r="BK658" s="83"/>
      <c r="BL658" s="83"/>
      <c r="BM658" s="83"/>
      <c r="BN658" s="83"/>
      <c r="BO658" s="83"/>
      <c r="BP658" s="83"/>
      <c r="BQ658" s="83"/>
      <c r="BR658" s="83"/>
      <c r="BS658" s="83"/>
      <c r="BT658" s="83"/>
    </row>
    <row r="659" spans="5:72" x14ac:dyDescent="0.25"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  <c r="AC659" s="83"/>
      <c r="AD659" s="83"/>
      <c r="AE659" s="83"/>
      <c r="AF659" s="83"/>
      <c r="AG659" s="83"/>
      <c r="AH659" s="83"/>
      <c r="AI659" s="83"/>
      <c r="AJ659" s="83"/>
      <c r="AK659" s="83"/>
      <c r="AL659" s="83"/>
      <c r="AM659" s="83"/>
      <c r="AN659" s="83"/>
      <c r="AO659" s="83"/>
      <c r="AP659" s="83"/>
      <c r="AQ659" s="83"/>
      <c r="AR659" s="83"/>
      <c r="AS659" s="83"/>
      <c r="AT659" s="83"/>
      <c r="AU659" s="83"/>
      <c r="AV659" s="83"/>
      <c r="AW659" s="83"/>
      <c r="AX659" s="83"/>
      <c r="AY659" s="83"/>
      <c r="AZ659" s="83"/>
      <c r="BA659" s="83"/>
      <c r="BB659" s="83"/>
      <c r="BC659" s="83"/>
      <c r="BD659" s="83"/>
      <c r="BE659" s="83"/>
      <c r="BF659" s="83"/>
      <c r="BG659" s="83"/>
      <c r="BH659" s="83"/>
      <c r="BI659" s="83"/>
      <c r="BJ659" s="83"/>
      <c r="BK659" s="83"/>
      <c r="BL659" s="83"/>
      <c r="BM659" s="83"/>
      <c r="BN659" s="83"/>
      <c r="BO659" s="83"/>
      <c r="BP659" s="83"/>
      <c r="BQ659" s="83"/>
      <c r="BR659" s="83"/>
      <c r="BS659" s="83"/>
      <c r="BT659" s="83"/>
    </row>
    <row r="660" spans="5:72" x14ac:dyDescent="0.25"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  <c r="AC660" s="83"/>
      <c r="AD660" s="83"/>
      <c r="AE660" s="83"/>
      <c r="AF660" s="83"/>
      <c r="AG660" s="83"/>
      <c r="AH660" s="83"/>
      <c r="AI660" s="83"/>
      <c r="AJ660" s="83"/>
      <c r="AK660" s="83"/>
      <c r="AL660" s="83"/>
      <c r="AM660" s="83"/>
      <c r="AN660" s="83"/>
      <c r="AO660" s="83"/>
      <c r="AP660" s="83"/>
      <c r="AQ660" s="83"/>
      <c r="AR660" s="83"/>
      <c r="AS660" s="83"/>
      <c r="AT660" s="83"/>
      <c r="AU660" s="83"/>
      <c r="AV660" s="83"/>
      <c r="AW660" s="83"/>
      <c r="AX660" s="83"/>
      <c r="AY660" s="83"/>
      <c r="AZ660" s="83"/>
      <c r="BA660" s="83"/>
      <c r="BB660" s="83"/>
      <c r="BC660" s="83"/>
      <c r="BD660" s="83"/>
      <c r="BE660" s="83"/>
      <c r="BF660" s="83"/>
      <c r="BG660" s="83"/>
      <c r="BH660" s="83"/>
      <c r="BI660" s="83"/>
      <c r="BJ660" s="83"/>
      <c r="BK660" s="83"/>
      <c r="BL660" s="83"/>
      <c r="BM660" s="83"/>
      <c r="BN660" s="83"/>
      <c r="BO660" s="83"/>
      <c r="BP660" s="83"/>
      <c r="BQ660" s="83"/>
      <c r="BR660" s="83"/>
      <c r="BS660" s="83"/>
      <c r="BT660" s="83"/>
    </row>
    <row r="661" spans="5:72" x14ac:dyDescent="0.25"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  <c r="AC661" s="83"/>
      <c r="AD661" s="83"/>
      <c r="AE661" s="83"/>
      <c r="AF661" s="83"/>
      <c r="AG661" s="83"/>
      <c r="AH661" s="83"/>
      <c r="AI661" s="83"/>
      <c r="AJ661" s="83"/>
      <c r="AK661" s="83"/>
      <c r="AL661" s="83"/>
      <c r="AM661" s="83"/>
      <c r="AN661" s="83"/>
      <c r="AO661" s="83"/>
      <c r="AP661" s="83"/>
      <c r="AQ661" s="83"/>
      <c r="AR661" s="83"/>
      <c r="AS661" s="83"/>
      <c r="AT661" s="83"/>
      <c r="AU661" s="83"/>
      <c r="AV661" s="83"/>
      <c r="AW661" s="83"/>
      <c r="AX661" s="83"/>
      <c r="AY661" s="83"/>
      <c r="AZ661" s="83"/>
      <c r="BA661" s="83"/>
      <c r="BB661" s="83"/>
      <c r="BC661" s="83"/>
      <c r="BD661" s="83"/>
      <c r="BE661" s="83"/>
      <c r="BF661" s="83"/>
      <c r="BG661" s="83"/>
      <c r="BH661" s="83"/>
      <c r="BI661" s="83"/>
      <c r="BJ661" s="83"/>
      <c r="BK661" s="83"/>
      <c r="BL661" s="83"/>
      <c r="BM661" s="83"/>
      <c r="BN661" s="83"/>
      <c r="BO661" s="83"/>
      <c r="BP661" s="83"/>
      <c r="BQ661" s="83"/>
      <c r="BR661" s="83"/>
      <c r="BS661" s="83"/>
      <c r="BT661" s="83"/>
    </row>
    <row r="662" spans="5:72" x14ac:dyDescent="0.25"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  <c r="AC662" s="83"/>
      <c r="AD662" s="83"/>
      <c r="AE662" s="83"/>
      <c r="AF662" s="83"/>
      <c r="AG662" s="83"/>
      <c r="AH662" s="83"/>
      <c r="AI662" s="83"/>
      <c r="AJ662" s="83"/>
      <c r="AK662" s="83"/>
      <c r="AL662" s="83"/>
      <c r="AM662" s="83"/>
      <c r="AN662" s="83"/>
      <c r="AO662" s="83"/>
      <c r="AP662" s="83"/>
      <c r="AQ662" s="83"/>
      <c r="AR662" s="83"/>
      <c r="AS662" s="83"/>
      <c r="AT662" s="83"/>
      <c r="AU662" s="83"/>
      <c r="AV662" s="83"/>
      <c r="AW662" s="83"/>
      <c r="AX662" s="83"/>
      <c r="AY662" s="83"/>
      <c r="AZ662" s="83"/>
      <c r="BA662" s="83"/>
      <c r="BB662" s="83"/>
      <c r="BC662" s="83"/>
      <c r="BD662" s="83"/>
      <c r="BE662" s="83"/>
      <c r="BF662" s="83"/>
      <c r="BG662" s="83"/>
      <c r="BH662" s="83"/>
      <c r="BI662" s="83"/>
      <c r="BJ662" s="83"/>
      <c r="BK662" s="83"/>
      <c r="BL662" s="83"/>
      <c r="BM662" s="83"/>
      <c r="BN662" s="83"/>
      <c r="BO662" s="83"/>
      <c r="BP662" s="83"/>
      <c r="BQ662" s="83"/>
      <c r="BR662" s="83"/>
      <c r="BS662" s="83"/>
      <c r="BT662" s="83"/>
    </row>
    <row r="663" spans="5:72" x14ac:dyDescent="0.25"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  <c r="AC663" s="83"/>
      <c r="AD663" s="83"/>
      <c r="AE663" s="83"/>
      <c r="AF663" s="83"/>
      <c r="AG663" s="83"/>
      <c r="AH663" s="83"/>
      <c r="AI663" s="83"/>
      <c r="AJ663" s="83"/>
      <c r="AK663" s="83"/>
      <c r="AL663" s="83"/>
      <c r="AM663" s="83"/>
      <c r="AN663" s="83"/>
      <c r="AO663" s="83"/>
      <c r="AP663" s="83"/>
      <c r="AQ663" s="83"/>
      <c r="AR663" s="83"/>
      <c r="AS663" s="83"/>
      <c r="AT663" s="83"/>
      <c r="AU663" s="83"/>
      <c r="AV663" s="83"/>
      <c r="AW663" s="83"/>
      <c r="AX663" s="83"/>
      <c r="AY663" s="83"/>
      <c r="AZ663" s="83"/>
      <c r="BA663" s="83"/>
      <c r="BB663" s="83"/>
      <c r="BC663" s="83"/>
      <c r="BD663" s="83"/>
      <c r="BE663" s="83"/>
      <c r="BF663" s="83"/>
      <c r="BG663" s="83"/>
      <c r="BH663" s="83"/>
      <c r="BI663" s="83"/>
      <c r="BJ663" s="83"/>
      <c r="BK663" s="83"/>
      <c r="BL663" s="83"/>
      <c r="BM663" s="83"/>
      <c r="BN663" s="83"/>
      <c r="BO663" s="83"/>
      <c r="BP663" s="83"/>
      <c r="BQ663" s="83"/>
      <c r="BR663" s="83"/>
      <c r="BS663" s="83"/>
      <c r="BT663" s="83"/>
    </row>
    <row r="664" spans="5:72" x14ac:dyDescent="0.25"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  <c r="AC664" s="83"/>
      <c r="AD664" s="83"/>
      <c r="AE664" s="83"/>
      <c r="AF664" s="83"/>
      <c r="AG664" s="83"/>
      <c r="AH664" s="83"/>
      <c r="AI664" s="83"/>
      <c r="AJ664" s="83"/>
      <c r="AK664" s="83"/>
      <c r="AL664" s="83"/>
      <c r="AM664" s="83"/>
      <c r="AN664" s="83"/>
      <c r="AO664" s="83"/>
      <c r="AP664" s="83"/>
      <c r="AQ664" s="83"/>
      <c r="AR664" s="83"/>
      <c r="AS664" s="83"/>
      <c r="AT664" s="83"/>
      <c r="AU664" s="83"/>
      <c r="AV664" s="83"/>
      <c r="AW664" s="83"/>
      <c r="AX664" s="83"/>
      <c r="AY664" s="83"/>
      <c r="AZ664" s="83"/>
      <c r="BA664" s="83"/>
      <c r="BB664" s="83"/>
      <c r="BC664" s="83"/>
      <c r="BD664" s="83"/>
      <c r="BE664" s="83"/>
      <c r="BF664" s="83"/>
      <c r="BG664" s="83"/>
      <c r="BH664" s="83"/>
      <c r="BI664" s="83"/>
      <c r="BJ664" s="83"/>
      <c r="BK664" s="83"/>
      <c r="BL664" s="83"/>
      <c r="BM664" s="83"/>
      <c r="BN664" s="83"/>
      <c r="BO664" s="83"/>
      <c r="BP664" s="83"/>
      <c r="BQ664" s="83"/>
      <c r="BR664" s="83"/>
      <c r="BS664" s="83"/>
      <c r="BT664" s="83"/>
    </row>
    <row r="665" spans="5:72" x14ac:dyDescent="0.25"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  <c r="AD665" s="83"/>
      <c r="AE665" s="83"/>
      <c r="AF665" s="83"/>
      <c r="AG665" s="83"/>
      <c r="AH665" s="83"/>
      <c r="AI665" s="83"/>
      <c r="AJ665" s="83"/>
      <c r="AK665" s="83"/>
      <c r="AL665" s="83"/>
      <c r="AM665" s="83"/>
      <c r="AN665" s="83"/>
      <c r="AO665" s="83"/>
      <c r="AP665" s="83"/>
      <c r="AQ665" s="83"/>
      <c r="AR665" s="83"/>
      <c r="AS665" s="83"/>
      <c r="AT665" s="83"/>
      <c r="AU665" s="83"/>
      <c r="AV665" s="83"/>
      <c r="AW665" s="83"/>
      <c r="AX665" s="83"/>
      <c r="AY665" s="83"/>
      <c r="AZ665" s="83"/>
      <c r="BA665" s="83"/>
      <c r="BB665" s="83"/>
      <c r="BC665" s="83"/>
      <c r="BD665" s="83"/>
      <c r="BE665" s="83"/>
      <c r="BF665" s="83"/>
      <c r="BG665" s="83"/>
      <c r="BH665" s="83"/>
      <c r="BI665" s="83"/>
      <c r="BJ665" s="83"/>
      <c r="BK665" s="83"/>
      <c r="BL665" s="83"/>
      <c r="BM665" s="83"/>
      <c r="BN665" s="83"/>
      <c r="BO665" s="83"/>
      <c r="BP665" s="83"/>
      <c r="BQ665" s="83"/>
      <c r="BR665" s="83"/>
      <c r="BS665" s="83"/>
      <c r="BT665" s="83"/>
    </row>
    <row r="666" spans="5:72" x14ac:dyDescent="0.25"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  <c r="AC666" s="83"/>
      <c r="AD666" s="83"/>
      <c r="AE666" s="83"/>
      <c r="AF666" s="83"/>
      <c r="AG666" s="83"/>
      <c r="AH666" s="83"/>
      <c r="AI666" s="83"/>
      <c r="AJ666" s="83"/>
      <c r="AK666" s="83"/>
      <c r="AL666" s="83"/>
      <c r="AM666" s="83"/>
      <c r="AN666" s="83"/>
      <c r="AO666" s="83"/>
      <c r="AP666" s="83"/>
      <c r="AQ666" s="83"/>
      <c r="AR666" s="83"/>
      <c r="AS666" s="83"/>
      <c r="AT666" s="83"/>
      <c r="AU666" s="83"/>
      <c r="AV666" s="83"/>
      <c r="AW666" s="83"/>
      <c r="AX666" s="83"/>
      <c r="AY666" s="83"/>
      <c r="AZ666" s="83"/>
      <c r="BA666" s="83"/>
      <c r="BB666" s="83"/>
      <c r="BC666" s="83"/>
      <c r="BD666" s="83"/>
      <c r="BE666" s="83"/>
      <c r="BF666" s="83"/>
      <c r="BG666" s="83"/>
      <c r="BH666" s="83"/>
      <c r="BI666" s="83"/>
      <c r="BJ666" s="83"/>
      <c r="BK666" s="83"/>
      <c r="BL666" s="83"/>
      <c r="BM666" s="83"/>
      <c r="BN666" s="83"/>
      <c r="BO666" s="83"/>
      <c r="BP666" s="83"/>
      <c r="BQ666" s="83"/>
      <c r="BR666" s="83"/>
      <c r="BS666" s="83"/>
      <c r="BT666" s="83"/>
    </row>
    <row r="667" spans="5:72" x14ac:dyDescent="0.25"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  <c r="AC667" s="83"/>
      <c r="AD667" s="83"/>
      <c r="AE667" s="83"/>
      <c r="AF667" s="83"/>
      <c r="AG667" s="83"/>
      <c r="AH667" s="83"/>
      <c r="AI667" s="83"/>
      <c r="AJ667" s="83"/>
      <c r="AK667" s="83"/>
      <c r="AL667" s="83"/>
      <c r="AM667" s="83"/>
      <c r="AN667" s="83"/>
      <c r="AO667" s="83"/>
      <c r="AP667" s="83"/>
      <c r="AQ667" s="83"/>
      <c r="AR667" s="83"/>
      <c r="AS667" s="83"/>
      <c r="AT667" s="83"/>
      <c r="AU667" s="83"/>
      <c r="AV667" s="83"/>
      <c r="AW667" s="83"/>
      <c r="AX667" s="83"/>
      <c r="AY667" s="83"/>
      <c r="AZ667" s="83"/>
      <c r="BA667" s="83"/>
      <c r="BB667" s="83"/>
      <c r="BC667" s="83"/>
      <c r="BD667" s="83"/>
      <c r="BE667" s="83"/>
      <c r="BF667" s="83"/>
      <c r="BG667" s="83"/>
      <c r="BH667" s="83"/>
      <c r="BI667" s="83"/>
      <c r="BJ667" s="83"/>
      <c r="BK667" s="83"/>
      <c r="BL667" s="83"/>
      <c r="BM667" s="83"/>
      <c r="BN667" s="83"/>
      <c r="BO667" s="83"/>
      <c r="BP667" s="83"/>
      <c r="BQ667" s="83"/>
      <c r="BR667" s="83"/>
      <c r="BS667" s="83"/>
      <c r="BT667" s="83"/>
    </row>
    <row r="668" spans="5:72" x14ac:dyDescent="0.25"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  <c r="AC668" s="83"/>
      <c r="AD668" s="83"/>
      <c r="AE668" s="83"/>
      <c r="AF668" s="83"/>
      <c r="AG668" s="83"/>
      <c r="AH668" s="83"/>
      <c r="AI668" s="83"/>
      <c r="AJ668" s="83"/>
      <c r="AK668" s="83"/>
      <c r="AL668" s="83"/>
      <c r="AM668" s="83"/>
      <c r="AN668" s="83"/>
      <c r="AO668" s="83"/>
      <c r="AP668" s="83"/>
      <c r="AQ668" s="83"/>
      <c r="AR668" s="83"/>
      <c r="AS668" s="83"/>
      <c r="AT668" s="83"/>
      <c r="AU668" s="83"/>
      <c r="AV668" s="83"/>
      <c r="AW668" s="83"/>
      <c r="AX668" s="83"/>
      <c r="AY668" s="83"/>
      <c r="AZ668" s="83"/>
      <c r="BA668" s="83"/>
      <c r="BB668" s="83"/>
      <c r="BC668" s="83"/>
      <c r="BD668" s="83"/>
      <c r="BE668" s="83"/>
      <c r="BF668" s="83"/>
      <c r="BG668" s="83"/>
      <c r="BH668" s="83"/>
      <c r="BI668" s="83"/>
      <c r="BJ668" s="83"/>
      <c r="BK668" s="83"/>
      <c r="BL668" s="83"/>
      <c r="BM668" s="83"/>
      <c r="BN668" s="83"/>
      <c r="BO668" s="83"/>
      <c r="BP668" s="83"/>
      <c r="BQ668" s="83"/>
      <c r="BR668" s="83"/>
      <c r="BS668" s="83"/>
      <c r="BT668" s="83"/>
    </row>
    <row r="669" spans="5:72" x14ac:dyDescent="0.25"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  <c r="AC669" s="83"/>
      <c r="AD669" s="83"/>
      <c r="AE669" s="83"/>
      <c r="AF669" s="83"/>
      <c r="AG669" s="83"/>
      <c r="AH669" s="83"/>
      <c r="AI669" s="83"/>
      <c r="AJ669" s="83"/>
      <c r="AK669" s="83"/>
      <c r="AL669" s="83"/>
      <c r="AM669" s="83"/>
      <c r="AN669" s="83"/>
      <c r="AO669" s="83"/>
      <c r="AP669" s="83"/>
      <c r="AQ669" s="83"/>
      <c r="AR669" s="83"/>
      <c r="AS669" s="83"/>
      <c r="AT669" s="83"/>
      <c r="AU669" s="83"/>
      <c r="AV669" s="83"/>
      <c r="AW669" s="83"/>
      <c r="AX669" s="83"/>
      <c r="AY669" s="83"/>
      <c r="AZ669" s="83"/>
      <c r="BA669" s="83"/>
      <c r="BB669" s="83"/>
      <c r="BC669" s="83"/>
      <c r="BD669" s="83"/>
      <c r="BE669" s="83"/>
      <c r="BF669" s="83"/>
      <c r="BG669" s="83"/>
      <c r="BH669" s="83"/>
      <c r="BI669" s="83"/>
      <c r="BJ669" s="83"/>
      <c r="BK669" s="83"/>
      <c r="BL669" s="83"/>
      <c r="BM669" s="83"/>
      <c r="BN669" s="83"/>
      <c r="BO669" s="83"/>
      <c r="BP669" s="83"/>
      <c r="BQ669" s="83"/>
      <c r="BR669" s="83"/>
      <c r="BS669" s="83"/>
      <c r="BT669" s="83"/>
    </row>
    <row r="670" spans="5:72" x14ac:dyDescent="0.25"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  <c r="AC670" s="83"/>
      <c r="AD670" s="83"/>
      <c r="AE670" s="83"/>
      <c r="AF670" s="83"/>
      <c r="AG670" s="83"/>
      <c r="AH670" s="83"/>
      <c r="AI670" s="83"/>
      <c r="AJ670" s="83"/>
      <c r="AK670" s="83"/>
      <c r="AL670" s="83"/>
      <c r="AM670" s="83"/>
      <c r="AN670" s="83"/>
      <c r="AO670" s="83"/>
      <c r="AP670" s="83"/>
      <c r="AQ670" s="83"/>
      <c r="AR670" s="83"/>
      <c r="AS670" s="83"/>
      <c r="AT670" s="83"/>
      <c r="AU670" s="83"/>
      <c r="AV670" s="83"/>
      <c r="AW670" s="83"/>
      <c r="AX670" s="83"/>
      <c r="AY670" s="83"/>
      <c r="AZ670" s="83"/>
      <c r="BA670" s="83"/>
      <c r="BB670" s="83"/>
      <c r="BC670" s="83"/>
      <c r="BD670" s="83"/>
      <c r="BE670" s="83"/>
      <c r="BF670" s="83"/>
      <c r="BG670" s="83"/>
      <c r="BH670" s="83"/>
      <c r="BI670" s="83"/>
      <c r="BJ670" s="83"/>
      <c r="BK670" s="83"/>
      <c r="BL670" s="83"/>
      <c r="BM670" s="83"/>
      <c r="BN670" s="83"/>
      <c r="BO670" s="83"/>
      <c r="BP670" s="83"/>
      <c r="BQ670" s="83"/>
      <c r="BR670" s="83"/>
      <c r="BS670" s="83"/>
      <c r="BT670" s="83"/>
    </row>
    <row r="671" spans="5:72" x14ac:dyDescent="0.25"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  <c r="AC671" s="83"/>
      <c r="AD671" s="83"/>
      <c r="AE671" s="83"/>
      <c r="AF671" s="83"/>
      <c r="AG671" s="83"/>
      <c r="AH671" s="83"/>
      <c r="AI671" s="83"/>
      <c r="AJ671" s="83"/>
      <c r="AK671" s="83"/>
      <c r="AL671" s="83"/>
      <c r="AM671" s="83"/>
      <c r="AN671" s="83"/>
      <c r="AO671" s="83"/>
      <c r="AP671" s="83"/>
      <c r="AQ671" s="83"/>
      <c r="AR671" s="83"/>
      <c r="AS671" s="83"/>
      <c r="AT671" s="83"/>
      <c r="AU671" s="83"/>
      <c r="AV671" s="83"/>
      <c r="AW671" s="83"/>
      <c r="AX671" s="83"/>
      <c r="AY671" s="83"/>
      <c r="AZ671" s="83"/>
      <c r="BA671" s="83"/>
      <c r="BB671" s="83"/>
      <c r="BC671" s="83"/>
      <c r="BD671" s="83"/>
      <c r="BE671" s="83"/>
      <c r="BF671" s="83"/>
      <c r="BG671" s="83"/>
      <c r="BH671" s="83"/>
      <c r="BI671" s="83"/>
      <c r="BJ671" s="83"/>
      <c r="BK671" s="83"/>
      <c r="BL671" s="83"/>
      <c r="BM671" s="83"/>
      <c r="BN671" s="83"/>
      <c r="BO671" s="83"/>
      <c r="BP671" s="83"/>
      <c r="BQ671" s="83"/>
      <c r="BR671" s="83"/>
      <c r="BS671" s="83"/>
      <c r="BT671" s="83"/>
    </row>
    <row r="672" spans="5:72" x14ac:dyDescent="0.25"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  <c r="AC672" s="83"/>
      <c r="AD672" s="83"/>
      <c r="AE672" s="83"/>
      <c r="AF672" s="83"/>
      <c r="AG672" s="83"/>
      <c r="AH672" s="83"/>
      <c r="AI672" s="83"/>
      <c r="AJ672" s="83"/>
      <c r="AK672" s="83"/>
      <c r="AL672" s="83"/>
      <c r="AM672" s="83"/>
      <c r="AN672" s="83"/>
      <c r="AO672" s="83"/>
      <c r="AP672" s="83"/>
      <c r="AQ672" s="83"/>
      <c r="AR672" s="83"/>
      <c r="AS672" s="83"/>
      <c r="AT672" s="83"/>
      <c r="AU672" s="83"/>
      <c r="AV672" s="83"/>
      <c r="AW672" s="83"/>
      <c r="AX672" s="83"/>
      <c r="AY672" s="83"/>
      <c r="AZ672" s="83"/>
      <c r="BA672" s="83"/>
      <c r="BB672" s="83"/>
      <c r="BC672" s="83"/>
      <c r="BD672" s="83"/>
      <c r="BE672" s="83"/>
      <c r="BF672" s="83"/>
      <c r="BG672" s="83"/>
      <c r="BH672" s="83"/>
      <c r="BI672" s="83"/>
      <c r="BJ672" s="83"/>
      <c r="BK672" s="83"/>
      <c r="BL672" s="83"/>
      <c r="BM672" s="83"/>
      <c r="BN672" s="83"/>
      <c r="BO672" s="83"/>
      <c r="BP672" s="83"/>
      <c r="BQ672" s="83"/>
      <c r="BR672" s="83"/>
      <c r="BS672" s="83"/>
      <c r="BT672" s="83"/>
    </row>
    <row r="673" spans="5:72" x14ac:dyDescent="0.25"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  <c r="AC673" s="83"/>
      <c r="AD673" s="83"/>
      <c r="AE673" s="83"/>
      <c r="AF673" s="83"/>
      <c r="AG673" s="83"/>
      <c r="AH673" s="83"/>
      <c r="AI673" s="83"/>
      <c r="AJ673" s="83"/>
      <c r="AK673" s="83"/>
      <c r="AL673" s="83"/>
      <c r="AM673" s="83"/>
      <c r="AN673" s="83"/>
      <c r="AO673" s="83"/>
      <c r="AP673" s="83"/>
      <c r="AQ673" s="83"/>
      <c r="AR673" s="83"/>
      <c r="AS673" s="83"/>
      <c r="AT673" s="83"/>
      <c r="AU673" s="83"/>
      <c r="AV673" s="83"/>
      <c r="AW673" s="83"/>
      <c r="AX673" s="83"/>
      <c r="AY673" s="83"/>
      <c r="AZ673" s="83"/>
      <c r="BA673" s="83"/>
      <c r="BB673" s="83"/>
      <c r="BC673" s="83"/>
      <c r="BD673" s="83"/>
      <c r="BE673" s="83"/>
      <c r="BF673" s="83"/>
      <c r="BG673" s="83"/>
      <c r="BH673" s="83"/>
      <c r="BI673" s="83"/>
      <c r="BJ673" s="83"/>
      <c r="BK673" s="83"/>
      <c r="BL673" s="83"/>
      <c r="BM673" s="83"/>
      <c r="BN673" s="83"/>
      <c r="BO673" s="83"/>
      <c r="BP673" s="83"/>
      <c r="BQ673" s="83"/>
      <c r="BR673" s="83"/>
      <c r="BS673" s="83"/>
      <c r="BT673" s="83"/>
    </row>
    <row r="674" spans="5:72" x14ac:dyDescent="0.25"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  <c r="AC674" s="83"/>
      <c r="AD674" s="83"/>
      <c r="AE674" s="83"/>
      <c r="AF674" s="83"/>
      <c r="AG674" s="83"/>
      <c r="AH674" s="83"/>
      <c r="AI674" s="83"/>
      <c r="AJ674" s="83"/>
      <c r="AK674" s="83"/>
      <c r="AL674" s="83"/>
      <c r="AM674" s="83"/>
      <c r="AN674" s="83"/>
      <c r="AO674" s="83"/>
      <c r="AP674" s="83"/>
      <c r="AQ674" s="83"/>
      <c r="AR674" s="83"/>
      <c r="AS674" s="83"/>
      <c r="AT674" s="83"/>
      <c r="AU674" s="83"/>
      <c r="AV674" s="83"/>
      <c r="AW674" s="83"/>
      <c r="AX674" s="83"/>
      <c r="AY674" s="83"/>
      <c r="AZ674" s="83"/>
      <c r="BA674" s="83"/>
      <c r="BB674" s="83"/>
      <c r="BC674" s="83"/>
      <c r="BD674" s="83"/>
      <c r="BE674" s="83"/>
      <c r="BF674" s="83"/>
      <c r="BG674" s="83"/>
      <c r="BH674" s="83"/>
      <c r="BI674" s="83"/>
      <c r="BJ674" s="83"/>
      <c r="BK674" s="83"/>
      <c r="BL674" s="83"/>
      <c r="BM674" s="83"/>
      <c r="BN674" s="83"/>
      <c r="BO674" s="83"/>
      <c r="BP674" s="83"/>
      <c r="BQ674" s="83"/>
      <c r="BR674" s="83"/>
      <c r="BS674" s="83"/>
      <c r="BT674" s="83"/>
    </row>
    <row r="675" spans="5:72" x14ac:dyDescent="0.25"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  <c r="AC675" s="83"/>
      <c r="AD675" s="83"/>
      <c r="AE675" s="83"/>
      <c r="AF675" s="83"/>
      <c r="AG675" s="83"/>
      <c r="AH675" s="83"/>
      <c r="AI675" s="83"/>
      <c r="AJ675" s="83"/>
      <c r="AK675" s="83"/>
      <c r="AL675" s="83"/>
      <c r="AM675" s="83"/>
      <c r="AN675" s="83"/>
      <c r="AO675" s="83"/>
      <c r="AP675" s="83"/>
      <c r="AQ675" s="83"/>
      <c r="AR675" s="83"/>
      <c r="AS675" s="83"/>
      <c r="AT675" s="83"/>
      <c r="AU675" s="83"/>
      <c r="AV675" s="83"/>
      <c r="AW675" s="83"/>
      <c r="AX675" s="83"/>
      <c r="AY675" s="83"/>
      <c r="AZ675" s="83"/>
      <c r="BA675" s="83"/>
      <c r="BB675" s="83"/>
      <c r="BC675" s="83"/>
      <c r="BD675" s="83"/>
      <c r="BE675" s="83"/>
      <c r="BF675" s="83"/>
      <c r="BG675" s="83"/>
      <c r="BH675" s="83"/>
      <c r="BI675" s="83"/>
      <c r="BJ675" s="83"/>
      <c r="BK675" s="83"/>
      <c r="BL675" s="83"/>
      <c r="BM675" s="83"/>
      <c r="BN675" s="83"/>
      <c r="BO675" s="83"/>
      <c r="BP675" s="83"/>
      <c r="BQ675" s="83"/>
      <c r="BR675" s="83"/>
      <c r="BS675" s="83"/>
      <c r="BT675" s="83"/>
    </row>
    <row r="676" spans="5:72" x14ac:dyDescent="0.25"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  <c r="AC676" s="83"/>
      <c r="AD676" s="83"/>
      <c r="AE676" s="83"/>
      <c r="AF676" s="83"/>
      <c r="AG676" s="83"/>
      <c r="AH676" s="83"/>
      <c r="AI676" s="83"/>
      <c r="AJ676" s="83"/>
      <c r="AK676" s="83"/>
      <c r="AL676" s="83"/>
      <c r="AM676" s="83"/>
      <c r="AN676" s="83"/>
      <c r="AO676" s="83"/>
      <c r="AP676" s="83"/>
      <c r="AQ676" s="83"/>
      <c r="AR676" s="83"/>
      <c r="AS676" s="83"/>
      <c r="AT676" s="83"/>
      <c r="AU676" s="83"/>
      <c r="AV676" s="83"/>
      <c r="AW676" s="83"/>
      <c r="AX676" s="83"/>
      <c r="AY676" s="83"/>
      <c r="AZ676" s="83"/>
      <c r="BA676" s="83"/>
      <c r="BB676" s="83"/>
      <c r="BC676" s="83"/>
      <c r="BD676" s="83"/>
      <c r="BE676" s="83"/>
      <c r="BF676" s="83"/>
      <c r="BG676" s="83"/>
      <c r="BH676" s="83"/>
      <c r="BI676" s="83"/>
      <c r="BJ676" s="83"/>
      <c r="BK676" s="83"/>
      <c r="BL676" s="83"/>
      <c r="BM676" s="83"/>
      <c r="BN676" s="83"/>
      <c r="BO676" s="83"/>
      <c r="BP676" s="83"/>
      <c r="BQ676" s="83"/>
      <c r="BR676" s="83"/>
      <c r="BS676" s="83"/>
      <c r="BT676" s="83"/>
    </row>
    <row r="677" spans="5:72" x14ac:dyDescent="0.25"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  <c r="AC677" s="83"/>
      <c r="AD677" s="83"/>
      <c r="AE677" s="83"/>
      <c r="AF677" s="83"/>
      <c r="AG677" s="83"/>
      <c r="AH677" s="83"/>
      <c r="AI677" s="83"/>
      <c r="AJ677" s="83"/>
      <c r="AK677" s="83"/>
      <c r="AL677" s="83"/>
      <c r="AM677" s="83"/>
      <c r="AN677" s="83"/>
      <c r="AO677" s="83"/>
      <c r="AP677" s="83"/>
      <c r="AQ677" s="83"/>
      <c r="AR677" s="83"/>
      <c r="AS677" s="83"/>
      <c r="AT677" s="83"/>
      <c r="AU677" s="83"/>
      <c r="AV677" s="83"/>
      <c r="AW677" s="83"/>
      <c r="AX677" s="83"/>
      <c r="AY677" s="83"/>
      <c r="AZ677" s="83"/>
      <c r="BA677" s="83"/>
      <c r="BB677" s="83"/>
      <c r="BC677" s="83"/>
      <c r="BD677" s="83"/>
      <c r="BE677" s="83"/>
      <c r="BF677" s="83"/>
      <c r="BG677" s="83"/>
      <c r="BH677" s="83"/>
      <c r="BI677" s="83"/>
      <c r="BJ677" s="83"/>
      <c r="BK677" s="83"/>
      <c r="BL677" s="83"/>
      <c r="BM677" s="83"/>
      <c r="BN677" s="83"/>
      <c r="BO677" s="83"/>
      <c r="BP677" s="83"/>
      <c r="BQ677" s="83"/>
      <c r="BR677" s="83"/>
      <c r="BS677" s="83"/>
      <c r="BT677" s="83"/>
    </row>
    <row r="678" spans="5:72" x14ac:dyDescent="0.25"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  <c r="AC678" s="83"/>
      <c r="AD678" s="83"/>
      <c r="AE678" s="83"/>
      <c r="AF678" s="83"/>
      <c r="AG678" s="83"/>
      <c r="AH678" s="83"/>
      <c r="AI678" s="83"/>
      <c r="AJ678" s="83"/>
      <c r="AK678" s="83"/>
      <c r="AL678" s="83"/>
      <c r="AM678" s="83"/>
      <c r="AN678" s="83"/>
      <c r="AO678" s="83"/>
      <c r="AP678" s="83"/>
      <c r="AQ678" s="83"/>
      <c r="AR678" s="83"/>
      <c r="AS678" s="83"/>
      <c r="AT678" s="83"/>
      <c r="AU678" s="83"/>
      <c r="AV678" s="83"/>
      <c r="AW678" s="83"/>
      <c r="AX678" s="83"/>
      <c r="AY678" s="83"/>
      <c r="AZ678" s="83"/>
      <c r="BA678" s="83"/>
      <c r="BB678" s="83"/>
      <c r="BC678" s="83"/>
      <c r="BD678" s="83"/>
      <c r="BE678" s="83"/>
      <c r="BF678" s="83"/>
      <c r="BG678" s="83"/>
      <c r="BH678" s="83"/>
      <c r="BI678" s="83"/>
      <c r="BJ678" s="83"/>
      <c r="BK678" s="83"/>
      <c r="BL678" s="83"/>
      <c r="BM678" s="83"/>
      <c r="BN678" s="83"/>
      <c r="BO678" s="83"/>
      <c r="BP678" s="83"/>
      <c r="BQ678" s="83"/>
      <c r="BR678" s="83"/>
      <c r="BS678" s="83"/>
      <c r="BT678" s="83"/>
    </row>
    <row r="679" spans="5:72" x14ac:dyDescent="0.25"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  <c r="AC679" s="83"/>
      <c r="AD679" s="83"/>
      <c r="AE679" s="83"/>
      <c r="AF679" s="83"/>
      <c r="AG679" s="83"/>
      <c r="AH679" s="83"/>
      <c r="AI679" s="83"/>
      <c r="AJ679" s="83"/>
      <c r="AK679" s="83"/>
      <c r="AL679" s="83"/>
      <c r="AM679" s="83"/>
      <c r="AN679" s="83"/>
      <c r="AO679" s="83"/>
      <c r="AP679" s="83"/>
      <c r="AQ679" s="83"/>
      <c r="AR679" s="83"/>
      <c r="AS679" s="83"/>
      <c r="AT679" s="83"/>
      <c r="AU679" s="83"/>
      <c r="AV679" s="83"/>
      <c r="AW679" s="83"/>
      <c r="AX679" s="83"/>
      <c r="AY679" s="83"/>
      <c r="AZ679" s="83"/>
      <c r="BA679" s="83"/>
      <c r="BB679" s="83"/>
      <c r="BC679" s="83"/>
      <c r="BD679" s="83"/>
      <c r="BE679" s="83"/>
      <c r="BF679" s="83"/>
      <c r="BG679" s="83"/>
      <c r="BH679" s="83"/>
      <c r="BI679" s="83"/>
      <c r="BJ679" s="83"/>
      <c r="BK679" s="83"/>
      <c r="BL679" s="83"/>
      <c r="BM679" s="83"/>
      <c r="BN679" s="83"/>
      <c r="BO679" s="83"/>
      <c r="BP679" s="83"/>
      <c r="BQ679" s="83"/>
      <c r="BR679" s="83"/>
      <c r="BS679" s="83"/>
      <c r="BT679" s="83"/>
    </row>
    <row r="680" spans="5:72" x14ac:dyDescent="0.25"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  <c r="AC680" s="83"/>
      <c r="AD680" s="83"/>
      <c r="AE680" s="83"/>
      <c r="AF680" s="83"/>
      <c r="AG680" s="83"/>
      <c r="AH680" s="83"/>
      <c r="AI680" s="83"/>
      <c r="AJ680" s="83"/>
      <c r="AK680" s="83"/>
      <c r="AL680" s="83"/>
      <c r="AM680" s="83"/>
      <c r="AN680" s="83"/>
      <c r="AO680" s="83"/>
      <c r="AP680" s="83"/>
      <c r="AQ680" s="83"/>
      <c r="AR680" s="83"/>
      <c r="AS680" s="83"/>
      <c r="AT680" s="83"/>
      <c r="AU680" s="83"/>
      <c r="AV680" s="83"/>
      <c r="AW680" s="83"/>
      <c r="AX680" s="83"/>
      <c r="AY680" s="83"/>
      <c r="AZ680" s="83"/>
      <c r="BA680" s="83"/>
      <c r="BB680" s="83"/>
      <c r="BC680" s="83"/>
      <c r="BD680" s="83"/>
      <c r="BE680" s="83"/>
      <c r="BF680" s="83"/>
      <c r="BG680" s="83"/>
      <c r="BH680" s="83"/>
      <c r="BI680" s="83"/>
      <c r="BJ680" s="83"/>
      <c r="BK680" s="83"/>
      <c r="BL680" s="83"/>
      <c r="BM680" s="83"/>
      <c r="BN680" s="83"/>
      <c r="BO680" s="83"/>
      <c r="BP680" s="83"/>
      <c r="BQ680" s="83"/>
      <c r="BR680" s="83"/>
      <c r="BS680" s="83"/>
      <c r="BT680" s="83"/>
    </row>
    <row r="681" spans="5:72" x14ac:dyDescent="0.25"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  <c r="AC681" s="83"/>
      <c r="AD681" s="83"/>
      <c r="AE681" s="83"/>
      <c r="AF681" s="83"/>
      <c r="AG681" s="83"/>
      <c r="AH681" s="83"/>
      <c r="AI681" s="83"/>
      <c r="AJ681" s="83"/>
      <c r="AK681" s="83"/>
      <c r="AL681" s="83"/>
      <c r="AM681" s="83"/>
      <c r="AN681" s="83"/>
      <c r="AO681" s="83"/>
      <c r="AP681" s="83"/>
      <c r="AQ681" s="83"/>
      <c r="AR681" s="83"/>
      <c r="AS681" s="83"/>
      <c r="AT681" s="83"/>
      <c r="AU681" s="83"/>
      <c r="AV681" s="83"/>
      <c r="AW681" s="83"/>
      <c r="AX681" s="83"/>
      <c r="AY681" s="83"/>
      <c r="AZ681" s="83"/>
      <c r="BA681" s="83"/>
      <c r="BB681" s="83"/>
      <c r="BC681" s="83"/>
      <c r="BD681" s="83"/>
      <c r="BE681" s="83"/>
      <c r="BF681" s="83"/>
      <c r="BG681" s="83"/>
      <c r="BH681" s="83"/>
      <c r="BI681" s="83"/>
      <c r="BJ681" s="83"/>
      <c r="BK681" s="83"/>
      <c r="BL681" s="83"/>
      <c r="BM681" s="83"/>
      <c r="BN681" s="83"/>
      <c r="BO681" s="83"/>
      <c r="BP681" s="83"/>
      <c r="BQ681" s="83"/>
      <c r="BR681" s="83"/>
      <c r="BS681" s="83"/>
      <c r="BT681" s="83"/>
    </row>
    <row r="682" spans="5:72" x14ac:dyDescent="0.25"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  <c r="AC682" s="83"/>
      <c r="AD682" s="83"/>
      <c r="AE682" s="83"/>
      <c r="AF682" s="83"/>
      <c r="AG682" s="83"/>
      <c r="AH682" s="83"/>
      <c r="AI682" s="83"/>
      <c r="AJ682" s="83"/>
      <c r="AK682" s="83"/>
      <c r="AL682" s="83"/>
      <c r="AM682" s="83"/>
      <c r="AN682" s="83"/>
      <c r="AO682" s="83"/>
      <c r="AP682" s="83"/>
      <c r="AQ682" s="83"/>
      <c r="AR682" s="83"/>
      <c r="AS682" s="83"/>
      <c r="AT682" s="83"/>
      <c r="AU682" s="83"/>
      <c r="AV682" s="83"/>
      <c r="AW682" s="83"/>
      <c r="AX682" s="83"/>
      <c r="AY682" s="83"/>
      <c r="AZ682" s="83"/>
      <c r="BA682" s="83"/>
      <c r="BB682" s="83"/>
      <c r="BC682" s="83"/>
      <c r="BD682" s="83"/>
      <c r="BE682" s="83"/>
      <c r="BF682" s="83"/>
      <c r="BG682" s="83"/>
      <c r="BH682" s="83"/>
      <c r="BI682" s="83"/>
      <c r="BJ682" s="83"/>
      <c r="BK682" s="83"/>
      <c r="BL682" s="83"/>
      <c r="BM682" s="83"/>
      <c r="BN682" s="83"/>
      <c r="BO682" s="83"/>
      <c r="BP682" s="83"/>
      <c r="BQ682" s="83"/>
      <c r="BR682" s="83"/>
      <c r="BS682" s="83"/>
      <c r="BT682" s="83"/>
    </row>
    <row r="683" spans="5:72" x14ac:dyDescent="0.25"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  <c r="AC683" s="83"/>
      <c r="AD683" s="83"/>
      <c r="AE683" s="83"/>
      <c r="AF683" s="83"/>
      <c r="AG683" s="83"/>
      <c r="AH683" s="83"/>
      <c r="AI683" s="83"/>
      <c r="AJ683" s="83"/>
      <c r="AK683" s="83"/>
      <c r="AL683" s="83"/>
      <c r="AM683" s="83"/>
      <c r="AN683" s="83"/>
      <c r="AO683" s="83"/>
      <c r="AP683" s="83"/>
      <c r="AQ683" s="83"/>
      <c r="AR683" s="83"/>
      <c r="AS683" s="83"/>
      <c r="AT683" s="83"/>
      <c r="AU683" s="83"/>
      <c r="AV683" s="83"/>
      <c r="AW683" s="83"/>
      <c r="AX683" s="83"/>
      <c r="AY683" s="83"/>
      <c r="AZ683" s="83"/>
      <c r="BA683" s="83"/>
      <c r="BB683" s="83"/>
      <c r="BC683" s="83"/>
      <c r="BD683" s="83"/>
      <c r="BE683" s="83"/>
      <c r="BF683" s="83"/>
      <c r="BG683" s="83"/>
      <c r="BH683" s="83"/>
      <c r="BI683" s="83"/>
      <c r="BJ683" s="83"/>
      <c r="BK683" s="83"/>
      <c r="BL683" s="83"/>
      <c r="BM683" s="83"/>
      <c r="BN683" s="83"/>
      <c r="BO683" s="83"/>
      <c r="BP683" s="83"/>
      <c r="BQ683" s="83"/>
      <c r="BR683" s="83"/>
      <c r="BS683" s="83"/>
      <c r="BT683" s="83"/>
    </row>
    <row r="684" spans="5:72" x14ac:dyDescent="0.25"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  <c r="AD684" s="83"/>
      <c r="AE684" s="83"/>
      <c r="AF684" s="83"/>
      <c r="AG684" s="83"/>
      <c r="AH684" s="83"/>
      <c r="AI684" s="83"/>
      <c r="AJ684" s="83"/>
      <c r="AK684" s="83"/>
      <c r="AL684" s="83"/>
      <c r="AM684" s="83"/>
      <c r="AN684" s="83"/>
      <c r="AO684" s="83"/>
      <c r="AP684" s="83"/>
      <c r="AQ684" s="83"/>
      <c r="AR684" s="83"/>
      <c r="AS684" s="83"/>
      <c r="AT684" s="83"/>
      <c r="AU684" s="83"/>
      <c r="AV684" s="83"/>
      <c r="AW684" s="83"/>
      <c r="AX684" s="83"/>
      <c r="AY684" s="83"/>
      <c r="AZ684" s="83"/>
      <c r="BA684" s="83"/>
      <c r="BB684" s="83"/>
      <c r="BC684" s="83"/>
      <c r="BD684" s="83"/>
      <c r="BE684" s="83"/>
      <c r="BF684" s="83"/>
      <c r="BG684" s="83"/>
      <c r="BH684" s="83"/>
      <c r="BI684" s="83"/>
      <c r="BJ684" s="83"/>
      <c r="BK684" s="83"/>
      <c r="BL684" s="83"/>
      <c r="BM684" s="83"/>
      <c r="BN684" s="83"/>
      <c r="BO684" s="83"/>
      <c r="BP684" s="83"/>
      <c r="BQ684" s="83"/>
      <c r="BR684" s="83"/>
      <c r="BS684" s="83"/>
      <c r="BT684" s="83"/>
    </row>
    <row r="685" spans="5:72" x14ac:dyDescent="0.25"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  <c r="AC685" s="83"/>
      <c r="AD685" s="83"/>
      <c r="AE685" s="83"/>
      <c r="AF685" s="83"/>
      <c r="AG685" s="83"/>
      <c r="AH685" s="83"/>
      <c r="AI685" s="83"/>
      <c r="AJ685" s="83"/>
      <c r="AK685" s="83"/>
      <c r="AL685" s="83"/>
      <c r="AM685" s="83"/>
      <c r="AN685" s="83"/>
      <c r="AO685" s="83"/>
      <c r="AP685" s="83"/>
      <c r="AQ685" s="83"/>
      <c r="AR685" s="83"/>
      <c r="AS685" s="83"/>
      <c r="AT685" s="83"/>
      <c r="AU685" s="83"/>
      <c r="AV685" s="83"/>
      <c r="AW685" s="83"/>
      <c r="AX685" s="83"/>
      <c r="AY685" s="83"/>
      <c r="AZ685" s="83"/>
      <c r="BA685" s="83"/>
      <c r="BB685" s="83"/>
      <c r="BC685" s="83"/>
      <c r="BD685" s="83"/>
      <c r="BE685" s="83"/>
      <c r="BF685" s="83"/>
      <c r="BG685" s="83"/>
      <c r="BH685" s="83"/>
      <c r="BI685" s="83"/>
      <c r="BJ685" s="83"/>
      <c r="BK685" s="83"/>
      <c r="BL685" s="83"/>
      <c r="BM685" s="83"/>
      <c r="BN685" s="83"/>
      <c r="BO685" s="83"/>
      <c r="BP685" s="83"/>
      <c r="BQ685" s="83"/>
      <c r="BR685" s="83"/>
      <c r="BS685" s="83"/>
      <c r="BT685" s="83"/>
    </row>
    <row r="686" spans="5:72" x14ac:dyDescent="0.25"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  <c r="AD686" s="83"/>
      <c r="AE686" s="83"/>
      <c r="AF686" s="83"/>
      <c r="AG686" s="83"/>
      <c r="AH686" s="83"/>
      <c r="AI686" s="83"/>
      <c r="AJ686" s="83"/>
      <c r="AK686" s="83"/>
      <c r="AL686" s="83"/>
      <c r="AM686" s="83"/>
      <c r="AN686" s="83"/>
      <c r="AO686" s="83"/>
      <c r="AP686" s="83"/>
      <c r="AQ686" s="83"/>
      <c r="AR686" s="83"/>
      <c r="AS686" s="83"/>
      <c r="AT686" s="83"/>
      <c r="AU686" s="83"/>
      <c r="AV686" s="83"/>
      <c r="AW686" s="83"/>
      <c r="AX686" s="83"/>
      <c r="AY686" s="83"/>
      <c r="AZ686" s="83"/>
      <c r="BA686" s="83"/>
      <c r="BB686" s="83"/>
      <c r="BC686" s="83"/>
      <c r="BD686" s="83"/>
      <c r="BE686" s="83"/>
      <c r="BF686" s="83"/>
      <c r="BG686" s="83"/>
      <c r="BH686" s="83"/>
      <c r="BI686" s="83"/>
      <c r="BJ686" s="83"/>
      <c r="BK686" s="83"/>
      <c r="BL686" s="83"/>
      <c r="BM686" s="83"/>
      <c r="BN686" s="83"/>
      <c r="BO686" s="83"/>
      <c r="BP686" s="83"/>
      <c r="BQ686" s="83"/>
      <c r="BR686" s="83"/>
      <c r="BS686" s="83"/>
      <c r="BT686" s="83"/>
    </row>
    <row r="687" spans="5:72" x14ac:dyDescent="0.25"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  <c r="AD687" s="83"/>
      <c r="AE687" s="83"/>
      <c r="AF687" s="83"/>
      <c r="AG687" s="83"/>
      <c r="AH687" s="83"/>
      <c r="AI687" s="83"/>
      <c r="AJ687" s="83"/>
      <c r="AK687" s="83"/>
      <c r="AL687" s="83"/>
      <c r="AM687" s="83"/>
      <c r="AN687" s="83"/>
      <c r="AO687" s="83"/>
      <c r="AP687" s="83"/>
      <c r="AQ687" s="83"/>
      <c r="AR687" s="83"/>
      <c r="AS687" s="83"/>
      <c r="AT687" s="83"/>
      <c r="AU687" s="83"/>
      <c r="AV687" s="83"/>
      <c r="AW687" s="83"/>
      <c r="AX687" s="83"/>
      <c r="AY687" s="83"/>
      <c r="AZ687" s="83"/>
      <c r="BA687" s="83"/>
      <c r="BB687" s="83"/>
      <c r="BC687" s="83"/>
      <c r="BD687" s="83"/>
      <c r="BE687" s="83"/>
      <c r="BF687" s="83"/>
      <c r="BG687" s="83"/>
      <c r="BH687" s="83"/>
      <c r="BI687" s="83"/>
      <c r="BJ687" s="83"/>
      <c r="BK687" s="83"/>
      <c r="BL687" s="83"/>
      <c r="BM687" s="83"/>
      <c r="BN687" s="83"/>
      <c r="BO687" s="83"/>
      <c r="BP687" s="83"/>
      <c r="BQ687" s="83"/>
      <c r="BR687" s="83"/>
      <c r="BS687" s="83"/>
      <c r="BT687" s="83"/>
    </row>
    <row r="688" spans="5:72" x14ac:dyDescent="0.25"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  <c r="AC688" s="83"/>
      <c r="AD688" s="83"/>
      <c r="AE688" s="83"/>
      <c r="AF688" s="83"/>
      <c r="AG688" s="83"/>
      <c r="AH688" s="83"/>
      <c r="AI688" s="83"/>
      <c r="AJ688" s="83"/>
      <c r="AK688" s="83"/>
      <c r="AL688" s="83"/>
      <c r="AM688" s="83"/>
      <c r="AN688" s="83"/>
      <c r="AO688" s="83"/>
      <c r="AP688" s="83"/>
      <c r="AQ688" s="83"/>
      <c r="AR688" s="83"/>
      <c r="AS688" s="83"/>
      <c r="AT688" s="83"/>
      <c r="AU688" s="83"/>
      <c r="AV688" s="83"/>
      <c r="AW688" s="83"/>
      <c r="AX688" s="83"/>
      <c r="AY688" s="83"/>
      <c r="AZ688" s="83"/>
      <c r="BA688" s="83"/>
      <c r="BB688" s="83"/>
      <c r="BC688" s="83"/>
      <c r="BD688" s="83"/>
      <c r="BE688" s="83"/>
      <c r="BF688" s="83"/>
      <c r="BG688" s="83"/>
      <c r="BH688" s="83"/>
      <c r="BI688" s="83"/>
      <c r="BJ688" s="83"/>
      <c r="BK688" s="83"/>
      <c r="BL688" s="83"/>
      <c r="BM688" s="83"/>
      <c r="BN688" s="83"/>
      <c r="BO688" s="83"/>
      <c r="BP688" s="83"/>
      <c r="BQ688" s="83"/>
      <c r="BR688" s="83"/>
      <c r="BS688" s="83"/>
      <c r="BT688" s="83"/>
    </row>
    <row r="689" spans="5:72" x14ac:dyDescent="0.25"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  <c r="AC689" s="83"/>
      <c r="AD689" s="83"/>
      <c r="AE689" s="83"/>
      <c r="AF689" s="83"/>
      <c r="AG689" s="83"/>
      <c r="AH689" s="83"/>
      <c r="AI689" s="83"/>
      <c r="AJ689" s="83"/>
      <c r="AK689" s="83"/>
      <c r="AL689" s="83"/>
      <c r="AM689" s="83"/>
      <c r="AN689" s="83"/>
      <c r="AO689" s="83"/>
      <c r="AP689" s="83"/>
      <c r="AQ689" s="83"/>
      <c r="AR689" s="83"/>
      <c r="AS689" s="83"/>
      <c r="AT689" s="83"/>
      <c r="AU689" s="83"/>
      <c r="AV689" s="83"/>
      <c r="AW689" s="83"/>
      <c r="AX689" s="83"/>
      <c r="AY689" s="83"/>
      <c r="AZ689" s="83"/>
      <c r="BA689" s="83"/>
      <c r="BB689" s="83"/>
      <c r="BC689" s="83"/>
      <c r="BD689" s="83"/>
      <c r="BE689" s="83"/>
      <c r="BF689" s="83"/>
      <c r="BG689" s="83"/>
      <c r="BH689" s="83"/>
      <c r="BI689" s="83"/>
      <c r="BJ689" s="83"/>
      <c r="BK689" s="83"/>
      <c r="BL689" s="83"/>
      <c r="BM689" s="83"/>
      <c r="BN689" s="83"/>
      <c r="BO689" s="83"/>
      <c r="BP689" s="83"/>
      <c r="BQ689" s="83"/>
      <c r="BR689" s="83"/>
      <c r="BS689" s="83"/>
      <c r="BT689" s="83"/>
    </row>
    <row r="690" spans="5:72" x14ac:dyDescent="0.25"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  <c r="AC690" s="83"/>
      <c r="AD690" s="83"/>
      <c r="AE690" s="83"/>
      <c r="AF690" s="83"/>
      <c r="AG690" s="83"/>
      <c r="AH690" s="83"/>
      <c r="AI690" s="83"/>
      <c r="AJ690" s="83"/>
      <c r="AK690" s="83"/>
      <c r="AL690" s="83"/>
      <c r="AM690" s="83"/>
      <c r="AN690" s="83"/>
      <c r="AO690" s="83"/>
      <c r="AP690" s="83"/>
      <c r="AQ690" s="83"/>
      <c r="AR690" s="83"/>
      <c r="AS690" s="83"/>
      <c r="AT690" s="83"/>
      <c r="AU690" s="83"/>
      <c r="AV690" s="83"/>
      <c r="AW690" s="83"/>
      <c r="AX690" s="83"/>
      <c r="AY690" s="83"/>
      <c r="AZ690" s="83"/>
      <c r="BA690" s="83"/>
      <c r="BB690" s="83"/>
      <c r="BC690" s="83"/>
      <c r="BD690" s="83"/>
      <c r="BE690" s="83"/>
      <c r="BF690" s="83"/>
      <c r="BG690" s="83"/>
      <c r="BH690" s="83"/>
      <c r="BI690" s="83"/>
      <c r="BJ690" s="83"/>
      <c r="BK690" s="83"/>
      <c r="BL690" s="83"/>
      <c r="BM690" s="83"/>
      <c r="BN690" s="83"/>
      <c r="BO690" s="83"/>
      <c r="BP690" s="83"/>
      <c r="BQ690" s="83"/>
      <c r="BR690" s="83"/>
      <c r="BS690" s="83"/>
      <c r="BT690" s="83"/>
    </row>
    <row r="691" spans="5:72" x14ac:dyDescent="0.25"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  <c r="AC691" s="83"/>
      <c r="AD691" s="83"/>
      <c r="AE691" s="83"/>
      <c r="AF691" s="83"/>
      <c r="AG691" s="83"/>
      <c r="AH691" s="83"/>
      <c r="AI691" s="83"/>
      <c r="AJ691" s="83"/>
      <c r="AK691" s="83"/>
      <c r="AL691" s="83"/>
      <c r="AM691" s="83"/>
      <c r="AN691" s="83"/>
      <c r="AO691" s="83"/>
      <c r="AP691" s="83"/>
      <c r="AQ691" s="83"/>
      <c r="AR691" s="83"/>
      <c r="AS691" s="83"/>
      <c r="AT691" s="83"/>
      <c r="AU691" s="83"/>
      <c r="AV691" s="83"/>
      <c r="AW691" s="83"/>
      <c r="AX691" s="83"/>
      <c r="AY691" s="83"/>
      <c r="AZ691" s="83"/>
      <c r="BA691" s="83"/>
      <c r="BB691" s="83"/>
      <c r="BC691" s="83"/>
      <c r="BD691" s="83"/>
      <c r="BE691" s="83"/>
      <c r="BF691" s="83"/>
      <c r="BG691" s="83"/>
      <c r="BH691" s="83"/>
      <c r="BI691" s="83"/>
      <c r="BJ691" s="83"/>
      <c r="BK691" s="83"/>
      <c r="BL691" s="83"/>
      <c r="BM691" s="83"/>
      <c r="BN691" s="83"/>
      <c r="BO691" s="83"/>
      <c r="BP691" s="83"/>
      <c r="BQ691" s="83"/>
      <c r="BR691" s="83"/>
      <c r="BS691" s="83"/>
      <c r="BT691" s="83"/>
    </row>
    <row r="692" spans="5:72" x14ac:dyDescent="0.25"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  <c r="AC692" s="83"/>
      <c r="AD692" s="83"/>
      <c r="AE692" s="83"/>
      <c r="AF692" s="83"/>
      <c r="AG692" s="83"/>
      <c r="AH692" s="83"/>
      <c r="AI692" s="83"/>
      <c r="AJ692" s="83"/>
      <c r="AK692" s="83"/>
      <c r="AL692" s="83"/>
      <c r="AM692" s="83"/>
      <c r="AN692" s="83"/>
      <c r="AO692" s="83"/>
      <c r="AP692" s="83"/>
      <c r="AQ692" s="83"/>
      <c r="AR692" s="83"/>
      <c r="AS692" s="83"/>
      <c r="AT692" s="83"/>
      <c r="AU692" s="83"/>
      <c r="AV692" s="83"/>
      <c r="AW692" s="83"/>
      <c r="AX692" s="83"/>
      <c r="AY692" s="83"/>
      <c r="AZ692" s="83"/>
      <c r="BA692" s="83"/>
      <c r="BB692" s="83"/>
      <c r="BC692" s="83"/>
      <c r="BD692" s="83"/>
      <c r="BE692" s="83"/>
      <c r="BF692" s="83"/>
      <c r="BG692" s="83"/>
      <c r="BH692" s="83"/>
      <c r="BI692" s="83"/>
      <c r="BJ692" s="83"/>
      <c r="BK692" s="83"/>
      <c r="BL692" s="83"/>
      <c r="BM692" s="83"/>
      <c r="BN692" s="83"/>
      <c r="BO692" s="83"/>
      <c r="BP692" s="83"/>
      <c r="BQ692" s="83"/>
      <c r="BR692" s="83"/>
      <c r="BS692" s="83"/>
      <c r="BT692" s="83"/>
    </row>
    <row r="693" spans="5:72" x14ac:dyDescent="0.25"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  <c r="AD693" s="83"/>
      <c r="AE693" s="83"/>
      <c r="AF693" s="83"/>
      <c r="AG693" s="83"/>
      <c r="AH693" s="83"/>
      <c r="AI693" s="83"/>
      <c r="AJ693" s="83"/>
      <c r="AK693" s="83"/>
      <c r="AL693" s="83"/>
      <c r="AM693" s="83"/>
      <c r="AN693" s="83"/>
      <c r="AO693" s="83"/>
      <c r="AP693" s="83"/>
      <c r="AQ693" s="83"/>
      <c r="AR693" s="83"/>
      <c r="AS693" s="83"/>
      <c r="AT693" s="83"/>
      <c r="AU693" s="83"/>
      <c r="AV693" s="83"/>
      <c r="AW693" s="83"/>
      <c r="AX693" s="83"/>
      <c r="AY693" s="83"/>
      <c r="AZ693" s="83"/>
      <c r="BA693" s="83"/>
      <c r="BB693" s="83"/>
      <c r="BC693" s="83"/>
      <c r="BD693" s="83"/>
      <c r="BE693" s="83"/>
      <c r="BF693" s="83"/>
      <c r="BG693" s="83"/>
      <c r="BH693" s="83"/>
      <c r="BI693" s="83"/>
      <c r="BJ693" s="83"/>
      <c r="BK693" s="83"/>
      <c r="BL693" s="83"/>
      <c r="BM693" s="83"/>
      <c r="BN693" s="83"/>
      <c r="BO693" s="83"/>
      <c r="BP693" s="83"/>
      <c r="BQ693" s="83"/>
      <c r="BR693" s="83"/>
      <c r="BS693" s="83"/>
      <c r="BT693" s="83"/>
    </row>
    <row r="694" spans="5:72" x14ac:dyDescent="0.25"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  <c r="AC694" s="83"/>
      <c r="AD694" s="83"/>
      <c r="AE694" s="83"/>
      <c r="AF694" s="83"/>
      <c r="AG694" s="83"/>
      <c r="AH694" s="83"/>
      <c r="AI694" s="83"/>
      <c r="AJ694" s="83"/>
      <c r="AK694" s="83"/>
      <c r="AL694" s="83"/>
      <c r="AM694" s="83"/>
      <c r="AN694" s="83"/>
      <c r="AO694" s="83"/>
      <c r="AP694" s="83"/>
      <c r="AQ694" s="83"/>
      <c r="AR694" s="83"/>
      <c r="AS694" s="83"/>
      <c r="AT694" s="83"/>
      <c r="AU694" s="83"/>
      <c r="AV694" s="83"/>
      <c r="AW694" s="83"/>
      <c r="AX694" s="83"/>
      <c r="AY694" s="83"/>
      <c r="AZ694" s="83"/>
      <c r="BA694" s="83"/>
      <c r="BB694" s="83"/>
      <c r="BC694" s="83"/>
      <c r="BD694" s="83"/>
      <c r="BE694" s="83"/>
      <c r="BF694" s="83"/>
      <c r="BG694" s="83"/>
      <c r="BH694" s="83"/>
      <c r="BI694" s="83"/>
      <c r="BJ694" s="83"/>
      <c r="BK694" s="83"/>
      <c r="BL694" s="83"/>
      <c r="BM694" s="83"/>
      <c r="BN694" s="83"/>
      <c r="BO694" s="83"/>
      <c r="BP694" s="83"/>
      <c r="BQ694" s="83"/>
      <c r="BR694" s="83"/>
      <c r="BS694" s="83"/>
      <c r="BT694" s="83"/>
    </row>
    <row r="695" spans="5:72" x14ac:dyDescent="0.25"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  <c r="AC695" s="83"/>
      <c r="AD695" s="83"/>
      <c r="AE695" s="83"/>
      <c r="AF695" s="83"/>
      <c r="AG695" s="83"/>
      <c r="AH695" s="83"/>
      <c r="AI695" s="83"/>
      <c r="AJ695" s="83"/>
      <c r="AK695" s="83"/>
      <c r="AL695" s="83"/>
      <c r="AM695" s="83"/>
      <c r="AN695" s="83"/>
      <c r="AO695" s="83"/>
      <c r="AP695" s="83"/>
      <c r="AQ695" s="83"/>
      <c r="AR695" s="83"/>
      <c r="AS695" s="83"/>
      <c r="AT695" s="83"/>
      <c r="AU695" s="83"/>
      <c r="AV695" s="83"/>
      <c r="AW695" s="83"/>
      <c r="AX695" s="83"/>
      <c r="AY695" s="83"/>
      <c r="AZ695" s="83"/>
      <c r="BA695" s="83"/>
      <c r="BB695" s="83"/>
      <c r="BC695" s="83"/>
      <c r="BD695" s="83"/>
      <c r="BE695" s="83"/>
      <c r="BF695" s="83"/>
      <c r="BG695" s="83"/>
      <c r="BH695" s="83"/>
      <c r="BI695" s="83"/>
      <c r="BJ695" s="83"/>
      <c r="BK695" s="83"/>
      <c r="BL695" s="83"/>
      <c r="BM695" s="83"/>
      <c r="BN695" s="83"/>
      <c r="BO695" s="83"/>
      <c r="BP695" s="83"/>
      <c r="BQ695" s="83"/>
      <c r="BR695" s="83"/>
      <c r="BS695" s="83"/>
      <c r="BT695" s="83"/>
    </row>
    <row r="696" spans="5:72" x14ac:dyDescent="0.25"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  <c r="AC696" s="83"/>
      <c r="AD696" s="83"/>
      <c r="AE696" s="83"/>
      <c r="AF696" s="83"/>
      <c r="AG696" s="83"/>
      <c r="AH696" s="83"/>
      <c r="AI696" s="83"/>
      <c r="AJ696" s="83"/>
      <c r="AK696" s="83"/>
      <c r="AL696" s="83"/>
      <c r="AM696" s="83"/>
      <c r="AN696" s="83"/>
      <c r="AO696" s="83"/>
      <c r="AP696" s="83"/>
      <c r="AQ696" s="83"/>
      <c r="AR696" s="83"/>
      <c r="AS696" s="83"/>
      <c r="AT696" s="83"/>
      <c r="AU696" s="83"/>
      <c r="AV696" s="83"/>
      <c r="AW696" s="83"/>
      <c r="AX696" s="83"/>
      <c r="AY696" s="83"/>
      <c r="AZ696" s="83"/>
      <c r="BA696" s="83"/>
      <c r="BB696" s="83"/>
      <c r="BC696" s="83"/>
      <c r="BD696" s="83"/>
      <c r="BE696" s="83"/>
      <c r="BF696" s="83"/>
      <c r="BG696" s="83"/>
      <c r="BH696" s="83"/>
      <c r="BI696" s="83"/>
      <c r="BJ696" s="83"/>
      <c r="BK696" s="83"/>
      <c r="BL696" s="83"/>
      <c r="BM696" s="83"/>
      <c r="BN696" s="83"/>
      <c r="BO696" s="83"/>
      <c r="BP696" s="83"/>
      <c r="BQ696" s="83"/>
      <c r="BR696" s="83"/>
      <c r="BS696" s="83"/>
      <c r="BT696" s="83"/>
    </row>
    <row r="697" spans="5:72" x14ac:dyDescent="0.25"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  <c r="AC697" s="83"/>
      <c r="AD697" s="83"/>
      <c r="AE697" s="83"/>
      <c r="AF697" s="83"/>
      <c r="AG697" s="83"/>
      <c r="AH697" s="83"/>
      <c r="AI697" s="83"/>
      <c r="AJ697" s="83"/>
      <c r="AK697" s="83"/>
      <c r="AL697" s="83"/>
      <c r="AM697" s="83"/>
      <c r="AN697" s="83"/>
      <c r="AO697" s="83"/>
      <c r="AP697" s="83"/>
      <c r="AQ697" s="83"/>
      <c r="AR697" s="83"/>
      <c r="AS697" s="83"/>
      <c r="AT697" s="83"/>
      <c r="AU697" s="83"/>
      <c r="AV697" s="83"/>
      <c r="AW697" s="83"/>
      <c r="AX697" s="83"/>
      <c r="AY697" s="83"/>
      <c r="AZ697" s="83"/>
      <c r="BA697" s="83"/>
      <c r="BB697" s="83"/>
      <c r="BC697" s="83"/>
      <c r="BD697" s="83"/>
      <c r="BE697" s="83"/>
      <c r="BF697" s="83"/>
      <c r="BG697" s="83"/>
      <c r="BH697" s="83"/>
      <c r="BI697" s="83"/>
      <c r="BJ697" s="83"/>
      <c r="BK697" s="83"/>
      <c r="BL697" s="83"/>
      <c r="BM697" s="83"/>
      <c r="BN697" s="83"/>
      <c r="BO697" s="83"/>
      <c r="BP697" s="83"/>
      <c r="BQ697" s="83"/>
      <c r="BR697" s="83"/>
      <c r="BS697" s="83"/>
      <c r="BT697" s="83"/>
    </row>
    <row r="698" spans="5:72" x14ac:dyDescent="0.25"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  <c r="AD698" s="83"/>
      <c r="AE698" s="83"/>
      <c r="AF698" s="83"/>
      <c r="AG698" s="83"/>
      <c r="AH698" s="83"/>
      <c r="AI698" s="83"/>
      <c r="AJ698" s="83"/>
      <c r="AK698" s="83"/>
      <c r="AL698" s="83"/>
      <c r="AM698" s="83"/>
      <c r="AN698" s="83"/>
      <c r="AO698" s="83"/>
      <c r="AP698" s="83"/>
      <c r="AQ698" s="83"/>
      <c r="AR698" s="83"/>
      <c r="AS698" s="83"/>
      <c r="AT698" s="83"/>
      <c r="AU698" s="83"/>
      <c r="AV698" s="83"/>
      <c r="AW698" s="83"/>
      <c r="AX698" s="83"/>
      <c r="AY698" s="83"/>
      <c r="AZ698" s="83"/>
      <c r="BA698" s="83"/>
      <c r="BB698" s="83"/>
      <c r="BC698" s="83"/>
      <c r="BD698" s="83"/>
      <c r="BE698" s="83"/>
      <c r="BF698" s="83"/>
      <c r="BG698" s="83"/>
      <c r="BH698" s="83"/>
      <c r="BI698" s="83"/>
      <c r="BJ698" s="83"/>
      <c r="BK698" s="83"/>
      <c r="BL698" s="83"/>
      <c r="BM698" s="83"/>
      <c r="BN698" s="83"/>
      <c r="BO698" s="83"/>
      <c r="BP698" s="83"/>
      <c r="BQ698" s="83"/>
      <c r="BR698" s="83"/>
      <c r="BS698" s="83"/>
      <c r="BT698" s="83"/>
    </row>
    <row r="699" spans="5:72" x14ac:dyDescent="0.25"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  <c r="AC699" s="83"/>
      <c r="AD699" s="83"/>
      <c r="AE699" s="83"/>
      <c r="AF699" s="83"/>
      <c r="AG699" s="83"/>
      <c r="AH699" s="83"/>
      <c r="AI699" s="83"/>
      <c r="AJ699" s="83"/>
      <c r="AK699" s="83"/>
      <c r="AL699" s="83"/>
      <c r="AM699" s="83"/>
      <c r="AN699" s="83"/>
      <c r="AO699" s="83"/>
      <c r="AP699" s="83"/>
      <c r="AQ699" s="83"/>
      <c r="AR699" s="83"/>
      <c r="AS699" s="83"/>
      <c r="AT699" s="83"/>
      <c r="AU699" s="83"/>
      <c r="AV699" s="83"/>
      <c r="AW699" s="83"/>
      <c r="AX699" s="83"/>
      <c r="AY699" s="83"/>
      <c r="AZ699" s="83"/>
      <c r="BA699" s="83"/>
      <c r="BB699" s="83"/>
      <c r="BC699" s="83"/>
      <c r="BD699" s="83"/>
      <c r="BE699" s="83"/>
      <c r="BF699" s="83"/>
      <c r="BG699" s="83"/>
      <c r="BH699" s="83"/>
      <c r="BI699" s="83"/>
      <c r="BJ699" s="83"/>
      <c r="BK699" s="83"/>
      <c r="BL699" s="83"/>
      <c r="BM699" s="83"/>
      <c r="BN699" s="83"/>
      <c r="BO699" s="83"/>
      <c r="BP699" s="83"/>
      <c r="BQ699" s="83"/>
      <c r="BR699" s="83"/>
      <c r="BS699" s="83"/>
      <c r="BT699" s="83"/>
    </row>
    <row r="700" spans="5:72" x14ac:dyDescent="0.25"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  <c r="AC700" s="83"/>
      <c r="AD700" s="83"/>
      <c r="AE700" s="83"/>
      <c r="AF700" s="83"/>
      <c r="AG700" s="83"/>
      <c r="AH700" s="83"/>
      <c r="AI700" s="83"/>
      <c r="AJ700" s="83"/>
      <c r="AK700" s="83"/>
      <c r="AL700" s="83"/>
      <c r="AM700" s="83"/>
      <c r="AN700" s="83"/>
      <c r="AO700" s="83"/>
      <c r="AP700" s="83"/>
      <c r="AQ700" s="83"/>
      <c r="AR700" s="83"/>
      <c r="AS700" s="83"/>
      <c r="AT700" s="83"/>
      <c r="AU700" s="83"/>
      <c r="AV700" s="83"/>
      <c r="AW700" s="83"/>
      <c r="AX700" s="83"/>
      <c r="AY700" s="83"/>
      <c r="AZ700" s="83"/>
      <c r="BA700" s="83"/>
      <c r="BB700" s="83"/>
      <c r="BC700" s="83"/>
      <c r="BD700" s="83"/>
      <c r="BE700" s="83"/>
      <c r="BF700" s="83"/>
      <c r="BG700" s="83"/>
      <c r="BH700" s="83"/>
      <c r="BI700" s="83"/>
      <c r="BJ700" s="83"/>
      <c r="BK700" s="83"/>
      <c r="BL700" s="83"/>
      <c r="BM700" s="83"/>
      <c r="BN700" s="83"/>
      <c r="BO700" s="83"/>
      <c r="BP700" s="83"/>
      <c r="BQ700" s="83"/>
      <c r="BR700" s="83"/>
      <c r="BS700" s="83"/>
      <c r="BT700" s="83"/>
    </row>
    <row r="701" spans="5:72" x14ac:dyDescent="0.25"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  <c r="AC701" s="83"/>
      <c r="AD701" s="83"/>
      <c r="AE701" s="83"/>
      <c r="AF701" s="83"/>
      <c r="AG701" s="83"/>
      <c r="AH701" s="83"/>
      <c r="AI701" s="83"/>
      <c r="AJ701" s="83"/>
      <c r="AK701" s="83"/>
      <c r="AL701" s="83"/>
      <c r="AM701" s="83"/>
      <c r="AN701" s="83"/>
      <c r="AO701" s="83"/>
      <c r="AP701" s="83"/>
      <c r="AQ701" s="83"/>
      <c r="AR701" s="83"/>
      <c r="AS701" s="83"/>
      <c r="AT701" s="83"/>
      <c r="AU701" s="83"/>
      <c r="AV701" s="83"/>
      <c r="AW701" s="83"/>
      <c r="AX701" s="83"/>
      <c r="AY701" s="83"/>
      <c r="AZ701" s="83"/>
      <c r="BA701" s="83"/>
      <c r="BB701" s="83"/>
      <c r="BC701" s="83"/>
      <c r="BD701" s="83"/>
      <c r="BE701" s="83"/>
      <c r="BF701" s="83"/>
      <c r="BG701" s="83"/>
      <c r="BH701" s="83"/>
      <c r="BI701" s="83"/>
      <c r="BJ701" s="83"/>
      <c r="BK701" s="83"/>
      <c r="BL701" s="83"/>
      <c r="BM701" s="83"/>
      <c r="BN701" s="83"/>
      <c r="BO701" s="83"/>
      <c r="BP701" s="83"/>
      <c r="BQ701" s="83"/>
      <c r="BR701" s="83"/>
      <c r="BS701" s="83"/>
      <c r="BT701" s="83"/>
    </row>
    <row r="702" spans="5:72" x14ac:dyDescent="0.25"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  <c r="AC702" s="83"/>
      <c r="AD702" s="83"/>
      <c r="AE702" s="83"/>
      <c r="AF702" s="83"/>
      <c r="AG702" s="83"/>
      <c r="AH702" s="83"/>
      <c r="AI702" s="83"/>
      <c r="AJ702" s="83"/>
      <c r="AK702" s="83"/>
      <c r="AL702" s="83"/>
      <c r="AM702" s="83"/>
      <c r="AN702" s="83"/>
      <c r="AO702" s="83"/>
      <c r="AP702" s="83"/>
      <c r="AQ702" s="83"/>
      <c r="AR702" s="83"/>
      <c r="AS702" s="83"/>
      <c r="AT702" s="83"/>
      <c r="AU702" s="83"/>
      <c r="AV702" s="83"/>
      <c r="AW702" s="83"/>
      <c r="AX702" s="83"/>
      <c r="AY702" s="83"/>
      <c r="AZ702" s="83"/>
      <c r="BA702" s="83"/>
      <c r="BB702" s="83"/>
      <c r="BC702" s="83"/>
      <c r="BD702" s="83"/>
      <c r="BE702" s="83"/>
      <c r="BF702" s="83"/>
      <c r="BG702" s="83"/>
      <c r="BH702" s="83"/>
      <c r="BI702" s="83"/>
      <c r="BJ702" s="83"/>
      <c r="BK702" s="83"/>
      <c r="BL702" s="83"/>
      <c r="BM702" s="83"/>
      <c r="BN702" s="83"/>
      <c r="BO702" s="83"/>
      <c r="BP702" s="83"/>
      <c r="BQ702" s="83"/>
      <c r="BR702" s="83"/>
      <c r="BS702" s="83"/>
      <c r="BT702" s="83"/>
    </row>
    <row r="703" spans="5:72" x14ac:dyDescent="0.25"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  <c r="AC703" s="83"/>
      <c r="AD703" s="83"/>
      <c r="AE703" s="83"/>
      <c r="AF703" s="83"/>
      <c r="AG703" s="83"/>
      <c r="AH703" s="83"/>
      <c r="AI703" s="83"/>
      <c r="AJ703" s="83"/>
      <c r="AK703" s="83"/>
      <c r="AL703" s="83"/>
      <c r="AM703" s="83"/>
      <c r="AN703" s="83"/>
      <c r="AO703" s="83"/>
      <c r="AP703" s="83"/>
      <c r="AQ703" s="83"/>
      <c r="AR703" s="83"/>
      <c r="AS703" s="83"/>
      <c r="AT703" s="83"/>
      <c r="AU703" s="83"/>
      <c r="AV703" s="83"/>
      <c r="AW703" s="83"/>
      <c r="AX703" s="83"/>
      <c r="AY703" s="83"/>
      <c r="AZ703" s="83"/>
      <c r="BA703" s="83"/>
      <c r="BB703" s="83"/>
      <c r="BC703" s="83"/>
      <c r="BD703" s="83"/>
      <c r="BE703" s="83"/>
      <c r="BF703" s="83"/>
      <c r="BG703" s="83"/>
      <c r="BH703" s="83"/>
      <c r="BI703" s="83"/>
      <c r="BJ703" s="83"/>
      <c r="BK703" s="83"/>
      <c r="BL703" s="83"/>
      <c r="BM703" s="83"/>
      <c r="BN703" s="83"/>
      <c r="BO703" s="83"/>
      <c r="BP703" s="83"/>
      <c r="BQ703" s="83"/>
      <c r="BR703" s="83"/>
      <c r="BS703" s="83"/>
      <c r="BT703" s="83"/>
    </row>
    <row r="704" spans="5:72" x14ac:dyDescent="0.25"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  <c r="AC704" s="83"/>
      <c r="AD704" s="83"/>
      <c r="AE704" s="83"/>
      <c r="AF704" s="83"/>
      <c r="AG704" s="83"/>
      <c r="AH704" s="83"/>
      <c r="AI704" s="83"/>
      <c r="AJ704" s="83"/>
      <c r="AK704" s="83"/>
      <c r="AL704" s="83"/>
      <c r="AM704" s="83"/>
      <c r="AN704" s="83"/>
      <c r="AO704" s="83"/>
      <c r="AP704" s="83"/>
      <c r="AQ704" s="83"/>
      <c r="AR704" s="83"/>
      <c r="AS704" s="83"/>
      <c r="AT704" s="83"/>
      <c r="AU704" s="83"/>
      <c r="AV704" s="83"/>
      <c r="AW704" s="83"/>
      <c r="AX704" s="83"/>
      <c r="AY704" s="83"/>
      <c r="AZ704" s="83"/>
      <c r="BA704" s="83"/>
      <c r="BB704" s="83"/>
      <c r="BC704" s="83"/>
      <c r="BD704" s="83"/>
      <c r="BE704" s="83"/>
      <c r="BF704" s="83"/>
      <c r="BG704" s="83"/>
      <c r="BH704" s="83"/>
      <c r="BI704" s="83"/>
      <c r="BJ704" s="83"/>
      <c r="BK704" s="83"/>
      <c r="BL704" s="83"/>
      <c r="BM704" s="83"/>
      <c r="BN704" s="83"/>
      <c r="BO704" s="83"/>
      <c r="BP704" s="83"/>
      <c r="BQ704" s="83"/>
      <c r="BR704" s="83"/>
      <c r="BS704" s="83"/>
      <c r="BT704" s="83"/>
    </row>
    <row r="705" spans="5:72" x14ac:dyDescent="0.25"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  <c r="AC705" s="83"/>
      <c r="AD705" s="83"/>
      <c r="AE705" s="83"/>
      <c r="AF705" s="83"/>
      <c r="AG705" s="83"/>
      <c r="AH705" s="83"/>
      <c r="AI705" s="83"/>
      <c r="AJ705" s="83"/>
      <c r="AK705" s="83"/>
      <c r="AL705" s="83"/>
      <c r="AM705" s="83"/>
      <c r="AN705" s="83"/>
      <c r="AO705" s="83"/>
      <c r="AP705" s="83"/>
      <c r="AQ705" s="83"/>
      <c r="AR705" s="83"/>
      <c r="AS705" s="83"/>
      <c r="AT705" s="83"/>
      <c r="AU705" s="83"/>
      <c r="AV705" s="83"/>
      <c r="AW705" s="83"/>
      <c r="AX705" s="83"/>
      <c r="AY705" s="83"/>
      <c r="AZ705" s="83"/>
      <c r="BA705" s="83"/>
      <c r="BB705" s="83"/>
      <c r="BC705" s="83"/>
      <c r="BD705" s="83"/>
      <c r="BE705" s="83"/>
      <c r="BF705" s="83"/>
      <c r="BG705" s="83"/>
      <c r="BH705" s="83"/>
      <c r="BI705" s="83"/>
      <c r="BJ705" s="83"/>
      <c r="BK705" s="83"/>
      <c r="BL705" s="83"/>
      <c r="BM705" s="83"/>
      <c r="BN705" s="83"/>
      <c r="BO705" s="83"/>
      <c r="BP705" s="83"/>
      <c r="BQ705" s="83"/>
      <c r="BR705" s="83"/>
      <c r="BS705" s="83"/>
      <c r="BT705" s="83"/>
    </row>
    <row r="706" spans="5:72" x14ac:dyDescent="0.25"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  <c r="AB706" s="83"/>
      <c r="AC706" s="83"/>
      <c r="AD706" s="83"/>
      <c r="AE706" s="83"/>
      <c r="AF706" s="83"/>
      <c r="AG706" s="83"/>
      <c r="AH706" s="83"/>
      <c r="AI706" s="83"/>
      <c r="AJ706" s="83"/>
      <c r="AK706" s="83"/>
      <c r="AL706" s="83"/>
      <c r="AM706" s="83"/>
      <c r="AN706" s="83"/>
      <c r="AO706" s="83"/>
      <c r="AP706" s="83"/>
      <c r="AQ706" s="83"/>
      <c r="AR706" s="83"/>
      <c r="AS706" s="83"/>
      <c r="AT706" s="83"/>
      <c r="AU706" s="83"/>
      <c r="AV706" s="83"/>
      <c r="AW706" s="83"/>
      <c r="AX706" s="83"/>
      <c r="AY706" s="83"/>
      <c r="AZ706" s="83"/>
      <c r="BA706" s="83"/>
      <c r="BB706" s="83"/>
      <c r="BC706" s="83"/>
      <c r="BD706" s="83"/>
      <c r="BE706" s="83"/>
      <c r="BF706" s="83"/>
      <c r="BG706" s="83"/>
      <c r="BH706" s="83"/>
      <c r="BI706" s="83"/>
      <c r="BJ706" s="83"/>
      <c r="BK706" s="83"/>
      <c r="BL706" s="83"/>
      <c r="BM706" s="83"/>
      <c r="BN706" s="83"/>
      <c r="BO706" s="83"/>
      <c r="BP706" s="83"/>
      <c r="BQ706" s="83"/>
      <c r="BR706" s="83"/>
      <c r="BS706" s="83"/>
      <c r="BT706" s="83"/>
    </row>
    <row r="707" spans="5:72" x14ac:dyDescent="0.25"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  <c r="AC707" s="83"/>
      <c r="AD707" s="83"/>
      <c r="AE707" s="83"/>
      <c r="AF707" s="83"/>
      <c r="AG707" s="83"/>
      <c r="AH707" s="83"/>
      <c r="AI707" s="83"/>
      <c r="AJ707" s="83"/>
      <c r="AK707" s="83"/>
      <c r="AL707" s="83"/>
      <c r="AM707" s="83"/>
      <c r="AN707" s="83"/>
      <c r="AO707" s="83"/>
      <c r="AP707" s="83"/>
      <c r="AQ707" s="83"/>
      <c r="AR707" s="83"/>
      <c r="AS707" s="83"/>
      <c r="AT707" s="83"/>
      <c r="AU707" s="83"/>
      <c r="AV707" s="83"/>
      <c r="AW707" s="83"/>
      <c r="AX707" s="83"/>
      <c r="AY707" s="83"/>
      <c r="AZ707" s="83"/>
      <c r="BA707" s="83"/>
      <c r="BB707" s="83"/>
      <c r="BC707" s="83"/>
      <c r="BD707" s="83"/>
      <c r="BE707" s="83"/>
      <c r="BF707" s="83"/>
      <c r="BG707" s="83"/>
      <c r="BH707" s="83"/>
      <c r="BI707" s="83"/>
      <c r="BJ707" s="83"/>
      <c r="BK707" s="83"/>
      <c r="BL707" s="83"/>
      <c r="BM707" s="83"/>
      <c r="BN707" s="83"/>
      <c r="BO707" s="83"/>
      <c r="BP707" s="83"/>
      <c r="BQ707" s="83"/>
      <c r="BR707" s="83"/>
      <c r="BS707" s="83"/>
      <c r="BT707" s="83"/>
    </row>
    <row r="708" spans="5:72" x14ac:dyDescent="0.25"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  <c r="AC708" s="83"/>
      <c r="AD708" s="83"/>
      <c r="AE708" s="83"/>
      <c r="AF708" s="83"/>
      <c r="AG708" s="83"/>
      <c r="AH708" s="83"/>
      <c r="AI708" s="83"/>
      <c r="AJ708" s="83"/>
      <c r="AK708" s="83"/>
      <c r="AL708" s="83"/>
      <c r="AM708" s="83"/>
      <c r="AN708" s="83"/>
      <c r="AO708" s="83"/>
      <c r="AP708" s="83"/>
      <c r="AQ708" s="83"/>
      <c r="AR708" s="83"/>
      <c r="AS708" s="83"/>
      <c r="AT708" s="83"/>
      <c r="AU708" s="83"/>
      <c r="AV708" s="83"/>
      <c r="AW708" s="83"/>
      <c r="AX708" s="83"/>
      <c r="AY708" s="83"/>
      <c r="AZ708" s="83"/>
      <c r="BA708" s="83"/>
      <c r="BB708" s="83"/>
      <c r="BC708" s="83"/>
      <c r="BD708" s="83"/>
      <c r="BE708" s="83"/>
      <c r="BF708" s="83"/>
      <c r="BG708" s="83"/>
      <c r="BH708" s="83"/>
      <c r="BI708" s="83"/>
      <c r="BJ708" s="83"/>
      <c r="BK708" s="83"/>
      <c r="BL708" s="83"/>
      <c r="BM708" s="83"/>
      <c r="BN708" s="83"/>
      <c r="BO708" s="83"/>
      <c r="BP708" s="83"/>
      <c r="BQ708" s="83"/>
      <c r="BR708" s="83"/>
      <c r="BS708" s="83"/>
      <c r="BT708" s="83"/>
    </row>
    <row r="709" spans="5:72" x14ac:dyDescent="0.25"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  <c r="AB709" s="83"/>
      <c r="AC709" s="83"/>
      <c r="AD709" s="83"/>
      <c r="AE709" s="83"/>
      <c r="AF709" s="83"/>
      <c r="AG709" s="83"/>
      <c r="AH709" s="83"/>
      <c r="AI709" s="83"/>
      <c r="AJ709" s="83"/>
      <c r="AK709" s="83"/>
      <c r="AL709" s="83"/>
      <c r="AM709" s="83"/>
      <c r="AN709" s="83"/>
      <c r="AO709" s="83"/>
      <c r="AP709" s="83"/>
      <c r="AQ709" s="83"/>
      <c r="AR709" s="83"/>
      <c r="AS709" s="83"/>
      <c r="AT709" s="83"/>
      <c r="AU709" s="83"/>
      <c r="AV709" s="83"/>
      <c r="AW709" s="83"/>
      <c r="AX709" s="83"/>
      <c r="AY709" s="83"/>
      <c r="AZ709" s="83"/>
      <c r="BA709" s="83"/>
      <c r="BB709" s="83"/>
      <c r="BC709" s="83"/>
      <c r="BD709" s="83"/>
      <c r="BE709" s="83"/>
      <c r="BF709" s="83"/>
      <c r="BG709" s="83"/>
      <c r="BH709" s="83"/>
      <c r="BI709" s="83"/>
      <c r="BJ709" s="83"/>
      <c r="BK709" s="83"/>
      <c r="BL709" s="83"/>
      <c r="BM709" s="83"/>
      <c r="BN709" s="83"/>
      <c r="BO709" s="83"/>
      <c r="BP709" s="83"/>
      <c r="BQ709" s="83"/>
      <c r="BR709" s="83"/>
      <c r="BS709" s="83"/>
      <c r="BT709" s="83"/>
    </row>
    <row r="710" spans="5:72" x14ac:dyDescent="0.25"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  <c r="AC710" s="83"/>
      <c r="AD710" s="83"/>
      <c r="AE710" s="83"/>
      <c r="AF710" s="83"/>
      <c r="AG710" s="83"/>
      <c r="AH710" s="83"/>
      <c r="AI710" s="83"/>
      <c r="AJ710" s="83"/>
      <c r="AK710" s="83"/>
      <c r="AL710" s="83"/>
      <c r="AM710" s="83"/>
      <c r="AN710" s="83"/>
      <c r="AO710" s="83"/>
      <c r="AP710" s="83"/>
      <c r="AQ710" s="83"/>
      <c r="AR710" s="83"/>
      <c r="AS710" s="83"/>
      <c r="AT710" s="83"/>
      <c r="AU710" s="83"/>
      <c r="AV710" s="83"/>
      <c r="AW710" s="83"/>
      <c r="AX710" s="83"/>
      <c r="AY710" s="83"/>
      <c r="AZ710" s="83"/>
      <c r="BA710" s="83"/>
      <c r="BB710" s="83"/>
      <c r="BC710" s="83"/>
      <c r="BD710" s="83"/>
      <c r="BE710" s="83"/>
      <c r="BF710" s="83"/>
      <c r="BG710" s="83"/>
      <c r="BH710" s="83"/>
      <c r="BI710" s="83"/>
      <c r="BJ710" s="83"/>
      <c r="BK710" s="83"/>
      <c r="BL710" s="83"/>
      <c r="BM710" s="83"/>
      <c r="BN710" s="83"/>
      <c r="BO710" s="83"/>
      <c r="BP710" s="83"/>
      <c r="BQ710" s="83"/>
      <c r="BR710" s="83"/>
      <c r="BS710" s="83"/>
      <c r="BT710" s="83"/>
    </row>
    <row r="711" spans="5:72" x14ac:dyDescent="0.25"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  <c r="AC711" s="83"/>
      <c r="AD711" s="83"/>
      <c r="AE711" s="83"/>
      <c r="AF711" s="83"/>
      <c r="AG711" s="83"/>
      <c r="AH711" s="83"/>
      <c r="AI711" s="83"/>
      <c r="AJ711" s="83"/>
      <c r="AK711" s="83"/>
      <c r="AL711" s="83"/>
      <c r="AM711" s="83"/>
      <c r="AN711" s="83"/>
      <c r="AO711" s="83"/>
      <c r="AP711" s="83"/>
      <c r="AQ711" s="83"/>
      <c r="AR711" s="83"/>
      <c r="AS711" s="83"/>
      <c r="AT711" s="83"/>
      <c r="AU711" s="83"/>
      <c r="AV711" s="83"/>
      <c r="AW711" s="83"/>
      <c r="AX711" s="83"/>
      <c r="AY711" s="83"/>
      <c r="AZ711" s="83"/>
      <c r="BA711" s="83"/>
      <c r="BB711" s="83"/>
      <c r="BC711" s="83"/>
      <c r="BD711" s="83"/>
      <c r="BE711" s="83"/>
      <c r="BF711" s="83"/>
      <c r="BG711" s="83"/>
      <c r="BH711" s="83"/>
      <c r="BI711" s="83"/>
      <c r="BJ711" s="83"/>
      <c r="BK711" s="83"/>
      <c r="BL711" s="83"/>
      <c r="BM711" s="83"/>
      <c r="BN711" s="83"/>
      <c r="BO711" s="83"/>
      <c r="BP711" s="83"/>
      <c r="BQ711" s="83"/>
      <c r="BR711" s="83"/>
      <c r="BS711" s="83"/>
      <c r="BT711" s="83"/>
    </row>
    <row r="712" spans="5:72" x14ac:dyDescent="0.25"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  <c r="AB712" s="83"/>
      <c r="AC712" s="83"/>
      <c r="AD712" s="83"/>
      <c r="AE712" s="83"/>
      <c r="AF712" s="83"/>
      <c r="AG712" s="83"/>
      <c r="AH712" s="83"/>
      <c r="AI712" s="83"/>
      <c r="AJ712" s="83"/>
      <c r="AK712" s="83"/>
      <c r="AL712" s="83"/>
      <c r="AM712" s="83"/>
      <c r="AN712" s="83"/>
      <c r="AO712" s="83"/>
      <c r="AP712" s="83"/>
      <c r="AQ712" s="83"/>
      <c r="AR712" s="83"/>
      <c r="AS712" s="83"/>
      <c r="AT712" s="83"/>
      <c r="AU712" s="83"/>
      <c r="AV712" s="83"/>
      <c r="AW712" s="83"/>
      <c r="AX712" s="83"/>
      <c r="AY712" s="83"/>
      <c r="AZ712" s="83"/>
      <c r="BA712" s="83"/>
      <c r="BB712" s="83"/>
      <c r="BC712" s="83"/>
      <c r="BD712" s="83"/>
      <c r="BE712" s="83"/>
      <c r="BF712" s="83"/>
      <c r="BG712" s="83"/>
      <c r="BH712" s="83"/>
      <c r="BI712" s="83"/>
      <c r="BJ712" s="83"/>
      <c r="BK712" s="83"/>
      <c r="BL712" s="83"/>
      <c r="BM712" s="83"/>
      <c r="BN712" s="83"/>
      <c r="BO712" s="83"/>
      <c r="BP712" s="83"/>
      <c r="BQ712" s="83"/>
      <c r="BR712" s="83"/>
      <c r="BS712" s="83"/>
      <c r="BT712" s="83"/>
    </row>
    <row r="713" spans="5:72" x14ac:dyDescent="0.25"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  <c r="AC713" s="83"/>
      <c r="AD713" s="83"/>
      <c r="AE713" s="83"/>
      <c r="AF713" s="83"/>
      <c r="AG713" s="83"/>
      <c r="AH713" s="83"/>
      <c r="AI713" s="83"/>
      <c r="AJ713" s="83"/>
      <c r="AK713" s="83"/>
      <c r="AL713" s="83"/>
      <c r="AM713" s="83"/>
      <c r="AN713" s="83"/>
      <c r="AO713" s="83"/>
      <c r="AP713" s="83"/>
      <c r="AQ713" s="83"/>
      <c r="AR713" s="83"/>
      <c r="AS713" s="83"/>
      <c r="AT713" s="83"/>
      <c r="AU713" s="83"/>
      <c r="AV713" s="83"/>
      <c r="AW713" s="83"/>
      <c r="AX713" s="83"/>
      <c r="AY713" s="83"/>
      <c r="AZ713" s="83"/>
      <c r="BA713" s="83"/>
      <c r="BB713" s="83"/>
      <c r="BC713" s="83"/>
      <c r="BD713" s="83"/>
      <c r="BE713" s="83"/>
      <c r="BF713" s="83"/>
      <c r="BG713" s="83"/>
      <c r="BH713" s="83"/>
      <c r="BI713" s="83"/>
      <c r="BJ713" s="83"/>
      <c r="BK713" s="83"/>
      <c r="BL713" s="83"/>
      <c r="BM713" s="83"/>
      <c r="BN713" s="83"/>
      <c r="BO713" s="83"/>
      <c r="BP713" s="83"/>
      <c r="BQ713" s="83"/>
      <c r="BR713" s="83"/>
      <c r="BS713" s="83"/>
      <c r="BT713" s="83"/>
    </row>
    <row r="714" spans="5:72" x14ac:dyDescent="0.25"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  <c r="AC714" s="83"/>
      <c r="AD714" s="83"/>
      <c r="AE714" s="83"/>
      <c r="AF714" s="83"/>
      <c r="AG714" s="83"/>
      <c r="AH714" s="83"/>
      <c r="AI714" s="83"/>
      <c r="AJ714" s="83"/>
      <c r="AK714" s="83"/>
      <c r="AL714" s="83"/>
      <c r="AM714" s="83"/>
      <c r="AN714" s="83"/>
      <c r="AO714" s="83"/>
      <c r="AP714" s="83"/>
      <c r="AQ714" s="83"/>
      <c r="AR714" s="83"/>
      <c r="AS714" s="83"/>
      <c r="AT714" s="83"/>
      <c r="AU714" s="83"/>
      <c r="AV714" s="83"/>
      <c r="AW714" s="83"/>
      <c r="AX714" s="83"/>
      <c r="AY714" s="83"/>
      <c r="AZ714" s="83"/>
      <c r="BA714" s="83"/>
      <c r="BB714" s="83"/>
      <c r="BC714" s="83"/>
      <c r="BD714" s="83"/>
      <c r="BE714" s="83"/>
      <c r="BF714" s="83"/>
      <c r="BG714" s="83"/>
      <c r="BH714" s="83"/>
      <c r="BI714" s="83"/>
      <c r="BJ714" s="83"/>
      <c r="BK714" s="83"/>
      <c r="BL714" s="83"/>
      <c r="BM714" s="83"/>
      <c r="BN714" s="83"/>
      <c r="BO714" s="83"/>
      <c r="BP714" s="83"/>
      <c r="BQ714" s="83"/>
      <c r="BR714" s="83"/>
      <c r="BS714" s="83"/>
      <c r="BT714" s="83"/>
    </row>
    <row r="715" spans="5:72" x14ac:dyDescent="0.25"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3"/>
      <c r="AB715" s="83"/>
      <c r="AC715" s="83"/>
      <c r="AD715" s="83"/>
      <c r="AE715" s="83"/>
      <c r="AF715" s="83"/>
      <c r="AG715" s="83"/>
      <c r="AH715" s="83"/>
      <c r="AI715" s="83"/>
      <c r="AJ715" s="83"/>
      <c r="AK715" s="83"/>
      <c r="AL715" s="83"/>
      <c r="AM715" s="83"/>
      <c r="AN715" s="83"/>
      <c r="AO715" s="83"/>
      <c r="AP715" s="83"/>
      <c r="AQ715" s="83"/>
      <c r="AR715" s="83"/>
      <c r="AS715" s="83"/>
      <c r="AT715" s="83"/>
      <c r="AU715" s="83"/>
      <c r="AV715" s="83"/>
      <c r="AW715" s="83"/>
      <c r="AX715" s="83"/>
      <c r="AY715" s="83"/>
      <c r="AZ715" s="83"/>
      <c r="BA715" s="83"/>
      <c r="BB715" s="83"/>
      <c r="BC715" s="83"/>
      <c r="BD715" s="83"/>
      <c r="BE715" s="83"/>
      <c r="BF715" s="83"/>
      <c r="BG715" s="83"/>
      <c r="BH715" s="83"/>
      <c r="BI715" s="83"/>
      <c r="BJ715" s="83"/>
      <c r="BK715" s="83"/>
      <c r="BL715" s="83"/>
      <c r="BM715" s="83"/>
      <c r="BN715" s="83"/>
      <c r="BO715" s="83"/>
      <c r="BP715" s="83"/>
      <c r="BQ715" s="83"/>
      <c r="BR715" s="83"/>
      <c r="BS715" s="83"/>
      <c r="BT715" s="83"/>
    </row>
    <row r="716" spans="5:72" x14ac:dyDescent="0.25"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  <c r="AC716" s="83"/>
      <c r="AD716" s="83"/>
      <c r="AE716" s="83"/>
      <c r="AF716" s="83"/>
      <c r="AG716" s="83"/>
      <c r="AH716" s="83"/>
      <c r="AI716" s="83"/>
      <c r="AJ716" s="83"/>
      <c r="AK716" s="83"/>
      <c r="AL716" s="83"/>
      <c r="AM716" s="83"/>
      <c r="AN716" s="83"/>
      <c r="AO716" s="83"/>
      <c r="AP716" s="83"/>
      <c r="AQ716" s="83"/>
      <c r="AR716" s="83"/>
      <c r="AS716" s="83"/>
      <c r="AT716" s="83"/>
      <c r="AU716" s="83"/>
      <c r="AV716" s="83"/>
      <c r="AW716" s="83"/>
      <c r="AX716" s="83"/>
      <c r="AY716" s="83"/>
      <c r="AZ716" s="83"/>
      <c r="BA716" s="83"/>
      <c r="BB716" s="83"/>
      <c r="BC716" s="83"/>
      <c r="BD716" s="83"/>
      <c r="BE716" s="83"/>
      <c r="BF716" s="83"/>
      <c r="BG716" s="83"/>
      <c r="BH716" s="83"/>
      <c r="BI716" s="83"/>
      <c r="BJ716" s="83"/>
      <c r="BK716" s="83"/>
      <c r="BL716" s="83"/>
      <c r="BM716" s="83"/>
      <c r="BN716" s="83"/>
      <c r="BO716" s="83"/>
      <c r="BP716" s="83"/>
      <c r="BQ716" s="83"/>
      <c r="BR716" s="83"/>
      <c r="BS716" s="83"/>
      <c r="BT716" s="83"/>
    </row>
    <row r="717" spans="5:72" x14ac:dyDescent="0.25"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  <c r="AC717" s="83"/>
      <c r="AD717" s="83"/>
      <c r="AE717" s="83"/>
      <c r="AF717" s="83"/>
      <c r="AG717" s="83"/>
      <c r="AH717" s="83"/>
      <c r="AI717" s="83"/>
      <c r="AJ717" s="83"/>
      <c r="AK717" s="83"/>
      <c r="AL717" s="83"/>
      <c r="AM717" s="83"/>
      <c r="AN717" s="83"/>
      <c r="AO717" s="83"/>
      <c r="AP717" s="83"/>
      <c r="AQ717" s="83"/>
      <c r="AR717" s="83"/>
      <c r="AS717" s="83"/>
      <c r="AT717" s="83"/>
      <c r="AU717" s="83"/>
      <c r="AV717" s="83"/>
      <c r="AW717" s="83"/>
      <c r="AX717" s="83"/>
      <c r="AY717" s="83"/>
      <c r="AZ717" s="83"/>
      <c r="BA717" s="83"/>
      <c r="BB717" s="83"/>
      <c r="BC717" s="83"/>
      <c r="BD717" s="83"/>
      <c r="BE717" s="83"/>
      <c r="BF717" s="83"/>
      <c r="BG717" s="83"/>
      <c r="BH717" s="83"/>
      <c r="BI717" s="83"/>
      <c r="BJ717" s="83"/>
      <c r="BK717" s="83"/>
      <c r="BL717" s="83"/>
      <c r="BM717" s="83"/>
      <c r="BN717" s="83"/>
      <c r="BO717" s="83"/>
      <c r="BP717" s="83"/>
      <c r="BQ717" s="83"/>
      <c r="BR717" s="83"/>
      <c r="BS717" s="83"/>
      <c r="BT717" s="83"/>
    </row>
    <row r="718" spans="5:72" x14ac:dyDescent="0.25"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  <c r="AC718" s="83"/>
      <c r="AD718" s="83"/>
      <c r="AE718" s="83"/>
      <c r="AF718" s="83"/>
      <c r="AG718" s="83"/>
      <c r="AH718" s="83"/>
      <c r="AI718" s="83"/>
      <c r="AJ718" s="83"/>
      <c r="AK718" s="83"/>
      <c r="AL718" s="83"/>
      <c r="AM718" s="83"/>
      <c r="AN718" s="83"/>
      <c r="AO718" s="83"/>
      <c r="AP718" s="83"/>
      <c r="AQ718" s="83"/>
      <c r="AR718" s="83"/>
      <c r="AS718" s="83"/>
      <c r="AT718" s="83"/>
      <c r="AU718" s="83"/>
      <c r="AV718" s="83"/>
      <c r="AW718" s="83"/>
      <c r="AX718" s="83"/>
      <c r="AY718" s="83"/>
      <c r="AZ718" s="83"/>
      <c r="BA718" s="83"/>
      <c r="BB718" s="83"/>
      <c r="BC718" s="83"/>
      <c r="BD718" s="83"/>
      <c r="BE718" s="83"/>
      <c r="BF718" s="83"/>
      <c r="BG718" s="83"/>
      <c r="BH718" s="83"/>
      <c r="BI718" s="83"/>
      <c r="BJ718" s="83"/>
      <c r="BK718" s="83"/>
      <c r="BL718" s="83"/>
      <c r="BM718" s="83"/>
      <c r="BN718" s="83"/>
      <c r="BO718" s="83"/>
      <c r="BP718" s="83"/>
      <c r="BQ718" s="83"/>
      <c r="BR718" s="83"/>
      <c r="BS718" s="83"/>
      <c r="BT718" s="83"/>
    </row>
    <row r="719" spans="5:72" x14ac:dyDescent="0.25"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  <c r="AC719" s="83"/>
      <c r="AD719" s="83"/>
      <c r="AE719" s="83"/>
      <c r="AF719" s="83"/>
      <c r="AG719" s="83"/>
      <c r="AH719" s="83"/>
      <c r="AI719" s="83"/>
      <c r="AJ719" s="83"/>
      <c r="AK719" s="83"/>
      <c r="AL719" s="83"/>
      <c r="AM719" s="83"/>
      <c r="AN719" s="83"/>
      <c r="AO719" s="83"/>
      <c r="AP719" s="83"/>
      <c r="AQ719" s="83"/>
      <c r="AR719" s="83"/>
      <c r="AS719" s="83"/>
      <c r="AT719" s="83"/>
      <c r="AU719" s="83"/>
      <c r="AV719" s="83"/>
      <c r="AW719" s="83"/>
      <c r="AX719" s="83"/>
      <c r="AY719" s="83"/>
      <c r="AZ719" s="83"/>
      <c r="BA719" s="83"/>
      <c r="BB719" s="83"/>
      <c r="BC719" s="83"/>
      <c r="BD719" s="83"/>
      <c r="BE719" s="83"/>
      <c r="BF719" s="83"/>
      <c r="BG719" s="83"/>
      <c r="BH719" s="83"/>
      <c r="BI719" s="83"/>
      <c r="BJ719" s="83"/>
      <c r="BK719" s="83"/>
      <c r="BL719" s="83"/>
      <c r="BM719" s="83"/>
      <c r="BN719" s="83"/>
      <c r="BO719" s="83"/>
      <c r="BP719" s="83"/>
      <c r="BQ719" s="83"/>
      <c r="BR719" s="83"/>
      <c r="BS719" s="83"/>
      <c r="BT719" s="83"/>
    </row>
    <row r="720" spans="5:72" x14ac:dyDescent="0.25"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  <c r="AC720" s="83"/>
      <c r="AD720" s="83"/>
      <c r="AE720" s="83"/>
      <c r="AF720" s="83"/>
      <c r="AG720" s="83"/>
      <c r="AH720" s="83"/>
      <c r="AI720" s="83"/>
      <c r="AJ720" s="83"/>
      <c r="AK720" s="83"/>
      <c r="AL720" s="83"/>
      <c r="AM720" s="83"/>
      <c r="AN720" s="83"/>
      <c r="AO720" s="83"/>
      <c r="AP720" s="83"/>
      <c r="AQ720" s="83"/>
      <c r="AR720" s="83"/>
      <c r="AS720" s="83"/>
      <c r="AT720" s="83"/>
      <c r="AU720" s="83"/>
      <c r="AV720" s="83"/>
      <c r="AW720" s="83"/>
      <c r="AX720" s="83"/>
      <c r="AY720" s="83"/>
      <c r="AZ720" s="83"/>
      <c r="BA720" s="83"/>
      <c r="BB720" s="83"/>
      <c r="BC720" s="83"/>
      <c r="BD720" s="83"/>
      <c r="BE720" s="83"/>
      <c r="BF720" s="83"/>
      <c r="BG720" s="83"/>
      <c r="BH720" s="83"/>
      <c r="BI720" s="83"/>
      <c r="BJ720" s="83"/>
      <c r="BK720" s="83"/>
      <c r="BL720" s="83"/>
      <c r="BM720" s="83"/>
      <c r="BN720" s="83"/>
      <c r="BO720" s="83"/>
      <c r="BP720" s="83"/>
      <c r="BQ720" s="83"/>
      <c r="BR720" s="83"/>
      <c r="BS720" s="83"/>
      <c r="BT720" s="83"/>
    </row>
    <row r="721" spans="5:72" x14ac:dyDescent="0.25"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  <c r="AB721" s="83"/>
      <c r="AC721" s="83"/>
      <c r="AD721" s="83"/>
      <c r="AE721" s="83"/>
      <c r="AF721" s="83"/>
      <c r="AG721" s="83"/>
      <c r="AH721" s="83"/>
      <c r="AI721" s="83"/>
      <c r="AJ721" s="83"/>
      <c r="AK721" s="83"/>
      <c r="AL721" s="83"/>
      <c r="AM721" s="83"/>
      <c r="AN721" s="83"/>
      <c r="AO721" s="83"/>
      <c r="AP721" s="83"/>
      <c r="AQ721" s="83"/>
      <c r="AR721" s="83"/>
      <c r="AS721" s="83"/>
      <c r="AT721" s="83"/>
      <c r="AU721" s="83"/>
      <c r="AV721" s="83"/>
      <c r="AW721" s="83"/>
      <c r="AX721" s="83"/>
      <c r="AY721" s="83"/>
      <c r="AZ721" s="83"/>
      <c r="BA721" s="83"/>
      <c r="BB721" s="83"/>
      <c r="BC721" s="83"/>
      <c r="BD721" s="83"/>
      <c r="BE721" s="83"/>
      <c r="BF721" s="83"/>
      <c r="BG721" s="83"/>
      <c r="BH721" s="83"/>
      <c r="BI721" s="83"/>
      <c r="BJ721" s="83"/>
      <c r="BK721" s="83"/>
      <c r="BL721" s="83"/>
      <c r="BM721" s="83"/>
      <c r="BN721" s="83"/>
      <c r="BO721" s="83"/>
      <c r="BP721" s="83"/>
      <c r="BQ721" s="83"/>
      <c r="BR721" s="83"/>
      <c r="BS721" s="83"/>
      <c r="BT721" s="83"/>
    </row>
    <row r="722" spans="5:72" x14ac:dyDescent="0.25"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  <c r="AC722" s="83"/>
      <c r="AD722" s="83"/>
      <c r="AE722" s="83"/>
      <c r="AF722" s="83"/>
      <c r="AG722" s="83"/>
      <c r="AH722" s="83"/>
      <c r="AI722" s="83"/>
      <c r="AJ722" s="83"/>
      <c r="AK722" s="83"/>
      <c r="AL722" s="83"/>
      <c r="AM722" s="83"/>
      <c r="AN722" s="83"/>
      <c r="AO722" s="83"/>
      <c r="AP722" s="83"/>
      <c r="AQ722" s="83"/>
      <c r="AR722" s="83"/>
      <c r="AS722" s="83"/>
      <c r="AT722" s="83"/>
      <c r="AU722" s="83"/>
      <c r="AV722" s="83"/>
      <c r="AW722" s="83"/>
      <c r="AX722" s="83"/>
      <c r="AY722" s="83"/>
      <c r="AZ722" s="83"/>
      <c r="BA722" s="83"/>
      <c r="BB722" s="83"/>
      <c r="BC722" s="83"/>
      <c r="BD722" s="83"/>
      <c r="BE722" s="83"/>
      <c r="BF722" s="83"/>
      <c r="BG722" s="83"/>
      <c r="BH722" s="83"/>
      <c r="BI722" s="83"/>
      <c r="BJ722" s="83"/>
      <c r="BK722" s="83"/>
      <c r="BL722" s="83"/>
      <c r="BM722" s="83"/>
      <c r="BN722" s="83"/>
      <c r="BO722" s="83"/>
      <c r="BP722" s="83"/>
      <c r="BQ722" s="83"/>
      <c r="BR722" s="83"/>
      <c r="BS722" s="83"/>
      <c r="BT722" s="83"/>
    </row>
    <row r="723" spans="5:72" x14ac:dyDescent="0.25"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  <c r="AC723" s="83"/>
      <c r="AD723" s="83"/>
      <c r="AE723" s="83"/>
      <c r="AF723" s="83"/>
      <c r="AG723" s="83"/>
      <c r="AH723" s="83"/>
      <c r="AI723" s="83"/>
      <c r="AJ723" s="83"/>
      <c r="AK723" s="83"/>
      <c r="AL723" s="83"/>
      <c r="AM723" s="83"/>
      <c r="AN723" s="83"/>
      <c r="AO723" s="83"/>
      <c r="AP723" s="83"/>
      <c r="AQ723" s="83"/>
      <c r="AR723" s="83"/>
      <c r="AS723" s="83"/>
      <c r="AT723" s="83"/>
      <c r="AU723" s="83"/>
      <c r="AV723" s="83"/>
      <c r="AW723" s="83"/>
      <c r="AX723" s="83"/>
      <c r="AY723" s="83"/>
      <c r="AZ723" s="83"/>
      <c r="BA723" s="83"/>
      <c r="BB723" s="83"/>
      <c r="BC723" s="83"/>
      <c r="BD723" s="83"/>
      <c r="BE723" s="83"/>
      <c r="BF723" s="83"/>
      <c r="BG723" s="83"/>
      <c r="BH723" s="83"/>
      <c r="BI723" s="83"/>
      <c r="BJ723" s="83"/>
      <c r="BK723" s="83"/>
      <c r="BL723" s="83"/>
      <c r="BM723" s="83"/>
      <c r="BN723" s="83"/>
      <c r="BO723" s="83"/>
      <c r="BP723" s="83"/>
      <c r="BQ723" s="83"/>
      <c r="BR723" s="83"/>
      <c r="BS723" s="83"/>
      <c r="BT723" s="83"/>
    </row>
    <row r="724" spans="5:72" x14ac:dyDescent="0.25"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  <c r="AC724" s="83"/>
      <c r="AD724" s="83"/>
      <c r="AE724" s="83"/>
      <c r="AF724" s="83"/>
      <c r="AG724" s="83"/>
      <c r="AH724" s="83"/>
      <c r="AI724" s="83"/>
      <c r="AJ724" s="83"/>
      <c r="AK724" s="83"/>
      <c r="AL724" s="83"/>
      <c r="AM724" s="83"/>
      <c r="AN724" s="83"/>
      <c r="AO724" s="83"/>
      <c r="AP724" s="83"/>
      <c r="AQ724" s="83"/>
      <c r="AR724" s="83"/>
      <c r="AS724" s="83"/>
      <c r="AT724" s="83"/>
      <c r="AU724" s="83"/>
      <c r="AV724" s="83"/>
      <c r="AW724" s="83"/>
      <c r="AX724" s="83"/>
      <c r="AY724" s="83"/>
      <c r="AZ724" s="83"/>
      <c r="BA724" s="83"/>
      <c r="BB724" s="83"/>
      <c r="BC724" s="83"/>
      <c r="BD724" s="83"/>
      <c r="BE724" s="83"/>
      <c r="BF724" s="83"/>
      <c r="BG724" s="83"/>
      <c r="BH724" s="83"/>
      <c r="BI724" s="83"/>
      <c r="BJ724" s="83"/>
      <c r="BK724" s="83"/>
      <c r="BL724" s="83"/>
      <c r="BM724" s="83"/>
      <c r="BN724" s="83"/>
      <c r="BO724" s="83"/>
      <c r="BP724" s="83"/>
      <c r="BQ724" s="83"/>
      <c r="BR724" s="83"/>
      <c r="BS724" s="83"/>
      <c r="BT724" s="83"/>
    </row>
    <row r="725" spans="5:72" x14ac:dyDescent="0.25"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  <c r="AC725" s="83"/>
      <c r="AD725" s="83"/>
      <c r="AE725" s="83"/>
      <c r="AF725" s="83"/>
      <c r="AG725" s="83"/>
      <c r="AH725" s="83"/>
      <c r="AI725" s="83"/>
      <c r="AJ725" s="83"/>
      <c r="AK725" s="83"/>
      <c r="AL725" s="83"/>
      <c r="AM725" s="83"/>
      <c r="AN725" s="83"/>
      <c r="AO725" s="83"/>
      <c r="AP725" s="83"/>
      <c r="AQ725" s="83"/>
      <c r="AR725" s="83"/>
      <c r="AS725" s="83"/>
      <c r="AT725" s="83"/>
      <c r="AU725" s="83"/>
      <c r="AV725" s="83"/>
      <c r="AW725" s="83"/>
      <c r="AX725" s="83"/>
      <c r="AY725" s="83"/>
      <c r="AZ725" s="83"/>
      <c r="BA725" s="83"/>
      <c r="BB725" s="83"/>
      <c r="BC725" s="83"/>
      <c r="BD725" s="83"/>
      <c r="BE725" s="83"/>
      <c r="BF725" s="83"/>
      <c r="BG725" s="83"/>
      <c r="BH725" s="83"/>
      <c r="BI725" s="83"/>
      <c r="BJ725" s="83"/>
      <c r="BK725" s="83"/>
      <c r="BL725" s="83"/>
      <c r="BM725" s="83"/>
      <c r="BN725" s="83"/>
      <c r="BO725" s="83"/>
      <c r="BP725" s="83"/>
      <c r="BQ725" s="83"/>
      <c r="BR725" s="83"/>
      <c r="BS725" s="83"/>
      <c r="BT725" s="83"/>
    </row>
    <row r="726" spans="5:72" x14ac:dyDescent="0.25"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  <c r="AC726" s="83"/>
      <c r="AD726" s="83"/>
      <c r="AE726" s="83"/>
      <c r="AF726" s="83"/>
      <c r="AG726" s="83"/>
      <c r="AH726" s="83"/>
      <c r="AI726" s="83"/>
      <c r="AJ726" s="83"/>
      <c r="AK726" s="83"/>
      <c r="AL726" s="83"/>
      <c r="AM726" s="83"/>
      <c r="AN726" s="83"/>
      <c r="AO726" s="83"/>
      <c r="AP726" s="83"/>
      <c r="AQ726" s="83"/>
      <c r="AR726" s="83"/>
      <c r="AS726" s="83"/>
      <c r="AT726" s="83"/>
      <c r="AU726" s="83"/>
      <c r="AV726" s="83"/>
      <c r="AW726" s="83"/>
      <c r="AX726" s="83"/>
      <c r="AY726" s="83"/>
      <c r="AZ726" s="83"/>
      <c r="BA726" s="83"/>
      <c r="BB726" s="83"/>
      <c r="BC726" s="83"/>
      <c r="BD726" s="83"/>
      <c r="BE726" s="83"/>
      <c r="BF726" s="83"/>
      <c r="BG726" s="83"/>
      <c r="BH726" s="83"/>
      <c r="BI726" s="83"/>
      <c r="BJ726" s="83"/>
      <c r="BK726" s="83"/>
      <c r="BL726" s="83"/>
      <c r="BM726" s="83"/>
      <c r="BN726" s="83"/>
      <c r="BO726" s="83"/>
      <c r="BP726" s="83"/>
      <c r="BQ726" s="83"/>
      <c r="BR726" s="83"/>
      <c r="BS726" s="83"/>
      <c r="BT726" s="83"/>
    </row>
    <row r="727" spans="5:72" x14ac:dyDescent="0.25"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  <c r="AB727" s="83"/>
      <c r="AC727" s="83"/>
      <c r="AD727" s="83"/>
      <c r="AE727" s="83"/>
      <c r="AF727" s="83"/>
      <c r="AG727" s="83"/>
      <c r="AH727" s="83"/>
      <c r="AI727" s="83"/>
      <c r="AJ727" s="83"/>
      <c r="AK727" s="83"/>
      <c r="AL727" s="83"/>
      <c r="AM727" s="83"/>
      <c r="AN727" s="83"/>
      <c r="AO727" s="83"/>
      <c r="AP727" s="83"/>
      <c r="AQ727" s="83"/>
      <c r="AR727" s="83"/>
      <c r="AS727" s="83"/>
      <c r="AT727" s="83"/>
      <c r="AU727" s="83"/>
      <c r="AV727" s="83"/>
      <c r="AW727" s="83"/>
      <c r="AX727" s="83"/>
      <c r="AY727" s="83"/>
      <c r="AZ727" s="83"/>
      <c r="BA727" s="83"/>
      <c r="BB727" s="83"/>
      <c r="BC727" s="83"/>
      <c r="BD727" s="83"/>
      <c r="BE727" s="83"/>
      <c r="BF727" s="83"/>
      <c r="BG727" s="83"/>
      <c r="BH727" s="83"/>
      <c r="BI727" s="83"/>
      <c r="BJ727" s="83"/>
      <c r="BK727" s="83"/>
      <c r="BL727" s="83"/>
      <c r="BM727" s="83"/>
      <c r="BN727" s="83"/>
      <c r="BO727" s="83"/>
      <c r="BP727" s="83"/>
      <c r="BQ727" s="83"/>
      <c r="BR727" s="83"/>
      <c r="BS727" s="83"/>
      <c r="BT727" s="83"/>
    </row>
    <row r="728" spans="5:72" x14ac:dyDescent="0.25"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  <c r="AC728" s="83"/>
      <c r="AD728" s="83"/>
      <c r="AE728" s="83"/>
      <c r="AF728" s="83"/>
      <c r="AG728" s="83"/>
      <c r="AH728" s="83"/>
      <c r="AI728" s="83"/>
      <c r="AJ728" s="83"/>
      <c r="AK728" s="83"/>
      <c r="AL728" s="83"/>
      <c r="AM728" s="83"/>
      <c r="AN728" s="83"/>
      <c r="AO728" s="83"/>
      <c r="AP728" s="83"/>
      <c r="AQ728" s="83"/>
      <c r="AR728" s="83"/>
      <c r="AS728" s="83"/>
      <c r="AT728" s="83"/>
      <c r="AU728" s="83"/>
      <c r="AV728" s="83"/>
      <c r="AW728" s="83"/>
      <c r="AX728" s="83"/>
      <c r="AY728" s="83"/>
      <c r="AZ728" s="83"/>
      <c r="BA728" s="83"/>
      <c r="BB728" s="83"/>
      <c r="BC728" s="83"/>
      <c r="BD728" s="83"/>
      <c r="BE728" s="83"/>
      <c r="BF728" s="83"/>
      <c r="BG728" s="83"/>
      <c r="BH728" s="83"/>
      <c r="BI728" s="83"/>
      <c r="BJ728" s="83"/>
      <c r="BK728" s="83"/>
      <c r="BL728" s="83"/>
      <c r="BM728" s="83"/>
      <c r="BN728" s="83"/>
      <c r="BO728" s="83"/>
      <c r="BP728" s="83"/>
      <c r="BQ728" s="83"/>
      <c r="BR728" s="83"/>
      <c r="BS728" s="83"/>
      <c r="BT728" s="83"/>
    </row>
    <row r="729" spans="5:72" x14ac:dyDescent="0.25"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  <c r="AC729" s="83"/>
      <c r="AD729" s="83"/>
      <c r="AE729" s="83"/>
      <c r="AF729" s="83"/>
      <c r="AG729" s="83"/>
      <c r="AH729" s="83"/>
      <c r="AI729" s="83"/>
      <c r="AJ729" s="83"/>
      <c r="AK729" s="83"/>
      <c r="AL729" s="83"/>
      <c r="AM729" s="83"/>
      <c r="AN729" s="83"/>
      <c r="AO729" s="83"/>
      <c r="AP729" s="83"/>
      <c r="AQ729" s="83"/>
      <c r="AR729" s="83"/>
      <c r="AS729" s="83"/>
      <c r="AT729" s="83"/>
      <c r="AU729" s="83"/>
      <c r="AV729" s="83"/>
      <c r="AW729" s="83"/>
      <c r="AX729" s="83"/>
      <c r="AY729" s="83"/>
      <c r="AZ729" s="83"/>
      <c r="BA729" s="83"/>
      <c r="BB729" s="83"/>
      <c r="BC729" s="83"/>
      <c r="BD729" s="83"/>
      <c r="BE729" s="83"/>
      <c r="BF729" s="83"/>
      <c r="BG729" s="83"/>
      <c r="BH729" s="83"/>
      <c r="BI729" s="83"/>
      <c r="BJ729" s="83"/>
      <c r="BK729" s="83"/>
      <c r="BL729" s="83"/>
      <c r="BM729" s="83"/>
      <c r="BN729" s="83"/>
      <c r="BO729" s="83"/>
      <c r="BP729" s="83"/>
      <c r="BQ729" s="83"/>
      <c r="BR729" s="83"/>
      <c r="BS729" s="83"/>
      <c r="BT729" s="83"/>
    </row>
    <row r="730" spans="5:72" x14ac:dyDescent="0.25"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  <c r="AB730" s="83"/>
      <c r="AC730" s="83"/>
      <c r="AD730" s="83"/>
      <c r="AE730" s="83"/>
      <c r="AF730" s="83"/>
      <c r="AG730" s="83"/>
      <c r="AH730" s="83"/>
      <c r="AI730" s="83"/>
      <c r="AJ730" s="83"/>
      <c r="AK730" s="83"/>
      <c r="AL730" s="83"/>
      <c r="AM730" s="83"/>
      <c r="AN730" s="83"/>
      <c r="AO730" s="83"/>
      <c r="AP730" s="83"/>
      <c r="AQ730" s="83"/>
      <c r="AR730" s="83"/>
      <c r="AS730" s="83"/>
      <c r="AT730" s="83"/>
      <c r="AU730" s="83"/>
      <c r="AV730" s="83"/>
      <c r="AW730" s="83"/>
      <c r="AX730" s="83"/>
      <c r="AY730" s="83"/>
      <c r="AZ730" s="83"/>
      <c r="BA730" s="83"/>
      <c r="BB730" s="83"/>
      <c r="BC730" s="83"/>
      <c r="BD730" s="83"/>
      <c r="BE730" s="83"/>
      <c r="BF730" s="83"/>
      <c r="BG730" s="83"/>
      <c r="BH730" s="83"/>
      <c r="BI730" s="83"/>
      <c r="BJ730" s="83"/>
      <c r="BK730" s="83"/>
      <c r="BL730" s="83"/>
      <c r="BM730" s="83"/>
      <c r="BN730" s="83"/>
      <c r="BO730" s="83"/>
      <c r="BP730" s="83"/>
      <c r="BQ730" s="83"/>
      <c r="BR730" s="83"/>
      <c r="BS730" s="83"/>
      <c r="BT730" s="83"/>
    </row>
    <row r="731" spans="5:72" x14ac:dyDescent="0.25"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  <c r="AC731" s="83"/>
      <c r="AD731" s="83"/>
      <c r="AE731" s="83"/>
      <c r="AF731" s="83"/>
      <c r="AG731" s="83"/>
      <c r="AH731" s="83"/>
      <c r="AI731" s="83"/>
      <c r="AJ731" s="83"/>
      <c r="AK731" s="83"/>
      <c r="AL731" s="83"/>
      <c r="AM731" s="83"/>
      <c r="AN731" s="83"/>
      <c r="AO731" s="83"/>
      <c r="AP731" s="83"/>
      <c r="AQ731" s="83"/>
      <c r="AR731" s="83"/>
      <c r="AS731" s="83"/>
      <c r="AT731" s="83"/>
      <c r="AU731" s="83"/>
      <c r="AV731" s="83"/>
      <c r="AW731" s="83"/>
      <c r="AX731" s="83"/>
      <c r="AY731" s="83"/>
      <c r="AZ731" s="83"/>
      <c r="BA731" s="83"/>
      <c r="BB731" s="83"/>
      <c r="BC731" s="83"/>
      <c r="BD731" s="83"/>
      <c r="BE731" s="83"/>
      <c r="BF731" s="83"/>
      <c r="BG731" s="83"/>
      <c r="BH731" s="83"/>
      <c r="BI731" s="83"/>
      <c r="BJ731" s="83"/>
      <c r="BK731" s="83"/>
      <c r="BL731" s="83"/>
      <c r="BM731" s="83"/>
      <c r="BN731" s="83"/>
      <c r="BO731" s="83"/>
      <c r="BP731" s="83"/>
      <c r="BQ731" s="83"/>
      <c r="BR731" s="83"/>
      <c r="BS731" s="83"/>
      <c r="BT731" s="83"/>
    </row>
    <row r="732" spans="5:72" x14ac:dyDescent="0.25"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  <c r="AC732" s="83"/>
      <c r="AD732" s="83"/>
      <c r="AE732" s="83"/>
      <c r="AF732" s="83"/>
      <c r="AG732" s="83"/>
      <c r="AH732" s="83"/>
      <c r="AI732" s="83"/>
      <c r="AJ732" s="83"/>
      <c r="AK732" s="83"/>
      <c r="AL732" s="83"/>
      <c r="AM732" s="83"/>
      <c r="AN732" s="83"/>
      <c r="AO732" s="83"/>
      <c r="AP732" s="83"/>
      <c r="AQ732" s="83"/>
      <c r="AR732" s="83"/>
      <c r="AS732" s="83"/>
      <c r="AT732" s="83"/>
      <c r="AU732" s="83"/>
      <c r="AV732" s="83"/>
      <c r="AW732" s="83"/>
      <c r="AX732" s="83"/>
      <c r="AY732" s="83"/>
      <c r="AZ732" s="83"/>
      <c r="BA732" s="83"/>
      <c r="BB732" s="83"/>
      <c r="BC732" s="83"/>
      <c r="BD732" s="83"/>
      <c r="BE732" s="83"/>
      <c r="BF732" s="83"/>
      <c r="BG732" s="83"/>
      <c r="BH732" s="83"/>
      <c r="BI732" s="83"/>
      <c r="BJ732" s="83"/>
      <c r="BK732" s="83"/>
      <c r="BL732" s="83"/>
      <c r="BM732" s="83"/>
      <c r="BN732" s="83"/>
      <c r="BO732" s="83"/>
      <c r="BP732" s="83"/>
      <c r="BQ732" s="83"/>
      <c r="BR732" s="83"/>
      <c r="BS732" s="83"/>
      <c r="BT732" s="83"/>
    </row>
    <row r="733" spans="5:72" x14ac:dyDescent="0.25"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  <c r="AB733" s="83"/>
      <c r="AC733" s="83"/>
      <c r="AD733" s="83"/>
      <c r="AE733" s="83"/>
      <c r="AF733" s="83"/>
      <c r="AG733" s="83"/>
      <c r="AH733" s="83"/>
      <c r="AI733" s="83"/>
      <c r="AJ733" s="83"/>
      <c r="AK733" s="83"/>
      <c r="AL733" s="83"/>
      <c r="AM733" s="83"/>
      <c r="AN733" s="83"/>
      <c r="AO733" s="83"/>
      <c r="AP733" s="83"/>
      <c r="AQ733" s="83"/>
      <c r="AR733" s="83"/>
      <c r="AS733" s="83"/>
      <c r="AT733" s="83"/>
      <c r="AU733" s="83"/>
      <c r="AV733" s="83"/>
      <c r="AW733" s="83"/>
      <c r="AX733" s="83"/>
      <c r="AY733" s="83"/>
      <c r="AZ733" s="83"/>
      <c r="BA733" s="83"/>
      <c r="BB733" s="83"/>
      <c r="BC733" s="83"/>
      <c r="BD733" s="83"/>
      <c r="BE733" s="83"/>
      <c r="BF733" s="83"/>
      <c r="BG733" s="83"/>
      <c r="BH733" s="83"/>
      <c r="BI733" s="83"/>
      <c r="BJ733" s="83"/>
      <c r="BK733" s="83"/>
      <c r="BL733" s="83"/>
      <c r="BM733" s="83"/>
      <c r="BN733" s="83"/>
      <c r="BO733" s="83"/>
      <c r="BP733" s="83"/>
      <c r="BQ733" s="83"/>
      <c r="BR733" s="83"/>
      <c r="BS733" s="83"/>
      <c r="BT733" s="83"/>
    </row>
    <row r="734" spans="5:72" x14ac:dyDescent="0.25"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  <c r="AC734" s="83"/>
      <c r="AD734" s="83"/>
      <c r="AE734" s="83"/>
      <c r="AF734" s="83"/>
      <c r="AG734" s="83"/>
      <c r="AH734" s="83"/>
      <c r="AI734" s="83"/>
      <c r="AJ734" s="83"/>
      <c r="AK734" s="83"/>
      <c r="AL734" s="83"/>
      <c r="AM734" s="83"/>
      <c r="AN734" s="83"/>
      <c r="AO734" s="83"/>
      <c r="AP734" s="83"/>
      <c r="AQ734" s="83"/>
      <c r="AR734" s="83"/>
      <c r="AS734" s="83"/>
      <c r="AT734" s="83"/>
      <c r="AU734" s="83"/>
      <c r="AV734" s="83"/>
      <c r="AW734" s="83"/>
      <c r="AX734" s="83"/>
      <c r="AY734" s="83"/>
      <c r="AZ734" s="83"/>
      <c r="BA734" s="83"/>
      <c r="BB734" s="83"/>
      <c r="BC734" s="83"/>
      <c r="BD734" s="83"/>
      <c r="BE734" s="83"/>
      <c r="BF734" s="83"/>
      <c r="BG734" s="83"/>
      <c r="BH734" s="83"/>
      <c r="BI734" s="83"/>
      <c r="BJ734" s="83"/>
      <c r="BK734" s="83"/>
      <c r="BL734" s="83"/>
      <c r="BM734" s="83"/>
      <c r="BN734" s="83"/>
      <c r="BO734" s="83"/>
      <c r="BP734" s="83"/>
      <c r="BQ734" s="83"/>
      <c r="BR734" s="83"/>
      <c r="BS734" s="83"/>
      <c r="BT734" s="83"/>
    </row>
    <row r="735" spans="5:72" x14ac:dyDescent="0.25"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  <c r="AC735" s="83"/>
      <c r="AD735" s="83"/>
      <c r="AE735" s="83"/>
      <c r="AF735" s="83"/>
      <c r="AG735" s="83"/>
      <c r="AH735" s="83"/>
      <c r="AI735" s="83"/>
      <c r="AJ735" s="83"/>
      <c r="AK735" s="83"/>
      <c r="AL735" s="83"/>
      <c r="AM735" s="83"/>
      <c r="AN735" s="83"/>
      <c r="AO735" s="83"/>
      <c r="AP735" s="83"/>
      <c r="AQ735" s="83"/>
      <c r="AR735" s="83"/>
      <c r="AS735" s="83"/>
      <c r="AT735" s="83"/>
      <c r="AU735" s="83"/>
      <c r="AV735" s="83"/>
      <c r="AW735" s="83"/>
      <c r="AX735" s="83"/>
      <c r="AY735" s="83"/>
      <c r="AZ735" s="83"/>
      <c r="BA735" s="83"/>
      <c r="BB735" s="83"/>
      <c r="BC735" s="83"/>
      <c r="BD735" s="83"/>
      <c r="BE735" s="83"/>
      <c r="BF735" s="83"/>
      <c r="BG735" s="83"/>
      <c r="BH735" s="83"/>
      <c r="BI735" s="83"/>
      <c r="BJ735" s="83"/>
      <c r="BK735" s="83"/>
      <c r="BL735" s="83"/>
      <c r="BM735" s="83"/>
      <c r="BN735" s="83"/>
      <c r="BO735" s="83"/>
      <c r="BP735" s="83"/>
      <c r="BQ735" s="83"/>
      <c r="BR735" s="83"/>
      <c r="BS735" s="83"/>
      <c r="BT735" s="83"/>
    </row>
    <row r="736" spans="5:72" x14ac:dyDescent="0.25"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  <c r="AA736" s="83"/>
      <c r="AB736" s="83"/>
      <c r="AC736" s="83"/>
      <c r="AD736" s="83"/>
      <c r="AE736" s="83"/>
      <c r="AF736" s="83"/>
      <c r="AG736" s="83"/>
      <c r="AH736" s="83"/>
      <c r="AI736" s="83"/>
      <c r="AJ736" s="83"/>
      <c r="AK736" s="83"/>
      <c r="AL736" s="83"/>
      <c r="AM736" s="83"/>
      <c r="AN736" s="83"/>
      <c r="AO736" s="83"/>
      <c r="AP736" s="83"/>
      <c r="AQ736" s="83"/>
      <c r="AR736" s="83"/>
      <c r="AS736" s="83"/>
      <c r="AT736" s="83"/>
      <c r="AU736" s="83"/>
      <c r="AV736" s="83"/>
      <c r="AW736" s="83"/>
      <c r="AX736" s="83"/>
      <c r="AY736" s="83"/>
      <c r="AZ736" s="83"/>
      <c r="BA736" s="83"/>
      <c r="BB736" s="83"/>
      <c r="BC736" s="83"/>
      <c r="BD736" s="83"/>
      <c r="BE736" s="83"/>
      <c r="BF736" s="83"/>
      <c r="BG736" s="83"/>
      <c r="BH736" s="83"/>
      <c r="BI736" s="83"/>
      <c r="BJ736" s="83"/>
      <c r="BK736" s="83"/>
      <c r="BL736" s="83"/>
      <c r="BM736" s="83"/>
      <c r="BN736" s="83"/>
      <c r="BO736" s="83"/>
      <c r="BP736" s="83"/>
      <c r="BQ736" s="83"/>
      <c r="BR736" s="83"/>
      <c r="BS736" s="83"/>
      <c r="BT736" s="83"/>
    </row>
    <row r="737" spans="5:72" x14ac:dyDescent="0.25"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  <c r="AC737" s="83"/>
      <c r="AD737" s="83"/>
      <c r="AE737" s="83"/>
      <c r="AF737" s="83"/>
      <c r="AG737" s="83"/>
      <c r="AH737" s="83"/>
      <c r="AI737" s="83"/>
      <c r="AJ737" s="83"/>
      <c r="AK737" s="83"/>
      <c r="AL737" s="83"/>
      <c r="AM737" s="83"/>
      <c r="AN737" s="83"/>
      <c r="AO737" s="83"/>
      <c r="AP737" s="83"/>
      <c r="AQ737" s="83"/>
      <c r="AR737" s="83"/>
      <c r="AS737" s="83"/>
      <c r="AT737" s="83"/>
      <c r="AU737" s="83"/>
      <c r="AV737" s="83"/>
      <c r="AW737" s="83"/>
      <c r="AX737" s="83"/>
      <c r="AY737" s="83"/>
      <c r="AZ737" s="83"/>
      <c r="BA737" s="83"/>
      <c r="BB737" s="83"/>
      <c r="BC737" s="83"/>
      <c r="BD737" s="83"/>
      <c r="BE737" s="83"/>
      <c r="BF737" s="83"/>
      <c r="BG737" s="83"/>
      <c r="BH737" s="83"/>
      <c r="BI737" s="83"/>
      <c r="BJ737" s="83"/>
      <c r="BK737" s="83"/>
      <c r="BL737" s="83"/>
      <c r="BM737" s="83"/>
      <c r="BN737" s="83"/>
      <c r="BO737" s="83"/>
      <c r="BP737" s="83"/>
      <c r="BQ737" s="83"/>
      <c r="BR737" s="83"/>
      <c r="BS737" s="83"/>
      <c r="BT737" s="83"/>
    </row>
    <row r="738" spans="5:72" x14ac:dyDescent="0.25"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  <c r="AC738" s="83"/>
      <c r="AD738" s="83"/>
      <c r="AE738" s="83"/>
      <c r="AF738" s="83"/>
      <c r="AG738" s="83"/>
      <c r="AH738" s="83"/>
      <c r="AI738" s="83"/>
      <c r="AJ738" s="83"/>
      <c r="AK738" s="83"/>
      <c r="AL738" s="83"/>
      <c r="AM738" s="83"/>
      <c r="AN738" s="83"/>
      <c r="AO738" s="83"/>
      <c r="AP738" s="83"/>
      <c r="AQ738" s="83"/>
      <c r="AR738" s="83"/>
      <c r="AS738" s="83"/>
      <c r="AT738" s="83"/>
      <c r="AU738" s="83"/>
      <c r="AV738" s="83"/>
      <c r="AW738" s="83"/>
      <c r="AX738" s="83"/>
      <c r="AY738" s="83"/>
      <c r="AZ738" s="83"/>
      <c r="BA738" s="83"/>
      <c r="BB738" s="83"/>
      <c r="BC738" s="83"/>
      <c r="BD738" s="83"/>
      <c r="BE738" s="83"/>
      <c r="BF738" s="83"/>
      <c r="BG738" s="83"/>
      <c r="BH738" s="83"/>
      <c r="BI738" s="83"/>
      <c r="BJ738" s="83"/>
      <c r="BK738" s="83"/>
      <c r="BL738" s="83"/>
      <c r="BM738" s="83"/>
      <c r="BN738" s="83"/>
      <c r="BO738" s="83"/>
      <c r="BP738" s="83"/>
      <c r="BQ738" s="83"/>
      <c r="BR738" s="83"/>
      <c r="BS738" s="83"/>
      <c r="BT738" s="83"/>
    </row>
    <row r="739" spans="5:72" x14ac:dyDescent="0.25"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  <c r="AA739" s="83"/>
      <c r="AB739" s="83"/>
      <c r="AC739" s="83"/>
      <c r="AD739" s="83"/>
      <c r="AE739" s="83"/>
      <c r="AF739" s="83"/>
      <c r="AG739" s="83"/>
      <c r="AH739" s="83"/>
      <c r="AI739" s="83"/>
      <c r="AJ739" s="83"/>
      <c r="AK739" s="83"/>
      <c r="AL739" s="83"/>
      <c r="AM739" s="83"/>
      <c r="AN739" s="83"/>
      <c r="AO739" s="83"/>
      <c r="AP739" s="83"/>
      <c r="AQ739" s="83"/>
      <c r="AR739" s="83"/>
      <c r="AS739" s="83"/>
      <c r="AT739" s="83"/>
      <c r="AU739" s="83"/>
      <c r="AV739" s="83"/>
      <c r="AW739" s="83"/>
      <c r="AX739" s="83"/>
      <c r="AY739" s="83"/>
      <c r="AZ739" s="83"/>
      <c r="BA739" s="83"/>
      <c r="BB739" s="83"/>
      <c r="BC739" s="83"/>
      <c r="BD739" s="83"/>
      <c r="BE739" s="83"/>
      <c r="BF739" s="83"/>
      <c r="BG739" s="83"/>
      <c r="BH739" s="83"/>
      <c r="BI739" s="83"/>
      <c r="BJ739" s="83"/>
      <c r="BK739" s="83"/>
      <c r="BL739" s="83"/>
      <c r="BM739" s="83"/>
      <c r="BN739" s="83"/>
      <c r="BO739" s="83"/>
      <c r="BP739" s="83"/>
      <c r="BQ739" s="83"/>
      <c r="BR739" s="83"/>
      <c r="BS739" s="83"/>
      <c r="BT739" s="83"/>
    </row>
    <row r="740" spans="5:72" x14ac:dyDescent="0.25"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  <c r="AC740" s="83"/>
      <c r="AD740" s="83"/>
      <c r="AE740" s="83"/>
      <c r="AF740" s="83"/>
      <c r="AG740" s="83"/>
      <c r="AH740" s="83"/>
      <c r="AI740" s="83"/>
      <c r="AJ740" s="83"/>
      <c r="AK740" s="83"/>
      <c r="AL740" s="83"/>
      <c r="AM740" s="83"/>
      <c r="AN740" s="83"/>
      <c r="AO740" s="83"/>
      <c r="AP740" s="83"/>
      <c r="AQ740" s="83"/>
      <c r="AR740" s="83"/>
      <c r="AS740" s="83"/>
      <c r="AT740" s="83"/>
      <c r="AU740" s="83"/>
      <c r="AV740" s="83"/>
      <c r="AW740" s="83"/>
      <c r="AX740" s="83"/>
      <c r="AY740" s="83"/>
      <c r="AZ740" s="83"/>
      <c r="BA740" s="83"/>
      <c r="BB740" s="83"/>
      <c r="BC740" s="83"/>
      <c r="BD740" s="83"/>
      <c r="BE740" s="83"/>
      <c r="BF740" s="83"/>
      <c r="BG740" s="83"/>
      <c r="BH740" s="83"/>
      <c r="BI740" s="83"/>
      <c r="BJ740" s="83"/>
      <c r="BK740" s="83"/>
      <c r="BL740" s="83"/>
      <c r="BM740" s="83"/>
      <c r="BN740" s="83"/>
      <c r="BO740" s="83"/>
      <c r="BP740" s="83"/>
      <c r="BQ740" s="83"/>
      <c r="BR740" s="83"/>
      <c r="BS740" s="83"/>
      <c r="BT740" s="83"/>
    </row>
    <row r="741" spans="5:72" x14ac:dyDescent="0.25"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  <c r="AC741" s="83"/>
      <c r="AD741" s="83"/>
      <c r="AE741" s="83"/>
      <c r="AF741" s="83"/>
      <c r="AG741" s="83"/>
      <c r="AH741" s="83"/>
      <c r="AI741" s="83"/>
      <c r="AJ741" s="83"/>
      <c r="AK741" s="83"/>
      <c r="AL741" s="83"/>
      <c r="AM741" s="83"/>
      <c r="AN741" s="83"/>
      <c r="AO741" s="83"/>
      <c r="AP741" s="83"/>
      <c r="AQ741" s="83"/>
      <c r="AR741" s="83"/>
      <c r="AS741" s="83"/>
      <c r="AT741" s="83"/>
      <c r="AU741" s="83"/>
      <c r="AV741" s="83"/>
      <c r="AW741" s="83"/>
      <c r="AX741" s="83"/>
      <c r="AY741" s="83"/>
      <c r="AZ741" s="83"/>
      <c r="BA741" s="83"/>
      <c r="BB741" s="83"/>
      <c r="BC741" s="83"/>
      <c r="BD741" s="83"/>
      <c r="BE741" s="83"/>
      <c r="BF741" s="83"/>
      <c r="BG741" s="83"/>
      <c r="BH741" s="83"/>
      <c r="BI741" s="83"/>
      <c r="BJ741" s="83"/>
      <c r="BK741" s="83"/>
      <c r="BL741" s="83"/>
      <c r="BM741" s="83"/>
      <c r="BN741" s="83"/>
      <c r="BO741" s="83"/>
      <c r="BP741" s="83"/>
      <c r="BQ741" s="83"/>
      <c r="BR741" s="83"/>
      <c r="BS741" s="83"/>
      <c r="BT741" s="83"/>
    </row>
    <row r="742" spans="5:72" x14ac:dyDescent="0.25"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  <c r="AA742" s="83"/>
      <c r="AB742" s="83"/>
      <c r="AC742" s="83"/>
      <c r="AD742" s="83"/>
      <c r="AE742" s="83"/>
      <c r="AF742" s="83"/>
      <c r="AG742" s="83"/>
      <c r="AH742" s="83"/>
      <c r="AI742" s="83"/>
      <c r="AJ742" s="83"/>
      <c r="AK742" s="83"/>
      <c r="AL742" s="83"/>
      <c r="AM742" s="83"/>
      <c r="AN742" s="83"/>
      <c r="AO742" s="83"/>
      <c r="AP742" s="83"/>
      <c r="AQ742" s="83"/>
      <c r="AR742" s="83"/>
      <c r="AS742" s="83"/>
      <c r="AT742" s="83"/>
      <c r="AU742" s="83"/>
      <c r="AV742" s="83"/>
      <c r="AW742" s="83"/>
      <c r="AX742" s="83"/>
      <c r="AY742" s="83"/>
      <c r="AZ742" s="83"/>
      <c r="BA742" s="83"/>
      <c r="BB742" s="83"/>
      <c r="BC742" s="83"/>
      <c r="BD742" s="83"/>
      <c r="BE742" s="83"/>
      <c r="BF742" s="83"/>
      <c r="BG742" s="83"/>
      <c r="BH742" s="83"/>
      <c r="BI742" s="83"/>
      <c r="BJ742" s="83"/>
      <c r="BK742" s="83"/>
      <c r="BL742" s="83"/>
      <c r="BM742" s="83"/>
      <c r="BN742" s="83"/>
      <c r="BO742" s="83"/>
      <c r="BP742" s="83"/>
      <c r="BQ742" s="83"/>
      <c r="BR742" s="83"/>
      <c r="BS742" s="83"/>
      <c r="BT742" s="83"/>
    </row>
    <row r="743" spans="5:72" x14ac:dyDescent="0.25"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  <c r="AC743" s="83"/>
      <c r="AD743" s="83"/>
      <c r="AE743" s="83"/>
      <c r="AF743" s="83"/>
      <c r="AG743" s="83"/>
      <c r="AH743" s="83"/>
      <c r="AI743" s="83"/>
      <c r="AJ743" s="83"/>
      <c r="AK743" s="83"/>
      <c r="AL743" s="83"/>
      <c r="AM743" s="83"/>
      <c r="AN743" s="83"/>
      <c r="AO743" s="83"/>
      <c r="AP743" s="83"/>
      <c r="AQ743" s="83"/>
      <c r="AR743" s="83"/>
      <c r="AS743" s="83"/>
      <c r="AT743" s="83"/>
      <c r="AU743" s="83"/>
      <c r="AV743" s="83"/>
      <c r="AW743" s="83"/>
      <c r="AX743" s="83"/>
      <c r="AY743" s="83"/>
      <c r="AZ743" s="83"/>
      <c r="BA743" s="83"/>
      <c r="BB743" s="83"/>
      <c r="BC743" s="83"/>
      <c r="BD743" s="83"/>
      <c r="BE743" s="83"/>
      <c r="BF743" s="83"/>
      <c r="BG743" s="83"/>
      <c r="BH743" s="83"/>
      <c r="BI743" s="83"/>
      <c r="BJ743" s="83"/>
      <c r="BK743" s="83"/>
      <c r="BL743" s="83"/>
      <c r="BM743" s="83"/>
      <c r="BN743" s="83"/>
      <c r="BO743" s="83"/>
      <c r="BP743" s="83"/>
      <c r="BQ743" s="83"/>
      <c r="BR743" s="83"/>
      <c r="BS743" s="83"/>
      <c r="BT743" s="83"/>
    </row>
    <row r="744" spans="5:72" x14ac:dyDescent="0.25"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  <c r="AC744" s="83"/>
      <c r="AD744" s="83"/>
      <c r="AE744" s="83"/>
      <c r="AF744" s="83"/>
      <c r="AG744" s="83"/>
      <c r="AH744" s="83"/>
      <c r="AI744" s="83"/>
      <c r="AJ744" s="83"/>
      <c r="AK744" s="83"/>
      <c r="AL744" s="83"/>
      <c r="AM744" s="83"/>
      <c r="AN744" s="83"/>
      <c r="AO744" s="83"/>
      <c r="AP744" s="83"/>
      <c r="AQ744" s="83"/>
      <c r="AR744" s="83"/>
      <c r="AS744" s="83"/>
      <c r="AT744" s="83"/>
      <c r="AU744" s="83"/>
      <c r="AV744" s="83"/>
      <c r="AW744" s="83"/>
      <c r="AX744" s="83"/>
      <c r="AY744" s="83"/>
      <c r="AZ744" s="83"/>
      <c r="BA744" s="83"/>
      <c r="BB744" s="83"/>
      <c r="BC744" s="83"/>
      <c r="BD744" s="83"/>
      <c r="BE744" s="83"/>
      <c r="BF744" s="83"/>
      <c r="BG744" s="83"/>
      <c r="BH744" s="83"/>
      <c r="BI744" s="83"/>
      <c r="BJ744" s="83"/>
      <c r="BK744" s="83"/>
      <c r="BL744" s="83"/>
      <c r="BM744" s="83"/>
      <c r="BN744" s="83"/>
      <c r="BO744" s="83"/>
      <c r="BP744" s="83"/>
      <c r="BQ744" s="83"/>
      <c r="BR744" s="83"/>
      <c r="BS744" s="83"/>
      <c r="BT744" s="83"/>
    </row>
    <row r="745" spans="5:72" x14ac:dyDescent="0.25"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  <c r="AB745" s="83"/>
      <c r="AC745" s="83"/>
      <c r="AD745" s="83"/>
      <c r="AE745" s="83"/>
      <c r="AF745" s="83"/>
      <c r="AG745" s="83"/>
      <c r="AH745" s="83"/>
      <c r="AI745" s="83"/>
      <c r="AJ745" s="83"/>
      <c r="AK745" s="83"/>
      <c r="AL745" s="83"/>
      <c r="AM745" s="83"/>
      <c r="AN745" s="83"/>
      <c r="AO745" s="83"/>
      <c r="AP745" s="83"/>
      <c r="AQ745" s="83"/>
      <c r="AR745" s="83"/>
      <c r="AS745" s="83"/>
      <c r="AT745" s="83"/>
      <c r="AU745" s="83"/>
      <c r="AV745" s="83"/>
      <c r="AW745" s="83"/>
      <c r="AX745" s="83"/>
      <c r="AY745" s="83"/>
      <c r="AZ745" s="83"/>
      <c r="BA745" s="83"/>
      <c r="BB745" s="83"/>
      <c r="BC745" s="83"/>
      <c r="BD745" s="83"/>
      <c r="BE745" s="83"/>
      <c r="BF745" s="83"/>
      <c r="BG745" s="83"/>
      <c r="BH745" s="83"/>
      <c r="BI745" s="83"/>
      <c r="BJ745" s="83"/>
      <c r="BK745" s="83"/>
      <c r="BL745" s="83"/>
      <c r="BM745" s="83"/>
      <c r="BN745" s="83"/>
      <c r="BO745" s="83"/>
      <c r="BP745" s="83"/>
      <c r="BQ745" s="83"/>
      <c r="BR745" s="83"/>
      <c r="BS745" s="83"/>
      <c r="BT745" s="83"/>
    </row>
    <row r="746" spans="5:72" x14ac:dyDescent="0.25"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  <c r="AC746" s="83"/>
      <c r="AD746" s="83"/>
      <c r="AE746" s="83"/>
      <c r="AF746" s="83"/>
      <c r="AG746" s="83"/>
      <c r="AH746" s="83"/>
      <c r="AI746" s="83"/>
      <c r="AJ746" s="83"/>
      <c r="AK746" s="83"/>
      <c r="AL746" s="83"/>
      <c r="AM746" s="83"/>
      <c r="AN746" s="83"/>
      <c r="AO746" s="83"/>
      <c r="AP746" s="83"/>
      <c r="AQ746" s="83"/>
      <c r="AR746" s="83"/>
      <c r="AS746" s="83"/>
      <c r="AT746" s="83"/>
      <c r="AU746" s="83"/>
      <c r="AV746" s="83"/>
      <c r="AW746" s="83"/>
      <c r="AX746" s="83"/>
      <c r="AY746" s="83"/>
      <c r="AZ746" s="83"/>
      <c r="BA746" s="83"/>
      <c r="BB746" s="83"/>
      <c r="BC746" s="83"/>
      <c r="BD746" s="83"/>
      <c r="BE746" s="83"/>
      <c r="BF746" s="83"/>
      <c r="BG746" s="83"/>
      <c r="BH746" s="83"/>
      <c r="BI746" s="83"/>
      <c r="BJ746" s="83"/>
      <c r="BK746" s="83"/>
      <c r="BL746" s="83"/>
      <c r="BM746" s="83"/>
      <c r="BN746" s="83"/>
      <c r="BO746" s="83"/>
      <c r="BP746" s="83"/>
      <c r="BQ746" s="83"/>
      <c r="BR746" s="83"/>
      <c r="BS746" s="83"/>
      <c r="BT746" s="83"/>
    </row>
    <row r="747" spans="5:72" x14ac:dyDescent="0.25"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  <c r="AC747" s="83"/>
      <c r="AD747" s="83"/>
      <c r="AE747" s="83"/>
      <c r="AF747" s="83"/>
      <c r="AG747" s="83"/>
      <c r="AH747" s="83"/>
      <c r="AI747" s="83"/>
      <c r="AJ747" s="83"/>
      <c r="AK747" s="83"/>
      <c r="AL747" s="83"/>
      <c r="AM747" s="83"/>
      <c r="AN747" s="83"/>
      <c r="AO747" s="83"/>
      <c r="AP747" s="83"/>
      <c r="AQ747" s="83"/>
      <c r="AR747" s="83"/>
      <c r="AS747" s="83"/>
      <c r="AT747" s="83"/>
      <c r="AU747" s="83"/>
      <c r="AV747" s="83"/>
      <c r="AW747" s="83"/>
      <c r="AX747" s="83"/>
      <c r="AY747" s="83"/>
      <c r="AZ747" s="83"/>
      <c r="BA747" s="83"/>
      <c r="BB747" s="83"/>
      <c r="BC747" s="83"/>
      <c r="BD747" s="83"/>
      <c r="BE747" s="83"/>
      <c r="BF747" s="83"/>
      <c r="BG747" s="83"/>
      <c r="BH747" s="83"/>
      <c r="BI747" s="83"/>
      <c r="BJ747" s="83"/>
      <c r="BK747" s="83"/>
      <c r="BL747" s="83"/>
      <c r="BM747" s="83"/>
      <c r="BN747" s="83"/>
      <c r="BO747" s="83"/>
      <c r="BP747" s="83"/>
      <c r="BQ747" s="83"/>
      <c r="BR747" s="83"/>
      <c r="BS747" s="83"/>
      <c r="BT747" s="83"/>
    </row>
    <row r="748" spans="5:72" x14ac:dyDescent="0.25"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  <c r="AA748" s="83"/>
      <c r="AB748" s="83"/>
      <c r="AC748" s="83"/>
      <c r="AD748" s="83"/>
      <c r="AE748" s="83"/>
      <c r="AF748" s="83"/>
      <c r="AG748" s="83"/>
      <c r="AH748" s="83"/>
      <c r="AI748" s="83"/>
      <c r="AJ748" s="83"/>
      <c r="AK748" s="83"/>
      <c r="AL748" s="83"/>
      <c r="AM748" s="83"/>
      <c r="AN748" s="83"/>
      <c r="AO748" s="83"/>
      <c r="AP748" s="83"/>
      <c r="AQ748" s="83"/>
      <c r="AR748" s="83"/>
      <c r="AS748" s="83"/>
      <c r="AT748" s="83"/>
      <c r="AU748" s="83"/>
      <c r="AV748" s="83"/>
      <c r="AW748" s="83"/>
      <c r="AX748" s="83"/>
      <c r="AY748" s="83"/>
      <c r="AZ748" s="83"/>
      <c r="BA748" s="83"/>
      <c r="BB748" s="83"/>
      <c r="BC748" s="83"/>
      <c r="BD748" s="83"/>
      <c r="BE748" s="83"/>
      <c r="BF748" s="83"/>
      <c r="BG748" s="83"/>
      <c r="BH748" s="83"/>
      <c r="BI748" s="83"/>
      <c r="BJ748" s="83"/>
      <c r="BK748" s="83"/>
      <c r="BL748" s="83"/>
      <c r="BM748" s="83"/>
      <c r="BN748" s="83"/>
      <c r="BO748" s="83"/>
      <c r="BP748" s="83"/>
      <c r="BQ748" s="83"/>
      <c r="BR748" s="83"/>
      <c r="BS748" s="83"/>
      <c r="BT748" s="83"/>
    </row>
    <row r="749" spans="5:72" x14ac:dyDescent="0.25"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  <c r="AA749" s="83"/>
      <c r="AB749" s="83"/>
      <c r="AC749" s="83"/>
      <c r="AD749" s="83"/>
      <c r="AE749" s="83"/>
      <c r="AF749" s="83"/>
      <c r="AG749" s="83"/>
      <c r="AH749" s="83"/>
      <c r="AI749" s="83"/>
      <c r="AJ749" s="83"/>
      <c r="AK749" s="83"/>
      <c r="AL749" s="83"/>
      <c r="AM749" s="83"/>
      <c r="AN749" s="83"/>
      <c r="AO749" s="83"/>
      <c r="AP749" s="83"/>
      <c r="AQ749" s="83"/>
      <c r="AR749" s="83"/>
      <c r="AS749" s="83"/>
      <c r="AT749" s="83"/>
      <c r="AU749" s="83"/>
      <c r="AV749" s="83"/>
      <c r="AW749" s="83"/>
      <c r="AX749" s="83"/>
      <c r="AY749" s="83"/>
      <c r="AZ749" s="83"/>
      <c r="BA749" s="83"/>
      <c r="BB749" s="83"/>
      <c r="BC749" s="83"/>
      <c r="BD749" s="83"/>
      <c r="BE749" s="83"/>
      <c r="BF749" s="83"/>
      <c r="BG749" s="83"/>
      <c r="BH749" s="83"/>
      <c r="BI749" s="83"/>
      <c r="BJ749" s="83"/>
      <c r="BK749" s="83"/>
      <c r="BL749" s="83"/>
      <c r="BM749" s="83"/>
      <c r="BN749" s="83"/>
      <c r="BO749" s="83"/>
      <c r="BP749" s="83"/>
      <c r="BQ749" s="83"/>
      <c r="BR749" s="83"/>
      <c r="BS749" s="83"/>
      <c r="BT749" s="83"/>
    </row>
    <row r="750" spans="5:72" x14ac:dyDescent="0.25"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  <c r="AA750" s="83"/>
      <c r="AB750" s="83"/>
      <c r="AC750" s="83"/>
      <c r="AD750" s="83"/>
      <c r="AE750" s="83"/>
      <c r="AF750" s="83"/>
      <c r="AG750" s="83"/>
      <c r="AH750" s="83"/>
      <c r="AI750" s="83"/>
      <c r="AJ750" s="83"/>
      <c r="AK750" s="83"/>
      <c r="AL750" s="83"/>
      <c r="AM750" s="83"/>
      <c r="AN750" s="83"/>
      <c r="AO750" s="83"/>
      <c r="AP750" s="83"/>
      <c r="AQ750" s="83"/>
      <c r="AR750" s="83"/>
      <c r="AS750" s="83"/>
      <c r="AT750" s="83"/>
      <c r="AU750" s="83"/>
      <c r="AV750" s="83"/>
      <c r="AW750" s="83"/>
      <c r="AX750" s="83"/>
      <c r="AY750" s="83"/>
      <c r="AZ750" s="83"/>
      <c r="BA750" s="83"/>
      <c r="BB750" s="83"/>
      <c r="BC750" s="83"/>
      <c r="BD750" s="83"/>
      <c r="BE750" s="83"/>
      <c r="BF750" s="83"/>
      <c r="BG750" s="83"/>
      <c r="BH750" s="83"/>
      <c r="BI750" s="83"/>
      <c r="BJ750" s="83"/>
      <c r="BK750" s="83"/>
      <c r="BL750" s="83"/>
      <c r="BM750" s="83"/>
      <c r="BN750" s="83"/>
      <c r="BO750" s="83"/>
      <c r="BP750" s="83"/>
      <c r="BQ750" s="83"/>
      <c r="BR750" s="83"/>
      <c r="BS750" s="83"/>
      <c r="BT750" s="83"/>
    </row>
    <row r="751" spans="5:72" x14ac:dyDescent="0.25"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  <c r="AB751" s="83"/>
      <c r="AC751" s="83"/>
      <c r="AD751" s="83"/>
      <c r="AE751" s="83"/>
      <c r="AF751" s="83"/>
      <c r="AG751" s="83"/>
      <c r="AH751" s="83"/>
      <c r="AI751" s="83"/>
      <c r="AJ751" s="83"/>
      <c r="AK751" s="83"/>
      <c r="AL751" s="83"/>
      <c r="AM751" s="83"/>
      <c r="AN751" s="83"/>
      <c r="AO751" s="83"/>
      <c r="AP751" s="83"/>
      <c r="AQ751" s="83"/>
      <c r="AR751" s="83"/>
      <c r="AS751" s="83"/>
      <c r="AT751" s="83"/>
      <c r="AU751" s="83"/>
      <c r="AV751" s="83"/>
      <c r="AW751" s="83"/>
      <c r="AX751" s="83"/>
      <c r="AY751" s="83"/>
      <c r="AZ751" s="83"/>
      <c r="BA751" s="83"/>
      <c r="BB751" s="83"/>
      <c r="BC751" s="83"/>
      <c r="BD751" s="83"/>
      <c r="BE751" s="83"/>
      <c r="BF751" s="83"/>
      <c r="BG751" s="83"/>
      <c r="BH751" s="83"/>
      <c r="BI751" s="83"/>
      <c r="BJ751" s="83"/>
      <c r="BK751" s="83"/>
      <c r="BL751" s="83"/>
      <c r="BM751" s="83"/>
      <c r="BN751" s="83"/>
      <c r="BO751" s="83"/>
      <c r="BP751" s="83"/>
      <c r="BQ751" s="83"/>
      <c r="BR751" s="83"/>
      <c r="BS751" s="83"/>
      <c r="BT751" s="83"/>
    </row>
    <row r="752" spans="5:72" x14ac:dyDescent="0.25"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  <c r="AA752" s="83"/>
      <c r="AB752" s="83"/>
      <c r="AC752" s="83"/>
      <c r="AD752" s="83"/>
      <c r="AE752" s="83"/>
      <c r="AF752" s="83"/>
      <c r="AG752" s="83"/>
      <c r="AH752" s="83"/>
      <c r="AI752" s="83"/>
      <c r="AJ752" s="83"/>
      <c r="AK752" s="83"/>
      <c r="AL752" s="83"/>
      <c r="AM752" s="83"/>
      <c r="AN752" s="83"/>
      <c r="AO752" s="83"/>
      <c r="AP752" s="83"/>
      <c r="AQ752" s="83"/>
      <c r="AR752" s="83"/>
      <c r="AS752" s="83"/>
      <c r="AT752" s="83"/>
      <c r="AU752" s="83"/>
      <c r="AV752" s="83"/>
      <c r="AW752" s="83"/>
      <c r="AX752" s="83"/>
      <c r="AY752" s="83"/>
      <c r="AZ752" s="83"/>
      <c r="BA752" s="83"/>
      <c r="BB752" s="83"/>
      <c r="BC752" s="83"/>
      <c r="BD752" s="83"/>
      <c r="BE752" s="83"/>
      <c r="BF752" s="83"/>
      <c r="BG752" s="83"/>
      <c r="BH752" s="83"/>
      <c r="BI752" s="83"/>
      <c r="BJ752" s="83"/>
      <c r="BK752" s="83"/>
      <c r="BL752" s="83"/>
      <c r="BM752" s="83"/>
      <c r="BN752" s="83"/>
      <c r="BO752" s="83"/>
      <c r="BP752" s="83"/>
      <c r="BQ752" s="83"/>
      <c r="BR752" s="83"/>
      <c r="BS752" s="83"/>
      <c r="BT752" s="83"/>
    </row>
    <row r="753" spans="5:72" x14ac:dyDescent="0.25"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  <c r="AA753" s="83"/>
      <c r="AB753" s="83"/>
      <c r="AC753" s="83"/>
      <c r="AD753" s="83"/>
      <c r="AE753" s="83"/>
      <c r="AF753" s="83"/>
      <c r="AG753" s="83"/>
      <c r="AH753" s="83"/>
      <c r="AI753" s="83"/>
      <c r="AJ753" s="83"/>
      <c r="AK753" s="83"/>
      <c r="AL753" s="83"/>
      <c r="AM753" s="83"/>
      <c r="AN753" s="83"/>
      <c r="AO753" s="83"/>
      <c r="AP753" s="83"/>
      <c r="AQ753" s="83"/>
      <c r="AR753" s="83"/>
      <c r="AS753" s="83"/>
      <c r="AT753" s="83"/>
      <c r="AU753" s="83"/>
      <c r="AV753" s="83"/>
      <c r="AW753" s="83"/>
      <c r="AX753" s="83"/>
      <c r="AY753" s="83"/>
      <c r="AZ753" s="83"/>
      <c r="BA753" s="83"/>
      <c r="BB753" s="83"/>
      <c r="BC753" s="83"/>
      <c r="BD753" s="83"/>
      <c r="BE753" s="83"/>
      <c r="BF753" s="83"/>
      <c r="BG753" s="83"/>
      <c r="BH753" s="83"/>
      <c r="BI753" s="83"/>
      <c r="BJ753" s="83"/>
      <c r="BK753" s="83"/>
      <c r="BL753" s="83"/>
      <c r="BM753" s="83"/>
      <c r="BN753" s="83"/>
      <c r="BO753" s="83"/>
      <c r="BP753" s="83"/>
      <c r="BQ753" s="83"/>
      <c r="BR753" s="83"/>
      <c r="BS753" s="83"/>
      <c r="BT753" s="83"/>
    </row>
    <row r="754" spans="5:72" x14ac:dyDescent="0.25"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  <c r="AA754" s="83"/>
      <c r="AB754" s="83"/>
      <c r="AC754" s="83"/>
      <c r="AD754" s="83"/>
      <c r="AE754" s="83"/>
      <c r="AF754" s="83"/>
      <c r="AG754" s="83"/>
      <c r="AH754" s="83"/>
      <c r="AI754" s="83"/>
      <c r="AJ754" s="83"/>
      <c r="AK754" s="83"/>
      <c r="AL754" s="83"/>
      <c r="AM754" s="83"/>
      <c r="AN754" s="83"/>
      <c r="AO754" s="83"/>
      <c r="AP754" s="83"/>
      <c r="AQ754" s="83"/>
      <c r="AR754" s="83"/>
      <c r="AS754" s="83"/>
      <c r="AT754" s="83"/>
      <c r="AU754" s="83"/>
      <c r="AV754" s="83"/>
      <c r="AW754" s="83"/>
      <c r="AX754" s="83"/>
      <c r="AY754" s="83"/>
      <c r="AZ754" s="83"/>
      <c r="BA754" s="83"/>
      <c r="BB754" s="83"/>
      <c r="BC754" s="83"/>
      <c r="BD754" s="83"/>
      <c r="BE754" s="83"/>
      <c r="BF754" s="83"/>
      <c r="BG754" s="83"/>
      <c r="BH754" s="83"/>
      <c r="BI754" s="83"/>
      <c r="BJ754" s="83"/>
      <c r="BK754" s="83"/>
      <c r="BL754" s="83"/>
      <c r="BM754" s="83"/>
      <c r="BN754" s="83"/>
      <c r="BO754" s="83"/>
      <c r="BP754" s="83"/>
      <c r="BQ754" s="83"/>
      <c r="BR754" s="83"/>
      <c r="BS754" s="83"/>
      <c r="BT754" s="83"/>
    </row>
    <row r="755" spans="5:72" x14ac:dyDescent="0.25"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  <c r="AC755" s="83"/>
      <c r="AD755" s="83"/>
      <c r="AE755" s="83"/>
      <c r="AF755" s="83"/>
      <c r="AG755" s="83"/>
      <c r="AH755" s="83"/>
      <c r="AI755" s="83"/>
      <c r="AJ755" s="83"/>
      <c r="AK755" s="83"/>
      <c r="AL755" s="83"/>
      <c r="AM755" s="83"/>
      <c r="AN755" s="83"/>
      <c r="AO755" s="83"/>
      <c r="AP755" s="83"/>
      <c r="AQ755" s="83"/>
      <c r="AR755" s="83"/>
      <c r="AS755" s="83"/>
      <c r="AT755" s="83"/>
      <c r="AU755" s="83"/>
      <c r="AV755" s="83"/>
      <c r="AW755" s="83"/>
      <c r="AX755" s="83"/>
      <c r="AY755" s="83"/>
      <c r="AZ755" s="83"/>
      <c r="BA755" s="83"/>
      <c r="BB755" s="83"/>
      <c r="BC755" s="83"/>
      <c r="BD755" s="83"/>
      <c r="BE755" s="83"/>
      <c r="BF755" s="83"/>
      <c r="BG755" s="83"/>
      <c r="BH755" s="83"/>
      <c r="BI755" s="83"/>
      <c r="BJ755" s="83"/>
      <c r="BK755" s="83"/>
      <c r="BL755" s="83"/>
      <c r="BM755" s="83"/>
      <c r="BN755" s="83"/>
      <c r="BO755" s="83"/>
      <c r="BP755" s="83"/>
      <c r="BQ755" s="83"/>
      <c r="BR755" s="83"/>
      <c r="BS755" s="83"/>
      <c r="BT755" s="83"/>
    </row>
    <row r="756" spans="5:72" x14ac:dyDescent="0.25"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  <c r="AC756" s="83"/>
      <c r="AD756" s="83"/>
      <c r="AE756" s="83"/>
      <c r="AF756" s="83"/>
      <c r="AG756" s="83"/>
      <c r="AH756" s="83"/>
      <c r="AI756" s="83"/>
      <c r="AJ756" s="83"/>
      <c r="AK756" s="83"/>
      <c r="AL756" s="83"/>
      <c r="AM756" s="83"/>
      <c r="AN756" s="83"/>
      <c r="AO756" s="83"/>
      <c r="AP756" s="83"/>
      <c r="AQ756" s="83"/>
      <c r="AR756" s="83"/>
      <c r="AS756" s="83"/>
      <c r="AT756" s="83"/>
      <c r="AU756" s="83"/>
      <c r="AV756" s="83"/>
      <c r="AW756" s="83"/>
      <c r="AX756" s="83"/>
      <c r="AY756" s="83"/>
      <c r="AZ756" s="83"/>
      <c r="BA756" s="83"/>
      <c r="BB756" s="83"/>
      <c r="BC756" s="83"/>
      <c r="BD756" s="83"/>
      <c r="BE756" s="83"/>
      <c r="BF756" s="83"/>
      <c r="BG756" s="83"/>
      <c r="BH756" s="83"/>
      <c r="BI756" s="83"/>
      <c r="BJ756" s="83"/>
      <c r="BK756" s="83"/>
      <c r="BL756" s="83"/>
      <c r="BM756" s="83"/>
      <c r="BN756" s="83"/>
      <c r="BO756" s="83"/>
      <c r="BP756" s="83"/>
      <c r="BQ756" s="83"/>
      <c r="BR756" s="83"/>
      <c r="BS756" s="83"/>
      <c r="BT756" s="83"/>
    </row>
    <row r="757" spans="5:72" x14ac:dyDescent="0.25"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  <c r="AB757" s="83"/>
      <c r="AC757" s="83"/>
      <c r="AD757" s="83"/>
      <c r="AE757" s="83"/>
      <c r="AF757" s="83"/>
      <c r="AG757" s="83"/>
      <c r="AH757" s="83"/>
      <c r="AI757" s="83"/>
      <c r="AJ757" s="83"/>
      <c r="AK757" s="83"/>
      <c r="AL757" s="83"/>
      <c r="AM757" s="83"/>
      <c r="AN757" s="83"/>
      <c r="AO757" s="83"/>
      <c r="AP757" s="83"/>
      <c r="AQ757" s="83"/>
      <c r="AR757" s="83"/>
      <c r="AS757" s="83"/>
      <c r="AT757" s="83"/>
      <c r="AU757" s="83"/>
      <c r="AV757" s="83"/>
      <c r="AW757" s="83"/>
      <c r="AX757" s="83"/>
      <c r="AY757" s="83"/>
      <c r="AZ757" s="83"/>
      <c r="BA757" s="83"/>
      <c r="BB757" s="83"/>
      <c r="BC757" s="83"/>
      <c r="BD757" s="83"/>
      <c r="BE757" s="83"/>
      <c r="BF757" s="83"/>
      <c r="BG757" s="83"/>
      <c r="BH757" s="83"/>
      <c r="BI757" s="83"/>
      <c r="BJ757" s="83"/>
      <c r="BK757" s="83"/>
      <c r="BL757" s="83"/>
      <c r="BM757" s="83"/>
      <c r="BN757" s="83"/>
      <c r="BO757" s="83"/>
      <c r="BP757" s="83"/>
      <c r="BQ757" s="83"/>
      <c r="BR757" s="83"/>
      <c r="BS757" s="83"/>
      <c r="BT757" s="83"/>
    </row>
    <row r="758" spans="5:72" x14ac:dyDescent="0.25"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  <c r="AC758" s="83"/>
      <c r="AD758" s="83"/>
      <c r="AE758" s="83"/>
      <c r="AF758" s="83"/>
      <c r="AG758" s="83"/>
      <c r="AH758" s="83"/>
      <c r="AI758" s="83"/>
      <c r="AJ758" s="83"/>
      <c r="AK758" s="83"/>
      <c r="AL758" s="83"/>
      <c r="AM758" s="83"/>
      <c r="AN758" s="83"/>
      <c r="AO758" s="83"/>
      <c r="AP758" s="83"/>
      <c r="AQ758" s="83"/>
      <c r="AR758" s="83"/>
      <c r="AS758" s="83"/>
      <c r="AT758" s="83"/>
      <c r="AU758" s="83"/>
      <c r="AV758" s="83"/>
      <c r="AW758" s="83"/>
      <c r="AX758" s="83"/>
      <c r="AY758" s="83"/>
      <c r="AZ758" s="83"/>
      <c r="BA758" s="83"/>
      <c r="BB758" s="83"/>
      <c r="BC758" s="83"/>
      <c r="BD758" s="83"/>
      <c r="BE758" s="83"/>
      <c r="BF758" s="83"/>
      <c r="BG758" s="83"/>
      <c r="BH758" s="83"/>
      <c r="BI758" s="83"/>
      <c r="BJ758" s="83"/>
      <c r="BK758" s="83"/>
      <c r="BL758" s="83"/>
      <c r="BM758" s="83"/>
      <c r="BN758" s="83"/>
      <c r="BO758" s="83"/>
      <c r="BP758" s="83"/>
      <c r="BQ758" s="83"/>
      <c r="BR758" s="83"/>
      <c r="BS758" s="83"/>
      <c r="BT758" s="83"/>
    </row>
    <row r="759" spans="5:72" x14ac:dyDescent="0.25"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  <c r="AC759" s="83"/>
      <c r="AD759" s="83"/>
      <c r="AE759" s="83"/>
      <c r="AF759" s="83"/>
      <c r="AG759" s="83"/>
      <c r="AH759" s="83"/>
      <c r="AI759" s="83"/>
      <c r="AJ759" s="83"/>
      <c r="AK759" s="83"/>
      <c r="AL759" s="83"/>
      <c r="AM759" s="83"/>
      <c r="AN759" s="83"/>
      <c r="AO759" s="83"/>
      <c r="AP759" s="83"/>
      <c r="AQ759" s="83"/>
      <c r="AR759" s="83"/>
      <c r="AS759" s="83"/>
      <c r="AT759" s="83"/>
      <c r="AU759" s="83"/>
      <c r="AV759" s="83"/>
      <c r="AW759" s="83"/>
      <c r="AX759" s="83"/>
      <c r="AY759" s="83"/>
      <c r="AZ759" s="83"/>
      <c r="BA759" s="83"/>
      <c r="BB759" s="83"/>
      <c r="BC759" s="83"/>
      <c r="BD759" s="83"/>
      <c r="BE759" s="83"/>
      <c r="BF759" s="83"/>
      <c r="BG759" s="83"/>
      <c r="BH759" s="83"/>
      <c r="BI759" s="83"/>
      <c r="BJ759" s="83"/>
      <c r="BK759" s="83"/>
      <c r="BL759" s="83"/>
      <c r="BM759" s="83"/>
      <c r="BN759" s="83"/>
      <c r="BO759" s="83"/>
      <c r="BP759" s="83"/>
      <c r="BQ759" s="83"/>
      <c r="BR759" s="83"/>
      <c r="BS759" s="83"/>
      <c r="BT759" s="83"/>
    </row>
    <row r="760" spans="5:72" x14ac:dyDescent="0.25"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  <c r="AA760" s="83"/>
      <c r="AB760" s="83"/>
      <c r="AC760" s="83"/>
      <c r="AD760" s="83"/>
      <c r="AE760" s="83"/>
      <c r="AF760" s="83"/>
      <c r="AG760" s="83"/>
      <c r="AH760" s="83"/>
      <c r="AI760" s="83"/>
      <c r="AJ760" s="83"/>
      <c r="AK760" s="83"/>
      <c r="AL760" s="83"/>
      <c r="AM760" s="83"/>
      <c r="AN760" s="83"/>
      <c r="AO760" s="83"/>
      <c r="AP760" s="83"/>
      <c r="AQ760" s="83"/>
      <c r="AR760" s="83"/>
      <c r="AS760" s="83"/>
      <c r="AT760" s="83"/>
      <c r="AU760" s="83"/>
      <c r="AV760" s="83"/>
      <c r="AW760" s="83"/>
      <c r="AX760" s="83"/>
      <c r="AY760" s="83"/>
      <c r="AZ760" s="83"/>
      <c r="BA760" s="83"/>
      <c r="BB760" s="83"/>
      <c r="BC760" s="83"/>
      <c r="BD760" s="83"/>
      <c r="BE760" s="83"/>
      <c r="BF760" s="83"/>
      <c r="BG760" s="83"/>
      <c r="BH760" s="83"/>
      <c r="BI760" s="83"/>
      <c r="BJ760" s="83"/>
      <c r="BK760" s="83"/>
      <c r="BL760" s="83"/>
      <c r="BM760" s="83"/>
      <c r="BN760" s="83"/>
      <c r="BO760" s="83"/>
      <c r="BP760" s="83"/>
      <c r="BQ760" s="83"/>
      <c r="BR760" s="83"/>
      <c r="BS760" s="83"/>
      <c r="BT760" s="83"/>
    </row>
    <row r="761" spans="5:72" x14ac:dyDescent="0.25"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  <c r="AC761" s="83"/>
      <c r="AD761" s="83"/>
      <c r="AE761" s="83"/>
      <c r="AF761" s="83"/>
      <c r="AG761" s="83"/>
      <c r="AH761" s="83"/>
      <c r="AI761" s="83"/>
      <c r="AJ761" s="83"/>
      <c r="AK761" s="83"/>
      <c r="AL761" s="83"/>
      <c r="AM761" s="83"/>
      <c r="AN761" s="83"/>
      <c r="AO761" s="83"/>
      <c r="AP761" s="83"/>
      <c r="AQ761" s="83"/>
      <c r="AR761" s="83"/>
      <c r="AS761" s="83"/>
      <c r="AT761" s="83"/>
      <c r="AU761" s="83"/>
      <c r="AV761" s="83"/>
      <c r="AW761" s="83"/>
      <c r="AX761" s="83"/>
      <c r="AY761" s="83"/>
      <c r="AZ761" s="83"/>
      <c r="BA761" s="83"/>
      <c r="BB761" s="83"/>
      <c r="BC761" s="83"/>
      <c r="BD761" s="83"/>
      <c r="BE761" s="83"/>
      <c r="BF761" s="83"/>
      <c r="BG761" s="83"/>
      <c r="BH761" s="83"/>
      <c r="BI761" s="83"/>
      <c r="BJ761" s="83"/>
      <c r="BK761" s="83"/>
      <c r="BL761" s="83"/>
      <c r="BM761" s="83"/>
      <c r="BN761" s="83"/>
      <c r="BO761" s="83"/>
      <c r="BP761" s="83"/>
      <c r="BQ761" s="83"/>
      <c r="BR761" s="83"/>
      <c r="BS761" s="83"/>
      <c r="BT761" s="83"/>
    </row>
    <row r="762" spans="5:72" x14ac:dyDescent="0.25"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  <c r="AC762" s="83"/>
      <c r="AD762" s="83"/>
      <c r="AE762" s="83"/>
      <c r="AF762" s="83"/>
      <c r="AG762" s="83"/>
      <c r="AH762" s="83"/>
      <c r="AI762" s="83"/>
      <c r="AJ762" s="83"/>
      <c r="AK762" s="83"/>
      <c r="AL762" s="83"/>
      <c r="AM762" s="83"/>
      <c r="AN762" s="83"/>
      <c r="AO762" s="83"/>
      <c r="AP762" s="83"/>
      <c r="AQ762" s="83"/>
      <c r="AR762" s="83"/>
      <c r="AS762" s="83"/>
      <c r="AT762" s="83"/>
      <c r="AU762" s="83"/>
      <c r="AV762" s="83"/>
      <c r="AW762" s="83"/>
      <c r="AX762" s="83"/>
      <c r="AY762" s="83"/>
      <c r="AZ762" s="83"/>
      <c r="BA762" s="83"/>
      <c r="BB762" s="83"/>
      <c r="BC762" s="83"/>
      <c r="BD762" s="83"/>
      <c r="BE762" s="83"/>
      <c r="BF762" s="83"/>
      <c r="BG762" s="83"/>
      <c r="BH762" s="83"/>
      <c r="BI762" s="83"/>
      <c r="BJ762" s="83"/>
      <c r="BK762" s="83"/>
      <c r="BL762" s="83"/>
      <c r="BM762" s="83"/>
      <c r="BN762" s="83"/>
      <c r="BO762" s="83"/>
      <c r="BP762" s="83"/>
      <c r="BQ762" s="83"/>
      <c r="BR762" s="83"/>
      <c r="BS762" s="83"/>
      <c r="BT762" s="83"/>
    </row>
    <row r="763" spans="5:72" x14ac:dyDescent="0.25"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  <c r="AA763" s="83"/>
      <c r="AB763" s="83"/>
      <c r="AC763" s="83"/>
      <c r="AD763" s="83"/>
      <c r="AE763" s="83"/>
      <c r="AF763" s="83"/>
      <c r="AG763" s="83"/>
      <c r="AH763" s="83"/>
      <c r="AI763" s="83"/>
      <c r="AJ763" s="83"/>
      <c r="AK763" s="83"/>
      <c r="AL763" s="83"/>
      <c r="AM763" s="83"/>
      <c r="AN763" s="83"/>
      <c r="AO763" s="83"/>
      <c r="AP763" s="83"/>
      <c r="AQ763" s="83"/>
      <c r="AR763" s="83"/>
      <c r="AS763" s="83"/>
      <c r="AT763" s="83"/>
      <c r="AU763" s="83"/>
      <c r="AV763" s="83"/>
      <c r="AW763" s="83"/>
      <c r="AX763" s="83"/>
      <c r="AY763" s="83"/>
      <c r="AZ763" s="83"/>
      <c r="BA763" s="83"/>
      <c r="BB763" s="83"/>
      <c r="BC763" s="83"/>
      <c r="BD763" s="83"/>
      <c r="BE763" s="83"/>
      <c r="BF763" s="83"/>
      <c r="BG763" s="83"/>
      <c r="BH763" s="83"/>
      <c r="BI763" s="83"/>
      <c r="BJ763" s="83"/>
      <c r="BK763" s="83"/>
      <c r="BL763" s="83"/>
      <c r="BM763" s="83"/>
      <c r="BN763" s="83"/>
      <c r="BO763" s="83"/>
      <c r="BP763" s="83"/>
      <c r="BQ763" s="83"/>
      <c r="BR763" s="83"/>
      <c r="BS763" s="83"/>
      <c r="BT763" s="83"/>
    </row>
    <row r="764" spans="5:72" x14ac:dyDescent="0.25"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  <c r="AC764" s="83"/>
      <c r="AD764" s="83"/>
      <c r="AE764" s="83"/>
      <c r="AF764" s="83"/>
      <c r="AG764" s="83"/>
      <c r="AH764" s="83"/>
      <c r="AI764" s="83"/>
      <c r="AJ764" s="83"/>
      <c r="AK764" s="83"/>
      <c r="AL764" s="83"/>
      <c r="AM764" s="83"/>
      <c r="AN764" s="83"/>
      <c r="AO764" s="83"/>
      <c r="AP764" s="83"/>
      <c r="AQ764" s="83"/>
      <c r="AR764" s="83"/>
      <c r="AS764" s="83"/>
      <c r="AT764" s="83"/>
      <c r="AU764" s="83"/>
      <c r="AV764" s="83"/>
      <c r="AW764" s="83"/>
      <c r="AX764" s="83"/>
      <c r="AY764" s="83"/>
      <c r="AZ764" s="83"/>
      <c r="BA764" s="83"/>
      <c r="BB764" s="83"/>
      <c r="BC764" s="83"/>
      <c r="BD764" s="83"/>
      <c r="BE764" s="83"/>
      <c r="BF764" s="83"/>
      <c r="BG764" s="83"/>
      <c r="BH764" s="83"/>
      <c r="BI764" s="83"/>
      <c r="BJ764" s="83"/>
      <c r="BK764" s="83"/>
      <c r="BL764" s="83"/>
      <c r="BM764" s="83"/>
      <c r="BN764" s="83"/>
      <c r="BO764" s="83"/>
      <c r="BP764" s="83"/>
      <c r="BQ764" s="83"/>
      <c r="BR764" s="83"/>
      <c r="BS764" s="83"/>
      <c r="BT764" s="83"/>
    </row>
    <row r="765" spans="5:72" x14ac:dyDescent="0.25"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  <c r="AC765" s="83"/>
      <c r="AD765" s="83"/>
      <c r="AE765" s="83"/>
      <c r="AF765" s="83"/>
      <c r="AG765" s="83"/>
      <c r="AH765" s="83"/>
      <c r="AI765" s="83"/>
      <c r="AJ765" s="83"/>
      <c r="AK765" s="83"/>
      <c r="AL765" s="83"/>
      <c r="AM765" s="83"/>
      <c r="AN765" s="83"/>
      <c r="AO765" s="83"/>
      <c r="AP765" s="83"/>
      <c r="AQ765" s="83"/>
      <c r="AR765" s="83"/>
      <c r="AS765" s="83"/>
      <c r="AT765" s="83"/>
      <c r="AU765" s="83"/>
      <c r="AV765" s="83"/>
      <c r="AW765" s="83"/>
      <c r="AX765" s="83"/>
      <c r="AY765" s="83"/>
      <c r="AZ765" s="83"/>
      <c r="BA765" s="83"/>
      <c r="BB765" s="83"/>
      <c r="BC765" s="83"/>
      <c r="BD765" s="83"/>
      <c r="BE765" s="83"/>
      <c r="BF765" s="83"/>
      <c r="BG765" s="83"/>
      <c r="BH765" s="83"/>
      <c r="BI765" s="83"/>
      <c r="BJ765" s="83"/>
      <c r="BK765" s="83"/>
      <c r="BL765" s="83"/>
      <c r="BM765" s="83"/>
      <c r="BN765" s="83"/>
      <c r="BO765" s="83"/>
      <c r="BP765" s="83"/>
      <c r="BQ765" s="83"/>
      <c r="BR765" s="83"/>
      <c r="BS765" s="83"/>
      <c r="BT765" s="83"/>
    </row>
    <row r="766" spans="5:72" x14ac:dyDescent="0.25"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  <c r="AA766" s="83"/>
      <c r="AB766" s="83"/>
      <c r="AC766" s="83"/>
      <c r="AD766" s="83"/>
      <c r="AE766" s="83"/>
      <c r="AF766" s="83"/>
      <c r="AG766" s="83"/>
      <c r="AH766" s="83"/>
      <c r="AI766" s="83"/>
      <c r="AJ766" s="83"/>
      <c r="AK766" s="83"/>
      <c r="AL766" s="83"/>
      <c r="AM766" s="83"/>
      <c r="AN766" s="83"/>
      <c r="AO766" s="83"/>
      <c r="AP766" s="83"/>
      <c r="AQ766" s="83"/>
      <c r="AR766" s="83"/>
      <c r="AS766" s="83"/>
      <c r="AT766" s="83"/>
      <c r="AU766" s="83"/>
      <c r="AV766" s="83"/>
      <c r="AW766" s="83"/>
      <c r="AX766" s="83"/>
      <c r="AY766" s="83"/>
      <c r="AZ766" s="83"/>
      <c r="BA766" s="83"/>
      <c r="BB766" s="83"/>
      <c r="BC766" s="83"/>
      <c r="BD766" s="83"/>
      <c r="BE766" s="83"/>
      <c r="BF766" s="83"/>
      <c r="BG766" s="83"/>
      <c r="BH766" s="83"/>
      <c r="BI766" s="83"/>
      <c r="BJ766" s="83"/>
      <c r="BK766" s="83"/>
      <c r="BL766" s="83"/>
      <c r="BM766" s="83"/>
      <c r="BN766" s="83"/>
      <c r="BO766" s="83"/>
      <c r="BP766" s="83"/>
      <c r="BQ766" s="83"/>
      <c r="BR766" s="83"/>
      <c r="BS766" s="83"/>
      <c r="BT766" s="83"/>
    </row>
    <row r="767" spans="5:72" x14ac:dyDescent="0.25"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  <c r="AC767" s="83"/>
      <c r="AD767" s="83"/>
      <c r="AE767" s="83"/>
      <c r="AF767" s="83"/>
      <c r="AG767" s="83"/>
      <c r="AH767" s="83"/>
      <c r="AI767" s="83"/>
      <c r="AJ767" s="83"/>
      <c r="AK767" s="83"/>
      <c r="AL767" s="83"/>
      <c r="AM767" s="83"/>
      <c r="AN767" s="83"/>
      <c r="AO767" s="83"/>
      <c r="AP767" s="83"/>
      <c r="AQ767" s="83"/>
      <c r="AR767" s="83"/>
      <c r="AS767" s="83"/>
      <c r="AT767" s="83"/>
      <c r="AU767" s="83"/>
      <c r="AV767" s="83"/>
      <c r="AW767" s="83"/>
      <c r="AX767" s="83"/>
      <c r="AY767" s="83"/>
      <c r="AZ767" s="83"/>
      <c r="BA767" s="83"/>
      <c r="BB767" s="83"/>
      <c r="BC767" s="83"/>
      <c r="BD767" s="83"/>
      <c r="BE767" s="83"/>
      <c r="BF767" s="83"/>
      <c r="BG767" s="83"/>
      <c r="BH767" s="83"/>
      <c r="BI767" s="83"/>
      <c r="BJ767" s="83"/>
      <c r="BK767" s="83"/>
      <c r="BL767" s="83"/>
      <c r="BM767" s="83"/>
      <c r="BN767" s="83"/>
      <c r="BO767" s="83"/>
      <c r="BP767" s="83"/>
      <c r="BQ767" s="83"/>
      <c r="BR767" s="83"/>
      <c r="BS767" s="83"/>
      <c r="BT767" s="83"/>
    </row>
    <row r="768" spans="5:72" x14ac:dyDescent="0.25"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  <c r="AC768" s="83"/>
      <c r="AD768" s="83"/>
      <c r="AE768" s="83"/>
      <c r="AF768" s="83"/>
      <c r="AG768" s="83"/>
      <c r="AH768" s="83"/>
      <c r="AI768" s="83"/>
      <c r="AJ768" s="83"/>
      <c r="AK768" s="83"/>
      <c r="AL768" s="83"/>
      <c r="AM768" s="83"/>
      <c r="AN768" s="83"/>
      <c r="AO768" s="83"/>
      <c r="AP768" s="83"/>
      <c r="AQ768" s="83"/>
      <c r="AR768" s="83"/>
      <c r="AS768" s="83"/>
      <c r="AT768" s="83"/>
      <c r="AU768" s="83"/>
      <c r="AV768" s="83"/>
      <c r="AW768" s="83"/>
      <c r="AX768" s="83"/>
      <c r="AY768" s="83"/>
      <c r="AZ768" s="83"/>
      <c r="BA768" s="83"/>
      <c r="BB768" s="83"/>
      <c r="BC768" s="83"/>
      <c r="BD768" s="83"/>
      <c r="BE768" s="83"/>
      <c r="BF768" s="83"/>
      <c r="BG768" s="83"/>
      <c r="BH768" s="83"/>
      <c r="BI768" s="83"/>
      <c r="BJ768" s="83"/>
      <c r="BK768" s="83"/>
      <c r="BL768" s="83"/>
      <c r="BM768" s="83"/>
      <c r="BN768" s="83"/>
      <c r="BO768" s="83"/>
      <c r="BP768" s="83"/>
      <c r="BQ768" s="83"/>
      <c r="BR768" s="83"/>
      <c r="BS768" s="83"/>
      <c r="BT768" s="83"/>
    </row>
    <row r="769" spans="5:72" x14ac:dyDescent="0.25"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  <c r="AB769" s="83"/>
      <c r="AC769" s="83"/>
      <c r="AD769" s="83"/>
      <c r="AE769" s="83"/>
      <c r="AF769" s="83"/>
      <c r="AG769" s="83"/>
      <c r="AH769" s="83"/>
      <c r="AI769" s="83"/>
      <c r="AJ769" s="83"/>
      <c r="AK769" s="83"/>
      <c r="AL769" s="83"/>
      <c r="AM769" s="83"/>
      <c r="AN769" s="83"/>
      <c r="AO769" s="83"/>
      <c r="AP769" s="83"/>
      <c r="AQ769" s="83"/>
      <c r="AR769" s="83"/>
      <c r="AS769" s="83"/>
      <c r="AT769" s="83"/>
      <c r="AU769" s="83"/>
      <c r="AV769" s="83"/>
      <c r="AW769" s="83"/>
      <c r="AX769" s="83"/>
      <c r="AY769" s="83"/>
      <c r="AZ769" s="83"/>
      <c r="BA769" s="83"/>
      <c r="BB769" s="83"/>
      <c r="BC769" s="83"/>
      <c r="BD769" s="83"/>
      <c r="BE769" s="83"/>
      <c r="BF769" s="83"/>
      <c r="BG769" s="83"/>
      <c r="BH769" s="83"/>
      <c r="BI769" s="83"/>
      <c r="BJ769" s="83"/>
      <c r="BK769" s="83"/>
      <c r="BL769" s="83"/>
      <c r="BM769" s="83"/>
      <c r="BN769" s="83"/>
      <c r="BO769" s="83"/>
      <c r="BP769" s="83"/>
      <c r="BQ769" s="83"/>
      <c r="BR769" s="83"/>
      <c r="BS769" s="83"/>
      <c r="BT769" s="83"/>
    </row>
    <row r="770" spans="5:72" x14ac:dyDescent="0.25"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  <c r="AC770" s="83"/>
      <c r="AD770" s="83"/>
      <c r="AE770" s="83"/>
      <c r="AF770" s="83"/>
      <c r="AG770" s="83"/>
      <c r="AH770" s="83"/>
      <c r="AI770" s="83"/>
      <c r="AJ770" s="83"/>
      <c r="AK770" s="83"/>
      <c r="AL770" s="83"/>
      <c r="AM770" s="83"/>
      <c r="AN770" s="83"/>
      <c r="AO770" s="83"/>
      <c r="AP770" s="83"/>
      <c r="AQ770" s="83"/>
      <c r="AR770" s="83"/>
      <c r="AS770" s="83"/>
      <c r="AT770" s="83"/>
      <c r="AU770" s="83"/>
      <c r="AV770" s="83"/>
      <c r="AW770" s="83"/>
      <c r="AX770" s="83"/>
      <c r="AY770" s="83"/>
      <c r="AZ770" s="83"/>
      <c r="BA770" s="83"/>
      <c r="BB770" s="83"/>
      <c r="BC770" s="83"/>
      <c r="BD770" s="83"/>
      <c r="BE770" s="83"/>
      <c r="BF770" s="83"/>
      <c r="BG770" s="83"/>
      <c r="BH770" s="83"/>
      <c r="BI770" s="83"/>
      <c r="BJ770" s="83"/>
      <c r="BK770" s="83"/>
      <c r="BL770" s="83"/>
      <c r="BM770" s="83"/>
      <c r="BN770" s="83"/>
      <c r="BO770" s="83"/>
      <c r="BP770" s="83"/>
      <c r="BQ770" s="83"/>
      <c r="BR770" s="83"/>
      <c r="BS770" s="83"/>
      <c r="BT770" s="83"/>
    </row>
    <row r="771" spans="5:72" x14ac:dyDescent="0.25"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  <c r="AC771" s="83"/>
      <c r="AD771" s="83"/>
      <c r="AE771" s="83"/>
      <c r="AF771" s="83"/>
      <c r="AG771" s="83"/>
      <c r="AH771" s="83"/>
      <c r="AI771" s="83"/>
      <c r="AJ771" s="83"/>
      <c r="AK771" s="83"/>
      <c r="AL771" s="83"/>
      <c r="AM771" s="83"/>
      <c r="AN771" s="83"/>
      <c r="AO771" s="83"/>
      <c r="AP771" s="83"/>
      <c r="AQ771" s="83"/>
      <c r="AR771" s="83"/>
      <c r="AS771" s="83"/>
      <c r="AT771" s="83"/>
      <c r="AU771" s="83"/>
      <c r="AV771" s="83"/>
      <c r="AW771" s="83"/>
      <c r="AX771" s="83"/>
      <c r="AY771" s="83"/>
      <c r="AZ771" s="83"/>
      <c r="BA771" s="83"/>
      <c r="BB771" s="83"/>
      <c r="BC771" s="83"/>
      <c r="BD771" s="83"/>
      <c r="BE771" s="83"/>
      <c r="BF771" s="83"/>
      <c r="BG771" s="83"/>
      <c r="BH771" s="83"/>
      <c r="BI771" s="83"/>
      <c r="BJ771" s="83"/>
      <c r="BK771" s="83"/>
      <c r="BL771" s="83"/>
      <c r="BM771" s="83"/>
      <c r="BN771" s="83"/>
      <c r="BO771" s="83"/>
      <c r="BP771" s="83"/>
      <c r="BQ771" s="83"/>
      <c r="BR771" s="83"/>
      <c r="BS771" s="83"/>
      <c r="BT771" s="83"/>
    </row>
    <row r="772" spans="5:72" x14ac:dyDescent="0.25"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  <c r="AB772" s="83"/>
      <c r="AC772" s="83"/>
      <c r="AD772" s="83"/>
      <c r="AE772" s="83"/>
      <c r="AF772" s="83"/>
      <c r="AG772" s="83"/>
      <c r="AH772" s="83"/>
      <c r="AI772" s="83"/>
      <c r="AJ772" s="83"/>
      <c r="AK772" s="83"/>
      <c r="AL772" s="83"/>
      <c r="AM772" s="83"/>
      <c r="AN772" s="83"/>
      <c r="AO772" s="83"/>
      <c r="AP772" s="83"/>
      <c r="AQ772" s="83"/>
      <c r="AR772" s="83"/>
      <c r="AS772" s="83"/>
      <c r="AT772" s="83"/>
      <c r="AU772" s="83"/>
      <c r="AV772" s="83"/>
      <c r="AW772" s="83"/>
      <c r="AX772" s="83"/>
      <c r="AY772" s="83"/>
      <c r="AZ772" s="83"/>
      <c r="BA772" s="83"/>
      <c r="BB772" s="83"/>
      <c r="BC772" s="83"/>
      <c r="BD772" s="83"/>
      <c r="BE772" s="83"/>
      <c r="BF772" s="83"/>
      <c r="BG772" s="83"/>
      <c r="BH772" s="83"/>
      <c r="BI772" s="83"/>
      <c r="BJ772" s="83"/>
      <c r="BK772" s="83"/>
      <c r="BL772" s="83"/>
      <c r="BM772" s="83"/>
      <c r="BN772" s="83"/>
      <c r="BO772" s="83"/>
      <c r="BP772" s="83"/>
      <c r="BQ772" s="83"/>
      <c r="BR772" s="83"/>
      <c r="BS772" s="83"/>
      <c r="BT772" s="83"/>
    </row>
    <row r="773" spans="5:72" x14ac:dyDescent="0.25"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  <c r="AC773" s="83"/>
      <c r="AD773" s="83"/>
      <c r="AE773" s="83"/>
      <c r="AF773" s="83"/>
      <c r="AG773" s="83"/>
      <c r="AH773" s="83"/>
      <c r="AI773" s="83"/>
      <c r="AJ773" s="83"/>
      <c r="AK773" s="83"/>
      <c r="AL773" s="83"/>
      <c r="AM773" s="83"/>
      <c r="AN773" s="83"/>
      <c r="AO773" s="83"/>
      <c r="AP773" s="83"/>
      <c r="AQ773" s="83"/>
      <c r="AR773" s="83"/>
      <c r="AS773" s="83"/>
      <c r="AT773" s="83"/>
      <c r="AU773" s="83"/>
      <c r="AV773" s="83"/>
      <c r="AW773" s="83"/>
      <c r="AX773" s="83"/>
      <c r="AY773" s="83"/>
      <c r="AZ773" s="83"/>
      <c r="BA773" s="83"/>
      <c r="BB773" s="83"/>
      <c r="BC773" s="83"/>
      <c r="BD773" s="83"/>
      <c r="BE773" s="83"/>
      <c r="BF773" s="83"/>
      <c r="BG773" s="83"/>
      <c r="BH773" s="83"/>
      <c r="BI773" s="83"/>
      <c r="BJ773" s="83"/>
      <c r="BK773" s="83"/>
      <c r="BL773" s="83"/>
      <c r="BM773" s="83"/>
      <c r="BN773" s="83"/>
      <c r="BO773" s="83"/>
      <c r="BP773" s="83"/>
      <c r="BQ773" s="83"/>
      <c r="BR773" s="83"/>
      <c r="BS773" s="83"/>
      <c r="BT773" s="83"/>
    </row>
    <row r="774" spans="5:72" x14ac:dyDescent="0.25"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  <c r="AC774" s="83"/>
      <c r="AD774" s="83"/>
      <c r="AE774" s="83"/>
      <c r="AF774" s="83"/>
      <c r="AG774" s="83"/>
      <c r="AH774" s="83"/>
      <c r="AI774" s="83"/>
      <c r="AJ774" s="83"/>
      <c r="AK774" s="83"/>
      <c r="AL774" s="83"/>
      <c r="AM774" s="83"/>
      <c r="AN774" s="83"/>
      <c r="AO774" s="83"/>
      <c r="AP774" s="83"/>
      <c r="AQ774" s="83"/>
      <c r="AR774" s="83"/>
      <c r="AS774" s="83"/>
      <c r="AT774" s="83"/>
      <c r="AU774" s="83"/>
      <c r="AV774" s="83"/>
      <c r="AW774" s="83"/>
      <c r="AX774" s="83"/>
      <c r="AY774" s="83"/>
      <c r="AZ774" s="83"/>
      <c r="BA774" s="83"/>
      <c r="BB774" s="83"/>
      <c r="BC774" s="83"/>
      <c r="BD774" s="83"/>
      <c r="BE774" s="83"/>
      <c r="BF774" s="83"/>
      <c r="BG774" s="83"/>
      <c r="BH774" s="83"/>
      <c r="BI774" s="83"/>
      <c r="BJ774" s="83"/>
      <c r="BK774" s="83"/>
      <c r="BL774" s="83"/>
      <c r="BM774" s="83"/>
      <c r="BN774" s="83"/>
      <c r="BO774" s="83"/>
      <c r="BP774" s="83"/>
      <c r="BQ774" s="83"/>
      <c r="BR774" s="83"/>
      <c r="BS774" s="83"/>
      <c r="BT774" s="83"/>
    </row>
    <row r="775" spans="5:72" x14ac:dyDescent="0.25"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  <c r="AB775" s="83"/>
      <c r="AC775" s="83"/>
      <c r="AD775" s="83"/>
      <c r="AE775" s="83"/>
      <c r="AF775" s="83"/>
      <c r="AG775" s="83"/>
      <c r="AH775" s="83"/>
      <c r="AI775" s="83"/>
      <c r="AJ775" s="83"/>
      <c r="AK775" s="83"/>
      <c r="AL775" s="83"/>
      <c r="AM775" s="83"/>
      <c r="AN775" s="83"/>
      <c r="AO775" s="83"/>
      <c r="AP775" s="83"/>
      <c r="AQ775" s="83"/>
      <c r="AR775" s="83"/>
      <c r="AS775" s="83"/>
      <c r="AT775" s="83"/>
      <c r="AU775" s="83"/>
      <c r="AV775" s="83"/>
      <c r="AW775" s="83"/>
      <c r="AX775" s="83"/>
      <c r="AY775" s="83"/>
      <c r="AZ775" s="83"/>
      <c r="BA775" s="83"/>
      <c r="BB775" s="83"/>
      <c r="BC775" s="83"/>
      <c r="BD775" s="83"/>
      <c r="BE775" s="83"/>
      <c r="BF775" s="83"/>
      <c r="BG775" s="83"/>
      <c r="BH775" s="83"/>
      <c r="BI775" s="83"/>
      <c r="BJ775" s="83"/>
      <c r="BK775" s="83"/>
      <c r="BL775" s="83"/>
      <c r="BM775" s="83"/>
      <c r="BN775" s="83"/>
      <c r="BO775" s="83"/>
      <c r="BP775" s="83"/>
      <c r="BQ775" s="83"/>
      <c r="BR775" s="83"/>
      <c r="BS775" s="83"/>
      <c r="BT775" s="83"/>
    </row>
    <row r="776" spans="5:72" x14ac:dyDescent="0.25"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  <c r="AC776" s="83"/>
      <c r="AD776" s="83"/>
      <c r="AE776" s="83"/>
      <c r="AF776" s="83"/>
      <c r="AG776" s="83"/>
      <c r="AH776" s="83"/>
      <c r="AI776" s="83"/>
      <c r="AJ776" s="83"/>
      <c r="AK776" s="83"/>
      <c r="AL776" s="83"/>
      <c r="AM776" s="83"/>
      <c r="AN776" s="83"/>
      <c r="AO776" s="83"/>
      <c r="AP776" s="83"/>
      <c r="AQ776" s="83"/>
      <c r="AR776" s="83"/>
      <c r="AS776" s="83"/>
      <c r="AT776" s="83"/>
      <c r="AU776" s="83"/>
      <c r="AV776" s="83"/>
      <c r="AW776" s="83"/>
      <c r="AX776" s="83"/>
      <c r="AY776" s="83"/>
      <c r="AZ776" s="83"/>
      <c r="BA776" s="83"/>
      <c r="BB776" s="83"/>
      <c r="BC776" s="83"/>
      <c r="BD776" s="83"/>
      <c r="BE776" s="83"/>
      <c r="BF776" s="83"/>
      <c r="BG776" s="83"/>
      <c r="BH776" s="83"/>
      <c r="BI776" s="83"/>
      <c r="BJ776" s="83"/>
      <c r="BK776" s="83"/>
      <c r="BL776" s="83"/>
      <c r="BM776" s="83"/>
      <c r="BN776" s="83"/>
      <c r="BO776" s="83"/>
      <c r="BP776" s="83"/>
      <c r="BQ776" s="83"/>
      <c r="BR776" s="83"/>
      <c r="BS776" s="83"/>
      <c r="BT776" s="83"/>
    </row>
    <row r="777" spans="5:72" x14ac:dyDescent="0.25"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  <c r="AC777" s="83"/>
      <c r="AD777" s="83"/>
      <c r="AE777" s="83"/>
      <c r="AF777" s="83"/>
      <c r="AG777" s="83"/>
      <c r="AH777" s="83"/>
      <c r="AI777" s="83"/>
      <c r="AJ777" s="83"/>
      <c r="AK777" s="83"/>
      <c r="AL777" s="83"/>
      <c r="AM777" s="83"/>
      <c r="AN777" s="83"/>
      <c r="AO777" s="83"/>
      <c r="AP777" s="83"/>
      <c r="AQ777" s="83"/>
      <c r="AR777" s="83"/>
      <c r="AS777" s="83"/>
      <c r="AT777" s="83"/>
      <c r="AU777" s="83"/>
      <c r="AV777" s="83"/>
      <c r="AW777" s="83"/>
      <c r="AX777" s="83"/>
      <c r="AY777" s="83"/>
      <c r="AZ777" s="83"/>
      <c r="BA777" s="83"/>
      <c r="BB777" s="83"/>
      <c r="BC777" s="83"/>
      <c r="BD777" s="83"/>
      <c r="BE777" s="83"/>
      <c r="BF777" s="83"/>
      <c r="BG777" s="83"/>
      <c r="BH777" s="83"/>
      <c r="BI777" s="83"/>
      <c r="BJ777" s="83"/>
      <c r="BK777" s="83"/>
      <c r="BL777" s="83"/>
      <c r="BM777" s="83"/>
      <c r="BN777" s="83"/>
      <c r="BO777" s="83"/>
      <c r="BP777" s="83"/>
      <c r="BQ777" s="83"/>
      <c r="BR777" s="83"/>
      <c r="BS777" s="83"/>
      <c r="BT777" s="83"/>
    </row>
    <row r="778" spans="5:72" x14ac:dyDescent="0.25"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  <c r="AA778" s="83"/>
      <c r="AB778" s="83"/>
      <c r="AC778" s="83"/>
      <c r="AD778" s="83"/>
      <c r="AE778" s="83"/>
      <c r="AF778" s="83"/>
      <c r="AG778" s="83"/>
      <c r="AH778" s="83"/>
      <c r="AI778" s="83"/>
      <c r="AJ778" s="83"/>
      <c r="AK778" s="83"/>
      <c r="AL778" s="83"/>
      <c r="AM778" s="83"/>
      <c r="AN778" s="83"/>
      <c r="AO778" s="83"/>
      <c r="AP778" s="83"/>
      <c r="AQ778" s="83"/>
      <c r="AR778" s="83"/>
      <c r="AS778" s="83"/>
      <c r="AT778" s="83"/>
      <c r="AU778" s="83"/>
      <c r="AV778" s="83"/>
      <c r="AW778" s="83"/>
      <c r="AX778" s="83"/>
      <c r="AY778" s="83"/>
      <c r="AZ778" s="83"/>
      <c r="BA778" s="83"/>
      <c r="BB778" s="83"/>
      <c r="BC778" s="83"/>
      <c r="BD778" s="83"/>
      <c r="BE778" s="83"/>
      <c r="BF778" s="83"/>
      <c r="BG778" s="83"/>
      <c r="BH778" s="83"/>
      <c r="BI778" s="83"/>
      <c r="BJ778" s="83"/>
      <c r="BK778" s="83"/>
      <c r="BL778" s="83"/>
      <c r="BM778" s="83"/>
      <c r="BN778" s="83"/>
      <c r="BO778" s="83"/>
      <c r="BP778" s="83"/>
      <c r="BQ778" s="83"/>
      <c r="BR778" s="83"/>
      <c r="BS778" s="83"/>
      <c r="BT778" s="83"/>
    </row>
    <row r="779" spans="5:72" x14ac:dyDescent="0.25"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  <c r="AB779" s="83"/>
      <c r="AC779" s="83"/>
      <c r="AD779" s="83"/>
      <c r="AE779" s="83"/>
      <c r="AF779" s="83"/>
      <c r="AG779" s="83"/>
      <c r="AH779" s="83"/>
      <c r="AI779" s="83"/>
      <c r="AJ779" s="83"/>
      <c r="AK779" s="83"/>
      <c r="AL779" s="83"/>
      <c r="AM779" s="83"/>
      <c r="AN779" s="83"/>
      <c r="AO779" s="83"/>
      <c r="AP779" s="83"/>
      <c r="AQ779" s="83"/>
      <c r="AR779" s="83"/>
      <c r="AS779" s="83"/>
      <c r="AT779" s="83"/>
      <c r="AU779" s="83"/>
      <c r="AV779" s="83"/>
      <c r="AW779" s="83"/>
      <c r="AX779" s="83"/>
      <c r="AY779" s="83"/>
      <c r="AZ779" s="83"/>
      <c r="BA779" s="83"/>
      <c r="BB779" s="83"/>
      <c r="BC779" s="83"/>
      <c r="BD779" s="83"/>
      <c r="BE779" s="83"/>
      <c r="BF779" s="83"/>
      <c r="BG779" s="83"/>
      <c r="BH779" s="83"/>
      <c r="BI779" s="83"/>
      <c r="BJ779" s="83"/>
      <c r="BK779" s="83"/>
      <c r="BL779" s="83"/>
      <c r="BM779" s="83"/>
      <c r="BN779" s="83"/>
      <c r="BO779" s="83"/>
      <c r="BP779" s="83"/>
      <c r="BQ779" s="83"/>
      <c r="BR779" s="83"/>
      <c r="BS779" s="83"/>
      <c r="BT779" s="83"/>
    </row>
    <row r="780" spans="5:72" x14ac:dyDescent="0.25"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  <c r="AB780" s="83"/>
      <c r="AC780" s="83"/>
      <c r="AD780" s="83"/>
      <c r="AE780" s="83"/>
      <c r="AF780" s="83"/>
      <c r="AG780" s="83"/>
      <c r="AH780" s="83"/>
      <c r="AI780" s="83"/>
      <c r="AJ780" s="83"/>
      <c r="AK780" s="83"/>
      <c r="AL780" s="83"/>
      <c r="AM780" s="83"/>
      <c r="AN780" s="83"/>
      <c r="AO780" s="83"/>
      <c r="AP780" s="83"/>
      <c r="AQ780" s="83"/>
      <c r="AR780" s="83"/>
      <c r="AS780" s="83"/>
      <c r="AT780" s="83"/>
      <c r="AU780" s="83"/>
      <c r="AV780" s="83"/>
      <c r="AW780" s="83"/>
      <c r="AX780" s="83"/>
      <c r="AY780" s="83"/>
      <c r="AZ780" s="83"/>
      <c r="BA780" s="83"/>
      <c r="BB780" s="83"/>
      <c r="BC780" s="83"/>
      <c r="BD780" s="83"/>
      <c r="BE780" s="83"/>
      <c r="BF780" s="83"/>
      <c r="BG780" s="83"/>
      <c r="BH780" s="83"/>
      <c r="BI780" s="83"/>
      <c r="BJ780" s="83"/>
      <c r="BK780" s="83"/>
      <c r="BL780" s="83"/>
      <c r="BM780" s="83"/>
      <c r="BN780" s="83"/>
      <c r="BO780" s="83"/>
      <c r="BP780" s="83"/>
      <c r="BQ780" s="83"/>
      <c r="BR780" s="83"/>
      <c r="BS780" s="83"/>
      <c r="BT780" s="83"/>
    </row>
    <row r="781" spans="5:72" x14ac:dyDescent="0.25"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  <c r="AA781" s="83"/>
      <c r="AB781" s="83"/>
      <c r="AC781" s="83"/>
      <c r="AD781" s="83"/>
      <c r="AE781" s="83"/>
      <c r="AF781" s="83"/>
      <c r="AG781" s="83"/>
      <c r="AH781" s="83"/>
      <c r="AI781" s="83"/>
      <c r="AJ781" s="83"/>
      <c r="AK781" s="83"/>
      <c r="AL781" s="83"/>
      <c r="AM781" s="83"/>
      <c r="AN781" s="83"/>
      <c r="AO781" s="83"/>
      <c r="AP781" s="83"/>
      <c r="AQ781" s="83"/>
      <c r="AR781" s="83"/>
      <c r="AS781" s="83"/>
      <c r="AT781" s="83"/>
      <c r="AU781" s="83"/>
      <c r="AV781" s="83"/>
      <c r="AW781" s="83"/>
      <c r="AX781" s="83"/>
      <c r="AY781" s="83"/>
      <c r="AZ781" s="83"/>
      <c r="BA781" s="83"/>
      <c r="BB781" s="83"/>
      <c r="BC781" s="83"/>
      <c r="BD781" s="83"/>
      <c r="BE781" s="83"/>
      <c r="BF781" s="83"/>
      <c r="BG781" s="83"/>
      <c r="BH781" s="83"/>
      <c r="BI781" s="83"/>
      <c r="BJ781" s="83"/>
      <c r="BK781" s="83"/>
      <c r="BL781" s="83"/>
      <c r="BM781" s="83"/>
      <c r="BN781" s="83"/>
      <c r="BO781" s="83"/>
      <c r="BP781" s="83"/>
      <c r="BQ781" s="83"/>
      <c r="BR781" s="83"/>
      <c r="BS781" s="83"/>
      <c r="BT781" s="83"/>
    </row>
    <row r="782" spans="5:72" x14ac:dyDescent="0.25"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  <c r="AB782" s="83"/>
      <c r="AC782" s="83"/>
      <c r="AD782" s="83"/>
      <c r="AE782" s="83"/>
      <c r="AF782" s="83"/>
      <c r="AG782" s="83"/>
      <c r="AH782" s="83"/>
      <c r="AI782" s="83"/>
      <c r="AJ782" s="83"/>
      <c r="AK782" s="83"/>
      <c r="AL782" s="83"/>
      <c r="AM782" s="83"/>
      <c r="AN782" s="83"/>
      <c r="AO782" s="83"/>
      <c r="AP782" s="83"/>
      <c r="AQ782" s="83"/>
      <c r="AR782" s="83"/>
      <c r="AS782" s="83"/>
      <c r="AT782" s="83"/>
      <c r="AU782" s="83"/>
      <c r="AV782" s="83"/>
      <c r="AW782" s="83"/>
      <c r="AX782" s="83"/>
      <c r="AY782" s="83"/>
      <c r="AZ782" s="83"/>
      <c r="BA782" s="83"/>
      <c r="BB782" s="83"/>
      <c r="BC782" s="83"/>
      <c r="BD782" s="83"/>
      <c r="BE782" s="83"/>
      <c r="BF782" s="83"/>
      <c r="BG782" s="83"/>
      <c r="BH782" s="83"/>
      <c r="BI782" s="83"/>
      <c r="BJ782" s="83"/>
      <c r="BK782" s="83"/>
      <c r="BL782" s="83"/>
      <c r="BM782" s="83"/>
      <c r="BN782" s="83"/>
      <c r="BO782" s="83"/>
      <c r="BP782" s="83"/>
      <c r="BQ782" s="83"/>
      <c r="BR782" s="83"/>
      <c r="BS782" s="83"/>
      <c r="BT782" s="83"/>
    </row>
    <row r="783" spans="5:72" x14ac:dyDescent="0.25"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  <c r="AC783" s="83"/>
      <c r="AD783" s="83"/>
      <c r="AE783" s="83"/>
      <c r="AF783" s="83"/>
      <c r="AG783" s="83"/>
      <c r="AH783" s="83"/>
      <c r="AI783" s="83"/>
      <c r="AJ783" s="83"/>
      <c r="AK783" s="83"/>
      <c r="AL783" s="83"/>
      <c r="AM783" s="83"/>
      <c r="AN783" s="83"/>
      <c r="AO783" s="83"/>
      <c r="AP783" s="83"/>
      <c r="AQ783" s="83"/>
      <c r="AR783" s="83"/>
      <c r="AS783" s="83"/>
      <c r="AT783" s="83"/>
      <c r="AU783" s="83"/>
      <c r="AV783" s="83"/>
      <c r="AW783" s="83"/>
      <c r="AX783" s="83"/>
      <c r="AY783" s="83"/>
      <c r="AZ783" s="83"/>
      <c r="BA783" s="83"/>
      <c r="BB783" s="83"/>
      <c r="BC783" s="83"/>
      <c r="BD783" s="83"/>
      <c r="BE783" s="83"/>
      <c r="BF783" s="83"/>
      <c r="BG783" s="83"/>
      <c r="BH783" s="83"/>
      <c r="BI783" s="83"/>
      <c r="BJ783" s="83"/>
      <c r="BK783" s="83"/>
      <c r="BL783" s="83"/>
      <c r="BM783" s="83"/>
      <c r="BN783" s="83"/>
      <c r="BO783" s="83"/>
      <c r="BP783" s="83"/>
      <c r="BQ783" s="83"/>
      <c r="BR783" s="83"/>
      <c r="BS783" s="83"/>
      <c r="BT783" s="83"/>
    </row>
    <row r="784" spans="5:72" x14ac:dyDescent="0.25"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  <c r="AA784" s="83"/>
      <c r="AB784" s="83"/>
      <c r="AC784" s="83"/>
      <c r="AD784" s="83"/>
      <c r="AE784" s="83"/>
      <c r="AF784" s="83"/>
      <c r="AG784" s="83"/>
      <c r="AH784" s="83"/>
      <c r="AI784" s="83"/>
      <c r="AJ784" s="83"/>
      <c r="AK784" s="83"/>
      <c r="AL784" s="83"/>
      <c r="AM784" s="83"/>
      <c r="AN784" s="83"/>
      <c r="AO784" s="83"/>
      <c r="AP784" s="83"/>
      <c r="AQ784" s="83"/>
      <c r="AR784" s="83"/>
      <c r="AS784" s="83"/>
      <c r="AT784" s="83"/>
      <c r="AU784" s="83"/>
      <c r="AV784" s="83"/>
      <c r="AW784" s="83"/>
      <c r="AX784" s="83"/>
      <c r="AY784" s="83"/>
      <c r="AZ784" s="83"/>
      <c r="BA784" s="83"/>
      <c r="BB784" s="83"/>
      <c r="BC784" s="83"/>
      <c r="BD784" s="83"/>
      <c r="BE784" s="83"/>
      <c r="BF784" s="83"/>
      <c r="BG784" s="83"/>
      <c r="BH784" s="83"/>
      <c r="BI784" s="83"/>
      <c r="BJ784" s="83"/>
      <c r="BK784" s="83"/>
      <c r="BL784" s="83"/>
      <c r="BM784" s="83"/>
      <c r="BN784" s="83"/>
      <c r="BO784" s="83"/>
      <c r="BP784" s="83"/>
      <c r="BQ784" s="83"/>
      <c r="BR784" s="83"/>
      <c r="BS784" s="83"/>
      <c r="BT784" s="83"/>
    </row>
    <row r="785" spans="5:72" x14ac:dyDescent="0.25"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  <c r="AB785" s="83"/>
      <c r="AC785" s="83"/>
      <c r="AD785" s="83"/>
      <c r="AE785" s="83"/>
      <c r="AF785" s="83"/>
      <c r="AG785" s="83"/>
      <c r="AH785" s="83"/>
      <c r="AI785" s="83"/>
      <c r="AJ785" s="83"/>
      <c r="AK785" s="83"/>
      <c r="AL785" s="83"/>
      <c r="AM785" s="83"/>
      <c r="AN785" s="83"/>
      <c r="AO785" s="83"/>
      <c r="AP785" s="83"/>
      <c r="AQ785" s="83"/>
      <c r="AR785" s="83"/>
      <c r="AS785" s="83"/>
      <c r="AT785" s="83"/>
      <c r="AU785" s="83"/>
      <c r="AV785" s="83"/>
      <c r="AW785" s="83"/>
      <c r="AX785" s="83"/>
      <c r="AY785" s="83"/>
      <c r="AZ785" s="83"/>
      <c r="BA785" s="83"/>
      <c r="BB785" s="83"/>
      <c r="BC785" s="83"/>
      <c r="BD785" s="83"/>
      <c r="BE785" s="83"/>
      <c r="BF785" s="83"/>
      <c r="BG785" s="83"/>
      <c r="BH785" s="83"/>
      <c r="BI785" s="83"/>
      <c r="BJ785" s="83"/>
      <c r="BK785" s="83"/>
      <c r="BL785" s="83"/>
      <c r="BM785" s="83"/>
      <c r="BN785" s="83"/>
      <c r="BO785" s="83"/>
      <c r="BP785" s="83"/>
      <c r="BQ785" s="83"/>
      <c r="BR785" s="83"/>
      <c r="BS785" s="83"/>
      <c r="BT785" s="83"/>
    </row>
    <row r="786" spans="5:72" x14ac:dyDescent="0.25"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  <c r="AB786" s="83"/>
      <c r="AC786" s="83"/>
      <c r="AD786" s="83"/>
      <c r="AE786" s="83"/>
      <c r="AF786" s="83"/>
      <c r="AG786" s="83"/>
      <c r="AH786" s="83"/>
      <c r="AI786" s="83"/>
      <c r="AJ786" s="83"/>
      <c r="AK786" s="83"/>
      <c r="AL786" s="83"/>
      <c r="AM786" s="83"/>
      <c r="AN786" s="83"/>
      <c r="AO786" s="83"/>
      <c r="AP786" s="83"/>
      <c r="AQ786" s="83"/>
      <c r="AR786" s="83"/>
      <c r="AS786" s="83"/>
      <c r="AT786" s="83"/>
      <c r="AU786" s="83"/>
      <c r="AV786" s="83"/>
      <c r="AW786" s="83"/>
      <c r="AX786" s="83"/>
      <c r="AY786" s="83"/>
      <c r="AZ786" s="83"/>
      <c r="BA786" s="83"/>
      <c r="BB786" s="83"/>
      <c r="BC786" s="83"/>
      <c r="BD786" s="83"/>
      <c r="BE786" s="83"/>
      <c r="BF786" s="83"/>
      <c r="BG786" s="83"/>
      <c r="BH786" s="83"/>
      <c r="BI786" s="83"/>
      <c r="BJ786" s="83"/>
      <c r="BK786" s="83"/>
      <c r="BL786" s="83"/>
      <c r="BM786" s="83"/>
      <c r="BN786" s="83"/>
      <c r="BO786" s="83"/>
      <c r="BP786" s="83"/>
      <c r="BQ786" s="83"/>
      <c r="BR786" s="83"/>
      <c r="BS786" s="83"/>
      <c r="BT786" s="83"/>
    </row>
    <row r="787" spans="5:72" x14ac:dyDescent="0.25"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  <c r="AA787" s="83"/>
      <c r="AB787" s="83"/>
      <c r="AC787" s="83"/>
      <c r="AD787" s="83"/>
      <c r="AE787" s="83"/>
      <c r="AF787" s="83"/>
      <c r="AG787" s="83"/>
      <c r="AH787" s="83"/>
      <c r="AI787" s="83"/>
      <c r="AJ787" s="83"/>
      <c r="AK787" s="83"/>
      <c r="AL787" s="83"/>
      <c r="AM787" s="83"/>
      <c r="AN787" s="83"/>
      <c r="AO787" s="83"/>
      <c r="AP787" s="83"/>
      <c r="AQ787" s="83"/>
      <c r="AR787" s="83"/>
      <c r="AS787" s="83"/>
      <c r="AT787" s="83"/>
      <c r="AU787" s="83"/>
      <c r="AV787" s="83"/>
      <c r="AW787" s="83"/>
      <c r="AX787" s="83"/>
      <c r="AY787" s="83"/>
      <c r="AZ787" s="83"/>
      <c r="BA787" s="83"/>
      <c r="BB787" s="83"/>
      <c r="BC787" s="83"/>
      <c r="BD787" s="83"/>
      <c r="BE787" s="83"/>
      <c r="BF787" s="83"/>
      <c r="BG787" s="83"/>
      <c r="BH787" s="83"/>
      <c r="BI787" s="83"/>
      <c r="BJ787" s="83"/>
      <c r="BK787" s="83"/>
      <c r="BL787" s="83"/>
      <c r="BM787" s="83"/>
      <c r="BN787" s="83"/>
      <c r="BO787" s="83"/>
      <c r="BP787" s="83"/>
      <c r="BQ787" s="83"/>
      <c r="BR787" s="83"/>
      <c r="BS787" s="83"/>
      <c r="BT787" s="83"/>
    </row>
    <row r="788" spans="5:72" x14ac:dyDescent="0.25"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  <c r="AA788" s="83"/>
      <c r="AB788" s="83"/>
      <c r="AC788" s="83"/>
      <c r="AD788" s="83"/>
      <c r="AE788" s="83"/>
      <c r="AF788" s="83"/>
      <c r="AG788" s="83"/>
      <c r="AH788" s="83"/>
      <c r="AI788" s="83"/>
      <c r="AJ788" s="83"/>
      <c r="AK788" s="83"/>
      <c r="AL788" s="83"/>
      <c r="AM788" s="83"/>
      <c r="AN788" s="83"/>
      <c r="AO788" s="83"/>
      <c r="AP788" s="83"/>
      <c r="AQ788" s="83"/>
      <c r="AR788" s="83"/>
      <c r="AS788" s="83"/>
      <c r="AT788" s="83"/>
      <c r="AU788" s="83"/>
      <c r="AV788" s="83"/>
      <c r="AW788" s="83"/>
      <c r="AX788" s="83"/>
      <c r="AY788" s="83"/>
      <c r="AZ788" s="83"/>
      <c r="BA788" s="83"/>
      <c r="BB788" s="83"/>
      <c r="BC788" s="83"/>
      <c r="BD788" s="83"/>
      <c r="BE788" s="83"/>
      <c r="BF788" s="83"/>
      <c r="BG788" s="83"/>
      <c r="BH788" s="83"/>
      <c r="BI788" s="83"/>
      <c r="BJ788" s="83"/>
      <c r="BK788" s="83"/>
      <c r="BL788" s="83"/>
      <c r="BM788" s="83"/>
      <c r="BN788" s="83"/>
      <c r="BO788" s="83"/>
      <c r="BP788" s="83"/>
      <c r="BQ788" s="83"/>
      <c r="BR788" s="83"/>
      <c r="BS788" s="83"/>
      <c r="BT788" s="83"/>
    </row>
    <row r="789" spans="5:72" x14ac:dyDescent="0.25"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  <c r="AA789" s="83"/>
      <c r="AB789" s="83"/>
      <c r="AC789" s="83"/>
      <c r="AD789" s="83"/>
      <c r="AE789" s="83"/>
      <c r="AF789" s="83"/>
      <c r="AG789" s="83"/>
      <c r="AH789" s="83"/>
      <c r="AI789" s="83"/>
      <c r="AJ789" s="83"/>
      <c r="AK789" s="83"/>
      <c r="AL789" s="83"/>
      <c r="AM789" s="83"/>
      <c r="AN789" s="83"/>
      <c r="AO789" s="83"/>
      <c r="AP789" s="83"/>
      <c r="AQ789" s="83"/>
      <c r="AR789" s="83"/>
      <c r="AS789" s="83"/>
      <c r="AT789" s="83"/>
      <c r="AU789" s="83"/>
      <c r="AV789" s="83"/>
      <c r="AW789" s="83"/>
      <c r="AX789" s="83"/>
      <c r="AY789" s="83"/>
      <c r="AZ789" s="83"/>
      <c r="BA789" s="83"/>
      <c r="BB789" s="83"/>
      <c r="BC789" s="83"/>
      <c r="BD789" s="83"/>
      <c r="BE789" s="83"/>
      <c r="BF789" s="83"/>
      <c r="BG789" s="83"/>
      <c r="BH789" s="83"/>
      <c r="BI789" s="83"/>
      <c r="BJ789" s="83"/>
      <c r="BK789" s="83"/>
      <c r="BL789" s="83"/>
      <c r="BM789" s="83"/>
      <c r="BN789" s="83"/>
      <c r="BO789" s="83"/>
      <c r="BP789" s="83"/>
      <c r="BQ789" s="83"/>
      <c r="BR789" s="83"/>
      <c r="BS789" s="83"/>
      <c r="BT789" s="83"/>
    </row>
    <row r="790" spans="5:72" x14ac:dyDescent="0.25"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  <c r="AA790" s="83"/>
      <c r="AB790" s="83"/>
      <c r="AC790" s="83"/>
      <c r="AD790" s="83"/>
      <c r="AE790" s="83"/>
      <c r="AF790" s="83"/>
      <c r="AG790" s="83"/>
      <c r="AH790" s="83"/>
      <c r="AI790" s="83"/>
      <c r="AJ790" s="83"/>
      <c r="AK790" s="83"/>
      <c r="AL790" s="83"/>
      <c r="AM790" s="83"/>
      <c r="AN790" s="83"/>
      <c r="AO790" s="83"/>
      <c r="AP790" s="83"/>
      <c r="AQ790" s="83"/>
      <c r="AR790" s="83"/>
      <c r="AS790" s="83"/>
      <c r="AT790" s="83"/>
      <c r="AU790" s="83"/>
      <c r="AV790" s="83"/>
      <c r="AW790" s="83"/>
      <c r="AX790" s="83"/>
      <c r="AY790" s="83"/>
      <c r="AZ790" s="83"/>
      <c r="BA790" s="83"/>
      <c r="BB790" s="83"/>
      <c r="BC790" s="83"/>
      <c r="BD790" s="83"/>
      <c r="BE790" s="83"/>
      <c r="BF790" s="83"/>
      <c r="BG790" s="83"/>
      <c r="BH790" s="83"/>
      <c r="BI790" s="83"/>
      <c r="BJ790" s="83"/>
      <c r="BK790" s="83"/>
      <c r="BL790" s="83"/>
      <c r="BM790" s="83"/>
      <c r="BN790" s="83"/>
      <c r="BO790" s="83"/>
      <c r="BP790" s="83"/>
      <c r="BQ790" s="83"/>
      <c r="BR790" s="83"/>
      <c r="BS790" s="83"/>
      <c r="BT790" s="83"/>
    </row>
    <row r="791" spans="5:72" x14ac:dyDescent="0.25"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  <c r="AB791" s="83"/>
      <c r="AC791" s="83"/>
      <c r="AD791" s="83"/>
      <c r="AE791" s="83"/>
      <c r="AF791" s="83"/>
      <c r="AG791" s="83"/>
      <c r="AH791" s="83"/>
      <c r="AI791" s="83"/>
      <c r="AJ791" s="83"/>
      <c r="AK791" s="83"/>
      <c r="AL791" s="83"/>
      <c r="AM791" s="83"/>
      <c r="AN791" s="83"/>
      <c r="AO791" s="83"/>
      <c r="AP791" s="83"/>
      <c r="AQ791" s="83"/>
      <c r="AR791" s="83"/>
      <c r="AS791" s="83"/>
      <c r="AT791" s="83"/>
      <c r="AU791" s="83"/>
      <c r="AV791" s="83"/>
      <c r="AW791" s="83"/>
      <c r="AX791" s="83"/>
      <c r="AY791" s="83"/>
      <c r="AZ791" s="83"/>
      <c r="BA791" s="83"/>
      <c r="BB791" s="83"/>
      <c r="BC791" s="83"/>
      <c r="BD791" s="83"/>
      <c r="BE791" s="83"/>
      <c r="BF791" s="83"/>
      <c r="BG791" s="83"/>
      <c r="BH791" s="83"/>
      <c r="BI791" s="83"/>
      <c r="BJ791" s="83"/>
      <c r="BK791" s="83"/>
      <c r="BL791" s="83"/>
      <c r="BM791" s="83"/>
      <c r="BN791" s="83"/>
      <c r="BO791" s="83"/>
      <c r="BP791" s="83"/>
      <c r="BQ791" s="83"/>
      <c r="BR791" s="83"/>
      <c r="BS791" s="83"/>
      <c r="BT791" s="83"/>
    </row>
    <row r="792" spans="5:72" x14ac:dyDescent="0.25"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  <c r="AA792" s="83"/>
      <c r="AB792" s="83"/>
      <c r="AC792" s="83"/>
      <c r="AD792" s="83"/>
      <c r="AE792" s="83"/>
      <c r="AF792" s="83"/>
      <c r="AG792" s="83"/>
      <c r="AH792" s="83"/>
      <c r="AI792" s="83"/>
      <c r="AJ792" s="83"/>
      <c r="AK792" s="83"/>
      <c r="AL792" s="83"/>
      <c r="AM792" s="83"/>
      <c r="AN792" s="83"/>
      <c r="AO792" s="83"/>
      <c r="AP792" s="83"/>
      <c r="AQ792" s="83"/>
      <c r="AR792" s="83"/>
      <c r="AS792" s="83"/>
      <c r="AT792" s="83"/>
      <c r="AU792" s="83"/>
      <c r="AV792" s="83"/>
      <c r="AW792" s="83"/>
      <c r="AX792" s="83"/>
      <c r="AY792" s="83"/>
      <c r="AZ792" s="83"/>
      <c r="BA792" s="83"/>
      <c r="BB792" s="83"/>
      <c r="BC792" s="83"/>
      <c r="BD792" s="83"/>
      <c r="BE792" s="83"/>
      <c r="BF792" s="83"/>
      <c r="BG792" s="83"/>
      <c r="BH792" s="83"/>
      <c r="BI792" s="83"/>
      <c r="BJ792" s="83"/>
      <c r="BK792" s="83"/>
      <c r="BL792" s="83"/>
      <c r="BM792" s="83"/>
      <c r="BN792" s="83"/>
      <c r="BO792" s="83"/>
      <c r="BP792" s="83"/>
      <c r="BQ792" s="83"/>
      <c r="BR792" s="83"/>
      <c r="BS792" s="83"/>
      <c r="BT792" s="83"/>
    </row>
    <row r="793" spans="5:72" x14ac:dyDescent="0.25"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  <c r="AA793" s="83"/>
      <c r="AB793" s="83"/>
      <c r="AC793" s="83"/>
      <c r="AD793" s="83"/>
      <c r="AE793" s="83"/>
      <c r="AF793" s="83"/>
      <c r="AG793" s="83"/>
      <c r="AH793" s="83"/>
      <c r="AI793" s="83"/>
      <c r="AJ793" s="83"/>
      <c r="AK793" s="83"/>
      <c r="AL793" s="83"/>
      <c r="AM793" s="83"/>
      <c r="AN793" s="83"/>
      <c r="AO793" s="83"/>
      <c r="AP793" s="83"/>
      <c r="AQ793" s="83"/>
      <c r="AR793" s="83"/>
      <c r="AS793" s="83"/>
      <c r="AT793" s="83"/>
      <c r="AU793" s="83"/>
      <c r="AV793" s="83"/>
      <c r="AW793" s="83"/>
      <c r="AX793" s="83"/>
      <c r="AY793" s="83"/>
      <c r="AZ793" s="83"/>
      <c r="BA793" s="83"/>
      <c r="BB793" s="83"/>
      <c r="BC793" s="83"/>
      <c r="BD793" s="83"/>
      <c r="BE793" s="83"/>
      <c r="BF793" s="83"/>
      <c r="BG793" s="83"/>
      <c r="BH793" s="83"/>
      <c r="BI793" s="83"/>
      <c r="BJ793" s="83"/>
      <c r="BK793" s="83"/>
      <c r="BL793" s="83"/>
      <c r="BM793" s="83"/>
      <c r="BN793" s="83"/>
      <c r="BO793" s="83"/>
      <c r="BP793" s="83"/>
      <c r="BQ793" s="83"/>
      <c r="BR793" s="83"/>
      <c r="BS793" s="83"/>
      <c r="BT793" s="83"/>
    </row>
    <row r="794" spans="5:72" x14ac:dyDescent="0.25"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  <c r="AB794" s="83"/>
      <c r="AC794" s="83"/>
      <c r="AD794" s="83"/>
      <c r="AE794" s="83"/>
      <c r="AF794" s="83"/>
      <c r="AG794" s="83"/>
      <c r="AH794" s="83"/>
      <c r="AI794" s="83"/>
      <c r="AJ794" s="83"/>
      <c r="AK794" s="83"/>
      <c r="AL794" s="83"/>
      <c r="AM794" s="83"/>
      <c r="AN794" s="83"/>
      <c r="AO794" s="83"/>
      <c r="AP794" s="83"/>
      <c r="AQ794" s="83"/>
      <c r="AR794" s="83"/>
      <c r="AS794" s="83"/>
      <c r="AT794" s="83"/>
      <c r="AU794" s="83"/>
      <c r="AV794" s="83"/>
      <c r="AW794" s="83"/>
      <c r="AX794" s="83"/>
      <c r="AY794" s="83"/>
      <c r="AZ794" s="83"/>
      <c r="BA794" s="83"/>
      <c r="BB794" s="83"/>
      <c r="BC794" s="83"/>
      <c r="BD794" s="83"/>
      <c r="BE794" s="83"/>
      <c r="BF794" s="83"/>
      <c r="BG794" s="83"/>
      <c r="BH794" s="83"/>
      <c r="BI794" s="83"/>
      <c r="BJ794" s="83"/>
      <c r="BK794" s="83"/>
      <c r="BL794" s="83"/>
      <c r="BM794" s="83"/>
      <c r="BN794" s="83"/>
      <c r="BO794" s="83"/>
      <c r="BP794" s="83"/>
      <c r="BQ794" s="83"/>
      <c r="BR794" s="83"/>
      <c r="BS794" s="83"/>
      <c r="BT794" s="83"/>
    </row>
    <row r="795" spans="5:72" x14ac:dyDescent="0.25"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  <c r="AB795" s="83"/>
      <c r="AC795" s="83"/>
      <c r="AD795" s="83"/>
      <c r="AE795" s="83"/>
      <c r="AF795" s="83"/>
      <c r="AG795" s="83"/>
      <c r="AH795" s="83"/>
      <c r="AI795" s="83"/>
      <c r="AJ795" s="83"/>
      <c r="AK795" s="83"/>
      <c r="AL795" s="83"/>
      <c r="AM795" s="83"/>
      <c r="AN795" s="83"/>
      <c r="AO795" s="83"/>
      <c r="AP795" s="83"/>
      <c r="AQ795" s="83"/>
      <c r="AR795" s="83"/>
      <c r="AS795" s="83"/>
      <c r="AT795" s="83"/>
      <c r="AU795" s="83"/>
      <c r="AV795" s="83"/>
      <c r="AW795" s="83"/>
      <c r="AX795" s="83"/>
      <c r="AY795" s="83"/>
      <c r="AZ795" s="83"/>
      <c r="BA795" s="83"/>
      <c r="BB795" s="83"/>
      <c r="BC795" s="83"/>
      <c r="BD795" s="83"/>
      <c r="BE795" s="83"/>
      <c r="BF795" s="83"/>
      <c r="BG795" s="83"/>
      <c r="BH795" s="83"/>
      <c r="BI795" s="83"/>
      <c r="BJ795" s="83"/>
      <c r="BK795" s="83"/>
      <c r="BL795" s="83"/>
      <c r="BM795" s="83"/>
      <c r="BN795" s="83"/>
      <c r="BO795" s="83"/>
      <c r="BP795" s="83"/>
      <c r="BQ795" s="83"/>
      <c r="BR795" s="83"/>
      <c r="BS795" s="83"/>
      <c r="BT795" s="83"/>
    </row>
    <row r="796" spans="5:72" x14ac:dyDescent="0.25"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  <c r="AB796" s="83"/>
      <c r="AC796" s="83"/>
      <c r="AD796" s="83"/>
      <c r="AE796" s="83"/>
      <c r="AF796" s="83"/>
      <c r="AG796" s="83"/>
      <c r="AH796" s="83"/>
      <c r="AI796" s="83"/>
      <c r="AJ796" s="83"/>
      <c r="AK796" s="83"/>
      <c r="AL796" s="83"/>
      <c r="AM796" s="83"/>
      <c r="AN796" s="83"/>
      <c r="AO796" s="83"/>
      <c r="AP796" s="83"/>
      <c r="AQ796" s="83"/>
      <c r="AR796" s="83"/>
      <c r="AS796" s="83"/>
      <c r="AT796" s="83"/>
      <c r="AU796" s="83"/>
      <c r="AV796" s="83"/>
      <c r="AW796" s="83"/>
      <c r="AX796" s="83"/>
      <c r="AY796" s="83"/>
      <c r="AZ796" s="83"/>
      <c r="BA796" s="83"/>
      <c r="BB796" s="83"/>
      <c r="BC796" s="83"/>
      <c r="BD796" s="83"/>
      <c r="BE796" s="83"/>
      <c r="BF796" s="83"/>
      <c r="BG796" s="83"/>
      <c r="BH796" s="83"/>
      <c r="BI796" s="83"/>
      <c r="BJ796" s="83"/>
      <c r="BK796" s="83"/>
      <c r="BL796" s="83"/>
      <c r="BM796" s="83"/>
      <c r="BN796" s="83"/>
      <c r="BO796" s="83"/>
      <c r="BP796" s="83"/>
      <c r="BQ796" s="83"/>
      <c r="BR796" s="83"/>
      <c r="BS796" s="83"/>
      <c r="BT796" s="83"/>
    </row>
    <row r="797" spans="5:72" x14ac:dyDescent="0.25"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  <c r="AB797" s="83"/>
      <c r="AC797" s="83"/>
      <c r="AD797" s="83"/>
      <c r="AE797" s="83"/>
      <c r="AF797" s="83"/>
      <c r="AG797" s="83"/>
      <c r="AH797" s="83"/>
      <c r="AI797" s="83"/>
      <c r="AJ797" s="83"/>
      <c r="AK797" s="83"/>
      <c r="AL797" s="83"/>
      <c r="AM797" s="83"/>
      <c r="AN797" s="83"/>
      <c r="AO797" s="83"/>
      <c r="AP797" s="83"/>
      <c r="AQ797" s="83"/>
      <c r="AR797" s="83"/>
      <c r="AS797" s="83"/>
      <c r="AT797" s="83"/>
      <c r="AU797" s="83"/>
      <c r="AV797" s="83"/>
      <c r="AW797" s="83"/>
      <c r="AX797" s="83"/>
      <c r="AY797" s="83"/>
      <c r="AZ797" s="83"/>
      <c r="BA797" s="83"/>
      <c r="BB797" s="83"/>
      <c r="BC797" s="83"/>
      <c r="BD797" s="83"/>
      <c r="BE797" s="83"/>
      <c r="BF797" s="83"/>
      <c r="BG797" s="83"/>
      <c r="BH797" s="83"/>
      <c r="BI797" s="83"/>
      <c r="BJ797" s="83"/>
      <c r="BK797" s="83"/>
      <c r="BL797" s="83"/>
      <c r="BM797" s="83"/>
      <c r="BN797" s="83"/>
      <c r="BO797" s="83"/>
      <c r="BP797" s="83"/>
      <c r="BQ797" s="83"/>
      <c r="BR797" s="83"/>
      <c r="BS797" s="83"/>
      <c r="BT797" s="83"/>
    </row>
    <row r="798" spans="5:72" x14ac:dyDescent="0.25"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  <c r="AB798" s="83"/>
      <c r="AC798" s="83"/>
      <c r="AD798" s="83"/>
      <c r="AE798" s="83"/>
      <c r="AF798" s="83"/>
      <c r="AG798" s="83"/>
      <c r="AH798" s="83"/>
      <c r="AI798" s="83"/>
      <c r="AJ798" s="83"/>
      <c r="AK798" s="83"/>
      <c r="AL798" s="83"/>
      <c r="AM798" s="83"/>
      <c r="AN798" s="83"/>
      <c r="AO798" s="83"/>
      <c r="AP798" s="83"/>
      <c r="AQ798" s="83"/>
      <c r="AR798" s="83"/>
      <c r="AS798" s="83"/>
      <c r="AT798" s="83"/>
      <c r="AU798" s="83"/>
      <c r="AV798" s="83"/>
      <c r="AW798" s="83"/>
      <c r="AX798" s="83"/>
      <c r="AY798" s="83"/>
      <c r="AZ798" s="83"/>
      <c r="BA798" s="83"/>
      <c r="BB798" s="83"/>
      <c r="BC798" s="83"/>
      <c r="BD798" s="83"/>
      <c r="BE798" s="83"/>
      <c r="BF798" s="83"/>
      <c r="BG798" s="83"/>
      <c r="BH798" s="83"/>
      <c r="BI798" s="83"/>
      <c r="BJ798" s="83"/>
      <c r="BK798" s="83"/>
      <c r="BL798" s="83"/>
      <c r="BM798" s="83"/>
      <c r="BN798" s="83"/>
      <c r="BO798" s="83"/>
      <c r="BP798" s="83"/>
      <c r="BQ798" s="83"/>
      <c r="BR798" s="83"/>
      <c r="BS798" s="83"/>
      <c r="BT798" s="83"/>
    </row>
    <row r="799" spans="5:72" x14ac:dyDescent="0.25"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  <c r="AC799" s="83"/>
      <c r="AD799" s="83"/>
      <c r="AE799" s="83"/>
      <c r="AF799" s="83"/>
      <c r="AG799" s="83"/>
      <c r="AH799" s="83"/>
      <c r="AI799" s="83"/>
      <c r="AJ799" s="83"/>
      <c r="AK799" s="83"/>
      <c r="AL799" s="83"/>
      <c r="AM799" s="83"/>
      <c r="AN799" s="83"/>
      <c r="AO799" s="83"/>
      <c r="AP799" s="83"/>
      <c r="AQ799" s="83"/>
      <c r="AR799" s="83"/>
      <c r="AS799" s="83"/>
      <c r="AT799" s="83"/>
      <c r="AU799" s="83"/>
      <c r="AV799" s="83"/>
      <c r="AW799" s="83"/>
      <c r="AX799" s="83"/>
      <c r="AY799" s="83"/>
      <c r="AZ799" s="83"/>
      <c r="BA799" s="83"/>
      <c r="BB799" s="83"/>
      <c r="BC799" s="83"/>
      <c r="BD799" s="83"/>
      <c r="BE799" s="83"/>
      <c r="BF799" s="83"/>
      <c r="BG799" s="83"/>
      <c r="BH799" s="83"/>
      <c r="BI799" s="83"/>
      <c r="BJ799" s="83"/>
      <c r="BK799" s="83"/>
      <c r="BL799" s="83"/>
      <c r="BM799" s="83"/>
      <c r="BN799" s="83"/>
      <c r="BO799" s="83"/>
      <c r="BP799" s="83"/>
      <c r="BQ799" s="83"/>
      <c r="BR799" s="83"/>
      <c r="BS799" s="83"/>
      <c r="BT799" s="83"/>
    </row>
    <row r="800" spans="5:72" x14ac:dyDescent="0.25"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  <c r="AC800" s="83"/>
      <c r="AD800" s="83"/>
      <c r="AE800" s="83"/>
      <c r="AF800" s="83"/>
      <c r="AG800" s="83"/>
      <c r="AH800" s="83"/>
      <c r="AI800" s="83"/>
      <c r="AJ800" s="83"/>
      <c r="AK800" s="83"/>
      <c r="AL800" s="83"/>
      <c r="AM800" s="83"/>
      <c r="AN800" s="83"/>
      <c r="AO800" s="83"/>
      <c r="AP800" s="83"/>
      <c r="AQ800" s="83"/>
      <c r="AR800" s="83"/>
      <c r="AS800" s="83"/>
      <c r="AT800" s="83"/>
      <c r="AU800" s="83"/>
      <c r="AV800" s="83"/>
      <c r="AW800" s="83"/>
      <c r="AX800" s="83"/>
      <c r="AY800" s="83"/>
      <c r="AZ800" s="83"/>
      <c r="BA800" s="83"/>
      <c r="BB800" s="83"/>
      <c r="BC800" s="83"/>
      <c r="BD800" s="83"/>
      <c r="BE800" s="83"/>
      <c r="BF800" s="83"/>
      <c r="BG800" s="83"/>
      <c r="BH800" s="83"/>
      <c r="BI800" s="83"/>
      <c r="BJ800" s="83"/>
      <c r="BK800" s="83"/>
      <c r="BL800" s="83"/>
      <c r="BM800" s="83"/>
      <c r="BN800" s="83"/>
      <c r="BO800" s="83"/>
      <c r="BP800" s="83"/>
      <c r="BQ800" s="83"/>
      <c r="BR800" s="83"/>
      <c r="BS800" s="83"/>
      <c r="BT800" s="83"/>
    </row>
    <row r="801" spans="5:72" x14ac:dyDescent="0.25"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  <c r="AC801" s="83"/>
      <c r="AD801" s="83"/>
      <c r="AE801" s="83"/>
      <c r="AF801" s="83"/>
      <c r="AG801" s="83"/>
      <c r="AH801" s="83"/>
      <c r="AI801" s="83"/>
      <c r="AJ801" s="83"/>
      <c r="AK801" s="83"/>
      <c r="AL801" s="83"/>
      <c r="AM801" s="83"/>
      <c r="AN801" s="83"/>
      <c r="AO801" s="83"/>
      <c r="AP801" s="83"/>
      <c r="AQ801" s="83"/>
      <c r="AR801" s="83"/>
      <c r="AS801" s="83"/>
      <c r="AT801" s="83"/>
      <c r="AU801" s="83"/>
      <c r="AV801" s="83"/>
      <c r="AW801" s="83"/>
      <c r="AX801" s="83"/>
      <c r="AY801" s="83"/>
      <c r="AZ801" s="83"/>
      <c r="BA801" s="83"/>
      <c r="BB801" s="83"/>
      <c r="BC801" s="83"/>
      <c r="BD801" s="83"/>
      <c r="BE801" s="83"/>
      <c r="BF801" s="83"/>
      <c r="BG801" s="83"/>
      <c r="BH801" s="83"/>
      <c r="BI801" s="83"/>
      <c r="BJ801" s="83"/>
      <c r="BK801" s="83"/>
      <c r="BL801" s="83"/>
      <c r="BM801" s="83"/>
      <c r="BN801" s="83"/>
      <c r="BO801" s="83"/>
      <c r="BP801" s="83"/>
      <c r="BQ801" s="83"/>
      <c r="BR801" s="83"/>
      <c r="BS801" s="83"/>
      <c r="BT801" s="83"/>
    </row>
    <row r="802" spans="5:72" x14ac:dyDescent="0.25"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  <c r="AB802" s="83"/>
      <c r="AC802" s="83"/>
      <c r="AD802" s="83"/>
      <c r="AE802" s="83"/>
      <c r="AF802" s="83"/>
      <c r="AG802" s="83"/>
      <c r="AH802" s="83"/>
      <c r="AI802" s="83"/>
      <c r="AJ802" s="83"/>
      <c r="AK802" s="83"/>
      <c r="AL802" s="83"/>
      <c r="AM802" s="83"/>
      <c r="AN802" s="83"/>
      <c r="AO802" s="83"/>
      <c r="AP802" s="83"/>
      <c r="AQ802" s="83"/>
      <c r="AR802" s="83"/>
      <c r="AS802" s="83"/>
      <c r="AT802" s="83"/>
      <c r="AU802" s="83"/>
      <c r="AV802" s="83"/>
      <c r="AW802" s="83"/>
      <c r="AX802" s="83"/>
      <c r="AY802" s="83"/>
      <c r="AZ802" s="83"/>
      <c r="BA802" s="83"/>
      <c r="BB802" s="83"/>
      <c r="BC802" s="83"/>
      <c r="BD802" s="83"/>
      <c r="BE802" s="83"/>
      <c r="BF802" s="83"/>
      <c r="BG802" s="83"/>
      <c r="BH802" s="83"/>
      <c r="BI802" s="83"/>
      <c r="BJ802" s="83"/>
      <c r="BK802" s="83"/>
      <c r="BL802" s="83"/>
      <c r="BM802" s="83"/>
      <c r="BN802" s="83"/>
      <c r="BO802" s="83"/>
      <c r="BP802" s="83"/>
      <c r="BQ802" s="83"/>
      <c r="BR802" s="83"/>
      <c r="BS802" s="83"/>
      <c r="BT802" s="83"/>
    </row>
    <row r="803" spans="5:72" x14ac:dyDescent="0.25"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  <c r="AC803" s="83"/>
      <c r="AD803" s="83"/>
      <c r="AE803" s="83"/>
      <c r="AF803" s="83"/>
      <c r="AG803" s="83"/>
      <c r="AH803" s="83"/>
      <c r="AI803" s="83"/>
      <c r="AJ803" s="83"/>
      <c r="AK803" s="83"/>
      <c r="AL803" s="83"/>
      <c r="AM803" s="83"/>
      <c r="AN803" s="83"/>
      <c r="AO803" s="83"/>
      <c r="AP803" s="83"/>
      <c r="AQ803" s="83"/>
      <c r="AR803" s="83"/>
      <c r="AS803" s="83"/>
      <c r="AT803" s="83"/>
      <c r="AU803" s="83"/>
      <c r="AV803" s="83"/>
      <c r="AW803" s="83"/>
      <c r="AX803" s="83"/>
      <c r="AY803" s="83"/>
      <c r="AZ803" s="83"/>
      <c r="BA803" s="83"/>
      <c r="BB803" s="83"/>
      <c r="BC803" s="83"/>
      <c r="BD803" s="83"/>
      <c r="BE803" s="83"/>
      <c r="BF803" s="83"/>
      <c r="BG803" s="83"/>
      <c r="BH803" s="83"/>
      <c r="BI803" s="83"/>
      <c r="BJ803" s="83"/>
      <c r="BK803" s="83"/>
      <c r="BL803" s="83"/>
      <c r="BM803" s="83"/>
      <c r="BN803" s="83"/>
      <c r="BO803" s="83"/>
      <c r="BP803" s="83"/>
      <c r="BQ803" s="83"/>
      <c r="BR803" s="83"/>
      <c r="BS803" s="83"/>
      <c r="BT803" s="83"/>
    </row>
    <row r="804" spans="5:72" x14ac:dyDescent="0.25"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  <c r="AC804" s="83"/>
      <c r="AD804" s="83"/>
      <c r="AE804" s="83"/>
      <c r="AF804" s="83"/>
      <c r="AG804" s="83"/>
      <c r="AH804" s="83"/>
      <c r="AI804" s="83"/>
      <c r="AJ804" s="83"/>
      <c r="AK804" s="83"/>
      <c r="AL804" s="83"/>
      <c r="AM804" s="83"/>
      <c r="AN804" s="83"/>
      <c r="AO804" s="83"/>
      <c r="AP804" s="83"/>
      <c r="AQ804" s="83"/>
      <c r="AR804" s="83"/>
      <c r="AS804" s="83"/>
      <c r="AT804" s="83"/>
      <c r="AU804" s="83"/>
      <c r="AV804" s="83"/>
      <c r="AW804" s="83"/>
      <c r="AX804" s="83"/>
      <c r="AY804" s="83"/>
      <c r="AZ804" s="83"/>
      <c r="BA804" s="83"/>
      <c r="BB804" s="83"/>
      <c r="BC804" s="83"/>
      <c r="BD804" s="83"/>
      <c r="BE804" s="83"/>
      <c r="BF804" s="83"/>
      <c r="BG804" s="83"/>
      <c r="BH804" s="83"/>
      <c r="BI804" s="83"/>
      <c r="BJ804" s="83"/>
      <c r="BK804" s="83"/>
      <c r="BL804" s="83"/>
      <c r="BM804" s="83"/>
      <c r="BN804" s="83"/>
      <c r="BO804" s="83"/>
      <c r="BP804" s="83"/>
      <c r="BQ804" s="83"/>
      <c r="BR804" s="83"/>
      <c r="BS804" s="83"/>
      <c r="BT804" s="83"/>
    </row>
    <row r="805" spans="5:72" x14ac:dyDescent="0.25"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  <c r="AA805" s="83"/>
      <c r="AB805" s="83"/>
      <c r="AC805" s="83"/>
      <c r="AD805" s="83"/>
      <c r="AE805" s="83"/>
      <c r="AF805" s="83"/>
      <c r="AG805" s="83"/>
      <c r="AH805" s="83"/>
      <c r="AI805" s="83"/>
      <c r="AJ805" s="83"/>
      <c r="AK805" s="83"/>
      <c r="AL805" s="83"/>
      <c r="AM805" s="83"/>
      <c r="AN805" s="83"/>
      <c r="AO805" s="83"/>
      <c r="AP805" s="83"/>
      <c r="AQ805" s="83"/>
      <c r="AR805" s="83"/>
      <c r="AS805" s="83"/>
      <c r="AT805" s="83"/>
      <c r="AU805" s="83"/>
      <c r="AV805" s="83"/>
      <c r="AW805" s="83"/>
      <c r="AX805" s="83"/>
      <c r="AY805" s="83"/>
      <c r="AZ805" s="83"/>
      <c r="BA805" s="83"/>
      <c r="BB805" s="83"/>
      <c r="BC805" s="83"/>
      <c r="BD805" s="83"/>
      <c r="BE805" s="83"/>
      <c r="BF805" s="83"/>
      <c r="BG805" s="83"/>
      <c r="BH805" s="83"/>
      <c r="BI805" s="83"/>
      <c r="BJ805" s="83"/>
      <c r="BK805" s="83"/>
      <c r="BL805" s="83"/>
      <c r="BM805" s="83"/>
      <c r="BN805" s="83"/>
      <c r="BO805" s="83"/>
      <c r="BP805" s="83"/>
      <c r="BQ805" s="83"/>
      <c r="BR805" s="83"/>
      <c r="BS805" s="83"/>
      <c r="BT805" s="83"/>
    </row>
    <row r="806" spans="5:72" x14ac:dyDescent="0.25"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  <c r="AC806" s="83"/>
      <c r="AD806" s="83"/>
      <c r="AE806" s="83"/>
      <c r="AF806" s="83"/>
      <c r="AG806" s="83"/>
      <c r="AH806" s="83"/>
      <c r="AI806" s="83"/>
      <c r="AJ806" s="83"/>
      <c r="AK806" s="83"/>
      <c r="AL806" s="83"/>
      <c r="AM806" s="83"/>
      <c r="AN806" s="83"/>
      <c r="AO806" s="83"/>
      <c r="AP806" s="83"/>
      <c r="AQ806" s="83"/>
      <c r="AR806" s="83"/>
      <c r="AS806" s="83"/>
      <c r="AT806" s="83"/>
      <c r="AU806" s="83"/>
      <c r="AV806" s="83"/>
      <c r="AW806" s="83"/>
      <c r="AX806" s="83"/>
      <c r="AY806" s="83"/>
      <c r="AZ806" s="83"/>
      <c r="BA806" s="83"/>
      <c r="BB806" s="83"/>
      <c r="BC806" s="83"/>
      <c r="BD806" s="83"/>
      <c r="BE806" s="83"/>
      <c r="BF806" s="83"/>
      <c r="BG806" s="83"/>
      <c r="BH806" s="83"/>
      <c r="BI806" s="83"/>
      <c r="BJ806" s="83"/>
      <c r="BK806" s="83"/>
      <c r="BL806" s="83"/>
      <c r="BM806" s="83"/>
      <c r="BN806" s="83"/>
      <c r="BO806" s="83"/>
      <c r="BP806" s="83"/>
      <c r="BQ806" s="83"/>
      <c r="BR806" s="83"/>
      <c r="BS806" s="83"/>
      <c r="BT806" s="83"/>
    </row>
    <row r="807" spans="5:72" x14ac:dyDescent="0.25"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  <c r="AC807" s="83"/>
      <c r="AD807" s="83"/>
      <c r="AE807" s="83"/>
      <c r="AF807" s="83"/>
      <c r="AG807" s="83"/>
      <c r="AH807" s="83"/>
      <c r="AI807" s="83"/>
      <c r="AJ807" s="83"/>
      <c r="AK807" s="83"/>
      <c r="AL807" s="83"/>
      <c r="AM807" s="83"/>
      <c r="AN807" s="83"/>
      <c r="AO807" s="83"/>
      <c r="AP807" s="83"/>
      <c r="AQ807" s="83"/>
      <c r="AR807" s="83"/>
      <c r="AS807" s="83"/>
      <c r="AT807" s="83"/>
      <c r="AU807" s="83"/>
      <c r="AV807" s="83"/>
      <c r="AW807" s="83"/>
      <c r="AX807" s="83"/>
      <c r="AY807" s="83"/>
      <c r="AZ807" s="83"/>
      <c r="BA807" s="83"/>
      <c r="BB807" s="83"/>
      <c r="BC807" s="83"/>
      <c r="BD807" s="83"/>
      <c r="BE807" s="83"/>
      <c r="BF807" s="83"/>
      <c r="BG807" s="83"/>
      <c r="BH807" s="83"/>
      <c r="BI807" s="83"/>
      <c r="BJ807" s="83"/>
      <c r="BK807" s="83"/>
      <c r="BL807" s="83"/>
      <c r="BM807" s="83"/>
      <c r="BN807" s="83"/>
      <c r="BO807" s="83"/>
      <c r="BP807" s="83"/>
      <c r="BQ807" s="83"/>
      <c r="BR807" s="83"/>
      <c r="BS807" s="83"/>
      <c r="BT807" s="83"/>
    </row>
    <row r="808" spans="5:72" x14ac:dyDescent="0.25"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  <c r="AA808" s="83"/>
      <c r="AB808" s="83"/>
      <c r="AC808" s="83"/>
      <c r="AD808" s="83"/>
      <c r="AE808" s="83"/>
      <c r="AF808" s="83"/>
      <c r="AG808" s="83"/>
      <c r="AH808" s="83"/>
      <c r="AI808" s="83"/>
      <c r="AJ808" s="83"/>
      <c r="AK808" s="83"/>
      <c r="AL808" s="83"/>
      <c r="AM808" s="83"/>
      <c r="AN808" s="83"/>
      <c r="AO808" s="83"/>
      <c r="AP808" s="83"/>
      <c r="AQ808" s="83"/>
      <c r="AR808" s="83"/>
      <c r="AS808" s="83"/>
      <c r="AT808" s="83"/>
      <c r="AU808" s="83"/>
      <c r="AV808" s="83"/>
      <c r="AW808" s="83"/>
      <c r="AX808" s="83"/>
      <c r="AY808" s="83"/>
      <c r="AZ808" s="83"/>
      <c r="BA808" s="83"/>
      <c r="BB808" s="83"/>
      <c r="BC808" s="83"/>
      <c r="BD808" s="83"/>
      <c r="BE808" s="83"/>
      <c r="BF808" s="83"/>
      <c r="BG808" s="83"/>
      <c r="BH808" s="83"/>
      <c r="BI808" s="83"/>
      <c r="BJ808" s="83"/>
      <c r="BK808" s="83"/>
      <c r="BL808" s="83"/>
      <c r="BM808" s="83"/>
      <c r="BN808" s="83"/>
      <c r="BO808" s="83"/>
      <c r="BP808" s="83"/>
      <c r="BQ808" s="83"/>
      <c r="BR808" s="83"/>
      <c r="BS808" s="83"/>
      <c r="BT808" s="83"/>
    </row>
    <row r="809" spans="5:72" x14ac:dyDescent="0.25"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  <c r="AC809" s="83"/>
      <c r="AD809" s="83"/>
      <c r="AE809" s="83"/>
      <c r="AF809" s="83"/>
      <c r="AG809" s="83"/>
      <c r="AH809" s="83"/>
      <c r="AI809" s="83"/>
      <c r="AJ809" s="83"/>
      <c r="AK809" s="83"/>
      <c r="AL809" s="83"/>
      <c r="AM809" s="83"/>
      <c r="AN809" s="83"/>
      <c r="AO809" s="83"/>
      <c r="AP809" s="83"/>
      <c r="AQ809" s="83"/>
      <c r="AR809" s="83"/>
      <c r="AS809" s="83"/>
      <c r="AT809" s="83"/>
      <c r="AU809" s="83"/>
      <c r="AV809" s="83"/>
      <c r="AW809" s="83"/>
      <c r="AX809" s="83"/>
      <c r="AY809" s="83"/>
      <c r="AZ809" s="83"/>
      <c r="BA809" s="83"/>
      <c r="BB809" s="83"/>
      <c r="BC809" s="83"/>
      <c r="BD809" s="83"/>
      <c r="BE809" s="83"/>
      <c r="BF809" s="83"/>
      <c r="BG809" s="83"/>
      <c r="BH809" s="83"/>
      <c r="BI809" s="83"/>
      <c r="BJ809" s="83"/>
      <c r="BK809" s="83"/>
      <c r="BL809" s="83"/>
      <c r="BM809" s="83"/>
      <c r="BN809" s="83"/>
      <c r="BO809" s="83"/>
      <c r="BP809" s="83"/>
      <c r="BQ809" s="83"/>
      <c r="BR809" s="83"/>
      <c r="BS809" s="83"/>
      <c r="BT809" s="83"/>
    </row>
    <row r="810" spans="5:72" x14ac:dyDescent="0.25"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  <c r="AC810" s="83"/>
      <c r="AD810" s="83"/>
      <c r="AE810" s="83"/>
      <c r="AF810" s="83"/>
      <c r="AG810" s="83"/>
      <c r="AH810" s="83"/>
      <c r="AI810" s="83"/>
      <c r="AJ810" s="83"/>
      <c r="AK810" s="83"/>
      <c r="AL810" s="83"/>
      <c r="AM810" s="83"/>
      <c r="AN810" s="83"/>
      <c r="AO810" s="83"/>
      <c r="AP810" s="83"/>
      <c r="AQ810" s="83"/>
      <c r="AR810" s="83"/>
      <c r="AS810" s="83"/>
      <c r="AT810" s="83"/>
      <c r="AU810" s="83"/>
      <c r="AV810" s="83"/>
      <c r="AW810" s="83"/>
      <c r="AX810" s="83"/>
      <c r="AY810" s="83"/>
      <c r="AZ810" s="83"/>
      <c r="BA810" s="83"/>
      <c r="BB810" s="83"/>
      <c r="BC810" s="83"/>
      <c r="BD810" s="83"/>
      <c r="BE810" s="83"/>
      <c r="BF810" s="83"/>
      <c r="BG810" s="83"/>
      <c r="BH810" s="83"/>
      <c r="BI810" s="83"/>
      <c r="BJ810" s="83"/>
      <c r="BK810" s="83"/>
      <c r="BL810" s="83"/>
      <c r="BM810" s="83"/>
      <c r="BN810" s="83"/>
      <c r="BO810" s="83"/>
      <c r="BP810" s="83"/>
      <c r="BQ810" s="83"/>
      <c r="BR810" s="83"/>
      <c r="BS810" s="83"/>
      <c r="BT810" s="83"/>
    </row>
    <row r="811" spans="5:72" x14ac:dyDescent="0.25"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  <c r="AA811" s="83"/>
      <c r="AB811" s="83"/>
      <c r="AC811" s="83"/>
      <c r="AD811" s="83"/>
      <c r="AE811" s="83"/>
      <c r="AF811" s="83"/>
      <c r="AG811" s="83"/>
      <c r="AH811" s="83"/>
      <c r="AI811" s="83"/>
      <c r="AJ811" s="83"/>
      <c r="AK811" s="83"/>
      <c r="AL811" s="83"/>
      <c r="AM811" s="83"/>
      <c r="AN811" s="83"/>
      <c r="AO811" s="83"/>
      <c r="AP811" s="83"/>
      <c r="AQ811" s="83"/>
      <c r="AR811" s="83"/>
      <c r="AS811" s="83"/>
      <c r="AT811" s="83"/>
      <c r="AU811" s="83"/>
      <c r="AV811" s="83"/>
      <c r="AW811" s="83"/>
      <c r="AX811" s="83"/>
      <c r="AY811" s="83"/>
      <c r="AZ811" s="83"/>
      <c r="BA811" s="83"/>
      <c r="BB811" s="83"/>
      <c r="BC811" s="83"/>
      <c r="BD811" s="83"/>
      <c r="BE811" s="83"/>
      <c r="BF811" s="83"/>
      <c r="BG811" s="83"/>
      <c r="BH811" s="83"/>
      <c r="BI811" s="83"/>
      <c r="BJ811" s="83"/>
      <c r="BK811" s="83"/>
      <c r="BL811" s="83"/>
      <c r="BM811" s="83"/>
      <c r="BN811" s="83"/>
      <c r="BO811" s="83"/>
      <c r="BP811" s="83"/>
      <c r="BQ811" s="83"/>
      <c r="BR811" s="83"/>
      <c r="BS811" s="83"/>
      <c r="BT811" s="83"/>
    </row>
    <row r="812" spans="5:72" x14ac:dyDescent="0.25"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  <c r="AC812" s="83"/>
      <c r="AD812" s="83"/>
      <c r="AE812" s="83"/>
      <c r="AF812" s="83"/>
      <c r="AG812" s="83"/>
      <c r="AH812" s="83"/>
      <c r="AI812" s="83"/>
      <c r="AJ812" s="83"/>
      <c r="AK812" s="83"/>
      <c r="AL812" s="83"/>
      <c r="AM812" s="83"/>
      <c r="AN812" s="83"/>
      <c r="AO812" s="83"/>
      <c r="AP812" s="83"/>
      <c r="AQ812" s="83"/>
      <c r="AR812" s="83"/>
      <c r="AS812" s="83"/>
      <c r="AT812" s="83"/>
      <c r="AU812" s="83"/>
      <c r="AV812" s="83"/>
      <c r="AW812" s="83"/>
      <c r="AX812" s="83"/>
      <c r="AY812" s="83"/>
      <c r="AZ812" s="83"/>
      <c r="BA812" s="83"/>
      <c r="BB812" s="83"/>
      <c r="BC812" s="83"/>
      <c r="BD812" s="83"/>
      <c r="BE812" s="83"/>
      <c r="BF812" s="83"/>
      <c r="BG812" s="83"/>
      <c r="BH812" s="83"/>
      <c r="BI812" s="83"/>
      <c r="BJ812" s="83"/>
      <c r="BK812" s="83"/>
      <c r="BL812" s="83"/>
      <c r="BM812" s="83"/>
      <c r="BN812" s="83"/>
      <c r="BO812" s="83"/>
      <c r="BP812" s="83"/>
      <c r="BQ812" s="83"/>
      <c r="BR812" s="83"/>
      <c r="BS812" s="83"/>
      <c r="BT812" s="83"/>
    </row>
    <row r="813" spans="5:72" x14ac:dyDescent="0.25"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  <c r="AB813" s="83"/>
      <c r="AC813" s="83"/>
      <c r="AD813" s="83"/>
      <c r="AE813" s="83"/>
      <c r="AF813" s="83"/>
      <c r="AG813" s="83"/>
      <c r="AH813" s="83"/>
      <c r="AI813" s="83"/>
      <c r="AJ813" s="83"/>
      <c r="AK813" s="83"/>
      <c r="AL813" s="83"/>
      <c r="AM813" s="83"/>
      <c r="AN813" s="83"/>
      <c r="AO813" s="83"/>
      <c r="AP813" s="83"/>
      <c r="AQ813" s="83"/>
      <c r="AR813" s="83"/>
      <c r="AS813" s="83"/>
      <c r="AT813" s="83"/>
      <c r="AU813" s="83"/>
      <c r="AV813" s="83"/>
      <c r="AW813" s="83"/>
      <c r="AX813" s="83"/>
      <c r="AY813" s="83"/>
      <c r="AZ813" s="83"/>
      <c r="BA813" s="83"/>
      <c r="BB813" s="83"/>
      <c r="BC813" s="83"/>
      <c r="BD813" s="83"/>
      <c r="BE813" s="83"/>
      <c r="BF813" s="83"/>
      <c r="BG813" s="83"/>
      <c r="BH813" s="83"/>
      <c r="BI813" s="83"/>
      <c r="BJ813" s="83"/>
      <c r="BK813" s="83"/>
      <c r="BL813" s="83"/>
      <c r="BM813" s="83"/>
      <c r="BN813" s="83"/>
      <c r="BO813" s="83"/>
      <c r="BP813" s="83"/>
      <c r="BQ813" s="83"/>
      <c r="BR813" s="83"/>
      <c r="BS813" s="83"/>
      <c r="BT813" s="83"/>
    </row>
    <row r="814" spans="5:72" x14ac:dyDescent="0.25"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  <c r="AA814" s="83"/>
      <c r="AB814" s="83"/>
      <c r="AC814" s="83"/>
      <c r="AD814" s="83"/>
      <c r="AE814" s="83"/>
      <c r="AF814" s="83"/>
      <c r="AG814" s="83"/>
      <c r="AH814" s="83"/>
      <c r="AI814" s="83"/>
      <c r="AJ814" s="83"/>
      <c r="AK814" s="83"/>
      <c r="AL814" s="83"/>
      <c r="AM814" s="83"/>
      <c r="AN814" s="83"/>
      <c r="AO814" s="83"/>
      <c r="AP814" s="83"/>
      <c r="AQ814" s="83"/>
      <c r="AR814" s="83"/>
      <c r="AS814" s="83"/>
      <c r="AT814" s="83"/>
      <c r="AU814" s="83"/>
      <c r="AV814" s="83"/>
      <c r="AW814" s="83"/>
      <c r="AX814" s="83"/>
      <c r="AY814" s="83"/>
      <c r="AZ814" s="83"/>
      <c r="BA814" s="83"/>
      <c r="BB814" s="83"/>
      <c r="BC814" s="83"/>
      <c r="BD814" s="83"/>
      <c r="BE814" s="83"/>
      <c r="BF814" s="83"/>
      <c r="BG814" s="83"/>
      <c r="BH814" s="83"/>
      <c r="BI814" s="83"/>
      <c r="BJ814" s="83"/>
      <c r="BK814" s="83"/>
      <c r="BL814" s="83"/>
      <c r="BM814" s="83"/>
      <c r="BN814" s="83"/>
      <c r="BO814" s="83"/>
      <c r="BP814" s="83"/>
      <c r="BQ814" s="83"/>
      <c r="BR814" s="83"/>
      <c r="BS814" s="83"/>
      <c r="BT814" s="83"/>
    </row>
    <row r="815" spans="5:72" x14ac:dyDescent="0.25"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  <c r="AC815" s="83"/>
      <c r="AD815" s="83"/>
      <c r="AE815" s="83"/>
      <c r="AF815" s="83"/>
      <c r="AG815" s="83"/>
      <c r="AH815" s="83"/>
      <c r="AI815" s="83"/>
      <c r="AJ815" s="83"/>
      <c r="AK815" s="83"/>
      <c r="AL815" s="83"/>
      <c r="AM815" s="83"/>
      <c r="AN815" s="83"/>
      <c r="AO815" s="83"/>
      <c r="AP815" s="83"/>
      <c r="AQ815" s="83"/>
      <c r="AR815" s="83"/>
      <c r="AS815" s="83"/>
      <c r="AT815" s="83"/>
      <c r="AU815" s="83"/>
      <c r="AV815" s="83"/>
      <c r="AW815" s="83"/>
      <c r="AX815" s="83"/>
      <c r="AY815" s="83"/>
      <c r="AZ815" s="83"/>
      <c r="BA815" s="83"/>
      <c r="BB815" s="83"/>
      <c r="BC815" s="83"/>
      <c r="BD815" s="83"/>
      <c r="BE815" s="83"/>
      <c r="BF815" s="83"/>
      <c r="BG815" s="83"/>
      <c r="BH815" s="83"/>
      <c r="BI815" s="83"/>
      <c r="BJ815" s="83"/>
      <c r="BK815" s="83"/>
      <c r="BL815" s="83"/>
      <c r="BM815" s="83"/>
      <c r="BN815" s="83"/>
      <c r="BO815" s="83"/>
      <c r="BP815" s="83"/>
      <c r="BQ815" s="83"/>
      <c r="BR815" s="83"/>
      <c r="BS815" s="83"/>
      <c r="BT815" s="83"/>
    </row>
    <row r="816" spans="5:72" x14ac:dyDescent="0.25"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  <c r="AC816" s="83"/>
      <c r="AD816" s="83"/>
      <c r="AE816" s="83"/>
      <c r="AF816" s="83"/>
      <c r="AG816" s="83"/>
      <c r="AH816" s="83"/>
      <c r="AI816" s="83"/>
      <c r="AJ816" s="83"/>
      <c r="AK816" s="83"/>
      <c r="AL816" s="83"/>
      <c r="AM816" s="83"/>
      <c r="AN816" s="83"/>
      <c r="AO816" s="83"/>
      <c r="AP816" s="83"/>
      <c r="AQ816" s="83"/>
      <c r="AR816" s="83"/>
      <c r="AS816" s="83"/>
      <c r="AT816" s="83"/>
      <c r="AU816" s="83"/>
      <c r="AV816" s="83"/>
      <c r="AW816" s="83"/>
      <c r="AX816" s="83"/>
      <c r="AY816" s="83"/>
      <c r="AZ816" s="83"/>
      <c r="BA816" s="83"/>
      <c r="BB816" s="83"/>
      <c r="BC816" s="83"/>
      <c r="BD816" s="83"/>
      <c r="BE816" s="83"/>
      <c r="BF816" s="83"/>
      <c r="BG816" s="83"/>
      <c r="BH816" s="83"/>
      <c r="BI816" s="83"/>
      <c r="BJ816" s="83"/>
      <c r="BK816" s="83"/>
      <c r="BL816" s="83"/>
      <c r="BM816" s="83"/>
      <c r="BN816" s="83"/>
      <c r="BO816" s="83"/>
      <c r="BP816" s="83"/>
      <c r="BQ816" s="83"/>
      <c r="BR816" s="83"/>
      <c r="BS816" s="83"/>
      <c r="BT816" s="83"/>
    </row>
    <row r="817" spans="5:72" x14ac:dyDescent="0.25"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  <c r="AC817" s="83"/>
      <c r="AD817" s="83"/>
      <c r="AE817" s="83"/>
      <c r="AF817" s="83"/>
      <c r="AG817" s="83"/>
      <c r="AH817" s="83"/>
      <c r="AI817" s="83"/>
      <c r="AJ817" s="83"/>
      <c r="AK817" s="83"/>
      <c r="AL817" s="83"/>
      <c r="AM817" s="83"/>
      <c r="AN817" s="83"/>
      <c r="AO817" s="83"/>
      <c r="AP817" s="83"/>
      <c r="AQ817" s="83"/>
      <c r="AR817" s="83"/>
      <c r="AS817" s="83"/>
      <c r="AT817" s="83"/>
      <c r="AU817" s="83"/>
      <c r="AV817" s="83"/>
      <c r="AW817" s="83"/>
      <c r="AX817" s="83"/>
      <c r="AY817" s="83"/>
      <c r="AZ817" s="83"/>
      <c r="BA817" s="83"/>
      <c r="BB817" s="83"/>
      <c r="BC817" s="83"/>
      <c r="BD817" s="83"/>
      <c r="BE817" s="83"/>
      <c r="BF817" s="83"/>
      <c r="BG817" s="83"/>
      <c r="BH817" s="83"/>
      <c r="BI817" s="83"/>
      <c r="BJ817" s="83"/>
      <c r="BK817" s="83"/>
      <c r="BL817" s="83"/>
      <c r="BM817" s="83"/>
      <c r="BN817" s="83"/>
      <c r="BO817" s="83"/>
      <c r="BP817" s="83"/>
      <c r="BQ817" s="83"/>
      <c r="BR817" s="83"/>
      <c r="BS817" s="83"/>
      <c r="BT817" s="83"/>
    </row>
  </sheetData>
  <mergeCells count="305">
    <mergeCell ref="A436:A437"/>
    <mergeCell ref="B440:B444"/>
    <mergeCell ref="A348:B348"/>
    <mergeCell ref="B349:H349"/>
    <mergeCell ref="B453:B454"/>
    <mergeCell ref="A453:A454"/>
    <mergeCell ref="A387:A393"/>
    <mergeCell ref="B410:B411"/>
    <mergeCell ref="A410:A411"/>
    <mergeCell ref="B427:B428"/>
    <mergeCell ref="A427:A428"/>
    <mergeCell ref="B436:B437"/>
    <mergeCell ref="B355:B356"/>
    <mergeCell ref="A355:A356"/>
    <mergeCell ref="B364:B365"/>
    <mergeCell ref="A364:A365"/>
    <mergeCell ref="B373:B374"/>
    <mergeCell ref="A373:A374"/>
    <mergeCell ref="A357:B357"/>
    <mergeCell ref="B386:H386"/>
    <mergeCell ref="B317:B318"/>
    <mergeCell ref="A317:A318"/>
    <mergeCell ref="B326:B327"/>
    <mergeCell ref="A326:A327"/>
    <mergeCell ref="B321:B325"/>
    <mergeCell ref="B312:B316"/>
    <mergeCell ref="B320:H320"/>
    <mergeCell ref="A278:A279"/>
    <mergeCell ref="B290:B291"/>
    <mergeCell ref="A290:A291"/>
    <mergeCell ref="B299:B300"/>
    <mergeCell ref="A299:A300"/>
    <mergeCell ref="A292:B292"/>
    <mergeCell ref="B283:H283"/>
    <mergeCell ref="B278:B279"/>
    <mergeCell ref="B293:H293"/>
    <mergeCell ref="B284:B289"/>
    <mergeCell ref="B488:E488"/>
    <mergeCell ref="A301:B301"/>
    <mergeCell ref="B358:H358"/>
    <mergeCell ref="B75:B77"/>
    <mergeCell ref="A75:A77"/>
    <mergeCell ref="A98:A102"/>
    <mergeCell ref="B98:B102"/>
    <mergeCell ref="B123:B125"/>
    <mergeCell ref="B345:B346"/>
    <mergeCell ref="A345:A346"/>
    <mergeCell ref="A395:B395"/>
    <mergeCell ref="A366:B366"/>
    <mergeCell ref="B367:H367"/>
    <mergeCell ref="A368:A372"/>
    <mergeCell ref="B368:B372"/>
    <mergeCell ref="B378:B383"/>
    <mergeCell ref="B387:B393"/>
    <mergeCell ref="B422:B426"/>
    <mergeCell ref="A429:B429"/>
    <mergeCell ref="B421:H421"/>
    <mergeCell ref="A385:B385"/>
    <mergeCell ref="A414:A418"/>
    <mergeCell ref="B414:B418"/>
    <mergeCell ref="A420:B420"/>
    <mergeCell ref="B396:H396"/>
    <mergeCell ref="A422:A426"/>
    <mergeCell ref="B404:H404"/>
    <mergeCell ref="A440:A444"/>
    <mergeCell ref="B483:D483"/>
    <mergeCell ref="A446:B446"/>
    <mergeCell ref="B447:H447"/>
    <mergeCell ref="A448:A452"/>
    <mergeCell ref="B448:B452"/>
    <mergeCell ref="B482:E482"/>
    <mergeCell ref="A455:B455"/>
    <mergeCell ref="B456:H456"/>
    <mergeCell ref="A460:D460"/>
    <mergeCell ref="F5:H5"/>
    <mergeCell ref="A191:A193"/>
    <mergeCell ref="B191:B193"/>
    <mergeCell ref="B41:B42"/>
    <mergeCell ref="A41:A42"/>
    <mergeCell ref="A39:B39"/>
    <mergeCell ref="A64:B64"/>
    <mergeCell ref="A43:B43"/>
    <mergeCell ref="A51:B51"/>
    <mergeCell ref="A130:B130"/>
    <mergeCell ref="A457:A459"/>
    <mergeCell ref="I457:J457"/>
    <mergeCell ref="A405:A409"/>
    <mergeCell ref="B439:H439"/>
    <mergeCell ref="A431:A435"/>
    <mergeCell ref="B431:B435"/>
    <mergeCell ref="A438:B438"/>
    <mergeCell ref="B405:B409"/>
    <mergeCell ref="B430:H430"/>
    <mergeCell ref="B457:B459"/>
    <mergeCell ref="A403:B403"/>
    <mergeCell ref="B397:B401"/>
    <mergeCell ref="B413:H413"/>
    <mergeCell ref="A397:A401"/>
    <mergeCell ref="A412:B412"/>
    <mergeCell ref="A359:A363"/>
    <mergeCell ref="B359:B363"/>
    <mergeCell ref="A376:B376"/>
    <mergeCell ref="B377:H377"/>
    <mergeCell ref="A378:A383"/>
    <mergeCell ref="A339:A344"/>
    <mergeCell ref="B339:B344"/>
    <mergeCell ref="A328:B328"/>
    <mergeCell ref="A321:A325"/>
    <mergeCell ref="A337:B337"/>
    <mergeCell ref="B338:H338"/>
    <mergeCell ref="B335:B336"/>
    <mergeCell ref="A335:A336"/>
    <mergeCell ref="B350:B354"/>
    <mergeCell ref="A350:A354"/>
    <mergeCell ref="B303:B307"/>
    <mergeCell ref="B329:H329"/>
    <mergeCell ref="A330:A334"/>
    <mergeCell ref="B330:B334"/>
    <mergeCell ref="B311:H311"/>
    <mergeCell ref="A319:B319"/>
    <mergeCell ref="A312:A316"/>
    <mergeCell ref="A310:B310"/>
    <mergeCell ref="B302:H302"/>
    <mergeCell ref="A303:A307"/>
    <mergeCell ref="A284:A289"/>
    <mergeCell ref="B294:B298"/>
    <mergeCell ref="B308:B309"/>
    <mergeCell ref="A308:A309"/>
    <mergeCell ref="A282:B282"/>
    <mergeCell ref="B47:B49"/>
    <mergeCell ref="A45:A46"/>
    <mergeCell ref="A47:A49"/>
    <mergeCell ref="B252:H252"/>
    <mergeCell ref="A245:B245"/>
    <mergeCell ref="B119:H119"/>
    <mergeCell ref="B272:H272"/>
    <mergeCell ref="A273:A277"/>
    <mergeCell ref="B273:B277"/>
    <mergeCell ref="A271:B271"/>
    <mergeCell ref="B65:H65"/>
    <mergeCell ref="A89:A90"/>
    <mergeCell ref="A83:B83"/>
    <mergeCell ref="B246:H246"/>
    <mergeCell ref="B253:B259"/>
    <mergeCell ref="A253:A259"/>
    <mergeCell ref="B264:H264"/>
    <mergeCell ref="B89:B90"/>
    <mergeCell ref="B91:B95"/>
    <mergeCell ref="B265:B268"/>
    <mergeCell ref="B57:B59"/>
    <mergeCell ref="B131:H131"/>
    <mergeCell ref="B161:B162"/>
    <mergeCell ref="B237:B241"/>
    <mergeCell ref="B236:H236"/>
    <mergeCell ref="B97:H97"/>
    <mergeCell ref="B147:B150"/>
    <mergeCell ref="B171:B173"/>
    <mergeCell ref="A178:B178"/>
    <mergeCell ref="A247:A250"/>
    <mergeCell ref="B247:B250"/>
    <mergeCell ref="B52:H52"/>
    <mergeCell ref="A66:A68"/>
    <mergeCell ref="B66:B68"/>
    <mergeCell ref="B84:H84"/>
    <mergeCell ref="A61:A63"/>
    <mergeCell ref="A78:A79"/>
    <mergeCell ref="B78:B79"/>
    <mergeCell ref="B74:H74"/>
    <mergeCell ref="A265:A268"/>
    <mergeCell ref="B61:B63"/>
    <mergeCell ref="B17:H17"/>
    <mergeCell ref="A34:A38"/>
    <mergeCell ref="B45:B46"/>
    <mergeCell ref="B40:H40"/>
    <mergeCell ref="B34:B38"/>
    <mergeCell ref="A55:B55"/>
    <mergeCell ref="B56:H56"/>
    <mergeCell ref="A57:A59"/>
    <mergeCell ref="D9:D11"/>
    <mergeCell ref="F10:G10"/>
    <mergeCell ref="A13:B13"/>
    <mergeCell ref="B14:H14"/>
    <mergeCell ref="E9:E11"/>
    <mergeCell ref="F9:H9"/>
    <mergeCell ref="C9:C11"/>
    <mergeCell ref="H10:H11"/>
    <mergeCell ref="B9:B11"/>
    <mergeCell ref="B18:B21"/>
    <mergeCell ref="A16:B16"/>
    <mergeCell ref="A18:A21"/>
    <mergeCell ref="A22:A25"/>
    <mergeCell ref="A9:A11"/>
    <mergeCell ref="B22:B25"/>
    <mergeCell ref="A32:A33"/>
    <mergeCell ref="A53:A54"/>
    <mergeCell ref="B53:B54"/>
    <mergeCell ref="A26:A27"/>
    <mergeCell ref="B32:B33"/>
    <mergeCell ref="B26:B27"/>
    <mergeCell ref="B28:B31"/>
    <mergeCell ref="B44:H44"/>
    <mergeCell ref="A70:A72"/>
    <mergeCell ref="A118:B118"/>
    <mergeCell ref="A96:B96"/>
    <mergeCell ref="A106:B106"/>
    <mergeCell ref="B107:H107"/>
    <mergeCell ref="B103:B105"/>
    <mergeCell ref="A73:B73"/>
    <mergeCell ref="B70:B72"/>
    <mergeCell ref="A91:A95"/>
    <mergeCell ref="A103:A105"/>
    <mergeCell ref="A115:A117"/>
    <mergeCell ref="B115:B117"/>
    <mergeCell ref="A136:A138"/>
    <mergeCell ref="A126:A129"/>
    <mergeCell ref="B126:B129"/>
    <mergeCell ref="A120:A122"/>
    <mergeCell ref="B120:B122"/>
    <mergeCell ref="A123:A125"/>
    <mergeCell ref="A132:A135"/>
    <mergeCell ref="B132:B135"/>
    <mergeCell ref="A156:A160"/>
    <mergeCell ref="A151:A153"/>
    <mergeCell ref="B156:B160"/>
    <mergeCell ref="B139:B141"/>
    <mergeCell ref="A139:A141"/>
    <mergeCell ref="B144:B146"/>
    <mergeCell ref="A229:B229"/>
    <mergeCell ref="A144:A146"/>
    <mergeCell ref="B136:B138"/>
    <mergeCell ref="A165:B165"/>
    <mergeCell ref="B143:H143"/>
    <mergeCell ref="B163:B164"/>
    <mergeCell ref="B155:H155"/>
    <mergeCell ref="A147:A150"/>
    <mergeCell ref="A154:B154"/>
    <mergeCell ref="A186:A188"/>
    <mergeCell ref="B218:H218"/>
    <mergeCell ref="A184:A185"/>
    <mergeCell ref="B184:B185"/>
    <mergeCell ref="B195:H195"/>
    <mergeCell ref="A194:B194"/>
    <mergeCell ref="B201:H201"/>
    <mergeCell ref="B186:B188"/>
    <mergeCell ref="A213:A216"/>
    <mergeCell ref="A85:A88"/>
    <mergeCell ref="A251:B251"/>
    <mergeCell ref="B243:H243"/>
    <mergeCell ref="A242:B242"/>
    <mergeCell ref="B231:B233"/>
    <mergeCell ref="A237:A241"/>
    <mergeCell ref="B190:H190"/>
    <mergeCell ref="A231:A233"/>
    <mergeCell ref="A226:A228"/>
    <mergeCell ref="B226:B228"/>
    <mergeCell ref="M49:N49"/>
    <mergeCell ref="A235:B235"/>
    <mergeCell ref="B208:B210"/>
    <mergeCell ref="A208:A210"/>
    <mergeCell ref="A211:B211"/>
    <mergeCell ref="A189:B189"/>
    <mergeCell ref="A219:A223"/>
    <mergeCell ref="B179:H179"/>
    <mergeCell ref="A161:A162"/>
    <mergeCell ref="A224:B224"/>
    <mergeCell ref="A6:H6"/>
    <mergeCell ref="B7:H7"/>
    <mergeCell ref="A28:A31"/>
    <mergeCell ref="B80:B82"/>
    <mergeCell ref="A80:A82"/>
    <mergeCell ref="B203:B205"/>
    <mergeCell ref="A203:A205"/>
    <mergeCell ref="B167:B170"/>
    <mergeCell ref="B151:B153"/>
    <mergeCell ref="B85:B88"/>
    <mergeCell ref="B269:B270"/>
    <mergeCell ref="B230:H230"/>
    <mergeCell ref="B212:H212"/>
    <mergeCell ref="B196:B198"/>
    <mergeCell ref="A196:A198"/>
    <mergeCell ref="A206:B206"/>
    <mergeCell ref="B207:H207"/>
    <mergeCell ref="A200:B200"/>
    <mergeCell ref="B225:H225"/>
    <mergeCell ref="A217:B217"/>
    <mergeCell ref="A269:A270"/>
    <mergeCell ref="A263:B263"/>
    <mergeCell ref="B166:H166"/>
    <mergeCell ref="A142:B142"/>
    <mergeCell ref="A171:A173"/>
    <mergeCell ref="A294:A298"/>
    <mergeCell ref="B260:B261"/>
    <mergeCell ref="A260:A261"/>
    <mergeCell ref="B213:B216"/>
    <mergeCell ref="B219:B223"/>
    <mergeCell ref="B108:B111"/>
    <mergeCell ref="A108:A111"/>
    <mergeCell ref="B112:B114"/>
    <mergeCell ref="A112:A114"/>
    <mergeCell ref="B180:B183"/>
    <mergeCell ref="A180:A183"/>
    <mergeCell ref="A174:A177"/>
    <mergeCell ref="B174:B177"/>
    <mergeCell ref="A163:A164"/>
    <mergeCell ref="A167:A170"/>
  </mergeCells>
  <phoneticPr fontId="7" type="noConversion"/>
  <pageMargins left="0.19685039370078741" right="0" top="0.19685039370078741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Lapas1</vt:lpstr>
      <vt:lpstr>Lapas3</vt:lpstr>
      <vt:lpstr>Lapas2</vt:lpstr>
      <vt:lpstr>Lapas1!Print_Titles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No.1</dc:creator>
  <cp:lastModifiedBy>Romualda</cp:lastModifiedBy>
  <cp:lastPrinted>2019-02-06T11:20:53Z</cp:lastPrinted>
  <dcterms:created xsi:type="dcterms:W3CDTF">2012-02-06T11:30:01Z</dcterms:created>
  <dcterms:modified xsi:type="dcterms:W3CDTF">2019-02-21T09:02:37Z</dcterms:modified>
</cp:coreProperties>
</file>